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vlad/Downloads/"/>
    </mc:Choice>
  </mc:AlternateContent>
  <xr:revisionPtr revIDLastSave="0" documentId="13_ncr:1_{0FD94E56-86E8-0941-BB49-F588FB7B42A5}" xr6:coauthVersionLast="47" xr6:coauthVersionMax="47" xr10:uidLastSave="{00000000-0000-0000-0000-000000000000}"/>
  <bookViews>
    <workbookView xWindow="0" yWindow="0" windowWidth="28800" windowHeight="18000" activeTab="3" xr2:uid="{8608806F-0080-5E47-9D68-A232C8A1BC44}"/>
  </bookViews>
  <sheets>
    <sheet name="Комунальні по МПД" sheetId="1" r:id="rId1"/>
    <sheet name="Комунальні по юр. особам" sheetId="2" r:id="rId2"/>
    <sheet name="Комунальні по областях" sheetId="3" r:id="rId3"/>
    <sheet name="Комунальні по Україні" sheetId="4" r:id="rId4"/>
    <sheet name="Дозування" sheetId="5" r:id="rId5"/>
    <sheet name="Приватні"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2" i="7" l="1"/>
  <c r="H122" i="7"/>
  <c r="I122" i="7"/>
  <c r="J122" i="7"/>
  <c r="K122" i="7"/>
  <c r="L122" i="7"/>
  <c r="M122" i="7"/>
  <c r="F122" i="7" s="1"/>
  <c r="N122" i="7"/>
  <c r="O122" i="7"/>
  <c r="P122" i="7"/>
  <c r="Q122" i="7"/>
  <c r="R122" i="7"/>
  <c r="S122" i="7"/>
  <c r="T122" i="7"/>
  <c r="U122" i="7"/>
  <c r="V122" i="7"/>
  <c r="W122" i="7"/>
  <c r="X122" i="7"/>
  <c r="Y122" i="7"/>
  <c r="Z122" i="7"/>
  <c r="AA122" i="7"/>
  <c r="AB122" i="7"/>
  <c r="AC122" i="7"/>
  <c r="AD122" i="7"/>
  <c r="AE122" i="7"/>
  <c r="AF122" i="7"/>
  <c r="AG122" i="7"/>
  <c r="AH122" i="7"/>
  <c r="AI122" i="7"/>
  <c r="AJ122" i="7"/>
  <c r="AK122" i="7"/>
  <c r="AL122" i="7"/>
  <c r="AM122" i="7"/>
  <c r="AN122" i="7"/>
  <c r="AO122" i="7"/>
  <c r="AP122" i="7"/>
  <c r="AQ122" i="7"/>
  <c r="AR122" i="7"/>
  <c r="AS122" i="7"/>
  <c r="AT122" i="7"/>
  <c r="AU122" i="7"/>
  <c r="AV122" i="7"/>
  <c r="AW122" i="7"/>
  <c r="AX122" i="7"/>
  <c r="AY122" i="7"/>
  <c r="AZ122" i="7"/>
  <c r="BA122" i="7"/>
  <c r="BB122" i="7"/>
  <c r="F123" i="7"/>
  <c r="F124" i="7"/>
  <c r="F125" i="7"/>
  <c r="G125" i="7"/>
  <c r="H125" i="7"/>
  <c r="I125" i="7"/>
  <c r="J125" i="7"/>
  <c r="K125" i="7"/>
  <c r="L125" i="7"/>
  <c r="M125" i="7"/>
  <c r="N125" i="7"/>
  <c r="O125" i="7"/>
  <c r="P125" i="7"/>
  <c r="Q125" i="7"/>
  <c r="R125" i="7"/>
  <c r="S125" i="7"/>
  <c r="T125" i="7"/>
  <c r="U125" i="7"/>
  <c r="V125" i="7"/>
  <c r="W125" i="7"/>
  <c r="X125" i="7"/>
  <c r="Y125" i="7"/>
  <c r="Z125" i="7"/>
  <c r="AA125" i="7"/>
  <c r="AB125" i="7"/>
  <c r="AC125" i="7"/>
  <c r="AD125" i="7"/>
  <c r="AE125" i="7"/>
  <c r="AF125" i="7"/>
  <c r="AG125" i="7"/>
  <c r="AH125" i="7"/>
  <c r="AI125" i="7"/>
  <c r="AJ125" i="7"/>
  <c r="AK125" i="7"/>
  <c r="AL125" i="7"/>
  <c r="AM125" i="7"/>
  <c r="AN125" i="7"/>
  <c r="AO125" i="7"/>
  <c r="AP125" i="7"/>
  <c r="AQ125" i="7"/>
  <c r="AR125" i="7"/>
  <c r="AS125" i="7"/>
  <c r="AT125" i="7"/>
  <c r="AU125" i="7"/>
  <c r="AV125" i="7"/>
  <c r="AW125" i="7"/>
  <c r="AX125" i="7"/>
  <c r="AY125" i="7"/>
  <c r="AZ125" i="7"/>
  <c r="BA125" i="7"/>
  <c r="BB125" i="7"/>
  <c r="F126" i="7"/>
  <c r="G126" i="7"/>
  <c r="H126" i="7"/>
  <c r="I126" i="7"/>
  <c r="J126" i="7"/>
  <c r="K126" i="7"/>
  <c r="L126" i="7"/>
  <c r="M126" i="7"/>
  <c r="N126" i="7"/>
  <c r="O126" i="7"/>
  <c r="P126" i="7"/>
  <c r="Q126" i="7"/>
  <c r="R126" i="7"/>
  <c r="S126" i="7"/>
  <c r="T126" i="7"/>
  <c r="U126" i="7"/>
  <c r="V126" i="7"/>
  <c r="W126" i="7"/>
  <c r="X126" i="7"/>
  <c r="Y126" i="7"/>
  <c r="Z126" i="7"/>
  <c r="AA126" i="7"/>
  <c r="AB126" i="7"/>
  <c r="AC126" i="7"/>
  <c r="AD126" i="7"/>
  <c r="AE126" i="7"/>
  <c r="AF126" i="7"/>
  <c r="AG126" i="7"/>
  <c r="AH126" i="7"/>
  <c r="AI126" i="7"/>
  <c r="AJ126" i="7"/>
  <c r="AK126" i="7"/>
  <c r="AL126" i="7"/>
  <c r="AM126" i="7"/>
  <c r="AN126" i="7"/>
  <c r="AO126" i="7"/>
  <c r="AP126" i="7"/>
  <c r="AQ126" i="7"/>
  <c r="AR126" i="7"/>
  <c r="AS126" i="7"/>
  <c r="AT126" i="7"/>
  <c r="AU126" i="7"/>
  <c r="AV126" i="7"/>
  <c r="AW126" i="7"/>
  <c r="AX126" i="7"/>
  <c r="AY126" i="7"/>
  <c r="AZ126" i="7"/>
  <c r="BA126" i="7"/>
  <c r="BB126" i="7"/>
  <c r="H12" i="7"/>
  <c r="M12" i="7"/>
  <c r="F12" i="7" s="1"/>
  <c r="AG12" i="7"/>
  <c r="AS12" i="7"/>
  <c r="H13" i="7"/>
  <c r="M13" i="7"/>
  <c r="F13" i="7" s="1"/>
  <c r="AG13" i="7"/>
  <c r="AS13" i="7"/>
  <c r="H14" i="7"/>
  <c r="M14" i="7"/>
  <c r="F14" i="7" s="1"/>
  <c r="AG14" i="7"/>
  <c r="AS14" i="7"/>
  <c r="H15" i="7"/>
  <c r="M15" i="7"/>
  <c r="AG15" i="7"/>
  <c r="AS15" i="7"/>
  <c r="H16" i="7"/>
  <c r="M16" i="7"/>
  <c r="F16" i="7" s="1"/>
  <c r="AG16" i="7"/>
  <c r="AS16" i="7"/>
  <c r="F17" i="7"/>
  <c r="H17" i="7"/>
  <c r="M17" i="7"/>
  <c r="AG17" i="7"/>
  <c r="AS17" i="7"/>
  <c r="G17" i="7" s="1"/>
  <c r="F18" i="7"/>
  <c r="G18" i="7"/>
  <c r="H18" i="7"/>
  <c r="M18" i="7"/>
  <c r="AG18" i="7"/>
  <c r="AS18" i="7"/>
  <c r="H19" i="7"/>
  <c r="M19" i="7"/>
  <c r="G19" i="7" s="1"/>
  <c r="AG19" i="7"/>
  <c r="AS19" i="7"/>
  <c r="H20" i="7"/>
  <c r="M20" i="7"/>
  <c r="F20" i="7" s="1"/>
  <c r="AG20" i="7"/>
  <c r="AS20" i="7"/>
  <c r="H21" i="7"/>
  <c r="M21" i="7"/>
  <c r="F21" i="7" s="1"/>
  <c r="AG21" i="7"/>
  <c r="AS21" i="7"/>
  <c r="F22" i="7"/>
  <c r="AG22" i="7"/>
  <c r="AS22" i="7"/>
  <c r="G22" i="7" s="1"/>
  <c r="H23" i="7"/>
  <c r="M23" i="7"/>
  <c r="F23" i="7" s="1"/>
  <c r="AG23" i="7"/>
  <c r="AS23" i="7"/>
  <c r="F24" i="7"/>
  <c r="H24" i="7"/>
  <c r="M24" i="7"/>
  <c r="AG24" i="7"/>
  <c r="AS24" i="7"/>
  <c r="G24" i="7" s="1"/>
  <c r="F25" i="7"/>
  <c r="AS25" i="7"/>
  <c r="G25" i="7" s="1"/>
  <c r="F26" i="7"/>
  <c r="H26" i="7"/>
  <c r="M26" i="7"/>
  <c r="AG26" i="7"/>
  <c r="AS26" i="7"/>
  <c r="G26" i="7" s="1"/>
  <c r="H27" i="7"/>
  <c r="M27" i="7"/>
  <c r="F27" i="7" s="1"/>
  <c r="AG27" i="7"/>
  <c r="AS27" i="7"/>
  <c r="H28" i="7"/>
  <c r="M28" i="7"/>
  <c r="F28" i="7" s="1"/>
  <c r="AG28" i="7"/>
  <c r="AS28" i="7"/>
  <c r="H29" i="7"/>
  <c r="M29" i="7"/>
  <c r="F29" i="7" s="1"/>
  <c r="AG29" i="7"/>
  <c r="AS29" i="7"/>
  <c r="H30" i="7"/>
  <c r="M30" i="7"/>
  <c r="F30" i="7" s="1"/>
  <c r="AG30" i="7"/>
  <c r="AS30" i="7"/>
  <c r="G30" i="7" s="1"/>
  <c r="F31" i="7"/>
  <c r="H31" i="7"/>
  <c r="M31" i="7"/>
  <c r="AG31" i="7"/>
  <c r="AS31" i="7"/>
  <c r="G31" i="7" s="1"/>
  <c r="H32" i="7"/>
  <c r="M32" i="7"/>
  <c r="G32" i="7" s="1"/>
  <c r="AG32" i="7"/>
  <c r="AS32" i="7"/>
  <c r="H33" i="7"/>
  <c r="M33" i="7"/>
  <c r="F33" i="7" s="1"/>
  <c r="AG33" i="7"/>
  <c r="AS33" i="7"/>
  <c r="H34" i="7"/>
  <c r="M34" i="7"/>
  <c r="F34" i="7" s="1"/>
  <c r="AG34" i="7"/>
  <c r="AS34" i="7"/>
  <c r="H35" i="7"/>
  <c r="M35" i="7"/>
  <c r="F35" i="7" s="1"/>
  <c r="AG35" i="7"/>
  <c r="AS35" i="7"/>
  <c r="H36" i="7"/>
  <c r="M36" i="7"/>
  <c r="AG36" i="7"/>
  <c r="AS36" i="7"/>
  <c r="H37" i="7"/>
  <c r="M37" i="7"/>
  <c r="F37" i="7" s="1"/>
  <c r="AG37" i="7"/>
  <c r="AS37" i="7"/>
  <c r="F38" i="7"/>
  <c r="H38" i="7"/>
  <c r="M38" i="7"/>
  <c r="AG38" i="7"/>
  <c r="AS38" i="7"/>
  <c r="G38" i="7" s="1"/>
  <c r="F39" i="7"/>
  <c r="G39" i="7"/>
  <c r="H39" i="7"/>
  <c r="M39" i="7"/>
  <c r="AG39" i="7"/>
  <c r="AS39" i="7"/>
  <c r="H40" i="7"/>
  <c r="M40" i="7"/>
  <c r="F40" i="7" s="1"/>
  <c r="AG40" i="7"/>
  <c r="AS40" i="7"/>
  <c r="H41" i="7"/>
  <c r="M41" i="7"/>
  <c r="F41" i="7" s="1"/>
  <c r="AG41" i="7"/>
  <c r="AS41" i="7"/>
  <c r="H42" i="7"/>
  <c r="M42" i="7"/>
  <c r="F42" i="7" s="1"/>
  <c r="AG42" i="7"/>
  <c r="AS42" i="7"/>
  <c r="G42" i="7" s="1"/>
  <c r="F43" i="7"/>
  <c r="H43" i="7"/>
  <c r="M43" i="7"/>
  <c r="G43" i="7" s="1"/>
  <c r="AG43" i="7"/>
  <c r="AS43" i="7"/>
  <c r="H44" i="7"/>
  <c r="M44" i="7"/>
  <c r="G44" i="7" s="1"/>
  <c r="AG44" i="7"/>
  <c r="AS44" i="7"/>
  <c r="H45" i="7"/>
  <c r="M45" i="7"/>
  <c r="F45" i="7" s="1"/>
  <c r="AG45" i="7"/>
  <c r="AS45" i="7"/>
  <c r="F46" i="7"/>
  <c r="H46" i="7"/>
  <c r="M46" i="7"/>
  <c r="AG46" i="7"/>
  <c r="AS46" i="7"/>
  <c r="H47" i="7"/>
  <c r="M47" i="7"/>
  <c r="F47" i="7" s="1"/>
  <c r="AG47" i="7"/>
  <c r="AS47" i="7"/>
  <c r="H48" i="7"/>
  <c r="M48" i="7"/>
  <c r="F48" i="7" s="1"/>
  <c r="AG48" i="7"/>
  <c r="AS48" i="7"/>
  <c r="H49" i="7"/>
  <c r="M49" i="7"/>
  <c r="F49" i="7" s="1"/>
  <c r="AG49" i="7"/>
  <c r="AS49" i="7"/>
  <c r="H50" i="7"/>
  <c r="M50" i="7"/>
  <c r="F50" i="7" s="1"/>
  <c r="AG50" i="7"/>
  <c r="AS50" i="7"/>
  <c r="G50" i="7" s="1"/>
  <c r="F51" i="7"/>
  <c r="G51" i="7"/>
  <c r="H51" i="7"/>
  <c r="M51" i="7"/>
  <c r="AG51" i="7"/>
  <c r="AS51" i="7"/>
  <c r="F52" i="7"/>
  <c r="H52" i="7"/>
  <c r="AG52" i="7"/>
  <c r="AS52" i="7"/>
  <c r="H53" i="7"/>
  <c r="G53" i="7" s="1"/>
  <c r="M53" i="7"/>
  <c r="F53" i="7" s="1"/>
  <c r="AG53" i="7"/>
  <c r="AS53" i="7"/>
  <c r="H54" i="7"/>
  <c r="M54" i="7"/>
  <c r="F54" i="7" s="1"/>
  <c r="AG54" i="7"/>
  <c r="AS54" i="7"/>
  <c r="F55" i="7"/>
  <c r="H55" i="7"/>
  <c r="AG55" i="7"/>
  <c r="AS55" i="7"/>
  <c r="H56" i="7"/>
  <c r="M56" i="7"/>
  <c r="F56" i="7" s="1"/>
  <c r="AG56" i="7"/>
  <c r="AS56" i="7"/>
  <c r="H57" i="7"/>
  <c r="M57" i="7"/>
  <c r="F57" i="7" s="1"/>
  <c r="AG57" i="7"/>
  <c r="AS57" i="7"/>
  <c r="G57" i="7" s="1"/>
  <c r="F58" i="7"/>
  <c r="G58" i="7"/>
  <c r="H58" i="7"/>
  <c r="M58" i="7"/>
  <c r="AG58" i="7"/>
  <c r="AS58" i="7"/>
  <c r="H59" i="7"/>
  <c r="M59" i="7"/>
  <c r="AG59" i="7"/>
  <c r="AS59" i="7"/>
  <c r="H60" i="7"/>
  <c r="M60" i="7"/>
  <c r="F60" i="7" s="1"/>
  <c r="AG60" i="7"/>
  <c r="AS60" i="7"/>
  <c r="H61" i="7"/>
  <c r="M61" i="7"/>
  <c r="F61" i="7" s="1"/>
  <c r="AG61" i="7"/>
  <c r="AS61" i="7"/>
  <c r="H62" i="7"/>
  <c r="M62" i="7"/>
  <c r="F62" i="7" s="1"/>
  <c r="H63" i="7"/>
  <c r="M63" i="7"/>
  <c r="F63" i="7" s="1"/>
  <c r="AG63" i="7"/>
  <c r="AS63" i="7"/>
  <c r="H64" i="7"/>
  <c r="M64" i="7"/>
  <c r="F64" i="7" s="1"/>
  <c r="AG64" i="7"/>
  <c r="AS64" i="7"/>
  <c r="G64" i="7" s="1"/>
  <c r="F65" i="7"/>
  <c r="G65" i="7"/>
  <c r="H65" i="7"/>
  <c r="M65" i="7"/>
  <c r="AS65" i="7"/>
  <c r="H66" i="7"/>
  <c r="M66" i="7"/>
  <c r="AG66" i="7"/>
  <c r="AS66" i="7"/>
  <c r="H67" i="7"/>
  <c r="M67" i="7"/>
  <c r="F67" i="7" s="1"/>
  <c r="AG67" i="7"/>
  <c r="AS67" i="7"/>
  <c r="H68" i="7"/>
  <c r="M68" i="7"/>
  <c r="F68" i="7" s="1"/>
  <c r="AG68" i="7"/>
  <c r="AS68" i="7"/>
  <c r="G68" i="7" s="1"/>
  <c r="F69" i="7"/>
  <c r="H69" i="7"/>
  <c r="M69" i="7"/>
  <c r="AG69" i="7"/>
  <c r="AS69" i="7"/>
  <c r="G69" i="7" s="1"/>
  <c r="H70" i="7"/>
  <c r="M70" i="7"/>
  <c r="F70" i="7" s="1"/>
  <c r="AG70" i="7"/>
  <c r="AS70" i="7"/>
  <c r="H71" i="7"/>
  <c r="M71" i="7"/>
  <c r="F71" i="7" s="1"/>
  <c r="AG71" i="7"/>
  <c r="AS71" i="7"/>
  <c r="F72" i="7"/>
  <c r="H72" i="7"/>
  <c r="G72" i="7" s="1"/>
  <c r="H73" i="7"/>
  <c r="G73" i="7" s="1"/>
  <c r="M73" i="7"/>
  <c r="F73" i="7" s="1"/>
  <c r="AG73" i="7"/>
  <c r="AS73" i="7"/>
  <c r="H74" i="7"/>
  <c r="M74" i="7"/>
  <c r="F74" i="7" s="1"/>
  <c r="AG74" i="7"/>
  <c r="AS74" i="7"/>
  <c r="G74" i="7" s="1"/>
  <c r="F75" i="7"/>
  <c r="G75" i="7"/>
  <c r="H75" i="7"/>
  <c r="H76" i="7"/>
  <c r="M76" i="7"/>
  <c r="F76" i="7" s="1"/>
  <c r="AG76" i="7"/>
  <c r="AS76" i="7"/>
  <c r="F77" i="7"/>
  <c r="H77" i="7"/>
  <c r="M77" i="7"/>
  <c r="AG77" i="7"/>
  <c r="AS77" i="7"/>
  <c r="H78" i="7"/>
  <c r="M78" i="7"/>
  <c r="F78" i="7" s="1"/>
  <c r="AG78" i="7"/>
  <c r="AS78" i="7"/>
  <c r="H79" i="7"/>
  <c r="M79" i="7"/>
  <c r="F79" i="7" s="1"/>
  <c r="AG79" i="7"/>
  <c r="H80" i="7"/>
  <c r="M80" i="7"/>
  <c r="AG80" i="7"/>
  <c r="AS80" i="7"/>
  <c r="F81" i="7"/>
  <c r="H81" i="7"/>
  <c r="M81" i="7"/>
  <c r="G81" i="7" s="1"/>
  <c r="AG81" i="7"/>
  <c r="AS81" i="7"/>
  <c r="H82" i="7"/>
  <c r="M82" i="7"/>
  <c r="F82" i="7" s="1"/>
  <c r="AG82" i="7"/>
  <c r="AS82" i="7"/>
  <c r="H83" i="7"/>
  <c r="M83" i="7"/>
  <c r="F83" i="7" s="1"/>
  <c r="AG83" i="7"/>
  <c r="AS83" i="7"/>
  <c r="H84" i="7"/>
  <c r="M84" i="7"/>
  <c r="G84" i="7" s="1"/>
  <c r="AG84" i="7"/>
  <c r="AS84" i="7"/>
  <c r="H85" i="7"/>
  <c r="M85" i="7"/>
  <c r="F85" i="7" s="1"/>
  <c r="AG85" i="7"/>
  <c r="AS85" i="7"/>
  <c r="H86" i="7"/>
  <c r="M86" i="7"/>
  <c r="AG86" i="7"/>
  <c r="AS86" i="7"/>
  <c r="H87" i="7"/>
  <c r="M87" i="7"/>
  <c r="F87" i="7" s="1"/>
  <c r="AG87" i="7"/>
  <c r="AS87" i="7"/>
  <c r="H88" i="7"/>
  <c r="M88" i="7"/>
  <c r="AG88" i="7"/>
  <c r="AS88" i="7"/>
  <c r="H89" i="7"/>
  <c r="M89" i="7"/>
  <c r="G89" i="7" s="1"/>
  <c r="AG89" i="7"/>
  <c r="AS89" i="7"/>
  <c r="H90" i="7"/>
  <c r="M90" i="7"/>
  <c r="AG90" i="7"/>
  <c r="AS90" i="7"/>
  <c r="H91" i="7"/>
  <c r="M91" i="7"/>
  <c r="F91" i="7" s="1"/>
  <c r="AG91" i="7"/>
  <c r="AS91" i="7"/>
  <c r="H92" i="7"/>
  <c r="M92" i="7"/>
  <c r="AG92" i="7"/>
  <c r="AS92" i="7"/>
  <c r="F93" i="7"/>
  <c r="G93" i="7"/>
  <c r="H93" i="7"/>
  <c r="M93" i="7"/>
  <c r="AG93" i="7"/>
  <c r="AS93" i="7"/>
  <c r="H94" i="7"/>
  <c r="M94" i="7"/>
  <c r="F94" i="7" s="1"/>
  <c r="AG94" i="7"/>
  <c r="AS94" i="7"/>
  <c r="H95" i="7"/>
  <c r="M95" i="7"/>
  <c r="F95" i="7" s="1"/>
  <c r="AG95" i="7"/>
  <c r="AS95" i="7"/>
  <c r="H96" i="7"/>
  <c r="M96" i="7"/>
  <c r="AG96" i="7"/>
  <c r="AS96" i="7"/>
  <c r="H97" i="7"/>
  <c r="M97" i="7"/>
  <c r="G97" i="7" s="1"/>
  <c r="AG97" i="7"/>
  <c r="AS97" i="7"/>
  <c r="H98" i="7"/>
  <c r="M98" i="7"/>
  <c r="F98" i="7" s="1"/>
  <c r="AG98" i="7"/>
  <c r="AS98" i="7"/>
  <c r="H99" i="7"/>
  <c r="M99" i="7"/>
  <c r="F99" i="7" s="1"/>
  <c r="AG99" i="7"/>
  <c r="AS99" i="7"/>
  <c r="H100" i="7"/>
  <c r="M100" i="7"/>
  <c r="G100" i="7" s="1"/>
  <c r="AG100" i="7"/>
  <c r="AS100" i="7"/>
  <c r="H101" i="7"/>
  <c r="M101" i="7"/>
  <c r="F101" i="7" s="1"/>
  <c r="AG101" i="7"/>
  <c r="AS101" i="7"/>
  <c r="F102" i="7"/>
  <c r="H102" i="7"/>
  <c r="AG102" i="7"/>
  <c r="AS102" i="7"/>
  <c r="H103" i="7"/>
  <c r="M103" i="7"/>
  <c r="F103" i="7" s="1"/>
  <c r="AG103" i="7"/>
  <c r="AS103" i="7"/>
  <c r="H104" i="7"/>
  <c r="M104" i="7"/>
  <c r="F104" i="7" s="1"/>
  <c r="AG104" i="7"/>
  <c r="AS104" i="7"/>
  <c r="F105" i="7"/>
  <c r="H105" i="7"/>
  <c r="G105" i="7" s="1"/>
  <c r="AG105" i="7"/>
  <c r="AS105" i="7"/>
  <c r="H106" i="7"/>
  <c r="M106" i="7"/>
  <c r="F106" i="7" s="1"/>
  <c r="AG106" i="7"/>
  <c r="AS106" i="7"/>
  <c r="F107" i="7"/>
  <c r="H107" i="7"/>
  <c r="AS107" i="7"/>
  <c r="H108" i="7"/>
  <c r="M108" i="7"/>
  <c r="AG108" i="7"/>
  <c r="AS108" i="7"/>
  <c r="H109" i="7"/>
  <c r="M109" i="7"/>
  <c r="F109" i="7" s="1"/>
  <c r="AG109" i="7"/>
  <c r="AS109" i="7"/>
  <c r="F110" i="7"/>
  <c r="H110" i="7"/>
  <c r="AS110" i="7"/>
  <c r="H111" i="7"/>
  <c r="M111" i="7"/>
  <c r="F111" i="7" s="1"/>
  <c r="AG111" i="7"/>
  <c r="AS111" i="7"/>
  <c r="M112" i="7"/>
  <c r="AG112" i="7"/>
  <c r="AS112" i="7"/>
  <c r="H113" i="7"/>
  <c r="M113" i="7"/>
  <c r="AG113" i="7"/>
  <c r="AS113" i="7"/>
  <c r="H114" i="7"/>
  <c r="M114" i="7"/>
  <c r="AG114" i="7"/>
  <c r="AS114" i="7"/>
  <c r="M115" i="7"/>
  <c r="AG115" i="7"/>
  <c r="AS115" i="7"/>
  <c r="H116" i="7"/>
  <c r="M116" i="7"/>
  <c r="AG116" i="7"/>
  <c r="AS116" i="7"/>
  <c r="H117" i="7"/>
  <c r="M117" i="7"/>
  <c r="F117" i="7" s="1"/>
  <c r="AG117" i="7"/>
  <c r="AS117" i="7"/>
  <c r="H118" i="7"/>
  <c r="M118" i="7"/>
  <c r="F118" i="7" s="1"/>
  <c r="AG118" i="7"/>
  <c r="AS118" i="7"/>
  <c r="H119" i="7"/>
  <c r="M119" i="7"/>
  <c r="F119" i="7" s="1"/>
  <c r="AG119" i="7"/>
  <c r="AS119" i="7"/>
  <c r="F120" i="7"/>
  <c r="H120" i="7"/>
  <c r="M120" i="7"/>
  <c r="AG120" i="7"/>
  <c r="AS120" i="7"/>
  <c r="G120" i="7" s="1"/>
  <c r="H121" i="7"/>
  <c r="M121" i="7"/>
  <c r="F121" i="7" s="1"/>
  <c r="AG121" i="7"/>
  <c r="AS121" i="7"/>
  <c r="AH12" i="4"/>
  <c r="G28" i="3"/>
  <c r="H28" i="3"/>
  <c r="I28" i="3"/>
  <c r="J28" i="3"/>
  <c r="G29" i="3"/>
  <c r="H29" i="3"/>
  <c r="I29" i="3"/>
  <c r="J29" i="3"/>
  <c r="G30" i="3"/>
  <c r="H30" i="3"/>
  <c r="I30" i="3"/>
  <c r="J30" i="3"/>
  <c r="G31" i="3"/>
  <c r="H31" i="3"/>
  <c r="I31" i="3"/>
  <c r="J31" i="3"/>
  <c r="H27" i="3"/>
  <c r="I27" i="3"/>
  <c r="J27" i="3"/>
  <c r="G27" i="3"/>
  <c r="H7" i="4"/>
  <c r="G59" i="7" l="1"/>
  <c r="G54" i="7"/>
  <c r="G103" i="7"/>
  <c r="G117" i="7"/>
  <c r="F97" i="7"/>
  <c r="G61" i="7"/>
  <c r="G21" i="7"/>
  <c r="F89" i="7"/>
  <c r="G80" i="7"/>
  <c r="G78" i="7"/>
  <c r="G47" i="7"/>
  <c r="G101" i="7"/>
  <c r="G92" i="7"/>
  <c r="G90" i="7"/>
  <c r="G85" i="7"/>
  <c r="G66" i="7"/>
  <c r="G35" i="7"/>
  <c r="G14" i="7"/>
  <c r="G114" i="7"/>
  <c r="G96" i="7"/>
  <c r="G52" i="7"/>
  <c r="G113" i="7"/>
  <c r="G77" i="7"/>
  <c r="G76" i="7"/>
  <c r="G62" i="7"/>
  <c r="G55" i="7"/>
  <c r="G46" i="7"/>
  <c r="G116" i="7"/>
  <c r="G56" i="7"/>
  <c r="G27" i="7"/>
  <c r="G108" i="7"/>
  <c r="G106" i="7"/>
  <c r="G104" i="7"/>
  <c r="G102" i="7"/>
  <c r="G88" i="7"/>
  <c r="G86" i="7"/>
  <c r="G36" i="7"/>
  <c r="G34" i="7"/>
  <c r="G15" i="7"/>
  <c r="G13" i="7"/>
  <c r="G118" i="7"/>
  <c r="G79" i="7"/>
  <c r="F36" i="7"/>
  <c r="F100" i="7"/>
  <c r="F96" i="7"/>
  <c r="F92" i="7"/>
  <c r="F88" i="7"/>
  <c r="F84" i="7"/>
  <c r="F80" i="7"/>
  <c r="G98" i="7"/>
  <c r="G94" i="7"/>
  <c r="G82" i="7"/>
  <c r="G48" i="7"/>
  <c r="G28" i="7"/>
  <c r="F86" i="7"/>
  <c r="G70" i="7"/>
  <c r="F32" i="7"/>
  <c r="F108" i="7"/>
  <c r="G99" i="7"/>
  <c r="G95" i="7"/>
  <c r="G91" i="7"/>
  <c r="G87" i="7"/>
  <c r="G83" i="7"/>
  <c r="F66" i="7"/>
  <c r="G63" i="7"/>
  <c r="G60" i="7"/>
  <c r="G49" i="7"/>
  <c r="G45" i="7"/>
  <c r="G41" i="7"/>
  <c r="G37" i="7"/>
  <c r="G33" i="7"/>
  <c r="G29" i="7"/>
  <c r="F19" i="7"/>
  <c r="F15" i="7"/>
  <c r="F90" i="7"/>
  <c r="F59" i="7"/>
  <c r="F44" i="7"/>
  <c r="G111" i="7"/>
  <c r="G119" i="7"/>
  <c r="G109" i="7"/>
  <c r="G71" i="7"/>
  <c r="G67" i="7"/>
  <c r="G23" i="7"/>
  <c r="G20" i="7"/>
  <c r="G16" i="7"/>
  <c r="G12" i="7"/>
  <c r="G40" i="7"/>
  <c r="H7" i="7"/>
  <c r="M7" i="7"/>
  <c r="F7" i="7" s="1"/>
  <c r="AG7" i="7"/>
  <c r="AS7" i="7"/>
  <c r="H8" i="7"/>
  <c r="M8" i="7"/>
  <c r="F8" i="7" s="1"/>
  <c r="AG8" i="7"/>
  <c r="AS8" i="7"/>
  <c r="H9" i="7"/>
  <c r="M9" i="7"/>
  <c r="F9" i="7" s="1"/>
  <c r="AG9" i="7"/>
  <c r="AS9" i="7"/>
  <c r="H10" i="7"/>
  <c r="M10" i="7"/>
  <c r="F10" i="7" s="1"/>
  <c r="AG10" i="7"/>
  <c r="AS10" i="7"/>
  <c r="H11" i="7"/>
  <c r="M11" i="7"/>
  <c r="F11" i="7" s="1"/>
  <c r="AG11" i="7"/>
  <c r="AS11" i="7"/>
  <c r="G11" i="7" l="1"/>
  <c r="G7" i="7"/>
  <c r="G9" i="7"/>
  <c r="G8" i="7"/>
  <c r="G10" i="7"/>
  <c r="F1035" i="5"/>
  <c r="F1033" i="5"/>
  <c r="F1032" i="5"/>
  <c r="F1031" i="5"/>
  <c r="F1030" i="5"/>
  <c r="F1029" i="5"/>
  <c r="F1028" i="5"/>
  <c r="F1027" i="5"/>
  <c r="F1026" i="5"/>
  <c r="F1025"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4"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8" i="5"/>
  <c r="F307" i="5"/>
  <c r="F306" i="5"/>
  <c r="F305" i="5"/>
  <c r="F304" i="5"/>
  <c r="F302" i="5"/>
  <c r="F301" i="5"/>
  <c r="F300" i="5"/>
  <c r="F299" i="5"/>
  <c r="F298" i="5"/>
  <c r="F297" i="5"/>
  <c r="F296" i="5"/>
  <c r="F295" i="5"/>
  <c r="F294" i="5"/>
  <c r="F293" i="5"/>
  <c r="F292" i="5"/>
  <c r="F291" i="5"/>
  <c r="F290" i="5"/>
  <c r="F289" i="5"/>
  <c r="F288" i="5"/>
  <c r="F287" i="5"/>
  <c r="F286" i="5"/>
  <c r="F285" i="5"/>
  <c r="F283" i="5"/>
  <c r="F282" i="5"/>
  <c r="F281" i="5"/>
  <c r="F280"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3" i="5"/>
  <c r="F192" i="5"/>
  <c r="F190" i="5"/>
  <c r="F188" i="5"/>
  <c r="F187" i="5"/>
  <c r="F186" i="5"/>
  <c r="F185" i="5"/>
  <c r="F182" i="5"/>
  <c r="F180" i="5"/>
  <c r="F178" i="5"/>
  <c r="F177" i="5"/>
  <c r="F176" i="5"/>
  <c r="F175" i="5"/>
  <c r="F173" i="5"/>
  <c r="F172" i="5"/>
  <c r="F171" i="5"/>
  <c r="F170" i="5"/>
  <c r="F168" i="5"/>
  <c r="F167" i="5"/>
  <c r="F166" i="5"/>
  <c r="F165" i="5"/>
  <c r="F163" i="5"/>
  <c r="F162" i="5"/>
  <c r="F161" i="5"/>
  <c r="F160" i="5"/>
  <c r="F158" i="5"/>
  <c r="F157" i="5"/>
  <c r="F156" i="5"/>
  <c r="F155" i="5"/>
  <c r="F153" i="5"/>
  <c r="F152" i="5"/>
  <c r="F151" i="5"/>
  <c r="F150"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C686" i="5"/>
  <c r="E969" i="2"/>
  <c r="C147" i="3" s="1"/>
  <c r="C105" i="3"/>
  <c r="C75" i="3"/>
  <c r="E419" i="2"/>
  <c r="C69" i="3"/>
  <c r="C51" i="3"/>
  <c r="C27" i="3"/>
  <c r="AE9" i="3"/>
  <c r="AE11" i="3"/>
  <c r="AF11" i="3"/>
  <c r="AG11" i="3"/>
  <c r="AE12" i="3"/>
  <c r="AF12" i="3"/>
  <c r="AG12" i="3"/>
  <c r="AF9" i="3"/>
  <c r="AG9" i="3"/>
  <c r="AI70" i="3"/>
  <c r="AJ70" i="3"/>
  <c r="AK70" i="3"/>
  <c r="AL70" i="3"/>
  <c r="AM70" i="3"/>
  <c r="AN70" i="3"/>
  <c r="AO70" i="3"/>
  <c r="AP70" i="3"/>
  <c r="AQ70" i="3"/>
  <c r="AR70" i="3"/>
  <c r="AS70" i="3"/>
  <c r="AI71" i="3"/>
  <c r="AJ71" i="3"/>
  <c r="AK71" i="3"/>
  <c r="AL71" i="3"/>
  <c r="AM71" i="3"/>
  <c r="AN71" i="3"/>
  <c r="AO71" i="3"/>
  <c r="AP71" i="3"/>
  <c r="AQ71" i="3"/>
  <c r="AR71" i="3"/>
  <c r="AS71" i="3"/>
  <c r="AI72" i="3"/>
  <c r="AJ72" i="3"/>
  <c r="AK72" i="3"/>
  <c r="AL72" i="3"/>
  <c r="AM72" i="3"/>
  <c r="AN72" i="3"/>
  <c r="AO72" i="3"/>
  <c r="AP72" i="3"/>
  <c r="AQ72" i="3"/>
  <c r="AR72" i="3"/>
  <c r="AS72" i="3"/>
  <c r="AJ69" i="3"/>
  <c r="AK69" i="3"/>
  <c r="AL69" i="3"/>
  <c r="AM69" i="3"/>
  <c r="AN69" i="3"/>
  <c r="AO69" i="3"/>
  <c r="AP69" i="3"/>
  <c r="AQ69" i="3"/>
  <c r="AR69" i="3"/>
  <c r="AS69" i="3"/>
  <c r="AI69" i="3"/>
  <c r="AT11" i="4"/>
  <c r="AE51" i="3"/>
  <c r="AF51" i="3"/>
  <c r="AG51" i="3"/>
  <c r="AE53" i="3"/>
  <c r="AE56" i="3" s="1"/>
  <c r="AF53" i="3"/>
  <c r="AG53" i="3"/>
  <c r="AE54" i="3"/>
  <c r="AF54" i="3"/>
  <c r="AG54" i="3"/>
  <c r="AE63" i="3"/>
  <c r="AE68" i="3" s="1"/>
  <c r="AF63" i="3"/>
  <c r="AG63" i="3"/>
  <c r="AE66" i="3"/>
  <c r="AF66" i="3"/>
  <c r="AG66" i="3"/>
  <c r="AE69" i="3"/>
  <c r="AF69" i="3"/>
  <c r="AG69" i="3"/>
  <c r="AE72" i="3"/>
  <c r="AF72" i="3"/>
  <c r="AG72" i="3"/>
  <c r="AE81" i="3"/>
  <c r="AE86" i="3" s="1"/>
  <c r="AF81" i="3"/>
  <c r="AF86" i="3" s="1"/>
  <c r="AG81" i="3"/>
  <c r="AE84" i="3"/>
  <c r="AF84" i="3"/>
  <c r="AG84" i="3"/>
  <c r="AE87" i="3"/>
  <c r="AF87" i="3"/>
  <c r="AF92" i="3" s="1"/>
  <c r="AG87" i="3"/>
  <c r="AE90" i="3"/>
  <c r="AF90" i="3"/>
  <c r="AG90" i="3"/>
  <c r="AE99" i="3"/>
  <c r="AF99" i="3"/>
  <c r="AG99" i="3"/>
  <c r="AE101" i="3"/>
  <c r="AF101" i="3"/>
  <c r="AF104" i="3" s="1"/>
  <c r="AG101" i="3"/>
  <c r="AE102" i="3"/>
  <c r="AF102" i="3"/>
  <c r="AG102" i="3"/>
  <c r="AE105" i="3"/>
  <c r="AE110" i="3" s="1"/>
  <c r="AF105" i="3"/>
  <c r="AG105" i="3"/>
  <c r="AE107" i="3"/>
  <c r="AF107" i="3"/>
  <c r="AF110" i="3" s="1"/>
  <c r="AG107" i="3"/>
  <c r="AE108" i="3"/>
  <c r="AF108" i="3"/>
  <c r="AG108" i="3"/>
  <c r="AE116" i="3"/>
  <c r="AF116" i="3"/>
  <c r="AE117" i="3"/>
  <c r="AE122" i="3" s="1"/>
  <c r="AF117" i="3"/>
  <c r="AF122" i="3" s="1"/>
  <c r="AG117" i="3"/>
  <c r="AE120" i="3"/>
  <c r="AF120" i="3"/>
  <c r="AG120" i="3"/>
  <c r="AE128" i="3"/>
  <c r="AF128" i="3"/>
  <c r="AE129" i="3"/>
  <c r="AF129" i="3"/>
  <c r="AG129" i="3"/>
  <c r="AE132" i="3"/>
  <c r="AF132" i="3"/>
  <c r="AG132" i="3"/>
  <c r="AE135" i="3"/>
  <c r="AE140" i="3" s="1"/>
  <c r="AF135" i="3"/>
  <c r="AG135" i="3"/>
  <c r="AE138" i="3"/>
  <c r="AF138" i="3"/>
  <c r="AG138" i="3"/>
  <c r="AE146" i="3"/>
  <c r="AF146" i="3"/>
  <c r="AE45" i="3"/>
  <c r="AF45" i="3"/>
  <c r="AG45" i="3"/>
  <c r="AE47" i="3"/>
  <c r="AE50" i="3" s="1"/>
  <c r="AF47" i="3"/>
  <c r="AF50" i="3" s="1"/>
  <c r="AG47" i="3"/>
  <c r="AE48" i="3"/>
  <c r="AF48" i="3"/>
  <c r="AG48" i="3"/>
  <c r="AE39" i="3"/>
  <c r="AF39" i="3"/>
  <c r="AG39" i="3"/>
  <c r="AE41" i="3"/>
  <c r="AE44" i="3" s="1"/>
  <c r="AF41" i="3"/>
  <c r="AF44" i="3" s="1"/>
  <c r="AG41" i="3"/>
  <c r="AE42" i="3"/>
  <c r="AF42" i="3"/>
  <c r="AG42" i="3"/>
  <c r="AE15" i="3"/>
  <c r="AF15" i="3"/>
  <c r="AG15" i="3"/>
  <c r="AE17" i="3"/>
  <c r="AE20" i="3" s="1"/>
  <c r="AF17" i="3"/>
  <c r="AG17" i="3"/>
  <c r="AE18" i="3"/>
  <c r="AF18" i="3"/>
  <c r="AG18" i="3"/>
  <c r="AE21" i="3"/>
  <c r="AF21" i="3"/>
  <c r="AG21" i="3"/>
  <c r="AE23" i="3"/>
  <c r="AF23" i="3"/>
  <c r="AG23" i="3"/>
  <c r="AE24" i="3"/>
  <c r="AF24" i="3"/>
  <c r="AG24" i="3"/>
  <c r="AE33" i="3"/>
  <c r="AF33" i="3"/>
  <c r="AF38" i="3" s="1"/>
  <c r="AG33" i="3"/>
  <c r="AE36" i="3"/>
  <c r="AF36" i="3"/>
  <c r="AG36" i="3"/>
  <c r="G117" i="3"/>
  <c r="H117" i="3"/>
  <c r="I117" i="3"/>
  <c r="J117" i="3"/>
  <c r="L117" i="3"/>
  <c r="M117" i="3"/>
  <c r="N117" i="3"/>
  <c r="O117" i="3"/>
  <c r="P117" i="3"/>
  <c r="Q117" i="3"/>
  <c r="R117" i="3"/>
  <c r="S117" i="3"/>
  <c r="K117" i="3" s="1"/>
  <c r="T117" i="3"/>
  <c r="U117" i="3"/>
  <c r="V117" i="3"/>
  <c r="W117" i="3"/>
  <c r="X117" i="3"/>
  <c r="Y117" i="3"/>
  <c r="Z117" i="3"/>
  <c r="AA117" i="3"/>
  <c r="AA122" i="3" s="1"/>
  <c r="AB117" i="3"/>
  <c r="AC117" i="3"/>
  <c r="AD117" i="3"/>
  <c r="AI117" i="3"/>
  <c r="AI122" i="3" s="1"/>
  <c r="AJ117" i="3"/>
  <c r="AK117" i="3"/>
  <c r="AL117" i="3"/>
  <c r="AH117" i="3" s="1"/>
  <c r="AM117" i="3"/>
  <c r="AN117" i="3"/>
  <c r="AO117" i="3"/>
  <c r="AP117" i="3"/>
  <c r="AQ117" i="3"/>
  <c r="AR117" i="3"/>
  <c r="AS117" i="3"/>
  <c r="AU117" i="3"/>
  <c r="AV117" i="3"/>
  <c r="AW117" i="3"/>
  <c r="AX117" i="3"/>
  <c r="AY117" i="3"/>
  <c r="AZ117" i="3"/>
  <c r="BA117" i="3"/>
  <c r="BA122" i="3" s="1"/>
  <c r="BB117" i="3"/>
  <c r="BC117" i="3"/>
  <c r="G118" i="3"/>
  <c r="H118" i="3"/>
  <c r="I118" i="3"/>
  <c r="J118" i="3"/>
  <c r="L118" i="3"/>
  <c r="M118" i="3"/>
  <c r="M122" i="3" s="1"/>
  <c r="N118" i="3"/>
  <c r="O118" i="3"/>
  <c r="O122" i="3" s="1"/>
  <c r="P118" i="3"/>
  <c r="Q118" i="3"/>
  <c r="R118" i="3"/>
  <c r="R122" i="3" s="1"/>
  <c r="S118" i="3"/>
  <c r="T118" i="3"/>
  <c r="T122" i="3" s="1"/>
  <c r="U118" i="3"/>
  <c r="U122" i="3" s="1"/>
  <c r="V118" i="3"/>
  <c r="W118" i="3"/>
  <c r="W122" i="3" s="1"/>
  <c r="X118" i="3"/>
  <c r="Y118" i="3"/>
  <c r="Z118" i="3"/>
  <c r="Z122" i="3" s="1"/>
  <c r="AA118" i="3"/>
  <c r="AB118" i="3"/>
  <c r="AB122" i="3" s="1"/>
  <c r="AC118" i="3"/>
  <c r="AC122" i="3" s="1"/>
  <c r="AD118" i="3"/>
  <c r="AI118" i="3"/>
  <c r="AJ118" i="3"/>
  <c r="AK118" i="3"/>
  <c r="AL118" i="3"/>
  <c r="AM118" i="3"/>
  <c r="AN118" i="3"/>
  <c r="AO118" i="3"/>
  <c r="AP118" i="3"/>
  <c r="AQ118" i="3"/>
  <c r="AR118" i="3"/>
  <c r="AS118" i="3"/>
  <c r="AU118" i="3"/>
  <c r="AV118" i="3"/>
  <c r="AW118" i="3"/>
  <c r="AX118" i="3"/>
  <c r="AX122" i="3" s="1"/>
  <c r="AY118" i="3"/>
  <c r="AZ118" i="3"/>
  <c r="BA118" i="3"/>
  <c r="BB118" i="3"/>
  <c r="BC118" i="3"/>
  <c r="G119" i="3"/>
  <c r="H119" i="3"/>
  <c r="I119" i="3"/>
  <c r="J119" i="3"/>
  <c r="L119" i="3"/>
  <c r="M119" i="3"/>
  <c r="N119" i="3"/>
  <c r="O119" i="3"/>
  <c r="P119" i="3"/>
  <c r="Q119" i="3"/>
  <c r="R119" i="3"/>
  <c r="S119" i="3"/>
  <c r="T119" i="3"/>
  <c r="U119" i="3"/>
  <c r="V119" i="3"/>
  <c r="W119" i="3"/>
  <c r="X119" i="3"/>
  <c r="Y119" i="3"/>
  <c r="Z119" i="3"/>
  <c r="AA119" i="3"/>
  <c r="AB119" i="3"/>
  <c r="AC119" i="3"/>
  <c r="AD119" i="3"/>
  <c r="AI119" i="3"/>
  <c r="AJ119" i="3"/>
  <c r="AK119" i="3"/>
  <c r="AK122" i="3" s="1"/>
  <c r="AL119" i="3"/>
  <c r="AM119" i="3"/>
  <c r="AN119" i="3"/>
  <c r="AO119" i="3"/>
  <c r="AP119" i="3"/>
  <c r="AQ119" i="3"/>
  <c r="AR119" i="3"/>
  <c r="AS119" i="3"/>
  <c r="AS122" i="3" s="1"/>
  <c r="AU119" i="3"/>
  <c r="AV119" i="3"/>
  <c r="AW119" i="3"/>
  <c r="AX119" i="3"/>
  <c r="AY119" i="3"/>
  <c r="AZ119" i="3"/>
  <c r="BA119" i="3"/>
  <c r="BB119" i="3"/>
  <c r="BC119" i="3"/>
  <c r="G120" i="3"/>
  <c r="H120" i="3"/>
  <c r="I120" i="3"/>
  <c r="J120" i="3"/>
  <c r="L120" i="3"/>
  <c r="M120" i="3"/>
  <c r="N120" i="3"/>
  <c r="O120" i="3"/>
  <c r="P120" i="3"/>
  <c r="Q120" i="3"/>
  <c r="R120" i="3"/>
  <c r="S120" i="3"/>
  <c r="T120" i="3"/>
  <c r="U120" i="3"/>
  <c r="V120" i="3"/>
  <c r="W120" i="3"/>
  <c r="X120" i="3"/>
  <c r="Y120" i="3"/>
  <c r="Z120" i="3"/>
  <c r="AA120" i="3"/>
  <c r="AB120" i="3"/>
  <c r="AC120" i="3"/>
  <c r="AD120" i="3"/>
  <c r="AI120" i="3"/>
  <c r="AJ120" i="3"/>
  <c r="AK120" i="3"/>
  <c r="AL120" i="3"/>
  <c r="AM120" i="3"/>
  <c r="AN120" i="3"/>
  <c r="AO120" i="3"/>
  <c r="AP120" i="3"/>
  <c r="AP122" i="3" s="1"/>
  <c r="AQ120" i="3"/>
  <c r="AR120" i="3"/>
  <c r="AS120" i="3"/>
  <c r="AU120" i="3"/>
  <c r="AV120" i="3"/>
  <c r="AW120" i="3"/>
  <c r="AX120" i="3"/>
  <c r="AY120" i="3"/>
  <c r="AZ120" i="3"/>
  <c r="BA120" i="3"/>
  <c r="BB120" i="3"/>
  <c r="BC120" i="3"/>
  <c r="F121" i="3"/>
  <c r="K121" i="3"/>
  <c r="E121" i="3" s="1"/>
  <c r="AT121" i="3"/>
  <c r="J122" i="3"/>
  <c r="AQ122" i="3"/>
  <c r="F123" i="3"/>
  <c r="K123" i="3"/>
  <c r="AH123" i="3"/>
  <c r="AT123" i="3"/>
  <c r="F124" i="3"/>
  <c r="K124" i="3"/>
  <c r="AH124" i="3"/>
  <c r="AT124" i="3"/>
  <c r="F125" i="3"/>
  <c r="K125" i="3"/>
  <c r="E125" i="3" s="1"/>
  <c r="AH125" i="3"/>
  <c r="AT125" i="3"/>
  <c r="F126" i="3"/>
  <c r="K126" i="3"/>
  <c r="AH126" i="3"/>
  <c r="AT126" i="3"/>
  <c r="F127" i="3"/>
  <c r="K127" i="3"/>
  <c r="AH127" i="3"/>
  <c r="AT127" i="3"/>
  <c r="G128" i="3"/>
  <c r="H128" i="3"/>
  <c r="I128" i="3"/>
  <c r="J128" i="3"/>
  <c r="L128" i="3"/>
  <c r="M128" i="3"/>
  <c r="N128" i="3"/>
  <c r="O128" i="3"/>
  <c r="P128" i="3"/>
  <c r="Q128" i="3"/>
  <c r="R128" i="3"/>
  <c r="S128" i="3"/>
  <c r="T128" i="3"/>
  <c r="U128" i="3"/>
  <c r="V128" i="3"/>
  <c r="W128" i="3"/>
  <c r="X128" i="3"/>
  <c r="Y128" i="3"/>
  <c r="Z128" i="3"/>
  <c r="AA128" i="3"/>
  <c r="AB128" i="3"/>
  <c r="AC128" i="3"/>
  <c r="AD128" i="3"/>
  <c r="AI128" i="3"/>
  <c r="AJ128" i="3"/>
  <c r="AK128" i="3"/>
  <c r="AL128" i="3"/>
  <c r="AM128" i="3"/>
  <c r="AN128" i="3"/>
  <c r="AO128" i="3"/>
  <c r="AP128" i="3"/>
  <c r="AQ128" i="3"/>
  <c r="AR128" i="3"/>
  <c r="AS128" i="3"/>
  <c r="AU128" i="3"/>
  <c r="AV128" i="3"/>
  <c r="AW128" i="3"/>
  <c r="AX128" i="3"/>
  <c r="AY128" i="3"/>
  <c r="AZ128" i="3"/>
  <c r="BA128" i="3"/>
  <c r="BB128" i="3"/>
  <c r="BC128" i="3"/>
  <c r="G129" i="3"/>
  <c r="H129" i="3"/>
  <c r="I129" i="3"/>
  <c r="J129" i="3"/>
  <c r="J134" i="3" s="1"/>
  <c r="L129" i="3"/>
  <c r="M129" i="3"/>
  <c r="M134" i="3" s="1"/>
  <c r="N129" i="3"/>
  <c r="O129" i="3"/>
  <c r="P129" i="3"/>
  <c r="Q129" i="3"/>
  <c r="R129" i="3"/>
  <c r="R134" i="3" s="1"/>
  <c r="S129" i="3"/>
  <c r="S134" i="3" s="1"/>
  <c r="T129" i="3"/>
  <c r="U129" i="3"/>
  <c r="V129" i="3"/>
  <c r="W129" i="3"/>
  <c r="X129" i="3"/>
  <c r="Y129" i="3"/>
  <c r="Z129" i="3"/>
  <c r="Z134" i="3" s="1"/>
  <c r="AA129" i="3"/>
  <c r="AA134" i="3" s="1"/>
  <c r="AB129" i="3"/>
  <c r="AC129" i="3"/>
  <c r="AC134" i="3" s="1"/>
  <c r="AD129" i="3"/>
  <c r="AI129" i="3"/>
  <c r="AJ129" i="3"/>
  <c r="AK129" i="3"/>
  <c r="AL129" i="3"/>
  <c r="AH129" i="3" s="1"/>
  <c r="AM129" i="3"/>
  <c r="AN129" i="3"/>
  <c r="AO129" i="3"/>
  <c r="AP129" i="3"/>
  <c r="AQ129" i="3"/>
  <c r="AQ134" i="3" s="1"/>
  <c r="AR129" i="3"/>
  <c r="AS129" i="3"/>
  <c r="AU129" i="3"/>
  <c r="AV129" i="3"/>
  <c r="AW129" i="3"/>
  <c r="AX129" i="3"/>
  <c r="AY129" i="3"/>
  <c r="AZ129" i="3"/>
  <c r="AZ134" i="3" s="1"/>
  <c r="BA129" i="3"/>
  <c r="BB129" i="3"/>
  <c r="BC129" i="3"/>
  <c r="BC134" i="3" s="1"/>
  <c r="G130" i="3"/>
  <c r="H130" i="3"/>
  <c r="I130" i="3"/>
  <c r="J130" i="3"/>
  <c r="L130" i="3"/>
  <c r="M130" i="3"/>
  <c r="N130" i="3"/>
  <c r="O130" i="3"/>
  <c r="P130" i="3"/>
  <c r="Q130" i="3"/>
  <c r="R130" i="3"/>
  <c r="S130" i="3"/>
  <c r="T130" i="3"/>
  <c r="U130" i="3"/>
  <c r="V130" i="3"/>
  <c r="V134" i="3" s="1"/>
  <c r="W130" i="3"/>
  <c r="W134" i="3" s="1"/>
  <c r="X130" i="3"/>
  <c r="Y130" i="3"/>
  <c r="Z130" i="3"/>
  <c r="AA130" i="3"/>
  <c r="AB130" i="3"/>
  <c r="AC130" i="3"/>
  <c r="AD130" i="3"/>
  <c r="AI130" i="3"/>
  <c r="AJ130" i="3"/>
  <c r="AK130" i="3"/>
  <c r="AL130" i="3"/>
  <c r="AM130" i="3"/>
  <c r="AN130" i="3"/>
  <c r="AO130" i="3"/>
  <c r="AP130" i="3"/>
  <c r="AQ130" i="3"/>
  <c r="AR130" i="3"/>
  <c r="AS130" i="3"/>
  <c r="AU130" i="3"/>
  <c r="AV130" i="3"/>
  <c r="AW130" i="3"/>
  <c r="AX130" i="3"/>
  <c r="AY130" i="3"/>
  <c r="AZ130" i="3"/>
  <c r="BA130" i="3"/>
  <c r="BB130" i="3"/>
  <c r="BC130" i="3"/>
  <c r="G131" i="3"/>
  <c r="H131" i="3"/>
  <c r="I131" i="3"/>
  <c r="J131" i="3"/>
  <c r="L131" i="3"/>
  <c r="M131" i="3"/>
  <c r="N131" i="3"/>
  <c r="O131" i="3"/>
  <c r="P131" i="3"/>
  <c r="Q131" i="3"/>
  <c r="R131" i="3"/>
  <c r="S131" i="3"/>
  <c r="T131" i="3"/>
  <c r="U131" i="3"/>
  <c r="V131" i="3"/>
  <c r="W131" i="3"/>
  <c r="X131" i="3"/>
  <c r="Y131" i="3"/>
  <c r="Z131" i="3"/>
  <c r="AA131" i="3"/>
  <c r="AB131" i="3"/>
  <c r="AC131" i="3"/>
  <c r="AD131" i="3"/>
  <c r="AI131" i="3"/>
  <c r="AJ131" i="3"/>
  <c r="AK131" i="3"/>
  <c r="AL131" i="3"/>
  <c r="AM131" i="3"/>
  <c r="AM134" i="3" s="1"/>
  <c r="AN131" i="3"/>
  <c r="AO131" i="3"/>
  <c r="AP131" i="3"/>
  <c r="AQ131" i="3"/>
  <c r="AR131" i="3"/>
  <c r="AS131" i="3"/>
  <c r="AU131" i="3"/>
  <c r="AV131" i="3"/>
  <c r="AV134" i="3" s="1"/>
  <c r="AW131" i="3"/>
  <c r="AX131" i="3"/>
  <c r="AY131" i="3"/>
  <c r="AZ131" i="3"/>
  <c r="BA131" i="3"/>
  <c r="BB131" i="3"/>
  <c r="AT131" i="3" s="1"/>
  <c r="BC131" i="3"/>
  <c r="G132" i="3"/>
  <c r="H132" i="3"/>
  <c r="I132" i="3"/>
  <c r="J132" i="3"/>
  <c r="L132" i="3"/>
  <c r="M132" i="3"/>
  <c r="N132" i="3"/>
  <c r="O132" i="3"/>
  <c r="P132" i="3"/>
  <c r="Q132" i="3"/>
  <c r="R132" i="3"/>
  <c r="S132" i="3"/>
  <c r="T132" i="3"/>
  <c r="U132" i="3"/>
  <c r="V132" i="3"/>
  <c r="W132" i="3"/>
  <c r="X132" i="3"/>
  <c r="Y132" i="3"/>
  <c r="Z132" i="3"/>
  <c r="AA132" i="3"/>
  <c r="AB132" i="3"/>
  <c r="AC132" i="3"/>
  <c r="AD132" i="3"/>
  <c r="AI132" i="3"/>
  <c r="AJ132" i="3"/>
  <c r="AK132" i="3"/>
  <c r="AL132" i="3"/>
  <c r="AM132" i="3"/>
  <c r="AN132" i="3"/>
  <c r="AO132" i="3"/>
  <c r="AP132" i="3"/>
  <c r="AH132" i="3" s="1"/>
  <c r="AQ132" i="3"/>
  <c r="AR132" i="3"/>
  <c r="AS132" i="3"/>
  <c r="AU132" i="3"/>
  <c r="AV132" i="3"/>
  <c r="AW132" i="3"/>
  <c r="AX132" i="3"/>
  <c r="AY132" i="3"/>
  <c r="AZ132" i="3"/>
  <c r="BA132" i="3"/>
  <c r="BB132" i="3"/>
  <c r="BC132" i="3"/>
  <c r="G133" i="3"/>
  <c r="H133" i="3"/>
  <c r="I133" i="3"/>
  <c r="J133" i="3"/>
  <c r="K133" i="3"/>
  <c r="E133" i="3" s="1"/>
  <c r="AT133" i="3"/>
  <c r="H134" i="3"/>
  <c r="U134" i="3"/>
  <c r="X134" i="3"/>
  <c r="AO134" i="3"/>
  <c r="AU134" i="3"/>
  <c r="AW134" i="3"/>
  <c r="G135" i="3"/>
  <c r="H135" i="3"/>
  <c r="I135" i="3"/>
  <c r="J135" i="3"/>
  <c r="L135" i="3"/>
  <c r="M135" i="3"/>
  <c r="N135" i="3"/>
  <c r="O135" i="3"/>
  <c r="P135" i="3"/>
  <c r="Q135" i="3"/>
  <c r="R135" i="3"/>
  <c r="S135" i="3"/>
  <c r="S140" i="3" s="1"/>
  <c r="T135" i="3"/>
  <c r="U135" i="3"/>
  <c r="V135" i="3"/>
  <c r="W135" i="3"/>
  <c r="X135" i="3"/>
  <c r="Y135" i="3"/>
  <c r="Z135" i="3"/>
  <c r="AA135" i="3"/>
  <c r="AA140" i="3" s="1"/>
  <c r="AB135" i="3"/>
  <c r="AC135" i="3"/>
  <c r="AD135" i="3"/>
  <c r="AI135" i="3"/>
  <c r="AJ135" i="3"/>
  <c r="AK135" i="3"/>
  <c r="AL135" i="3"/>
  <c r="AM135" i="3"/>
  <c r="AN135" i="3"/>
  <c r="AO135" i="3"/>
  <c r="AP135" i="3"/>
  <c r="AQ135" i="3"/>
  <c r="AR135" i="3"/>
  <c r="AS135" i="3"/>
  <c r="AU135" i="3"/>
  <c r="AV135" i="3"/>
  <c r="AW135" i="3"/>
  <c r="AX135" i="3"/>
  <c r="AX140" i="3" s="1"/>
  <c r="AY135" i="3"/>
  <c r="AZ135" i="3"/>
  <c r="BA135" i="3"/>
  <c r="BB135" i="3"/>
  <c r="BC135" i="3"/>
  <c r="G136" i="3"/>
  <c r="H136" i="3"/>
  <c r="I136" i="3"/>
  <c r="J136" i="3"/>
  <c r="L136" i="3"/>
  <c r="M136" i="3"/>
  <c r="N136" i="3"/>
  <c r="O136" i="3"/>
  <c r="P136" i="3"/>
  <c r="Q136" i="3"/>
  <c r="R136" i="3"/>
  <c r="S136" i="3"/>
  <c r="T136" i="3"/>
  <c r="U136" i="3"/>
  <c r="V136" i="3"/>
  <c r="W136" i="3"/>
  <c r="X136" i="3"/>
  <c r="X140" i="3" s="1"/>
  <c r="Y136" i="3"/>
  <c r="Z136" i="3"/>
  <c r="AA136" i="3"/>
  <c r="AB136" i="3"/>
  <c r="AC136" i="3"/>
  <c r="AD136" i="3"/>
  <c r="AI136" i="3"/>
  <c r="AJ136" i="3"/>
  <c r="AK136" i="3"/>
  <c r="AL136" i="3"/>
  <c r="AM136" i="3"/>
  <c r="AN136" i="3"/>
  <c r="AO136" i="3"/>
  <c r="AP136" i="3"/>
  <c r="AQ136" i="3"/>
  <c r="AR136" i="3"/>
  <c r="AS136" i="3"/>
  <c r="AU136" i="3"/>
  <c r="AV136" i="3"/>
  <c r="AW136" i="3"/>
  <c r="AX136" i="3"/>
  <c r="AY136" i="3"/>
  <c r="AZ136" i="3"/>
  <c r="BA136" i="3"/>
  <c r="BB136" i="3"/>
  <c r="BC136" i="3"/>
  <c r="G137" i="3"/>
  <c r="H137" i="3"/>
  <c r="I137" i="3"/>
  <c r="J137" i="3"/>
  <c r="L137" i="3"/>
  <c r="M137" i="3"/>
  <c r="N137" i="3"/>
  <c r="O137" i="3"/>
  <c r="P137" i="3"/>
  <c r="Q137" i="3"/>
  <c r="R137" i="3"/>
  <c r="S137" i="3"/>
  <c r="T137" i="3"/>
  <c r="U137" i="3"/>
  <c r="V137" i="3"/>
  <c r="W137" i="3"/>
  <c r="X137" i="3"/>
  <c r="Y137" i="3"/>
  <c r="Z137" i="3"/>
  <c r="AA137" i="3"/>
  <c r="AB137" i="3"/>
  <c r="AC137" i="3"/>
  <c r="AD137" i="3"/>
  <c r="AI137" i="3"/>
  <c r="AH137" i="3" s="1"/>
  <c r="AJ137" i="3"/>
  <c r="AK137" i="3"/>
  <c r="AL137" i="3"/>
  <c r="AM137" i="3"/>
  <c r="AN137" i="3"/>
  <c r="AO137" i="3"/>
  <c r="AP137" i="3"/>
  <c r="AP140" i="3" s="1"/>
  <c r="AQ137" i="3"/>
  <c r="AR137" i="3"/>
  <c r="AS137" i="3"/>
  <c r="AU137" i="3"/>
  <c r="AV137" i="3"/>
  <c r="AW137" i="3"/>
  <c r="AX137" i="3"/>
  <c r="AY137" i="3"/>
  <c r="AZ137" i="3"/>
  <c r="BA137" i="3"/>
  <c r="BB137" i="3"/>
  <c r="BC137" i="3"/>
  <c r="G138" i="3"/>
  <c r="H138" i="3"/>
  <c r="I138" i="3"/>
  <c r="I140" i="3" s="1"/>
  <c r="J138" i="3"/>
  <c r="L138" i="3"/>
  <c r="M138" i="3"/>
  <c r="N138" i="3"/>
  <c r="O138" i="3"/>
  <c r="P138" i="3"/>
  <c r="Q138" i="3"/>
  <c r="R138" i="3"/>
  <c r="S138" i="3"/>
  <c r="T138" i="3"/>
  <c r="U138" i="3"/>
  <c r="V138" i="3"/>
  <c r="W138" i="3"/>
  <c r="X138" i="3"/>
  <c r="Y138" i="3"/>
  <c r="Z138" i="3"/>
  <c r="AA138" i="3"/>
  <c r="AB138" i="3"/>
  <c r="AC138" i="3"/>
  <c r="AD138" i="3"/>
  <c r="AI138" i="3"/>
  <c r="AJ138" i="3"/>
  <c r="AK138" i="3"/>
  <c r="AL138" i="3"/>
  <c r="AM138" i="3"/>
  <c r="AN138" i="3"/>
  <c r="AN140" i="3" s="1"/>
  <c r="AO138" i="3"/>
  <c r="AP138" i="3"/>
  <c r="AQ138" i="3"/>
  <c r="AR138" i="3"/>
  <c r="AS138" i="3"/>
  <c r="AU138" i="3"/>
  <c r="AV138" i="3"/>
  <c r="AW138" i="3"/>
  <c r="AX138" i="3"/>
  <c r="AY138" i="3"/>
  <c r="AZ138" i="3"/>
  <c r="BA138" i="3"/>
  <c r="BB138" i="3"/>
  <c r="BC138" i="3"/>
  <c r="G139" i="3"/>
  <c r="H139" i="3"/>
  <c r="H140" i="3" s="1"/>
  <c r="I139" i="3"/>
  <c r="J139" i="3"/>
  <c r="K139" i="3"/>
  <c r="AT139" i="3"/>
  <c r="N140" i="3"/>
  <c r="O140" i="3"/>
  <c r="V140" i="3"/>
  <c r="Y140" i="3"/>
  <c r="AD140" i="3"/>
  <c r="AV140" i="3"/>
  <c r="F141" i="3"/>
  <c r="K141" i="3"/>
  <c r="AH141" i="3"/>
  <c r="AT141" i="3"/>
  <c r="F142" i="3"/>
  <c r="K142" i="3"/>
  <c r="E142" i="3" s="1"/>
  <c r="AH142" i="3"/>
  <c r="AT142" i="3"/>
  <c r="F143" i="3"/>
  <c r="K143" i="3"/>
  <c r="E143" i="3" s="1"/>
  <c r="AH143" i="3"/>
  <c r="AT143" i="3"/>
  <c r="F144" i="3"/>
  <c r="K144" i="3"/>
  <c r="E144" i="3" s="1"/>
  <c r="AH144" i="3"/>
  <c r="F145" i="3"/>
  <c r="K145" i="3"/>
  <c r="E145" i="3" s="1"/>
  <c r="AH145" i="3"/>
  <c r="AT145" i="3"/>
  <c r="G146" i="3"/>
  <c r="H146" i="3"/>
  <c r="I146" i="3"/>
  <c r="J146" i="3"/>
  <c r="L146" i="3"/>
  <c r="M146" i="3"/>
  <c r="N146" i="3"/>
  <c r="O146" i="3"/>
  <c r="P146" i="3"/>
  <c r="Q146" i="3"/>
  <c r="R146" i="3"/>
  <c r="S146" i="3"/>
  <c r="T146" i="3"/>
  <c r="U146" i="3"/>
  <c r="V146" i="3"/>
  <c r="W146" i="3"/>
  <c r="X146" i="3"/>
  <c r="Y146" i="3"/>
  <c r="Z146" i="3"/>
  <c r="AA146" i="3"/>
  <c r="AB146" i="3"/>
  <c r="AC146" i="3"/>
  <c r="AD146" i="3"/>
  <c r="AI146" i="3"/>
  <c r="AJ146" i="3"/>
  <c r="AK146" i="3"/>
  <c r="AL146" i="3"/>
  <c r="AM146" i="3"/>
  <c r="AN146" i="3"/>
  <c r="AO146" i="3"/>
  <c r="AP146" i="3"/>
  <c r="AQ146" i="3"/>
  <c r="AR146" i="3"/>
  <c r="AS146" i="3"/>
  <c r="AU146" i="3"/>
  <c r="AV146" i="3"/>
  <c r="AW146" i="3"/>
  <c r="AX146" i="3"/>
  <c r="AY146" i="3"/>
  <c r="AZ146" i="3"/>
  <c r="BA146" i="3"/>
  <c r="BB146" i="3"/>
  <c r="BC146" i="3"/>
  <c r="AI147" i="3"/>
  <c r="AJ147" i="3"/>
  <c r="AK147" i="3"/>
  <c r="AO147" i="3"/>
  <c r="AP147" i="3"/>
  <c r="AQ147" i="3"/>
  <c r="AR147" i="3"/>
  <c r="AS147" i="3"/>
  <c r="AI148" i="3"/>
  <c r="AJ148" i="3"/>
  <c r="AK148" i="3"/>
  <c r="AL148" i="3"/>
  <c r="AM148" i="3"/>
  <c r="AN148" i="3"/>
  <c r="AO148" i="3"/>
  <c r="AP148" i="3"/>
  <c r="AQ148" i="3"/>
  <c r="AR148" i="3"/>
  <c r="AS148" i="3"/>
  <c r="AV148" i="3"/>
  <c r="AW148" i="3"/>
  <c r="AX148" i="3"/>
  <c r="AY148" i="3"/>
  <c r="AZ148" i="3"/>
  <c r="BA148" i="3"/>
  <c r="BB148" i="3"/>
  <c r="BC148" i="3"/>
  <c r="AI149" i="3"/>
  <c r="AJ149" i="3"/>
  <c r="AK149" i="3"/>
  <c r="AL149" i="3"/>
  <c r="AM149" i="3"/>
  <c r="AN149" i="3"/>
  <c r="AO149" i="3"/>
  <c r="AP149" i="3"/>
  <c r="AQ149" i="3"/>
  <c r="AR149" i="3"/>
  <c r="AS149" i="3"/>
  <c r="AV149" i="3"/>
  <c r="AW149" i="3"/>
  <c r="AX149" i="3"/>
  <c r="AY149" i="3"/>
  <c r="AZ149" i="3"/>
  <c r="BA149" i="3"/>
  <c r="BB149" i="3"/>
  <c r="BC149" i="3"/>
  <c r="AI150" i="3"/>
  <c r="AJ150" i="3"/>
  <c r="AK150" i="3"/>
  <c r="AK152" i="3" s="1"/>
  <c r="AL150" i="3"/>
  <c r="AM150" i="3"/>
  <c r="AN150" i="3"/>
  <c r="F151" i="3"/>
  <c r="K151" i="3"/>
  <c r="AT151" i="3"/>
  <c r="F111" i="3"/>
  <c r="K111" i="3"/>
  <c r="AH111" i="3"/>
  <c r="AT111" i="3"/>
  <c r="F112" i="3"/>
  <c r="K112" i="3"/>
  <c r="AH112" i="3"/>
  <c r="AT112" i="3"/>
  <c r="F113" i="3"/>
  <c r="K113" i="3"/>
  <c r="AH113" i="3"/>
  <c r="AT113" i="3"/>
  <c r="F114" i="3"/>
  <c r="K114" i="3"/>
  <c r="E114" i="3" s="1"/>
  <c r="AH114" i="3"/>
  <c r="AT114" i="3"/>
  <c r="F115" i="3"/>
  <c r="K115" i="3"/>
  <c r="E115" i="3" s="1"/>
  <c r="AH115" i="3"/>
  <c r="AH116" i="3" s="1"/>
  <c r="AT115" i="3"/>
  <c r="G116" i="3"/>
  <c r="H116" i="3"/>
  <c r="I116" i="3"/>
  <c r="J116" i="3"/>
  <c r="L116" i="3"/>
  <c r="M116" i="3"/>
  <c r="N116" i="3"/>
  <c r="O116" i="3"/>
  <c r="P116" i="3"/>
  <c r="Q116" i="3"/>
  <c r="R116" i="3"/>
  <c r="S116" i="3"/>
  <c r="T116" i="3"/>
  <c r="U116" i="3"/>
  <c r="V116" i="3"/>
  <c r="W116" i="3"/>
  <c r="X116" i="3"/>
  <c r="Y116" i="3"/>
  <c r="Z116" i="3"/>
  <c r="AA116" i="3"/>
  <c r="AB116" i="3"/>
  <c r="AC116" i="3"/>
  <c r="AD116" i="3"/>
  <c r="AI116" i="3"/>
  <c r="AJ116" i="3"/>
  <c r="AK116" i="3"/>
  <c r="AL116" i="3"/>
  <c r="AM116" i="3"/>
  <c r="AN116" i="3"/>
  <c r="AO116" i="3"/>
  <c r="AP116" i="3"/>
  <c r="AQ116" i="3"/>
  <c r="AR116" i="3"/>
  <c r="AS116" i="3"/>
  <c r="AU116" i="3"/>
  <c r="AV116" i="3"/>
  <c r="AW116" i="3"/>
  <c r="AX116" i="3"/>
  <c r="AY116" i="3"/>
  <c r="AZ116" i="3"/>
  <c r="BA116" i="3"/>
  <c r="BB116" i="3"/>
  <c r="BC116" i="3"/>
  <c r="G105" i="3"/>
  <c r="H105" i="3"/>
  <c r="I105" i="3"/>
  <c r="J105" i="3"/>
  <c r="L105" i="3"/>
  <c r="M105" i="3"/>
  <c r="N105" i="3"/>
  <c r="O105" i="3"/>
  <c r="P105" i="3"/>
  <c r="Q105" i="3"/>
  <c r="Q110" i="3" s="1"/>
  <c r="R105" i="3"/>
  <c r="S105" i="3"/>
  <c r="S110" i="3" s="1"/>
  <c r="T105" i="3"/>
  <c r="U105" i="3"/>
  <c r="V105" i="3"/>
  <c r="V110" i="3" s="1"/>
  <c r="W105" i="3"/>
  <c r="X105" i="3"/>
  <c r="Y105" i="3"/>
  <c r="Y110" i="3" s="1"/>
  <c r="Z105" i="3"/>
  <c r="AA105" i="3"/>
  <c r="AA110" i="3" s="1"/>
  <c r="AB105" i="3"/>
  <c r="AC105" i="3"/>
  <c r="AD105" i="3"/>
  <c r="AI105" i="3"/>
  <c r="AJ105" i="3"/>
  <c r="AK105" i="3"/>
  <c r="AL105" i="3"/>
  <c r="AM105" i="3"/>
  <c r="AN105" i="3"/>
  <c r="AO105" i="3"/>
  <c r="AP105" i="3"/>
  <c r="AQ105" i="3"/>
  <c r="AR105" i="3"/>
  <c r="AS105" i="3"/>
  <c r="AU105" i="3"/>
  <c r="AV105" i="3"/>
  <c r="AV110" i="3" s="1"/>
  <c r="AW105" i="3"/>
  <c r="AX105" i="3"/>
  <c r="AY105" i="3"/>
  <c r="AZ105" i="3"/>
  <c r="BB105" i="3"/>
  <c r="BC105" i="3"/>
  <c r="BC110" i="3" s="1"/>
  <c r="G106" i="3"/>
  <c r="H106" i="3"/>
  <c r="I106" i="3"/>
  <c r="J106" i="3"/>
  <c r="L106" i="3"/>
  <c r="M106" i="3"/>
  <c r="N106" i="3"/>
  <c r="N110" i="3" s="1"/>
  <c r="O106" i="3"/>
  <c r="P106" i="3"/>
  <c r="Q106" i="3"/>
  <c r="R106" i="3"/>
  <c r="S106" i="3"/>
  <c r="T106" i="3"/>
  <c r="U106" i="3"/>
  <c r="V106" i="3"/>
  <c r="W106" i="3"/>
  <c r="X106" i="3"/>
  <c r="Y106" i="3"/>
  <c r="Z106" i="3"/>
  <c r="AA106" i="3"/>
  <c r="AB106" i="3"/>
  <c r="AC106" i="3"/>
  <c r="AD106" i="3"/>
  <c r="AD110" i="3" s="1"/>
  <c r="AI106" i="3"/>
  <c r="AJ106" i="3"/>
  <c r="AK106" i="3"/>
  <c r="AL106" i="3"/>
  <c r="AM106" i="3"/>
  <c r="AN106" i="3"/>
  <c r="AO106" i="3"/>
  <c r="AO110" i="3" s="1"/>
  <c r="AP106" i="3"/>
  <c r="AQ106" i="3"/>
  <c r="AR106" i="3"/>
  <c r="AS106" i="3"/>
  <c r="AU106" i="3"/>
  <c r="AV106" i="3"/>
  <c r="AW106" i="3"/>
  <c r="AX106" i="3"/>
  <c r="AY106" i="3"/>
  <c r="AZ106" i="3"/>
  <c r="BA106" i="3"/>
  <c r="BB106" i="3"/>
  <c r="BC106" i="3"/>
  <c r="G107" i="3"/>
  <c r="H107" i="3"/>
  <c r="I107" i="3"/>
  <c r="I110" i="3" s="1"/>
  <c r="J107" i="3"/>
  <c r="L107" i="3"/>
  <c r="M107" i="3"/>
  <c r="M110" i="3" s="1"/>
  <c r="N107" i="3"/>
  <c r="O107" i="3"/>
  <c r="P107" i="3"/>
  <c r="Q107" i="3"/>
  <c r="R107" i="3"/>
  <c r="S107" i="3"/>
  <c r="T107" i="3"/>
  <c r="U107" i="3"/>
  <c r="V107" i="3"/>
  <c r="W107" i="3"/>
  <c r="X107" i="3"/>
  <c r="Y107" i="3"/>
  <c r="Z107" i="3"/>
  <c r="Z110" i="3" s="1"/>
  <c r="AA107" i="3"/>
  <c r="AB107" i="3"/>
  <c r="AC107" i="3"/>
  <c r="AD107" i="3"/>
  <c r="AI107" i="3"/>
  <c r="AJ107" i="3"/>
  <c r="AK107" i="3"/>
  <c r="AL107" i="3"/>
  <c r="AL110" i="3" s="1"/>
  <c r="AM107" i="3"/>
  <c r="AN107" i="3"/>
  <c r="AO107" i="3"/>
  <c r="AP107" i="3"/>
  <c r="AQ107" i="3"/>
  <c r="AQ110" i="3" s="1"/>
  <c r="AR107" i="3"/>
  <c r="AS107" i="3"/>
  <c r="AU107" i="3"/>
  <c r="AU110" i="3" s="1"/>
  <c r="AV107" i="3"/>
  <c r="AW107" i="3"/>
  <c r="AX107" i="3"/>
  <c r="AY107" i="3"/>
  <c r="AZ107" i="3"/>
  <c r="AZ110" i="3" s="1"/>
  <c r="BA107" i="3"/>
  <c r="BB107" i="3"/>
  <c r="BC107" i="3"/>
  <c r="G108" i="3"/>
  <c r="F108" i="3" s="1"/>
  <c r="H108" i="3"/>
  <c r="I108" i="3"/>
  <c r="J108" i="3"/>
  <c r="L108" i="3"/>
  <c r="M108" i="3"/>
  <c r="N108" i="3"/>
  <c r="O108" i="3"/>
  <c r="P108" i="3"/>
  <c r="Q108" i="3"/>
  <c r="R108" i="3"/>
  <c r="S108" i="3"/>
  <c r="T108" i="3"/>
  <c r="T110" i="3" s="1"/>
  <c r="U108" i="3"/>
  <c r="V108" i="3"/>
  <c r="W108" i="3"/>
  <c r="X108" i="3"/>
  <c r="Y108" i="3"/>
  <c r="Z108" i="3"/>
  <c r="AA108" i="3"/>
  <c r="AB108" i="3"/>
  <c r="AC108" i="3"/>
  <c r="AD108" i="3"/>
  <c r="AI108" i="3"/>
  <c r="AJ108" i="3"/>
  <c r="AK108" i="3"/>
  <c r="AL108" i="3"/>
  <c r="AM108" i="3"/>
  <c r="AN108" i="3"/>
  <c r="AN110" i="3" s="1"/>
  <c r="AO108" i="3"/>
  <c r="AP108" i="3"/>
  <c r="AQ108" i="3"/>
  <c r="AR108" i="3"/>
  <c r="AS108" i="3"/>
  <c r="AU108" i="3"/>
  <c r="AV108" i="3"/>
  <c r="AW108" i="3"/>
  <c r="AX108" i="3"/>
  <c r="AY108" i="3"/>
  <c r="AZ108" i="3"/>
  <c r="BA108" i="3"/>
  <c r="BB108" i="3"/>
  <c r="BC108" i="3"/>
  <c r="F109" i="3"/>
  <c r="K109" i="3"/>
  <c r="E109" i="3" s="1"/>
  <c r="AT109" i="3"/>
  <c r="R110" i="3"/>
  <c r="H110" i="3"/>
  <c r="G99" i="3"/>
  <c r="H99" i="3"/>
  <c r="H104" i="3" s="1"/>
  <c r="I99" i="3"/>
  <c r="J99" i="3"/>
  <c r="L99" i="3"/>
  <c r="M99" i="3"/>
  <c r="N99" i="3"/>
  <c r="N104" i="3" s="1"/>
  <c r="O99" i="3"/>
  <c r="O104" i="3" s="1"/>
  <c r="P99" i="3"/>
  <c r="Q99" i="3"/>
  <c r="Q104" i="3" s="1"/>
  <c r="R99" i="3"/>
  <c r="S99" i="3"/>
  <c r="T99" i="3"/>
  <c r="U99" i="3"/>
  <c r="V99" i="3"/>
  <c r="W99" i="3"/>
  <c r="W104" i="3" s="1"/>
  <c r="X99" i="3"/>
  <c r="Y99" i="3"/>
  <c r="Y104" i="3" s="1"/>
  <c r="Z99" i="3"/>
  <c r="AA99" i="3"/>
  <c r="AB99" i="3"/>
  <c r="AC99" i="3"/>
  <c r="AD99" i="3"/>
  <c r="AD104" i="3" s="1"/>
  <c r="AH99" i="3"/>
  <c r="AI99" i="3"/>
  <c r="AJ99" i="3"/>
  <c r="AK99" i="3"/>
  <c r="AK104" i="3" s="1"/>
  <c r="AL99" i="3"/>
  <c r="AM99" i="3"/>
  <c r="AN99" i="3"/>
  <c r="AO99" i="3"/>
  <c r="AP99" i="3"/>
  <c r="AP104" i="3" s="1"/>
  <c r="AQ99" i="3"/>
  <c r="AR99" i="3"/>
  <c r="AS99" i="3"/>
  <c r="AU99" i="3"/>
  <c r="AV99" i="3"/>
  <c r="AW99" i="3"/>
  <c r="AX99" i="3"/>
  <c r="AY99" i="3"/>
  <c r="AY104" i="3" s="1"/>
  <c r="AZ99" i="3"/>
  <c r="BA99" i="3"/>
  <c r="BA104" i="3" s="1"/>
  <c r="BB99" i="3"/>
  <c r="BB104" i="3" s="1"/>
  <c r="BC99" i="3"/>
  <c r="G100" i="3"/>
  <c r="H100" i="3"/>
  <c r="I100" i="3"/>
  <c r="J100" i="3"/>
  <c r="L100" i="3"/>
  <c r="M100" i="3"/>
  <c r="N100" i="3"/>
  <c r="O100" i="3"/>
  <c r="P100" i="3"/>
  <c r="Q100" i="3"/>
  <c r="R100" i="3"/>
  <c r="S100" i="3"/>
  <c r="T100" i="3"/>
  <c r="U100" i="3"/>
  <c r="V100" i="3"/>
  <c r="W100" i="3"/>
  <c r="X100" i="3"/>
  <c r="Y100" i="3"/>
  <c r="Z100" i="3"/>
  <c r="AA100" i="3"/>
  <c r="AB100" i="3"/>
  <c r="AC100" i="3"/>
  <c r="AD100" i="3"/>
  <c r="AI100" i="3"/>
  <c r="AJ100" i="3"/>
  <c r="AK100" i="3"/>
  <c r="AL100" i="3"/>
  <c r="AM100" i="3"/>
  <c r="AN100" i="3"/>
  <c r="AO100" i="3"/>
  <c r="AP100" i="3"/>
  <c r="AQ100" i="3"/>
  <c r="AR100" i="3"/>
  <c r="AS100" i="3"/>
  <c r="AU100" i="3"/>
  <c r="AV100" i="3"/>
  <c r="AW100" i="3"/>
  <c r="AX100" i="3"/>
  <c r="AY100" i="3"/>
  <c r="AZ100" i="3"/>
  <c r="BA100" i="3"/>
  <c r="BB100" i="3"/>
  <c r="BC100" i="3"/>
  <c r="G101" i="3"/>
  <c r="H101" i="3"/>
  <c r="I101" i="3"/>
  <c r="J101" i="3"/>
  <c r="L101" i="3"/>
  <c r="M101" i="3"/>
  <c r="N101" i="3"/>
  <c r="O101" i="3"/>
  <c r="P101" i="3"/>
  <c r="Q101" i="3"/>
  <c r="R101" i="3"/>
  <c r="S101" i="3"/>
  <c r="T101" i="3"/>
  <c r="U101" i="3"/>
  <c r="V101" i="3"/>
  <c r="W101" i="3"/>
  <c r="X101" i="3"/>
  <c r="Y101" i="3"/>
  <c r="Z101" i="3"/>
  <c r="AA101" i="3"/>
  <c r="AB101" i="3"/>
  <c r="AC101" i="3"/>
  <c r="AD101" i="3"/>
  <c r="AI101" i="3"/>
  <c r="AH101" i="3" s="1"/>
  <c r="AJ101" i="3"/>
  <c r="AK101" i="3"/>
  <c r="AL101" i="3"/>
  <c r="AM101" i="3"/>
  <c r="AN101" i="3"/>
  <c r="AO101" i="3"/>
  <c r="AP101" i="3"/>
  <c r="AQ101" i="3"/>
  <c r="AR101" i="3"/>
  <c r="AS101" i="3"/>
  <c r="AS104" i="3" s="1"/>
  <c r="AU101" i="3"/>
  <c r="AV101" i="3"/>
  <c r="AW101" i="3"/>
  <c r="AX101" i="3"/>
  <c r="AY101" i="3"/>
  <c r="AZ101" i="3"/>
  <c r="BA101" i="3"/>
  <c r="BB101" i="3"/>
  <c r="BC101" i="3"/>
  <c r="G102" i="3"/>
  <c r="H102" i="3"/>
  <c r="I102" i="3"/>
  <c r="J102" i="3"/>
  <c r="F102" i="3" s="1"/>
  <c r="L102" i="3"/>
  <c r="M102" i="3"/>
  <c r="N102" i="3"/>
  <c r="O102" i="3"/>
  <c r="P102" i="3"/>
  <c r="Q102" i="3"/>
  <c r="R102" i="3"/>
  <c r="S102" i="3"/>
  <c r="T102" i="3"/>
  <c r="U102" i="3"/>
  <c r="V102" i="3"/>
  <c r="W102" i="3"/>
  <c r="X102" i="3"/>
  <c r="Y102" i="3"/>
  <c r="Z102" i="3"/>
  <c r="AA102" i="3"/>
  <c r="AB102" i="3"/>
  <c r="AC102" i="3"/>
  <c r="AD102" i="3"/>
  <c r="AI102" i="3"/>
  <c r="AJ102" i="3"/>
  <c r="AK102" i="3"/>
  <c r="AL102" i="3"/>
  <c r="AM102" i="3"/>
  <c r="AN102" i="3"/>
  <c r="AO102" i="3"/>
  <c r="AH102" i="3" s="1"/>
  <c r="AP102" i="3"/>
  <c r="AQ102" i="3"/>
  <c r="AR102" i="3"/>
  <c r="AS102" i="3"/>
  <c r="AU102" i="3"/>
  <c r="AV102" i="3"/>
  <c r="AW102" i="3"/>
  <c r="AX102" i="3"/>
  <c r="AY102" i="3"/>
  <c r="AZ102" i="3"/>
  <c r="BA102" i="3"/>
  <c r="BB102" i="3"/>
  <c r="BC102" i="3"/>
  <c r="F103" i="3"/>
  <c r="K103" i="3"/>
  <c r="AT103" i="3"/>
  <c r="L104" i="3"/>
  <c r="T104" i="3"/>
  <c r="V104" i="3"/>
  <c r="AB104" i="3"/>
  <c r="AL104" i="3"/>
  <c r="AN104" i="3"/>
  <c r="AU104" i="3"/>
  <c r="BC104" i="3"/>
  <c r="O110" i="3"/>
  <c r="AP110" i="3"/>
  <c r="AI75" i="3"/>
  <c r="AJ75" i="3"/>
  <c r="AK75" i="3"/>
  <c r="AO75" i="3"/>
  <c r="AP75" i="3"/>
  <c r="AQ75" i="3"/>
  <c r="AR75" i="3"/>
  <c r="AS75" i="3"/>
  <c r="AI76" i="3"/>
  <c r="AJ76" i="3"/>
  <c r="AK76" i="3"/>
  <c r="AL76" i="3"/>
  <c r="AM76" i="3"/>
  <c r="AM8" i="4" s="1"/>
  <c r="AN76" i="3"/>
  <c r="AO76" i="3"/>
  <c r="AP76" i="3"/>
  <c r="AQ76" i="3"/>
  <c r="AR76" i="3"/>
  <c r="AS76" i="3"/>
  <c r="AV76" i="3"/>
  <c r="AW76" i="3"/>
  <c r="AX76" i="3"/>
  <c r="AY76" i="3"/>
  <c r="AZ76" i="3"/>
  <c r="BA76" i="3"/>
  <c r="BB76" i="3"/>
  <c r="BC76" i="3"/>
  <c r="AL77" i="3"/>
  <c r="AM77" i="3"/>
  <c r="AN77" i="3"/>
  <c r="AO77" i="3"/>
  <c r="AP77" i="3"/>
  <c r="AQ77" i="3"/>
  <c r="AR77" i="3"/>
  <c r="AS77" i="3"/>
  <c r="AI78" i="3"/>
  <c r="AJ78" i="3"/>
  <c r="AK78" i="3"/>
  <c r="AL78" i="3"/>
  <c r="AM78" i="3"/>
  <c r="AN78" i="3"/>
  <c r="F79" i="3"/>
  <c r="K79" i="3"/>
  <c r="AI79" i="3"/>
  <c r="AI11" i="4" s="1"/>
  <c r="AJ79" i="3"/>
  <c r="AJ11" i="4" s="1"/>
  <c r="AK79" i="3"/>
  <c r="AK11" i="4" s="1"/>
  <c r="AL79" i="3"/>
  <c r="AL11" i="4" s="1"/>
  <c r="AM79" i="3"/>
  <c r="AM11" i="4" s="1"/>
  <c r="AN79" i="3"/>
  <c r="AN11" i="4" s="1"/>
  <c r="AO79" i="3"/>
  <c r="AO11" i="4" s="1"/>
  <c r="AP79" i="3"/>
  <c r="AP11" i="4" s="1"/>
  <c r="AQ79" i="3"/>
  <c r="AQ11" i="4" s="1"/>
  <c r="AR79" i="3"/>
  <c r="AR11" i="4" s="1"/>
  <c r="AS79" i="3"/>
  <c r="AS11" i="4" s="1"/>
  <c r="AU79" i="3"/>
  <c r="AV79" i="3"/>
  <c r="AW79" i="3"/>
  <c r="AX79" i="3"/>
  <c r="AY79" i="3"/>
  <c r="AZ79" i="3"/>
  <c r="BA79" i="3"/>
  <c r="BB79" i="3"/>
  <c r="BC79" i="3"/>
  <c r="G81" i="3"/>
  <c r="F81" i="3" s="1"/>
  <c r="H81" i="3"/>
  <c r="I81" i="3"/>
  <c r="J81" i="3"/>
  <c r="L81" i="3"/>
  <c r="M81" i="3"/>
  <c r="N81" i="3"/>
  <c r="O81" i="3"/>
  <c r="P81" i="3"/>
  <c r="Q81" i="3"/>
  <c r="R81" i="3"/>
  <c r="S81" i="3"/>
  <c r="T81" i="3"/>
  <c r="T86" i="3" s="1"/>
  <c r="U81" i="3"/>
  <c r="V81" i="3"/>
  <c r="W81" i="3"/>
  <c r="X81" i="3"/>
  <c r="Y81" i="3"/>
  <c r="Z81" i="3"/>
  <c r="AA81" i="3"/>
  <c r="AA86" i="3" s="1"/>
  <c r="AB81" i="3"/>
  <c r="AC81" i="3"/>
  <c r="AD81" i="3"/>
  <c r="AI81" i="3"/>
  <c r="AJ81" i="3"/>
  <c r="AK81" i="3"/>
  <c r="AL81" i="3"/>
  <c r="AM81" i="3"/>
  <c r="AN81" i="3"/>
  <c r="AO81" i="3"/>
  <c r="AP81" i="3"/>
  <c r="AQ81" i="3"/>
  <c r="AR81" i="3"/>
  <c r="AS81" i="3"/>
  <c r="AU81" i="3"/>
  <c r="AV81" i="3"/>
  <c r="AW81" i="3"/>
  <c r="AX81" i="3"/>
  <c r="AY81" i="3"/>
  <c r="AZ81" i="3"/>
  <c r="BA81" i="3"/>
  <c r="BA86" i="3" s="1"/>
  <c r="BB81" i="3"/>
  <c r="BC81" i="3"/>
  <c r="G82" i="3"/>
  <c r="F82" i="3" s="1"/>
  <c r="H82" i="3"/>
  <c r="I82" i="3"/>
  <c r="J82" i="3"/>
  <c r="L82" i="3"/>
  <c r="M82" i="3"/>
  <c r="N82" i="3"/>
  <c r="O82" i="3"/>
  <c r="P82" i="3"/>
  <c r="Q82" i="3"/>
  <c r="R82" i="3"/>
  <c r="S82" i="3"/>
  <c r="T82" i="3"/>
  <c r="U82" i="3"/>
  <c r="U86" i="3" s="1"/>
  <c r="V82" i="3"/>
  <c r="W82" i="3"/>
  <c r="X82" i="3"/>
  <c r="Y82" i="3"/>
  <c r="Z82" i="3"/>
  <c r="AA82" i="3"/>
  <c r="AB82" i="3"/>
  <c r="AC82" i="3"/>
  <c r="AC86" i="3" s="1"/>
  <c r="AD82" i="3"/>
  <c r="AU82" i="3"/>
  <c r="AV82" i="3"/>
  <c r="AW82" i="3"/>
  <c r="AX82" i="3"/>
  <c r="AX86" i="3" s="1"/>
  <c r="AY82" i="3"/>
  <c r="AZ82" i="3"/>
  <c r="BA82" i="3"/>
  <c r="BB82" i="3"/>
  <c r="BC82" i="3"/>
  <c r="G83" i="3"/>
  <c r="F83" i="3" s="1"/>
  <c r="H83" i="3"/>
  <c r="I83" i="3"/>
  <c r="J83" i="3"/>
  <c r="L83" i="3"/>
  <c r="M83" i="3"/>
  <c r="N83" i="3"/>
  <c r="O83" i="3"/>
  <c r="P83" i="3"/>
  <c r="Q83" i="3"/>
  <c r="R83" i="3"/>
  <c r="R86" i="3" s="1"/>
  <c r="S83" i="3"/>
  <c r="T83" i="3"/>
  <c r="U83" i="3"/>
  <c r="V83" i="3"/>
  <c r="W83" i="3"/>
  <c r="X83" i="3"/>
  <c r="Y83" i="3"/>
  <c r="Z83" i="3"/>
  <c r="Z86" i="3" s="1"/>
  <c r="AA83" i="3"/>
  <c r="AB83" i="3"/>
  <c r="AC83" i="3"/>
  <c r="AD83" i="3"/>
  <c r="AH83" i="3"/>
  <c r="AU83" i="3"/>
  <c r="AV83" i="3"/>
  <c r="AW83" i="3"/>
  <c r="AX83" i="3"/>
  <c r="AY83" i="3"/>
  <c r="AZ83" i="3"/>
  <c r="BA83" i="3"/>
  <c r="BB83" i="3"/>
  <c r="BB86" i="3" s="1"/>
  <c r="BC83" i="3"/>
  <c r="G84" i="3"/>
  <c r="H84" i="3"/>
  <c r="I84" i="3"/>
  <c r="J84" i="3"/>
  <c r="L84" i="3"/>
  <c r="L86" i="3" s="1"/>
  <c r="M84" i="3"/>
  <c r="N84" i="3"/>
  <c r="O84" i="3"/>
  <c r="P84" i="3"/>
  <c r="Q84" i="3"/>
  <c r="R84" i="3"/>
  <c r="S84" i="3"/>
  <c r="T84" i="3"/>
  <c r="U84" i="3"/>
  <c r="V84" i="3"/>
  <c r="V86" i="3" s="1"/>
  <c r="W84" i="3"/>
  <c r="X84" i="3"/>
  <c r="Y84" i="3"/>
  <c r="Z84" i="3"/>
  <c r="AA84" i="3"/>
  <c r="AB84" i="3"/>
  <c r="AC84" i="3"/>
  <c r="AD84" i="3"/>
  <c r="AI84" i="3"/>
  <c r="AI86" i="3" s="1"/>
  <c r="AJ84" i="3"/>
  <c r="AK84" i="3"/>
  <c r="AL84" i="3"/>
  <c r="AM84" i="3"/>
  <c r="AN84" i="3"/>
  <c r="AO84" i="3"/>
  <c r="AP84" i="3"/>
  <c r="AP86" i="3" s="1"/>
  <c r="AQ84" i="3"/>
  <c r="AQ86" i="3" s="1"/>
  <c r="AR84" i="3"/>
  <c r="AS84" i="3"/>
  <c r="AU84" i="3"/>
  <c r="AV84" i="3"/>
  <c r="AW84" i="3"/>
  <c r="AX84" i="3"/>
  <c r="AY84" i="3"/>
  <c r="AZ84" i="3"/>
  <c r="BA84" i="3"/>
  <c r="BB84" i="3"/>
  <c r="BC84" i="3"/>
  <c r="F85" i="3"/>
  <c r="K85" i="3"/>
  <c r="AT85" i="3"/>
  <c r="M86" i="3"/>
  <c r="S86" i="3"/>
  <c r="AB86" i="3"/>
  <c r="AK86" i="3"/>
  <c r="AL86" i="3"/>
  <c r="AM86" i="3"/>
  <c r="AS86" i="3"/>
  <c r="G87" i="3"/>
  <c r="F87" i="3" s="1"/>
  <c r="H87" i="3"/>
  <c r="I87" i="3"/>
  <c r="J87" i="3"/>
  <c r="L87" i="3"/>
  <c r="M87" i="3"/>
  <c r="M92" i="3" s="1"/>
  <c r="N87" i="3"/>
  <c r="O87" i="3"/>
  <c r="P87" i="3"/>
  <c r="Q87" i="3"/>
  <c r="R87" i="3"/>
  <c r="S87" i="3"/>
  <c r="T87" i="3"/>
  <c r="U87" i="3"/>
  <c r="V87" i="3"/>
  <c r="W87" i="3"/>
  <c r="X87" i="3"/>
  <c r="Y87" i="3"/>
  <c r="Z87" i="3"/>
  <c r="AA87" i="3"/>
  <c r="AA92" i="3" s="1"/>
  <c r="AB87" i="3"/>
  <c r="AC87" i="3"/>
  <c r="AD87" i="3"/>
  <c r="AI87" i="3"/>
  <c r="AJ87" i="3"/>
  <c r="AJ92" i="3" s="1"/>
  <c r="AK87" i="3"/>
  <c r="AL87" i="3"/>
  <c r="AH87" i="3" s="1"/>
  <c r="AM87" i="3"/>
  <c r="AN87" i="3"/>
  <c r="AO87" i="3"/>
  <c r="AP87" i="3"/>
  <c r="AQ87" i="3"/>
  <c r="AR87" i="3"/>
  <c r="AR92" i="3" s="1"/>
  <c r="AS87" i="3"/>
  <c r="AU87" i="3"/>
  <c r="AV87" i="3"/>
  <c r="AW87" i="3"/>
  <c r="AX87" i="3"/>
  <c r="AY87" i="3"/>
  <c r="AZ87" i="3"/>
  <c r="BA87" i="3"/>
  <c r="BB87" i="3"/>
  <c r="BC87" i="3"/>
  <c r="G88" i="3"/>
  <c r="H88" i="3"/>
  <c r="I88" i="3"/>
  <c r="J88" i="3"/>
  <c r="L88" i="3"/>
  <c r="M88" i="3"/>
  <c r="N88" i="3"/>
  <c r="O88" i="3"/>
  <c r="P88" i="3"/>
  <c r="Q88" i="3"/>
  <c r="R88" i="3"/>
  <c r="S88" i="3"/>
  <c r="T88" i="3"/>
  <c r="U88" i="3"/>
  <c r="U92" i="3" s="1"/>
  <c r="V88" i="3"/>
  <c r="W88" i="3"/>
  <c r="X88" i="3"/>
  <c r="Y88" i="3"/>
  <c r="Z88" i="3"/>
  <c r="AA88" i="3"/>
  <c r="AB88" i="3"/>
  <c r="AC88" i="3"/>
  <c r="AC92" i="3" s="1"/>
  <c r="AD88" i="3"/>
  <c r="AI88" i="3"/>
  <c r="AJ88" i="3"/>
  <c r="AK88" i="3"/>
  <c r="AL88" i="3"/>
  <c r="AM88" i="3"/>
  <c r="AN88" i="3"/>
  <c r="AO88" i="3"/>
  <c r="AP88" i="3"/>
  <c r="AQ88" i="3"/>
  <c r="AR88" i="3"/>
  <c r="AS88" i="3"/>
  <c r="AU88" i="3"/>
  <c r="AV88" i="3"/>
  <c r="AW88" i="3"/>
  <c r="AX88" i="3"/>
  <c r="AX92" i="3" s="1"/>
  <c r="AY88" i="3"/>
  <c r="AZ88" i="3"/>
  <c r="BA88" i="3"/>
  <c r="BB88" i="3"/>
  <c r="BC88" i="3"/>
  <c r="G89" i="3"/>
  <c r="H89" i="3"/>
  <c r="I89" i="3"/>
  <c r="J89" i="3"/>
  <c r="L89" i="3"/>
  <c r="M89" i="3"/>
  <c r="N89" i="3"/>
  <c r="O89" i="3"/>
  <c r="P89" i="3"/>
  <c r="Q89" i="3"/>
  <c r="R89" i="3"/>
  <c r="S89" i="3"/>
  <c r="T89" i="3"/>
  <c r="U89" i="3"/>
  <c r="V89" i="3"/>
  <c r="W89" i="3"/>
  <c r="X89" i="3"/>
  <c r="Y89" i="3"/>
  <c r="Z89" i="3"/>
  <c r="AA89" i="3"/>
  <c r="AB89" i="3"/>
  <c r="AC89" i="3"/>
  <c r="AD89" i="3"/>
  <c r="AI89" i="3"/>
  <c r="AH89" i="3" s="1"/>
  <c r="AJ89" i="3"/>
  <c r="AK89" i="3"/>
  <c r="AL89" i="3"/>
  <c r="AM89" i="3"/>
  <c r="AN89" i="3"/>
  <c r="AO89" i="3"/>
  <c r="AP89" i="3"/>
  <c r="AQ89" i="3"/>
  <c r="AR89" i="3"/>
  <c r="AS89" i="3"/>
  <c r="AU89" i="3"/>
  <c r="AV89" i="3"/>
  <c r="AW89" i="3"/>
  <c r="AX89" i="3"/>
  <c r="AY89" i="3"/>
  <c r="AY92" i="3" s="1"/>
  <c r="AZ89" i="3"/>
  <c r="BA89" i="3"/>
  <c r="BB89" i="3"/>
  <c r="BC89" i="3"/>
  <c r="G90" i="3"/>
  <c r="H90" i="3"/>
  <c r="I90" i="3"/>
  <c r="J90" i="3"/>
  <c r="L90" i="3"/>
  <c r="M90" i="3"/>
  <c r="N90" i="3"/>
  <c r="O90" i="3"/>
  <c r="P90" i="3"/>
  <c r="Q90" i="3"/>
  <c r="R90" i="3"/>
  <c r="S90" i="3"/>
  <c r="T90" i="3"/>
  <c r="U90" i="3"/>
  <c r="V90" i="3"/>
  <c r="W90" i="3"/>
  <c r="X90" i="3"/>
  <c r="Y90" i="3"/>
  <c r="Z90" i="3"/>
  <c r="AA90" i="3"/>
  <c r="AB90" i="3"/>
  <c r="AC90" i="3"/>
  <c r="AD90" i="3"/>
  <c r="AI90" i="3"/>
  <c r="AI92" i="3" s="1"/>
  <c r="AJ90" i="3"/>
  <c r="AK90" i="3"/>
  <c r="AL90" i="3"/>
  <c r="AM90" i="3"/>
  <c r="AM92" i="3" s="1"/>
  <c r="AN90" i="3"/>
  <c r="AO90" i="3"/>
  <c r="AP90" i="3"/>
  <c r="AQ90" i="3"/>
  <c r="AR90" i="3"/>
  <c r="AS90" i="3"/>
  <c r="AU90" i="3"/>
  <c r="AV90" i="3"/>
  <c r="AV92" i="3" s="1"/>
  <c r="AW90" i="3"/>
  <c r="AX90" i="3"/>
  <c r="AY90" i="3"/>
  <c r="AZ90" i="3"/>
  <c r="BA90" i="3"/>
  <c r="BB90" i="3"/>
  <c r="BC90" i="3"/>
  <c r="F91" i="3"/>
  <c r="K91" i="3"/>
  <c r="E91" i="3" s="1"/>
  <c r="AT91" i="3"/>
  <c r="J92" i="3"/>
  <c r="Q92" i="3"/>
  <c r="S92" i="3"/>
  <c r="AP92" i="3"/>
  <c r="AI93" i="3"/>
  <c r="AJ93" i="3"/>
  <c r="AK93" i="3"/>
  <c r="AO93" i="3"/>
  <c r="AP93" i="3"/>
  <c r="AQ93" i="3"/>
  <c r="AR93" i="3"/>
  <c r="AS93" i="3"/>
  <c r="M94" i="3"/>
  <c r="N94" i="3"/>
  <c r="O94" i="3"/>
  <c r="P94" i="3"/>
  <c r="Q94" i="3"/>
  <c r="R94" i="3"/>
  <c r="S94" i="3"/>
  <c r="T94" i="3"/>
  <c r="U94" i="3"/>
  <c r="V94" i="3"/>
  <c r="W94" i="3"/>
  <c r="X94" i="3"/>
  <c r="Y94" i="3"/>
  <c r="Z94" i="3"/>
  <c r="AA94" i="3"/>
  <c r="AB94" i="3"/>
  <c r="AC94" i="3"/>
  <c r="AD94" i="3"/>
  <c r="AI94" i="3"/>
  <c r="AJ94" i="3"/>
  <c r="AK94" i="3"/>
  <c r="AL94" i="3"/>
  <c r="AM94" i="3"/>
  <c r="AN94" i="3"/>
  <c r="AO94" i="3"/>
  <c r="AP94" i="3"/>
  <c r="AQ94" i="3"/>
  <c r="AR94" i="3"/>
  <c r="AS94" i="3"/>
  <c r="AL95" i="3"/>
  <c r="AM95" i="3"/>
  <c r="AN95" i="3"/>
  <c r="AO95" i="3"/>
  <c r="AP95" i="3"/>
  <c r="AQ95" i="3"/>
  <c r="AR95" i="3"/>
  <c r="AS95" i="3"/>
  <c r="AI96" i="3"/>
  <c r="AJ96" i="3"/>
  <c r="AK96" i="3"/>
  <c r="AL96" i="3"/>
  <c r="AM96" i="3"/>
  <c r="AN96" i="3"/>
  <c r="F97" i="3"/>
  <c r="K97" i="3"/>
  <c r="AT97" i="3"/>
  <c r="G51" i="3"/>
  <c r="F51" i="3" s="1"/>
  <c r="H51" i="3"/>
  <c r="I51" i="3"/>
  <c r="J51" i="3"/>
  <c r="L51" i="3"/>
  <c r="M51" i="3"/>
  <c r="N51" i="3"/>
  <c r="O51" i="3"/>
  <c r="P51" i="3"/>
  <c r="Q51" i="3"/>
  <c r="R51" i="3"/>
  <c r="S51" i="3"/>
  <c r="T51" i="3"/>
  <c r="U51" i="3"/>
  <c r="V51" i="3"/>
  <c r="W51" i="3"/>
  <c r="X51" i="3"/>
  <c r="Y51" i="3"/>
  <c r="Z51" i="3"/>
  <c r="AA51" i="3"/>
  <c r="AB51" i="3"/>
  <c r="AC51" i="3"/>
  <c r="AD51" i="3"/>
  <c r="AL51" i="3"/>
  <c r="AM51" i="3"/>
  <c r="AM56" i="3" s="1"/>
  <c r="AN51" i="3"/>
  <c r="AU51" i="3"/>
  <c r="AV51" i="3"/>
  <c r="AW51" i="3"/>
  <c r="AW56" i="3" s="1"/>
  <c r="AX51" i="3"/>
  <c r="AY51" i="3"/>
  <c r="AZ51" i="3"/>
  <c r="AZ56" i="3" s="1"/>
  <c r="BA51" i="3"/>
  <c r="BB51" i="3"/>
  <c r="BC51" i="3"/>
  <c r="G52" i="3"/>
  <c r="H52" i="3"/>
  <c r="I52" i="3"/>
  <c r="J52" i="3"/>
  <c r="K52" i="3"/>
  <c r="AU52" i="3"/>
  <c r="AV52" i="3"/>
  <c r="AW52" i="3"/>
  <c r="AX52" i="3"/>
  <c r="AY52" i="3"/>
  <c r="AZ52" i="3"/>
  <c r="BA52" i="3"/>
  <c r="BB52" i="3"/>
  <c r="BC52" i="3"/>
  <c r="G53" i="3"/>
  <c r="H53" i="3"/>
  <c r="I53" i="3"/>
  <c r="J53" i="3"/>
  <c r="L53" i="3"/>
  <c r="M53" i="3"/>
  <c r="M56" i="3" s="1"/>
  <c r="N53" i="3"/>
  <c r="O53" i="3"/>
  <c r="P53" i="3"/>
  <c r="Q53" i="3"/>
  <c r="R53" i="3"/>
  <c r="S53" i="3"/>
  <c r="T53" i="3"/>
  <c r="U53" i="3"/>
  <c r="U56" i="3" s="1"/>
  <c r="V53" i="3"/>
  <c r="W53" i="3"/>
  <c r="X53" i="3"/>
  <c r="Y53" i="3"/>
  <c r="Z53" i="3"/>
  <c r="AA53" i="3"/>
  <c r="AA56" i="3" s="1"/>
  <c r="AB53" i="3"/>
  <c r="AC53" i="3"/>
  <c r="AC56" i="3" s="1"/>
  <c r="AD53" i="3"/>
  <c r="AI53" i="3"/>
  <c r="AJ53" i="3"/>
  <c r="AK53" i="3"/>
  <c r="AK56" i="3" s="1"/>
  <c r="AU53" i="3"/>
  <c r="AV53" i="3"/>
  <c r="AW53" i="3"/>
  <c r="AX53" i="3"/>
  <c r="AY53" i="3"/>
  <c r="AZ53" i="3"/>
  <c r="BA53" i="3"/>
  <c r="BB53" i="3"/>
  <c r="BC53" i="3"/>
  <c r="G54" i="3"/>
  <c r="H54" i="3"/>
  <c r="I54" i="3"/>
  <c r="J54" i="3"/>
  <c r="L54" i="3"/>
  <c r="M54" i="3"/>
  <c r="N54" i="3"/>
  <c r="O54" i="3"/>
  <c r="P54" i="3"/>
  <c r="Q54" i="3"/>
  <c r="R54" i="3"/>
  <c r="R56" i="3" s="1"/>
  <c r="S54" i="3"/>
  <c r="T54" i="3"/>
  <c r="U54" i="3"/>
  <c r="V54" i="3"/>
  <c r="W54" i="3"/>
  <c r="X54" i="3"/>
  <c r="Y54" i="3"/>
  <c r="Z54" i="3"/>
  <c r="Z56" i="3" s="1"/>
  <c r="AA54" i="3"/>
  <c r="AB54" i="3"/>
  <c r="AC54" i="3"/>
  <c r="AD54" i="3"/>
  <c r="AO54" i="3"/>
  <c r="AO56" i="3" s="1"/>
  <c r="AP54" i="3"/>
  <c r="AP56" i="3" s="1"/>
  <c r="AQ54" i="3"/>
  <c r="AQ56" i="3" s="1"/>
  <c r="AR54" i="3"/>
  <c r="AR56" i="3" s="1"/>
  <c r="AS54" i="3"/>
  <c r="AS56" i="3" s="1"/>
  <c r="AU54" i="3"/>
  <c r="AV54" i="3"/>
  <c r="AW54" i="3"/>
  <c r="AX54" i="3"/>
  <c r="AY54" i="3"/>
  <c r="AY56" i="3" s="1"/>
  <c r="AZ54" i="3"/>
  <c r="BA54" i="3"/>
  <c r="BA56" i="3" s="1"/>
  <c r="BB54" i="3"/>
  <c r="BC54" i="3"/>
  <c r="F55" i="3"/>
  <c r="K55" i="3"/>
  <c r="E55" i="3" s="1"/>
  <c r="AT55" i="3"/>
  <c r="J56" i="3"/>
  <c r="S56" i="3"/>
  <c r="AI56" i="3"/>
  <c r="AJ56" i="3"/>
  <c r="AL56" i="3"/>
  <c r="AN56" i="3"/>
  <c r="E61" i="3"/>
  <c r="F61" i="3"/>
  <c r="K61" i="3"/>
  <c r="AT61" i="3"/>
  <c r="AI62" i="3"/>
  <c r="AJ62" i="3"/>
  <c r="AK62" i="3"/>
  <c r="G63" i="3"/>
  <c r="H63" i="3"/>
  <c r="I63" i="3"/>
  <c r="J63" i="3"/>
  <c r="L63" i="3"/>
  <c r="M63" i="3"/>
  <c r="N63" i="3"/>
  <c r="N68" i="3" s="1"/>
  <c r="O63" i="3"/>
  <c r="P63" i="3"/>
  <c r="Q63" i="3"/>
  <c r="R63" i="3"/>
  <c r="S63" i="3"/>
  <c r="T63" i="3"/>
  <c r="U63" i="3"/>
  <c r="V63" i="3"/>
  <c r="W63" i="3"/>
  <c r="X63" i="3"/>
  <c r="Y63" i="3"/>
  <c r="Z63" i="3"/>
  <c r="AA63" i="3"/>
  <c r="AB63" i="3"/>
  <c r="AC63" i="3"/>
  <c r="AD63" i="3"/>
  <c r="AD68" i="3" s="1"/>
  <c r="AL63" i="3"/>
  <c r="AM63" i="3"/>
  <c r="AN63" i="3"/>
  <c r="AU63" i="3"/>
  <c r="AV63" i="3"/>
  <c r="AW63" i="3"/>
  <c r="AX63" i="3"/>
  <c r="AY63" i="3"/>
  <c r="AZ63" i="3"/>
  <c r="BA63" i="3"/>
  <c r="BB63" i="3"/>
  <c r="BC63" i="3"/>
  <c r="G64" i="3"/>
  <c r="H64" i="3"/>
  <c r="I64" i="3"/>
  <c r="F64" i="3" s="1"/>
  <c r="J64" i="3"/>
  <c r="L64" i="3"/>
  <c r="M64" i="3"/>
  <c r="N64" i="3"/>
  <c r="O64" i="3"/>
  <c r="O68" i="3" s="1"/>
  <c r="P64" i="3"/>
  <c r="Q64" i="3"/>
  <c r="R64" i="3"/>
  <c r="S64" i="3"/>
  <c r="T64" i="3"/>
  <c r="U64" i="3"/>
  <c r="V64" i="3"/>
  <c r="W64" i="3"/>
  <c r="X64" i="3"/>
  <c r="Y64" i="3"/>
  <c r="Z64" i="3"/>
  <c r="AA64" i="3"/>
  <c r="AB64" i="3"/>
  <c r="AC64" i="3"/>
  <c r="AD64" i="3"/>
  <c r="AU64" i="3"/>
  <c r="AV64" i="3"/>
  <c r="AW64" i="3"/>
  <c r="AX64" i="3"/>
  <c r="AY64" i="3"/>
  <c r="AZ64" i="3"/>
  <c r="BA64" i="3"/>
  <c r="BB64" i="3"/>
  <c r="BC64" i="3"/>
  <c r="G65" i="3"/>
  <c r="H65" i="3"/>
  <c r="I65" i="3"/>
  <c r="J65" i="3"/>
  <c r="L65" i="3"/>
  <c r="M65" i="3"/>
  <c r="N65" i="3"/>
  <c r="O65" i="3"/>
  <c r="P65" i="3"/>
  <c r="Q65" i="3"/>
  <c r="R65" i="3"/>
  <c r="S65" i="3"/>
  <c r="T65" i="3"/>
  <c r="U65" i="3"/>
  <c r="V65" i="3"/>
  <c r="W65" i="3"/>
  <c r="X65" i="3"/>
  <c r="Y65" i="3"/>
  <c r="Z65" i="3"/>
  <c r="AA65" i="3"/>
  <c r="AB65" i="3"/>
  <c r="AC65" i="3"/>
  <c r="AD65" i="3"/>
  <c r="AU65" i="3"/>
  <c r="AV65" i="3"/>
  <c r="AW65" i="3"/>
  <c r="AX65" i="3"/>
  <c r="AY65" i="3"/>
  <c r="AZ65" i="3"/>
  <c r="BA65" i="3"/>
  <c r="BB65" i="3"/>
  <c r="BC65" i="3"/>
  <c r="G66" i="3"/>
  <c r="H66" i="3"/>
  <c r="I66" i="3"/>
  <c r="J66" i="3"/>
  <c r="L66" i="3"/>
  <c r="M66" i="3"/>
  <c r="N66" i="3"/>
  <c r="O66" i="3"/>
  <c r="P66" i="3"/>
  <c r="Q66" i="3"/>
  <c r="R66" i="3"/>
  <c r="S66" i="3"/>
  <c r="T66" i="3"/>
  <c r="U66" i="3"/>
  <c r="V66" i="3"/>
  <c r="W66" i="3"/>
  <c r="X66" i="3"/>
  <c r="Y66" i="3"/>
  <c r="Z66" i="3"/>
  <c r="AA66" i="3"/>
  <c r="AB66" i="3"/>
  <c r="AC66" i="3"/>
  <c r="AD66" i="3"/>
  <c r="AO66" i="3"/>
  <c r="AP66" i="3"/>
  <c r="AQ66" i="3"/>
  <c r="AR66" i="3"/>
  <c r="AR68" i="3" s="1"/>
  <c r="AS66" i="3"/>
  <c r="AS68" i="3" s="1"/>
  <c r="AU66" i="3"/>
  <c r="AU68" i="3" s="1"/>
  <c r="AV66" i="3"/>
  <c r="AW66" i="3"/>
  <c r="AX66" i="3"/>
  <c r="AY66" i="3"/>
  <c r="AZ66" i="3"/>
  <c r="BA66" i="3"/>
  <c r="BB66" i="3"/>
  <c r="BC66" i="3"/>
  <c r="BC68" i="3" s="1"/>
  <c r="E67" i="3"/>
  <c r="F67" i="3"/>
  <c r="K67" i="3"/>
  <c r="AT67" i="3"/>
  <c r="Q68" i="3"/>
  <c r="V68" i="3"/>
  <c r="W68" i="3"/>
  <c r="Y68" i="3"/>
  <c r="AI68" i="3"/>
  <c r="AJ68" i="3"/>
  <c r="AK68" i="3"/>
  <c r="AL68" i="3"/>
  <c r="AM68" i="3"/>
  <c r="AN68" i="3"/>
  <c r="AO68" i="3"/>
  <c r="AP68" i="3"/>
  <c r="AQ68" i="3"/>
  <c r="G69" i="3"/>
  <c r="H69" i="3"/>
  <c r="I69" i="3"/>
  <c r="J69" i="3"/>
  <c r="L69" i="3"/>
  <c r="M69" i="3"/>
  <c r="N69" i="3"/>
  <c r="O69" i="3"/>
  <c r="P69" i="3"/>
  <c r="Q69" i="3"/>
  <c r="R69" i="3"/>
  <c r="S69" i="3"/>
  <c r="T69" i="3"/>
  <c r="U69" i="3"/>
  <c r="V69" i="3"/>
  <c r="W69" i="3"/>
  <c r="X69" i="3"/>
  <c r="Y69" i="3"/>
  <c r="Z69" i="3"/>
  <c r="AA69" i="3"/>
  <c r="AB69" i="3"/>
  <c r="AC69" i="3"/>
  <c r="AD69" i="3"/>
  <c r="AH69" i="3"/>
  <c r="AM74" i="3"/>
  <c r="AN74" i="3"/>
  <c r="AU69" i="3"/>
  <c r="AV69" i="3"/>
  <c r="AW69" i="3"/>
  <c r="AX69" i="3"/>
  <c r="AY69" i="3"/>
  <c r="AZ69" i="3"/>
  <c r="BA69" i="3"/>
  <c r="BB69" i="3"/>
  <c r="BB74" i="3" s="1"/>
  <c r="BC69" i="3"/>
  <c r="G70" i="3"/>
  <c r="H70" i="3"/>
  <c r="I70" i="3"/>
  <c r="J70" i="3"/>
  <c r="L70" i="3"/>
  <c r="L74" i="3" s="1"/>
  <c r="M70" i="3"/>
  <c r="N70" i="3"/>
  <c r="O70" i="3"/>
  <c r="P70" i="3"/>
  <c r="Q70" i="3"/>
  <c r="R70" i="3"/>
  <c r="S70" i="3"/>
  <c r="T70" i="3"/>
  <c r="U70" i="3"/>
  <c r="V70" i="3"/>
  <c r="W70" i="3"/>
  <c r="X70" i="3"/>
  <c r="Y70" i="3"/>
  <c r="Z70" i="3"/>
  <c r="AA70" i="3"/>
  <c r="AB70" i="3"/>
  <c r="AC70" i="3"/>
  <c r="AD70" i="3"/>
  <c r="AU70" i="3"/>
  <c r="AV70" i="3"/>
  <c r="AW70" i="3"/>
  <c r="AX70" i="3"/>
  <c r="AY70" i="3"/>
  <c r="AZ70" i="3"/>
  <c r="BA70" i="3"/>
  <c r="BB70" i="3"/>
  <c r="BC70" i="3"/>
  <c r="G71" i="3"/>
  <c r="H71" i="3"/>
  <c r="I71" i="3"/>
  <c r="J71" i="3"/>
  <c r="L71" i="3"/>
  <c r="M71" i="3"/>
  <c r="N71" i="3"/>
  <c r="O71" i="3"/>
  <c r="P71" i="3"/>
  <c r="Q71" i="3"/>
  <c r="R71" i="3"/>
  <c r="S71" i="3"/>
  <c r="T71" i="3"/>
  <c r="U71" i="3"/>
  <c r="V71" i="3"/>
  <c r="W71" i="3"/>
  <c r="X71" i="3"/>
  <c r="Y71" i="3"/>
  <c r="Z71" i="3"/>
  <c r="AA71" i="3"/>
  <c r="AB71" i="3"/>
  <c r="AC71" i="3"/>
  <c r="AD71" i="3"/>
  <c r="AU71" i="3"/>
  <c r="AV71" i="3"/>
  <c r="AW71" i="3"/>
  <c r="AX71" i="3"/>
  <c r="AY71" i="3"/>
  <c r="AZ71" i="3"/>
  <c r="BA71" i="3"/>
  <c r="BB71" i="3"/>
  <c r="BC71" i="3"/>
  <c r="G72" i="3"/>
  <c r="H72" i="3"/>
  <c r="I72" i="3"/>
  <c r="J72" i="3"/>
  <c r="L72" i="3"/>
  <c r="M72" i="3"/>
  <c r="N72" i="3"/>
  <c r="N74" i="3" s="1"/>
  <c r="O72" i="3"/>
  <c r="P72" i="3"/>
  <c r="Q72" i="3"/>
  <c r="R72" i="3"/>
  <c r="S72" i="3"/>
  <c r="T72" i="3"/>
  <c r="U72" i="3"/>
  <c r="V72" i="3"/>
  <c r="V74" i="3" s="1"/>
  <c r="W72" i="3"/>
  <c r="X72" i="3"/>
  <c r="Y72" i="3"/>
  <c r="Z72" i="3"/>
  <c r="AA72" i="3"/>
  <c r="AB72" i="3"/>
  <c r="AB74" i="3" s="1"/>
  <c r="AC72" i="3"/>
  <c r="AD72" i="3"/>
  <c r="AD74" i="3" s="1"/>
  <c r="AH72" i="3"/>
  <c r="AR74" i="3"/>
  <c r="AU72" i="3"/>
  <c r="AV72" i="3"/>
  <c r="AW72" i="3"/>
  <c r="AX72" i="3"/>
  <c r="AX74" i="3" s="1"/>
  <c r="AY72" i="3"/>
  <c r="AZ72" i="3"/>
  <c r="BA72" i="3"/>
  <c r="BB72" i="3"/>
  <c r="BC72" i="3"/>
  <c r="F73" i="3"/>
  <c r="K73" i="3"/>
  <c r="AT73" i="3"/>
  <c r="M74" i="3"/>
  <c r="U74" i="3"/>
  <c r="AC74" i="3"/>
  <c r="AI74" i="3"/>
  <c r="AJ74" i="3"/>
  <c r="AK74" i="3"/>
  <c r="AL74" i="3"/>
  <c r="AO74" i="3"/>
  <c r="AS74" i="3"/>
  <c r="G45" i="3"/>
  <c r="F45" i="3" s="1"/>
  <c r="H45" i="3"/>
  <c r="I45" i="3"/>
  <c r="J45" i="3"/>
  <c r="L45" i="3"/>
  <c r="M45" i="3"/>
  <c r="M50" i="3" s="1"/>
  <c r="N45" i="3"/>
  <c r="O45" i="3"/>
  <c r="P45" i="3"/>
  <c r="Q45" i="3"/>
  <c r="R45" i="3"/>
  <c r="S45" i="3"/>
  <c r="T45" i="3"/>
  <c r="U45" i="3"/>
  <c r="U50" i="3" s="1"/>
  <c r="V45" i="3"/>
  <c r="W45" i="3"/>
  <c r="X45" i="3"/>
  <c r="Y45" i="3"/>
  <c r="Z45" i="3"/>
  <c r="AA45" i="3"/>
  <c r="AB45" i="3"/>
  <c r="AC45" i="3"/>
  <c r="AC50" i="3" s="1"/>
  <c r="AD45" i="3"/>
  <c r="AL45" i="3"/>
  <c r="AM45" i="3"/>
  <c r="AM50" i="3" s="1"/>
  <c r="AN45" i="3"/>
  <c r="AN50" i="3" s="1"/>
  <c r="AU45" i="3"/>
  <c r="AV45" i="3"/>
  <c r="AW45" i="3"/>
  <c r="AX45" i="3"/>
  <c r="AX50" i="3" s="1"/>
  <c r="AY45" i="3"/>
  <c r="AZ45" i="3"/>
  <c r="BA45" i="3"/>
  <c r="BB45" i="3"/>
  <c r="BC45" i="3"/>
  <c r="G46" i="3"/>
  <c r="L46" i="3"/>
  <c r="K46" i="3" s="1"/>
  <c r="AU46" i="3"/>
  <c r="AV46" i="3"/>
  <c r="AW46" i="3"/>
  <c r="AX46" i="3"/>
  <c r="AY46" i="3"/>
  <c r="AZ46" i="3"/>
  <c r="BA46" i="3"/>
  <c r="BB46" i="3"/>
  <c r="BC46" i="3"/>
  <c r="G47" i="3"/>
  <c r="H47" i="3"/>
  <c r="I47" i="3"/>
  <c r="F47" i="3" s="1"/>
  <c r="J47" i="3"/>
  <c r="J50" i="3" s="1"/>
  <c r="L47" i="3"/>
  <c r="M47" i="3"/>
  <c r="N47" i="3"/>
  <c r="N50" i="3" s="1"/>
  <c r="O47" i="3"/>
  <c r="P47" i="3"/>
  <c r="Q47" i="3"/>
  <c r="R47" i="3"/>
  <c r="R50" i="3" s="1"/>
  <c r="S47" i="3"/>
  <c r="T47" i="3"/>
  <c r="U47" i="3"/>
  <c r="V47" i="3"/>
  <c r="W47" i="3"/>
  <c r="X47" i="3"/>
  <c r="Y47" i="3"/>
  <c r="Z47" i="3"/>
  <c r="Z50" i="3" s="1"/>
  <c r="AA47" i="3"/>
  <c r="AB47" i="3"/>
  <c r="AC47" i="3"/>
  <c r="AD47" i="3"/>
  <c r="AI47" i="3"/>
  <c r="AH47" i="3" s="1"/>
  <c r="AJ47" i="3"/>
  <c r="AJ50" i="3" s="1"/>
  <c r="AK47" i="3"/>
  <c r="AK50" i="3" s="1"/>
  <c r="AU47" i="3"/>
  <c r="AV47" i="3"/>
  <c r="AW47" i="3"/>
  <c r="AX47" i="3"/>
  <c r="AY47" i="3"/>
  <c r="AZ47" i="3"/>
  <c r="BA47" i="3"/>
  <c r="BB47" i="3"/>
  <c r="BB50" i="3" s="1"/>
  <c r="BC47" i="3"/>
  <c r="G48" i="3"/>
  <c r="H48" i="3"/>
  <c r="I48" i="3"/>
  <c r="J48" i="3"/>
  <c r="L48" i="3"/>
  <c r="M48" i="3"/>
  <c r="N48" i="3"/>
  <c r="O48" i="3"/>
  <c r="P48" i="3"/>
  <c r="Q48" i="3"/>
  <c r="R48" i="3"/>
  <c r="S48" i="3"/>
  <c r="T48" i="3"/>
  <c r="U48" i="3"/>
  <c r="V48" i="3"/>
  <c r="V50" i="3" s="1"/>
  <c r="W48" i="3"/>
  <c r="X48" i="3"/>
  <c r="Y48" i="3"/>
  <c r="Z48" i="3"/>
  <c r="AA48" i="3"/>
  <c r="AB48" i="3"/>
  <c r="AC48" i="3"/>
  <c r="AD48" i="3"/>
  <c r="AO48" i="3"/>
  <c r="AO50" i="3" s="1"/>
  <c r="AP48" i="3"/>
  <c r="AP50" i="3" s="1"/>
  <c r="AQ48" i="3"/>
  <c r="AR48" i="3"/>
  <c r="AS48" i="3"/>
  <c r="AS50" i="3" s="1"/>
  <c r="AU48" i="3"/>
  <c r="AV48" i="3"/>
  <c r="AW48" i="3"/>
  <c r="AX48" i="3"/>
  <c r="AY48" i="3"/>
  <c r="AZ48" i="3"/>
  <c r="BA48" i="3"/>
  <c r="BB48" i="3"/>
  <c r="BC48" i="3"/>
  <c r="F49" i="3"/>
  <c r="K49" i="3"/>
  <c r="AT49" i="3"/>
  <c r="S50" i="3"/>
  <c r="AA50" i="3"/>
  <c r="AD50" i="3"/>
  <c r="AQ50" i="3"/>
  <c r="AR50" i="3"/>
  <c r="AY50" i="3"/>
  <c r="G15" i="3"/>
  <c r="H15" i="3"/>
  <c r="I15" i="3"/>
  <c r="J15" i="3"/>
  <c r="J20" i="3" s="1"/>
  <c r="L15" i="3"/>
  <c r="M15" i="3"/>
  <c r="N15" i="3"/>
  <c r="O15" i="3"/>
  <c r="P15" i="3"/>
  <c r="Q15" i="3"/>
  <c r="Q20" i="3" s="1"/>
  <c r="R15" i="3"/>
  <c r="S15" i="3"/>
  <c r="S20" i="3" s="1"/>
  <c r="T15" i="3"/>
  <c r="U15" i="3"/>
  <c r="V15" i="3"/>
  <c r="W15" i="3"/>
  <c r="X15" i="3"/>
  <c r="Y15" i="3"/>
  <c r="Z15" i="3"/>
  <c r="AA15" i="3"/>
  <c r="AA20" i="3" s="1"/>
  <c r="AB15" i="3"/>
  <c r="AC15" i="3"/>
  <c r="AD15" i="3"/>
  <c r="AL15" i="3"/>
  <c r="AM15" i="3"/>
  <c r="AN15" i="3"/>
  <c r="AN20" i="3" s="1"/>
  <c r="AU15" i="3"/>
  <c r="AV15" i="3"/>
  <c r="AW15" i="3"/>
  <c r="AX15" i="3"/>
  <c r="AY15" i="3"/>
  <c r="AY20" i="3" s="1"/>
  <c r="AZ15" i="3"/>
  <c r="BA15" i="3"/>
  <c r="BB15" i="3"/>
  <c r="BC15" i="3"/>
  <c r="G16" i="3"/>
  <c r="F16" i="3" s="1"/>
  <c r="H16" i="3"/>
  <c r="I16" i="3"/>
  <c r="I20" i="3" s="1"/>
  <c r="J16" i="3"/>
  <c r="L16" i="3"/>
  <c r="M16" i="3"/>
  <c r="N16" i="3"/>
  <c r="O16" i="3"/>
  <c r="O20" i="3" s="1"/>
  <c r="P16" i="3"/>
  <c r="P20" i="3" s="1"/>
  <c r="Q16" i="3"/>
  <c r="R16" i="3"/>
  <c r="S16" i="3"/>
  <c r="T16" i="3"/>
  <c r="U16" i="3"/>
  <c r="V16" i="3"/>
  <c r="W16" i="3"/>
  <c r="X16" i="3"/>
  <c r="X20" i="3" s="1"/>
  <c r="Y16" i="3"/>
  <c r="Z16" i="3"/>
  <c r="AA16" i="3"/>
  <c r="AB16" i="3"/>
  <c r="AC16" i="3"/>
  <c r="AD16" i="3"/>
  <c r="AH16" i="3"/>
  <c r="AT16" i="3"/>
  <c r="G17" i="3"/>
  <c r="H17" i="3"/>
  <c r="I17" i="3"/>
  <c r="F17" i="3" s="1"/>
  <c r="J17" i="3"/>
  <c r="L17" i="3"/>
  <c r="M17" i="3"/>
  <c r="N17" i="3"/>
  <c r="O17" i="3"/>
  <c r="P17" i="3"/>
  <c r="Q17" i="3"/>
  <c r="R17" i="3"/>
  <c r="S17" i="3"/>
  <c r="T17" i="3"/>
  <c r="U17" i="3"/>
  <c r="V17" i="3"/>
  <c r="W17" i="3"/>
  <c r="X17" i="3"/>
  <c r="Y17" i="3"/>
  <c r="Z17" i="3"/>
  <c r="AA17" i="3"/>
  <c r="AB17" i="3"/>
  <c r="AC17" i="3"/>
  <c r="AD17" i="3"/>
  <c r="AI17" i="3"/>
  <c r="AJ17" i="3"/>
  <c r="AK17" i="3"/>
  <c r="AT17" i="3"/>
  <c r="G18" i="3"/>
  <c r="H18" i="3"/>
  <c r="I18" i="3"/>
  <c r="J18" i="3"/>
  <c r="L18" i="3"/>
  <c r="M18" i="3"/>
  <c r="N18" i="3"/>
  <c r="O18" i="3"/>
  <c r="P18" i="3"/>
  <c r="Q18" i="3"/>
  <c r="R18" i="3"/>
  <c r="S18" i="3"/>
  <c r="T18" i="3"/>
  <c r="U18" i="3"/>
  <c r="V18" i="3"/>
  <c r="W18" i="3"/>
  <c r="X18" i="3"/>
  <c r="Y18" i="3"/>
  <c r="Z18" i="3"/>
  <c r="AA18" i="3"/>
  <c r="AB18" i="3"/>
  <c r="AC18" i="3"/>
  <c r="AD18" i="3"/>
  <c r="AO18" i="3"/>
  <c r="AH18" i="3" s="1"/>
  <c r="AP18" i="3"/>
  <c r="AQ18" i="3"/>
  <c r="AR18" i="3"/>
  <c r="AS18" i="3"/>
  <c r="AS20" i="3" s="1"/>
  <c r="AU18" i="3"/>
  <c r="AU20" i="3" s="1"/>
  <c r="AV18" i="3"/>
  <c r="AW18" i="3"/>
  <c r="AX18" i="3"/>
  <c r="AY18" i="3"/>
  <c r="AZ18" i="3"/>
  <c r="BA18" i="3"/>
  <c r="BA20" i="3" s="1"/>
  <c r="BB18" i="3"/>
  <c r="BC18" i="3"/>
  <c r="BC20" i="3" s="1"/>
  <c r="G19" i="3"/>
  <c r="H19" i="3"/>
  <c r="I19" i="3"/>
  <c r="J19" i="3"/>
  <c r="L19" i="3"/>
  <c r="M19" i="3"/>
  <c r="N19" i="3"/>
  <c r="O19" i="3"/>
  <c r="P19" i="3"/>
  <c r="Q19" i="3"/>
  <c r="R19" i="3"/>
  <c r="S19" i="3"/>
  <c r="T19" i="3"/>
  <c r="U19" i="3"/>
  <c r="V19" i="3"/>
  <c r="W19" i="3"/>
  <c r="X19" i="3"/>
  <c r="Y19" i="3"/>
  <c r="Z19" i="3"/>
  <c r="AA19" i="3"/>
  <c r="AB19" i="3"/>
  <c r="AC19" i="3"/>
  <c r="AD19" i="3"/>
  <c r="AH19" i="3"/>
  <c r="AT19" i="3"/>
  <c r="H20" i="3"/>
  <c r="W20" i="3"/>
  <c r="Y20" i="3"/>
  <c r="AK20" i="3"/>
  <c r="AM20" i="3"/>
  <c r="AP20" i="3"/>
  <c r="AQ20" i="3"/>
  <c r="AR20" i="3"/>
  <c r="AW20" i="3"/>
  <c r="AX20" i="3"/>
  <c r="AZ20" i="3"/>
  <c r="G21" i="3"/>
  <c r="H21" i="3"/>
  <c r="I21" i="3"/>
  <c r="J21" i="3"/>
  <c r="L21" i="3"/>
  <c r="M21" i="3"/>
  <c r="N21" i="3"/>
  <c r="O21" i="3"/>
  <c r="P21" i="3"/>
  <c r="Q21" i="3"/>
  <c r="R21" i="3"/>
  <c r="S21" i="3"/>
  <c r="T21" i="3"/>
  <c r="T26" i="3" s="1"/>
  <c r="U21" i="3"/>
  <c r="U26" i="3" s="1"/>
  <c r="V21" i="3"/>
  <c r="V26" i="3" s="1"/>
  <c r="W21" i="3"/>
  <c r="X21" i="3"/>
  <c r="Y21" i="3"/>
  <c r="Z21" i="3"/>
  <c r="AA21" i="3"/>
  <c r="AB21" i="3"/>
  <c r="AC21" i="3"/>
  <c r="AD21" i="3"/>
  <c r="AL21" i="3"/>
  <c r="AM21" i="3"/>
  <c r="AN21" i="3"/>
  <c r="AN26" i="3" s="1"/>
  <c r="AU21" i="3"/>
  <c r="AV21" i="3"/>
  <c r="AW21" i="3"/>
  <c r="AX21" i="3"/>
  <c r="AY21" i="3"/>
  <c r="AZ21" i="3"/>
  <c r="BA21" i="3"/>
  <c r="BB21" i="3"/>
  <c r="BC21" i="3"/>
  <c r="G22" i="3"/>
  <c r="F22" i="3" s="1"/>
  <c r="H22" i="3"/>
  <c r="I22" i="3"/>
  <c r="J22" i="3"/>
  <c r="L22" i="3"/>
  <c r="K22" i="3" s="1"/>
  <c r="AH22" i="3"/>
  <c r="AU22" i="3"/>
  <c r="AT22" i="3" s="1"/>
  <c r="G23" i="3"/>
  <c r="H23" i="3"/>
  <c r="I23" i="3"/>
  <c r="J23" i="3"/>
  <c r="L23" i="3"/>
  <c r="M23" i="3"/>
  <c r="N23" i="3"/>
  <c r="O23" i="3"/>
  <c r="P23" i="3"/>
  <c r="Q23" i="3"/>
  <c r="Q26" i="3" s="1"/>
  <c r="R23" i="3"/>
  <c r="S23" i="3"/>
  <c r="T23" i="3"/>
  <c r="U23" i="3"/>
  <c r="V23" i="3"/>
  <c r="W23" i="3"/>
  <c r="X23" i="3"/>
  <c r="Y23" i="3"/>
  <c r="Y26" i="3" s="1"/>
  <c r="Z23" i="3"/>
  <c r="Z26" i="3" s="1"/>
  <c r="AA23" i="3"/>
  <c r="AB23" i="3"/>
  <c r="AC23" i="3"/>
  <c r="AD23" i="3"/>
  <c r="AI23" i="3"/>
  <c r="AI26" i="3" s="1"/>
  <c r="AJ23" i="3"/>
  <c r="AJ26" i="3" s="1"/>
  <c r="AK23" i="3"/>
  <c r="AK26" i="3" s="1"/>
  <c r="AU23" i="3"/>
  <c r="AV23" i="3"/>
  <c r="AW23" i="3"/>
  <c r="AX23" i="3"/>
  <c r="AY23" i="3"/>
  <c r="AZ23" i="3"/>
  <c r="BA23" i="3"/>
  <c r="BB23" i="3"/>
  <c r="BC23" i="3"/>
  <c r="BC26" i="3" s="1"/>
  <c r="G24" i="3"/>
  <c r="F24" i="3" s="1"/>
  <c r="H24" i="3"/>
  <c r="I24" i="3"/>
  <c r="J24" i="3"/>
  <c r="L24" i="3"/>
  <c r="M24" i="3"/>
  <c r="N24" i="3"/>
  <c r="O24" i="3"/>
  <c r="P24" i="3"/>
  <c r="Q24" i="3"/>
  <c r="R24" i="3"/>
  <c r="S24" i="3"/>
  <c r="T24" i="3"/>
  <c r="U24" i="3"/>
  <c r="V24" i="3"/>
  <c r="W24" i="3"/>
  <c r="X24" i="3"/>
  <c r="Y24" i="3"/>
  <c r="Z24" i="3"/>
  <c r="AA24" i="3"/>
  <c r="AB24" i="3"/>
  <c r="AC24" i="3"/>
  <c r="AD24" i="3"/>
  <c r="AO24" i="3"/>
  <c r="AP24" i="3"/>
  <c r="AP26" i="3" s="1"/>
  <c r="AQ24" i="3"/>
  <c r="AQ26" i="3" s="1"/>
  <c r="AR24" i="3"/>
  <c r="AR26" i="3" s="1"/>
  <c r="AS24" i="3"/>
  <c r="AU24" i="3"/>
  <c r="AV24" i="3"/>
  <c r="AW24" i="3"/>
  <c r="AX24" i="3"/>
  <c r="AX26" i="3" s="1"/>
  <c r="AY24" i="3"/>
  <c r="AY26" i="3" s="1"/>
  <c r="AZ24" i="3"/>
  <c r="BA24" i="3"/>
  <c r="BB24" i="3"/>
  <c r="BC24" i="3"/>
  <c r="G25" i="3"/>
  <c r="H25" i="3"/>
  <c r="I25" i="3"/>
  <c r="J25" i="3"/>
  <c r="L25" i="3"/>
  <c r="K25" i="3" s="1"/>
  <c r="AH25" i="3"/>
  <c r="AU25" i="3"/>
  <c r="AT25" i="3" s="1"/>
  <c r="M26" i="3"/>
  <c r="N26" i="3"/>
  <c r="R26" i="3"/>
  <c r="S26" i="3"/>
  <c r="AB26" i="3"/>
  <c r="AC26" i="3"/>
  <c r="AD26" i="3"/>
  <c r="AL26" i="3"/>
  <c r="AM26" i="3"/>
  <c r="AS26" i="3"/>
  <c r="AU26" i="3"/>
  <c r="BA26" i="3"/>
  <c r="BB26" i="3"/>
  <c r="I32" i="3"/>
  <c r="J32" i="3"/>
  <c r="AH28" i="3"/>
  <c r="AH31" i="3"/>
  <c r="AI32" i="3"/>
  <c r="AJ32" i="3"/>
  <c r="AK32" i="3"/>
  <c r="G33" i="3"/>
  <c r="H33" i="3"/>
  <c r="I33" i="3"/>
  <c r="J33" i="3"/>
  <c r="L33" i="3"/>
  <c r="M33" i="3"/>
  <c r="N33" i="3"/>
  <c r="O33" i="3"/>
  <c r="O38" i="3" s="1"/>
  <c r="P33" i="3"/>
  <c r="P38" i="3" s="1"/>
  <c r="Q33" i="3"/>
  <c r="R33" i="3"/>
  <c r="S33" i="3"/>
  <c r="T33" i="3"/>
  <c r="U33" i="3"/>
  <c r="V33" i="3"/>
  <c r="W33" i="3"/>
  <c r="X33" i="3"/>
  <c r="Y33" i="3"/>
  <c r="Z33" i="3"/>
  <c r="AA33" i="3"/>
  <c r="AB33" i="3"/>
  <c r="AC33" i="3"/>
  <c r="AD33" i="3"/>
  <c r="AL33" i="3"/>
  <c r="AL38" i="3" s="1"/>
  <c r="AM33" i="3"/>
  <c r="AM38" i="3" s="1"/>
  <c r="AN33" i="3"/>
  <c r="AN38" i="3" s="1"/>
  <c r="AU33" i="3"/>
  <c r="AV33" i="3"/>
  <c r="AW33" i="3"/>
  <c r="AX33" i="3"/>
  <c r="AX38" i="3" s="1"/>
  <c r="AY33" i="3"/>
  <c r="AY38" i="3" s="1"/>
  <c r="AZ33" i="3"/>
  <c r="BA33" i="3"/>
  <c r="BB33" i="3"/>
  <c r="BB38" i="3" s="1"/>
  <c r="BC33" i="3"/>
  <c r="G34" i="3"/>
  <c r="F34" i="3" s="1"/>
  <c r="L34" i="3"/>
  <c r="K34" i="3" s="1"/>
  <c r="AU34" i="3"/>
  <c r="AT34" i="3" s="1"/>
  <c r="G35" i="3"/>
  <c r="H35" i="3"/>
  <c r="I35" i="3"/>
  <c r="I38" i="3" s="1"/>
  <c r="J35" i="3"/>
  <c r="J38" i="3" s="1"/>
  <c r="L35" i="3"/>
  <c r="M35" i="3"/>
  <c r="N35" i="3"/>
  <c r="O35" i="3"/>
  <c r="P35" i="3"/>
  <c r="Q35" i="3"/>
  <c r="R35" i="3"/>
  <c r="R38" i="3" s="1"/>
  <c r="S35" i="3"/>
  <c r="T35" i="3"/>
  <c r="U35" i="3"/>
  <c r="V35" i="3"/>
  <c r="W35" i="3"/>
  <c r="X35" i="3"/>
  <c r="Y35" i="3"/>
  <c r="Z35" i="3"/>
  <c r="Z38" i="3" s="1"/>
  <c r="AA35" i="3"/>
  <c r="AB35" i="3"/>
  <c r="AC35" i="3"/>
  <c r="AD35" i="3"/>
  <c r="AU35" i="3"/>
  <c r="G36" i="3"/>
  <c r="H36" i="3"/>
  <c r="H38" i="3" s="1"/>
  <c r="I36" i="3"/>
  <c r="J36" i="3"/>
  <c r="L36" i="3"/>
  <c r="M36" i="3"/>
  <c r="N36" i="3"/>
  <c r="N38" i="3" s="1"/>
  <c r="O36" i="3"/>
  <c r="P36" i="3"/>
  <c r="Q36" i="3"/>
  <c r="R36" i="3"/>
  <c r="S36" i="3"/>
  <c r="T36" i="3"/>
  <c r="U36" i="3"/>
  <c r="V36" i="3"/>
  <c r="V38" i="3" s="1"/>
  <c r="W36" i="3"/>
  <c r="X36" i="3"/>
  <c r="Y36" i="3"/>
  <c r="Z36" i="3"/>
  <c r="AA36" i="3"/>
  <c r="AB36" i="3"/>
  <c r="AC36" i="3"/>
  <c r="AD36" i="3"/>
  <c r="AD38" i="3" s="1"/>
  <c r="AO36" i="3"/>
  <c r="AP36" i="3"/>
  <c r="AQ36" i="3"/>
  <c r="AQ38" i="3" s="1"/>
  <c r="AR36" i="3"/>
  <c r="AR38" i="3" s="1"/>
  <c r="AS36" i="3"/>
  <c r="AS38" i="3" s="1"/>
  <c r="AU36" i="3"/>
  <c r="AV36" i="3"/>
  <c r="AW36" i="3"/>
  <c r="AX36" i="3"/>
  <c r="AY36" i="3"/>
  <c r="AZ36" i="3"/>
  <c r="BA36" i="3"/>
  <c r="BB36" i="3"/>
  <c r="BC36" i="3"/>
  <c r="BC38" i="3" s="1"/>
  <c r="G37" i="3"/>
  <c r="F37" i="3" s="1"/>
  <c r="L37" i="3"/>
  <c r="K37" i="3" s="1"/>
  <c r="AU37" i="3"/>
  <c r="AT37" i="3" s="1"/>
  <c r="W38" i="3"/>
  <c r="Y38" i="3"/>
  <c r="AI38" i="3"/>
  <c r="AJ38" i="3"/>
  <c r="AK38" i="3"/>
  <c r="AO38" i="3"/>
  <c r="AP38" i="3"/>
  <c r="AV38" i="3"/>
  <c r="F39" i="3"/>
  <c r="L39" i="3"/>
  <c r="M39" i="3"/>
  <c r="N39" i="3"/>
  <c r="N44" i="3" s="1"/>
  <c r="O39" i="3"/>
  <c r="P39" i="3"/>
  <c r="Q39" i="3"/>
  <c r="R39" i="3"/>
  <c r="S39" i="3"/>
  <c r="T39" i="3"/>
  <c r="U39" i="3"/>
  <c r="V39" i="3"/>
  <c r="V44" i="3" s="1"/>
  <c r="W39" i="3"/>
  <c r="X39" i="3"/>
  <c r="Y39" i="3"/>
  <c r="Z39" i="3"/>
  <c r="AA39" i="3"/>
  <c r="AB39" i="3"/>
  <c r="AB44" i="3" s="1"/>
  <c r="AC39" i="3"/>
  <c r="AD39" i="3"/>
  <c r="AD44" i="3" s="1"/>
  <c r="AI39" i="3"/>
  <c r="AJ39" i="3"/>
  <c r="AK39" i="3"/>
  <c r="AK7" i="4" s="1"/>
  <c r="AL39" i="3"/>
  <c r="AL44" i="3" s="1"/>
  <c r="AM39" i="3"/>
  <c r="AN39" i="3"/>
  <c r="AO39" i="3"/>
  <c r="AP39" i="3"/>
  <c r="AQ39" i="3"/>
  <c r="AR39" i="3"/>
  <c r="AS39" i="3"/>
  <c r="AS7" i="4" s="1"/>
  <c r="F40" i="3"/>
  <c r="K40" i="3"/>
  <c r="AT40" i="3"/>
  <c r="F41" i="3"/>
  <c r="L41" i="3"/>
  <c r="M41" i="3"/>
  <c r="N41" i="3"/>
  <c r="O41" i="3"/>
  <c r="P41" i="3"/>
  <c r="Q41" i="3"/>
  <c r="R41" i="3"/>
  <c r="R44" i="3" s="1"/>
  <c r="S41" i="3"/>
  <c r="T41" i="3"/>
  <c r="U41" i="3"/>
  <c r="V41" i="3"/>
  <c r="W41" i="3"/>
  <c r="X41" i="3"/>
  <c r="Y41" i="3"/>
  <c r="Z41" i="3"/>
  <c r="Z44" i="3" s="1"/>
  <c r="AA41" i="3"/>
  <c r="AB41" i="3"/>
  <c r="AC41" i="3"/>
  <c r="AD41" i="3"/>
  <c r="AI41" i="3"/>
  <c r="AJ41" i="3"/>
  <c r="AK41" i="3"/>
  <c r="AK44" i="3" s="1"/>
  <c r="AL41" i="3"/>
  <c r="AM41" i="3"/>
  <c r="AN41" i="3"/>
  <c r="AO41" i="3"/>
  <c r="AO9" i="4" s="1"/>
  <c r="AP41" i="3"/>
  <c r="AP9" i="4" s="1"/>
  <c r="AQ41" i="3"/>
  <c r="AR41" i="3"/>
  <c r="AS41" i="3"/>
  <c r="AS44" i="3" s="1"/>
  <c r="F42" i="3"/>
  <c r="L42" i="3"/>
  <c r="M42" i="3"/>
  <c r="N42" i="3"/>
  <c r="O42" i="3"/>
  <c r="P42" i="3"/>
  <c r="Q42" i="3"/>
  <c r="R42" i="3"/>
  <c r="S42" i="3"/>
  <c r="T42" i="3"/>
  <c r="U42" i="3"/>
  <c r="V42" i="3"/>
  <c r="W42" i="3"/>
  <c r="X42" i="3"/>
  <c r="Y42" i="3"/>
  <c r="Z42" i="3"/>
  <c r="AA42" i="3"/>
  <c r="AB42" i="3"/>
  <c r="AC42" i="3"/>
  <c r="AD42" i="3"/>
  <c r="AO42" i="3"/>
  <c r="AP42" i="3"/>
  <c r="AQ42" i="3"/>
  <c r="AR42" i="3"/>
  <c r="AS42" i="3"/>
  <c r="AT42" i="3"/>
  <c r="F43" i="3"/>
  <c r="K43" i="3"/>
  <c r="AT43" i="3"/>
  <c r="G44" i="3"/>
  <c r="H44" i="3"/>
  <c r="I44" i="3"/>
  <c r="J44" i="3"/>
  <c r="S44" i="3"/>
  <c r="T44" i="3"/>
  <c r="AA44" i="3"/>
  <c r="AU44" i="3"/>
  <c r="AV44" i="3"/>
  <c r="AW44" i="3"/>
  <c r="AX44" i="3"/>
  <c r="AY44" i="3"/>
  <c r="AZ44" i="3"/>
  <c r="BA44" i="3"/>
  <c r="BB44" i="3"/>
  <c r="BC44" i="3"/>
  <c r="AI14" i="3"/>
  <c r="AJ14" i="3"/>
  <c r="AK14" i="3"/>
  <c r="C135" i="3"/>
  <c r="C129" i="3"/>
  <c r="C117" i="3"/>
  <c r="AJ110" i="3" l="1"/>
  <c r="AH107" i="3"/>
  <c r="AO44" i="3"/>
  <c r="AO7" i="4"/>
  <c r="Q38" i="3"/>
  <c r="F36" i="3"/>
  <c r="AH41" i="3"/>
  <c r="E40" i="3"/>
  <c r="X44" i="3"/>
  <c r="W44" i="3"/>
  <c r="AH17" i="3"/>
  <c r="AC44" i="3"/>
  <c r="AJ44" i="3"/>
  <c r="AJ7" i="4"/>
  <c r="AP44" i="3"/>
  <c r="AP7" i="4"/>
  <c r="AH39" i="3"/>
  <c r="AH44" i="3" s="1"/>
  <c r="BA38" i="3"/>
  <c r="AT33" i="3"/>
  <c r="AZ26" i="3"/>
  <c r="E22" i="3"/>
  <c r="AH21" i="3"/>
  <c r="W26" i="3"/>
  <c r="O26" i="3"/>
  <c r="F19" i="3"/>
  <c r="F18" i="3"/>
  <c r="F48" i="3"/>
  <c r="Y50" i="3"/>
  <c r="Q50" i="3"/>
  <c r="H50" i="3"/>
  <c r="Z74" i="3"/>
  <c r="R74" i="3"/>
  <c r="I74" i="3"/>
  <c r="BB68" i="3"/>
  <c r="BB56" i="3"/>
  <c r="AW26" i="3"/>
  <c r="K23" i="3"/>
  <c r="J26" i="3"/>
  <c r="K18" i="3"/>
  <c r="AI50" i="3"/>
  <c r="AT47" i="3"/>
  <c r="X50" i="3"/>
  <c r="P50" i="3"/>
  <c r="AC68" i="3"/>
  <c r="U68" i="3"/>
  <c r="M68" i="3"/>
  <c r="BA68" i="3"/>
  <c r="G68" i="3"/>
  <c r="F63" i="3"/>
  <c r="F53" i="3"/>
  <c r="F33" i="3"/>
  <c r="AO26" i="3"/>
  <c r="AH24" i="3"/>
  <c r="AV26" i="3"/>
  <c r="I26" i="3"/>
  <c r="G20" i="3"/>
  <c r="AU50" i="3"/>
  <c r="AZ50" i="3"/>
  <c r="AH45" i="3"/>
  <c r="AL50" i="3"/>
  <c r="F72" i="3"/>
  <c r="K66" i="3"/>
  <c r="E66" i="3" s="1"/>
  <c r="AB68" i="3"/>
  <c r="T68" i="3"/>
  <c r="L68" i="3"/>
  <c r="AH51" i="3"/>
  <c r="X56" i="3"/>
  <c r="P56" i="3"/>
  <c r="AZ38" i="3"/>
  <c r="AT23" i="3"/>
  <c r="K21" i="3"/>
  <c r="AV20" i="3"/>
  <c r="AJ20" i="3"/>
  <c r="AT70" i="3"/>
  <c r="BC74" i="3"/>
  <c r="AT69" i="3"/>
  <c r="Y44" i="3"/>
  <c r="F25" i="3"/>
  <c r="AT48" i="3"/>
  <c r="K48" i="3"/>
  <c r="I68" i="3"/>
  <c r="AX68" i="3"/>
  <c r="Z68" i="3"/>
  <c r="R68" i="3"/>
  <c r="Z92" i="3"/>
  <c r="I92" i="3"/>
  <c r="Q44" i="3"/>
  <c r="AH42" i="3"/>
  <c r="P44" i="3"/>
  <c r="X38" i="3"/>
  <c r="O44" i="3"/>
  <c r="H26" i="3"/>
  <c r="AC38" i="3"/>
  <c r="U38" i="3"/>
  <c r="M38" i="3"/>
  <c r="L26" i="3"/>
  <c r="AT24" i="3"/>
  <c r="K24" i="3"/>
  <c r="X26" i="3"/>
  <c r="P26" i="3"/>
  <c r="F23" i="3"/>
  <c r="AT21" i="3"/>
  <c r="AT26" i="3" s="1"/>
  <c r="BB20" i="3"/>
  <c r="AT15" i="3"/>
  <c r="Z20" i="3"/>
  <c r="R20" i="3"/>
  <c r="AW50" i="3"/>
  <c r="AB50" i="3"/>
  <c r="T50" i="3"/>
  <c r="L50" i="3"/>
  <c r="AT72" i="3"/>
  <c r="BA74" i="3"/>
  <c r="F69" i="3"/>
  <c r="K53" i="3"/>
  <c r="AH36" i="3"/>
  <c r="E37" i="3"/>
  <c r="AU38" i="3"/>
  <c r="AN44" i="3"/>
  <c r="AN9" i="4"/>
  <c r="K41" i="3"/>
  <c r="AT36" i="3"/>
  <c r="K36" i="3"/>
  <c r="K35" i="3"/>
  <c r="AW38" i="3"/>
  <c r="T38" i="3"/>
  <c r="AA26" i="3"/>
  <c r="AH23" i="3"/>
  <c r="AH26" i="3" s="1"/>
  <c r="AO20" i="3"/>
  <c r="AD20" i="3"/>
  <c r="V20" i="3"/>
  <c r="N20" i="3"/>
  <c r="BA50" i="3"/>
  <c r="G50" i="3"/>
  <c r="F46" i="3"/>
  <c r="K72" i="3"/>
  <c r="T74" i="3"/>
  <c r="K70" i="3"/>
  <c r="AZ74" i="3"/>
  <c r="W74" i="3"/>
  <c r="O74" i="3"/>
  <c r="AV68" i="3"/>
  <c r="F54" i="3"/>
  <c r="K51" i="3"/>
  <c r="AT89" i="3"/>
  <c r="K39" i="3"/>
  <c r="F35" i="3"/>
  <c r="E43" i="3"/>
  <c r="L44" i="3"/>
  <c r="K42" i="3"/>
  <c r="U44" i="3"/>
  <c r="AR44" i="3"/>
  <c r="AR7" i="4"/>
  <c r="AB38" i="3"/>
  <c r="L38" i="3"/>
  <c r="AM44" i="3"/>
  <c r="AM9" i="4"/>
  <c r="AQ44" i="3"/>
  <c r="AI44" i="3"/>
  <c r="AI7" i="4"/>
  <c r="AA38" i="3"/>
  <c r="S38" i="3"/>
  <c r="F21" i="3"/>
  <c r="K19" i="3"/>
  <c r="AB20" i="3"/>
  <c r="T20" i="3"/>
  <c r="L20" i="3"/>
  <c r="AC20" i="3"/>
  <c r="U20" i="3"/>
  <c r="M20" i="3"/>
  <c r="F15" i="3"/>
  <c r="K47" i="3"/>
  <c r="BC50" i="3"/>
  <c r="I50" i="3"/>
  <c r="E73" i="3"/>
  <c r="G56" i="3"/>
  <c r="F52" i="3"/>
  <c r="AZ92" i="3"/>
  <c r="AS92" i="3"/>
  <c r="AK92" i="3"/>
  <c r="H92" i="3"/>
  <c r="AW86" i="3"/>
  <c r="AN86" i="3"/>
  <c r="K81" i="3"/>
  <c r="K86" i="3" s="1"/>
  <c r="AN8" i="4"/>
  <c r="K87" i="3"/>
  <c r="AZ86" i="3"/>
  <c r="AT83" i="3"/>
  <c r="AJ10" i="4"/>
  <c r="AT138" i="3"/>
  <c r="K89" i="3"/>
  <c r="W92" i="3"/>
  <c r="O92" i="3"/>
  <c r="AT87" i="3"/>
  <c r="E87" i="3" s="1"/>
  <c r="R92" i="3"/>
  <c r="K83" i="3"/>
  <c r="BC86" i="3"/>
  <c r="AU86" i="3"/>
  <c r="AM104" i="3"/>
  <c r="K16" i="3"/>
  <c r="AL20" i="3"/>
  <c r="AH15" i="3"/>
  <c r="W50" i="3"/>
  <c r="O50" i="3"/>
  <c r="AT46" i="3"/>
  <c r="E46" i="3" s="1"/>
  <c r="AA74" i="3"/>
  <c r="S74" i="3"/>
  <c r="J74" i="3"/>
  <c r="AY74" i="3"/>
  <c r="AT66" i="3"/>
  <c r="AY68" i="3"/>
  <c r="AA68" i="3"/>
  <c r="S68" i="3"/>
  <c r="J68" i="3"/>
  <c r="AH63" i="3"/>
  <c r="BC56" i="3"/>
  <c r="AU56" i="3"/>
  <c r="AX56" i="3"/>
  <c r="AL92" i="3"/>
  <c r="F90" i="3"/>
  <c r="AD92" i="3"/>
  <c r="V92" i="3"/>
  <c r="N92" i="3"/>
  <c r="BB92" i="3"/>
  <c r="Y92" i="3"/>
  <c r="F146" i="3"/>
  <c r="K84" i="3"/>
  <c r="X86" i="3"/>
  <c r="P86" i="3"/>
  <c r="AR8" i="4"/>
  <c r="AM10" i="4"/>
  <c r="AW74" i="3"/>
  <c r="Y74" i="3"/>
  <c r="Q74" i="3"/>
  <c r="H74" i="3"/>
  <c r="K69" i="3"/>
  <c r="AZ68" i="3"/>
  <c r="H68" i="3"/>
  <c r="AV56" i="3"/>
  <c r="K88" i="3"/>
  <c r="E88" i="3" s="1"/>
  <c r="AQ92" i="3"/>
  <c r="K82" i="3"/>
  <c r="W86" i="3"/>
  <c r="O86" i="3"/>
  <c r="AQ8" i="4"/>
  <c r="AI8" i="4"/>
  <c r="AC104" i="3"/>
  <c r="U104" i="3"/>
  <c r="M104" i="3"/>
  <c r="AR110" i="3"/>
  <c r="P110" i="3"/>
  <c r="AV50" i="3"/>
  <c r="G74" i="3"/>
  <c r="AV74" i="3"/>
  <c r="X74" i="3"/>
  <c r="P74" i="3"/>
  <c r="F70" i="3"/>
  <c r="X68" i="3"/>
  <c r="P68" i="3"/>
  <c r="F66" i="3"/>
  <c r="AW68" i="3"/>
  <c r="K63" i="3"/>
  <c r="AT54" i="3"/>
  <c r="E54" i="3" s="1"/>
  <c r="AB56" i="3"/>
  <c r="T56" i="3"/>
  <c r="K54" i="3"/>
  <c r="AH53" i="3"/>
  <c r="W56" i="3"/>
  <c r="O56" i="3"/>
  <c r="AT51" i="3"/>
  <c r="AT56" i="3" s="1"/>
  <c r="I56" i="3"/>
  <c r="AT84" i="3"/>
  <c r="J86" i="3"/>
  <c r="AY86" i="3"/>
  <c r="AD86" i="3"/>
  <c r="N86" i="3"/>
  <c r="AT64" i="3"/>
  <c r="AD56" i="3"/>
  <c r="V56" i="3"/>
  <c r="N56" i="3"/>
  <c r="AT52" i="3"/>
  <c r="E52" i="3" s="1"/>
  <c r="Y56" i="3"/>
  <c r="Q56" i="3"/>
  <c r="H56" i="3"/>
  <c r="AW92" i="3"/>
  <c r="AN92" i="3"/>
  <c r="K90" i="3"/>
  <c r="AO8" i="4"/>
  <c r="F101" i="3"/>
  <c r="G104" i="3"/>
  <c r="AV104" i="3"/>
  <c r="AM110" i="3"/>
  <c r="J110" i="3"/>
  <c r="AJ152" i="3"/>
  <c r="K101" i="3"/>
  <c r="E101" i="3" s="1"/>
  <c r="AZ104" i="3"/>
  <c r="AT99" i="3"/>
  <c r="AT104" i="3" s="1"/>
  <c r="AA104" i="3"/>
  <c r="S104" i="3"/>
  <c r="J104" i="3"/>
  <c r="K108" i="3"/>
  <c r="K118" i="3"/>
  <c r="AT102" i="3"/>
  <c r="AT101" i="3"/>
  <c r="Z104" i="3"/>
  <c r="R104" i="3"/>
  <c r="I104" i="3"/>
  <c r="K130" i="3"/>
  <c r="AY122" i="3"/>
  <c r="K138" i="3"/>
  <c r="E138" i="3" s="1"/>
  <c r="BC140" i="3"/>
  <c r="AT136" i="3"/>
  <c r="Z140" i="3"/>
  <c r="K136" i="3"/>
  <c r="AO140" i="3"/>
  <c r="AC140" i="3"/>
  <c r="U140" i="3"/>
  <c r="M140" i="3"/>
  <c r="F132" i="3"/>
  <c r="K131" i="3"/>
  <c r="E131" i="3" s="1"/>
  <c r="AD134" i="3"/>
  <c r="N134" i="3"/>
  <c r="AS134" i="3"/>
  <c r="AK134" i="3"/>
  <c r="AR9" i="4"/>
  <c r="AO92" i="3"/>
  <c r="F89" i="3"/>
  <c r="AT88" i="3"/>
  <c r="AR86" i="3"/>
  <c r="AJ86" i="3"/>
  <c r="F84" i="3"/>
  <c r="AO86" i="3"/>
  <c r="L110" i="3"/>
  <c r="K102" i="3"/>
  <c r="E102" i="3" s="1"/>
  <c r="K100" i="3"/>
  <c r="E100" i="3" s="1"/>
  <c r="AQ104" i="3"/>
  <c r="AI104" i="3"/>
  <c r="X104" i="3"/>
  <c r="K99" i="3"/>
  <c r="K107" i="3"/>
  <c r="K116" i="3"/>
  <c r="G140" i="3"/>
  <c r="Q140" i="3"/>
  <c r="P134" i="3"/>
  <c r="G134" i="3"/>
  <c r="AN10" i="4"/>
  <c r="AI134" i="3"/>
  <c r="AS8" i="4"/>
  <c r="AK8" i="4"/>
  <c r="AV86" i="3"/>
  <c r="AT100" i="3"/>
  <c r="AX104" i="3"/>
  <c r="AO104" i="3"/>
  <c r="AX110" i="3"/>
  <c r="AC110" i="3"/>
  <c r="U110" i="3"/>
  <c r="X110" i="3"/>
  <c r="F105" i="3"/>
  <c r="F110" i="3" s="1"/>
  <c r="AW140" i="3"/>
  <c r="K137" i="3"/>
  <c r="W140" i="3"/>
  <c r="AH135" i="3"/>
  <c r="BB122" i="3"/>
  <c r="Y122" i="3"/>
  <c r="Q122" i="3"/>
  <c r="AZ122" i="3"/>
  <c r="AT117" i="3"/>
  <c r="AE38" i="3"/>
  <c r="AL10" i="4"/>
  <c r="AJ8" i="4"/>
  <c r="BC92" i="3"/>
  <c r="AU92" i="3"/>
  <c r="BA92" i="3"/>
  <c r="X92" i="3"/>
  <c r="P92" i="3"/>
  <c r="G92" i="3"/>
  <c r="AB92" i="3"/>
  <c r="T92" i="3"/>
  <c r="L92" i="3"/>
  <c r="AT81" i="3"/>
  <c r="AH81" i="3"/>
  <c r="I86" i="3"/>
  <c r="AW104" i="3"/>
  <c r="BB110" i="3"/>
  <c r="K106" i="3"/>
  <c r="AI110" i="3"/>
  <c r="AI152" i="3"/>
  <c r="AE104" i="3"/>
  <c r="AF56" i="3"/>
  <c r="Y86" i="3"/>
  <c r="Q86" i="3"/>
  <c r="H86" i="3"/>
  <c r="AI10" i="4"/>
  <c r="AR104" i="3"/>
  <c r="AJ104" i="3"/>
  <c r="F100" i="3"/>
  <c r="AH108" i="3"/>
  <c r="F107" i="3"/>
  <c r="AY110" i="3"/>
  <c r="AT137" i="3"/>
  <c r="BA140" i="3"/>
  <c r="AR140" i="3"/>
  <c r="AJ140" i="3"/>
  <c r="P140" i="3"/>
  <c r="F135" i="3"/>
  <c r="O134" i="3"/>
  <c r="K132" i="3"/>
  <c r="BB134" i="3"/>
  <c r="Y134" i="3"/>
  <c r="Q134" i="3"/>
  <c r="AN134" i="3"/>
  <c r="L122" i="3"/>
  <c r="AT119" i="3"/>
  <c r="F117" i="3"/>
  <c r="AK10" i="4"/>
  <c r="AP8" i="4"/>
  <c r="F136" i="3"/>
  <c r="AB140" i="3"/>
  <c r="T140" i="3"/>
  <c r="L140" i="3"/>
  <c r="AT132" i="3"/>
  <c r="F130" i="3"/>
  <c r="AB134" i="3"/>
  <c r="T134" i="3"/>
  <c r="L134" i="3"/>
  <c r="F120" i="3"/>
  <c r="AD122" i="3"/>
  <c r="V122" i="3"/>
  <c r="N122" i="3"/>
  <c r="AF20" i="3"/>
  <c r="AF74" i="3"/>
  <c r="AQ9" i="4"/>
  <c r="AL8" i="4"/>
  <c r="F138" i="3"/>
  <c r="BB140" i="3"/>
  <c r="AS140" i="3"/>
  <c r="AK140" i="3"/>
  <c r="BA134" i="3"/>
  <c r="AR134" i="3"/>
  <c r="AJ134" i="3"/>
  <c r="AO122" i="3"/>
  <c r="F119" i="3"/>
  <c r="AT118" i="3"/>
  <c r="AQ7" i="4"/>
  <c r="AW122" i="3"/>
  <c r="AN122" i="3"/>
  <c r="K120" i="3"/>
  <c r="AH119" i="3"/>
  <c r="AF26" i="3"/>
  <c r="AF134" i="3"/>
  <c r="AE92" i="3"/>
  <c r="W110" i="3"/>
  <c r="AT106" i="3"/>
  <c r="E112" i="3"/>
  <c r="AH149" i="3"/>
  <c r="AH138" i="3"/>
  <c r="AZ140" i="3"/>
  <c r="AQ140" i="3"/>
  <c r="AI140" i="3"/>
  <c r="F131" i="3"/>
  <c r="AY134" i="3"/>
  <c r="AP134" i="3"/>
  <c r="AV122" i="3"/>
  <c r="AM122" i="3"/>
  <c r="H122" i="3"/>
  <c r="AE134" i="3"/>
  <c r="AL9" i="4"/>
  <c r="F99" i="3"/>
  <c r="F104" i="3" s="1"/>
  <c r="AT108" i="3"/>
  <c r="E108" i="3" s="1"/>
  <c r="AS110" i="3"/>
  <c r="AK110" i="3"/>
  <c r="F106" i="3"/>
  <c r="AW110" i="3"/>
  <c r="AH105" i="3"/>
  <c r="AB110" i="3"/>
  <c r="K105" i="3"/>
  <c r="F137" i="3"/>
  <c r="AM140" i="3"/>
  <c r="J140" i="3"/>
  <c r="AY140" i="3"/>
  <c r="F133" i="3"/>
  <c r="AH131" i="3"/>
  <c r="AL134" i="3"/>
  <c r="I134" i="3"/>
  <c r="AT129" i="3"/>
  <c r="E126" i="3"/>
  <c r="BC122" i="3"/>
  <c r="AU122" i="3"/>
  <c r="AL122" i="3"/>
  <c r="I122" i="3"/>
  <c r="K119" i="3"/>
  <c r="E119" i="3" s="1"/>
  <c r="AR122" i="3"/>
  <c r="AJ122" i="3"/>
  <c r="X122" i="3"/>
  <c r="P122" i="3"/>
  <c r="G122" i="3"/>
  <c r="AF140" i="3"/>
  <c r="AF68" i="3"/>
  <c r="AS9" i="4"/>
  <c r="H32" i="3"/>
  <c r="AT79" i="3"/>
  <c r="AE14" i="3"/>
  <c r="AF14" i="3"/>
  <c r="AE74" i="3"/>
  <c r="AE26" i="3"/>
  <c r="AQ74" i="3"/>
  <c r="AP74" i="3"/>
  <c r="E139" i="3"/>
  <c r="F128" i="3"/>
  <c r="K128" i="3"/>
  <c r="AT128" i="3"/>
  <c r="AH146" i="3"/>
  <c r="K146" i="3"/>
  <c r="E124" i="3"/>
  <c r="AT146" i="3"/>
  <c r="E127" i="3"/>
  <c r="E151" i="3"/>
  <c r="AH128" i="3"/>
  <c r="AH140" i="3"/>
  <c r="E117" i="3"/>
  <c r="K122" i="3"/>
  <c r="AH134" i="3"/>
  <c r="E136" i="3"/>
  <c r="E132" i="3"/>
  <c r="AU140" i="3"/>
  <c r="F139" i="3"/>
  <c r="F140" i="3" s="1"/>
  <c r="R140" i="3"/>
  <c r="AX134" i="3"/>
  <c r="F129" i="3"/>
  <c r="S122" i="3"/>
  <c r="AH120" i="3"/>
  <c r="AH122" i="3" s="1"/>
  <c r="AT135" i="3"/>
  <c r="AT140" i="3" s="1"/>
  <c r="AT130" i="3"/>
  <c r="AT134" i="3" s="1"/>
  <c r="E141" i="3"/>
  <c r="E146" i="3" s="1"/>
  <c r="K129" i="3"/>
  <c r="F118" i="3"/>
  <c r="K135" i="3"/>
  <c r="E123" i="3"/>
  <c r="E128" i="3" s="1"/>
  <c r="AT120" i="3"/>
  <c r="AL140" i="3"/>
  <c r="D141" i="3"/>
  <c r="F116" i="3"/>
  <c r="E113" i="3"/>
  <c r="E111" i="3"/>
  <c r="AT116" i="3"/>
  <c r="E116" i="3"/>
  <c r="D111" i="3"/>
  <c r="AT107" i="3"/>
  <c r="E107" i="3" s="1"/>
  <c r="E103" i="3"/>
  <c r="AH104" i="3"/>
  <c r="E99" i="3"/>
  <c r="K104" i="3"/>
  <c r="P104" i="3"/>
  <c r="G110" i="3"/>
  <c r="AH110" i="3"/>
  <c r="E85" i="3"/>
  <c r="E97" i="3"/>
  <c r="E89" i="3"/>
  <c r="F86" i="3"/>
  <c r="E83" i="3"/>
  <c r="AH92" i="3"/>
  <c r="E79" i="3"/>
  <c r="E84" i="3"/>
  <c r="E81" i="3"/>
  <c r="G86" i="3"/>
  <c r="AT82" i="3"/>
  <c r="E82" i="3" s="1"/>
  <c r="AH90" i="3"/>
  <c r="AH84" i="3"/>
  <c r="F88" i="3"/>
  <c r="F92" i="3" s="1"/>
  <c r="AT90" i="3"/>
  <c r="F74" i="3"/>
  <c r="AT74" i="3"/>
  <c r="E51" i="3"/>
  <c r="K56" i="3"/>
  <c r="E63" i="3"/>
  <c r="E72" i="3"/>
  <c r="E70" i="3"/>
  <c r="AH74" i="3"/>
  <c r="K74" i="3"/>
  <c r="E69" i="3"/>
  <c r="F56" i="3"/>
  <c r="AH66" i="3"/>
  <c r="AH68" i="3" s="1"/>
  <c r="AU74" i="3"/>
  <c r="L56" i="3"/>
  <c r="K64" i="3"/>
  <c r="E64" i="3" s="1"/>
  <c r="AH54" i="3"/>
  <c r="AT63" i="3"/>
  <c r="E49" i="3"/>
  <c r="F50" i="3"/>
  <c r="K45" i="3"/>
  <c r="AH48" i="3"/>
  <c r="AH50" i="3" s="1"/>
  <c r="AT45" i="3"/>
  <c r="F44" i="3"/>
  <c r="E19" i="3"/>
  <c r="E16" i="3"/>
  <c r="E42" i="3"/>
  <c r="E36" i="3"/>
  <c r="E34" i="3"/>
  <c r="AT38" i="3"/>
  <c r="E23" i="3"/>
  <c r="E25" i="3"/>
  <c r="E24" i="3"/>
  <c r="F38" i="3"/>
  <c r="K44" i="3"/>
  <c r="E35" i="3"/>
  <c r="K26" i="3"/>
  <c r="E21" i="3"/>
  <c r="F20" i="3"/>
  <c r="G38" i="3"/>
  <c r="AT35" i="3"/>
  <c r="M44" i="3"/>
  <c r="G26" i="3"/>
  <c r="AI20" i="3"/>
  <c r="K15" i="3"/>
  <c r="K17" i="3"/>
  <c r="E17" i="3" s="1"/>
  <c r="AH20" i="3"/>
  <c r="AT18" i="3"/>
  <c r="E18" i="3" s="1"/>
  <c r="AH33" i="3"/>
  <c r="AH38" i="3" s="1"/>
  <c r="K33" i="3"/>
  <c r="D123" i="3"/>
  <c r="E26" i="3" l="1"/>
  <c r="AT50" i="3"/>
  <c r="E68" i="3"/>
  <c r="AT92" i="3"/>
  <c r="E104" i="3"/>
  <c r="AT122" i="3"/>
  <c r="E47" i="3"/>
  <c r="F26" i="3"/>
  <c r="K68" i="3"/>
  <c r="E106" i="3"/>
  <c r="F68" i="3"/>
  <c r="K92" i="3"/>
  <c r="F134" i="3"/>
  <c r="E130" i="3"/>
  <c r="AT68" i="3"/>
  <c r="E137" i="3"/>
  <c r="E118" i="3"/>
  <c r="E122" i="3" s="1"/>
  <c r="F122" i="3"/>
  <c r="AT20" i="3"/>
  <c r="AH86" i="3"/>
  <c r="AH56" i="3"/>
  <c r="E48" i="3"/>
  <c r="E120" i="3"/>
  <c r="K140" i="3"/>
  <c r="D135" i="3"/>
  <c r="E135" i="3"/>
  <c r="K134" i="3"/>
  <c r="E129" i="3"/>
  <c r="E134" i="3" s="1"/>
  <c r="K110" i="3"/>
  <c r="AT86" i="3"/>
  <c r="E90" i="3"/>
  <c r="E86" i="3"/>
  <c r="E92" i="3"/>
  <c r="E56" i="3"/>
  <c r="E74" i="3"/>
  <c r="E45" i="3"/>
  <c r="E50" i="3" s="1"/>
  <c r="K50" i="3"/>
  <c r="E15" i="3"/>
  <c r="E20" i="3" s="1"/>
  <c r="K20" i="3"/>
  <c r="E33" i="3"/>
  <c r="E38" i="3" s="1"/>
  <c r="K38" i="3"/>
  <c r="E140" i="3" l="1"/>
  <c r="C93" i="3"/>
  <c r="C87" i="3"/>
  <c r="C81" i="3" l="1"/>
  <c r="C63" i="3"/>
  <c r="D63" i="3" s="1"/>
  <c r="C57" i="3"/>
  <c r="D51" i="3"/>
  <c r="C45" i="3"/>
  <c r="D33" i="3"/>
  <c r="C39" i="3"/>
  <c r="C33" i="3"/>
  <c r="C21" i="3" l="1"/>
  <c r="C15" i="3" l="1"/>
  <c r="C9" i="3"/>
  <c r="AV12" i="3"/>
  <c r="AW12" i="3"/>
  <c r="AX12" i="3"/>
  <c r="AY12" i="3"/>
  <c r="AZ12" i="3"/>
  <c r="AT12" i="3" s="1"/>
  <c r="BA12" i="3"/>
  <c r="BB12" i="3"/>
  <c r="BC12" i="3"/>
  <c r="AV11" i="3"/>
  <c r="AW11" i="3"/>
  <c r="AX11" i="3"/>
  <c r="AY11" i="3"/>
  <c r="AT11" i="3" s="1"/>
  <c r="AZ11" i="3"/>
  <c r="BA11" i="3"/>
  <c r="BB11" i="3"/>
  <c r="BC11" i="3"/>
  <c r="AU10" i="3"/>
  <c r="AT10" i="3" s="1"/>
  <c r="AU11" i="3"/>
  <c r="AU12" i="3"/>
  <c r="AU13" i="3"/>
  <c r="AT13" i="3" s="1"/>
  <c r="AV9" i="3"/>
  <c r="AW9" i="3"/>
  <c r="AX9" i="3"/>
  <c r="AY9" i="3"/>
  <c r="AZ9" i="3"/>
  <c r="BA9" i="3"/>
  <c r="BB9" i="3"/>
  <c r="BC9" i="3"/>
  <c r="AU9" i="3"/>
  <c r="AT9" i="3" s="1"/>
  <c r="AT14" i="3" s="1"/>
  <c r="AP12" i="3"/>
  <c r="AQ12" i="3"/>
  <c r="AR12" i="3"/>
  <c r="AS12" i="3"/>
  <c r="AO12" i="3"/>
  <c r="AM9" i="3"/>
  <c r="AN9" i="3"/>
  <c r="AL9" i="3"/>
  <c r="L11" i="3"/>
  <c r="M12" i="3"/>
  <c r="N12" i="3"/>
  <c r="O12" i="3"/>
  <c r="K12" i="3" s="1"/>
  <c r="P12" i="3"/>
  <c r="Q12" i="3"/>
  <c r="R12" i="3"/>
  <c r="S12" i="3"/>
  <c r="T12" i="3"/>
  <c r="U12" i="3"/>
  <c r="V12" i="3"/>
  <c r="W12" i="3"/>
  <c r="X12" i="3"/>
  <c r="Y12" i="3"/>
  <c r="Z12" i="3"/>
  <c r="AA12" i="3"/>
  <c r="AB12" i="3"/>
  <c r="AC12" i="3"/>
  <c r="AD12" i="3"/>
  <c r="M11" i="3"/>
  <c r="K11" i="3" s="1"/>
  <c r="N11" i="3"/>
  <c r="O11" i="3"/>
  <c r="P11" i="3"/>
  <c r="Q11" i="3"/>
  <c r="R11" i="3"/>
  <c r="S11" i="3"/>
  <c r="T11" i="3"/>
  <c r="U11" i="3"/>
  <c r="V11" i="3"/>
  <c r="W11" i="3"/>
  <c r="X11" i="3"/>
  <c r="Y11" i="3"/>
  <c r="Z11" i="3"/>
  <c r="AA11" i="3"/>
  <c r="AB11" i="3"/>
  <c r="AC11" i="3"/>
  <c r="AD11" i="3"/>
  <c r="AD10" i="3"/>
  <c r="M10" i="3"/>
  <c r="N10" i="3"/>
  <c r="O10" i="3"/>
  <c r="P10" i="3"/>
  <c r="Q10" i="3"/>
  <c r="R10" i="3"/>
  <c r="S10" i="3"/>
  <c r="T10" i="3"/>
  <c r="U10" i="3"/>
  <c r="V10" i="3"/>
  <c r="W10" i="3"/>
  <c r="X10" i="3"/>
  <c r="Y10" i="3"/>
  <c r="Z10" i="3"/>
  <c r="AA10" i="3"/>
  <c r="AB10" i="3"/>
  <c r="AC10" i="3"/>
  <c r="L10" i="3"/>
  <c r="L12" i="3"/>
  <c r="L13" i="3"/>
  <c r="K13" i="3" s="1"/>
  <c r="M9" i="3"/>
  <c r="N9" i="3"/>
  <c r="O9" i="3"/>
  <c r="P9" i="3"/>
  <c r="Q9" i="3"/>
  <c r="R9" i="3"/>
  <c r="S9" i="3"/>
  <c r="T9" i="3"/>
  <c r="U9" i="3"/>
  <c r="V9" i="3"/>
  <c r="W9" i="3"/>
  <c r="X9" i="3"/>
  <c r="Y9" i="3"/>
  <c r="Z9" i="3"/>
  <c r="AA9" i="3"/>
  <c r="AB9" i="3"/>
  <c r="AC9" i="3"/>
  <c r="AD9" i="3"/>
  <c r="L9" i="3"/>
  <c r="H13" i="3"/>
  <c r="I13" i="3"/>
  <c r="J13" i="3"/>
  <c r="H10" i="3"/>
  <c r="I10" i="3"/>
  <c r="J10" i="3"/>
  <c r="H11" i="3"/>
  <c r="I11" i="3"/>
  <c r="J11" i="3"/>
  <c r="H12" i="3"/>
  <c r="I12" i="3"/>
  <c r="J12" i="3"/>
  <c r="G10" i="3"/>
  <c r="G11" i="3"/>
  <c r="G12" i="3"/>
  <c r="G13" i="3"/>
  <c r="H9" i="3"/>
  <c r="I9" i="3"/>
  <c r="J9" i="3"/>
  <c r="G9" i="3"/>
  <c r="F10" i="3"/>
  <c r="AV117" i="2"/>
  <c r="AV109" i="2"/>
  <c r="AV233" i="2"/>
  <c r="AJ233" i="2"/>
  <c r="M233" i="2"/>
  <c r="G233" i="2" s="1"/>
  <c r="H233" i="2"/>
  <c r="AV232" i="2"/>
  <c r="AJ232" i="2"/>
  <c r="M232" i="2"/>
  <c r="G232" i="2" s="1"/>
  <c r="H232" i="2"/>
  <c r="AV231" i="2"/>
  <c r="AJ231" i="2"/>
  <c r="M231" i="2"/>
  <c r="H231" i="2"/>
  <c r="AV230" i="2"/>
  <c r="AJ230" i="2"/>
  <c r="M230" i="2"/>
  <c r="G230" i="2" s="1"/>
  <c r="H230" i="2"/>
  <c r="AV229" i="2"/>
  <c r="AJ229" i="2"/>
  <c r="M229" i="2"/>
  <c r="H229" i="2"/>
  <c r="AV228" i="2"/>
  <c r="AJ228" i="2"/>
  <c r="M228" i="2"/>
  <c r="H228" i="2"/>
  <c r="AV227" i="2"/>
  <c r="AJ227" i="2"/>
  <c r="M227" i="2"/>
  <c r="H227" i="2"/>
  <c r="AV226" i="2"/>
  <c r="AJ226" i="2"/>
  <c r="M226" i="2"/>
  <c r="G226" i="2" s="1"/>
  <c r="H226" i="2"/>
  <c r="AV225" i="2"/>
  <c r="AJ225" i="2"/>
  <c r="M225" i="2"/>
  <c r="H225" i="2"/>
  <c r="AV224" i="2"/>
  <c r="AJ224" i="2"/>
  <c r="M224" i="2"/>
  <c r="G224" i="2" s="1"/>
  <c r="H224" i="2"/>
  <c r="AV223" i="2"/>
  <c r="AJ223" i="2"/>
  <c r="M223" i="2"/>
  <c r="H223" i="2"/>
  <c r="AV222" i="2"/>
  <c r="AJ222" i="2"/>
  <c r="M222" i="2"/>
  <c r="G222" i="2" s="1"/>
  <c r="H222" i="2"/>
  <c r="AV221" i="2"/>
  <c r="AJ221" i="2"/>
  <c r="M221" i="2"/>
  <c r="H221" i="2"/>
  <c r="AV220" i="2"/>
  <c r="AJ220" i="2"/>
  <c r="M220" i="2"/>
  <c r="G220" i="2" s="1"/>
  <c r="H220" i="2"/>
  <c r="AV219" i="2"/>
  <c r="G219" i="2" s="1"/>
  <c r="AJ219" i="2"/>
  <c r="M219" i="2"/>
  <c r="H219" i="2"/>
  <c r="AV218" i="2"/>
  <c r="AJ218" i="2"/>
  <c r="M218" i="2"/>
  <c r="G218" i="2" s="1"/>
  <c r="H218" i="2"/>
  <c r="AV217" i="2"/>
  <c r="G217" i="2" s="1"/>
  <c r="AJ217" i="2"/>
  <c r="H217" i="2"/>
  <c r="AV216" i="2"/>
  <c r="AJ216" i="2"/>
  <c r="M216" i="2"/>
  <c r="G216" i="2" s="1"/>
  <c r="H216" i="2"/>
  <c r="AV215" i="2"/>
  <c r="G215" i="2" s="1"/>
  <c r="AJ215" i="2"/>
  <c r="M215" i="2"/>
  <c r="H215" i="2"/>
  <c r="AV214" i="2"/>
  <c r="G214" i="2" s="1"/>
  <c r="AJ214" i="2"/>
  <c r="H214" i="2"/>
  <c r="AV213" i="2"/>
  <c r="AJ213" i="2"/>
  <c r="M213" i="2"/>
  <c r="H213" i="2"/>
  <c r="AV212" i="2"/>
  <c r="AJ212" i="2"/>
  <c r="M212" i="2"/>
  <c r="H212" i="2"/>
  <c r="G212" i="2"/>
  <c r="AV211" i="2"/>
  <c r="M211" i="2"/>
  <c r="H211" i="2"/>
  <c r="AV210" i="2"/>
  <c r="AJ210" i="2"/>
  <c r="M210" i="2"/>
  <c r="H210" i="2"/>
  <c r="G210" i="2"/>
  <c r="AV209" i="2"/>
  <c r="AJ209" i="2"/>
  <c r="M209" i="2"/>
  <c r="H209" i="2"/>
  <c r="AV208" i="2"/>
  <c r="AJ208" i="2"/>
  <c r="M208" i="2"/>
  <c r="G208" i="2" s="1"/>
  <c r="H208" i="2"/>
  <c r="AJ207" i="2"/>
  <c r="M207" i="2"/>
  <c r="H207" i="2"/>
  <c r="G207" i="2"/>
  <c r="AV206" i="2"/>
  <c r="AJ206" i="2"/>
  <c r="M206" i="2"/>
  <c r="G206" i="2" s="1"/>
  <c r="H206" i="2"/>
  <c r="AV205" i="2"/>
  <c r="AJ205" i="2"/>
  <c r="M205" i="2"/>
  <c r="H205" i="2"/>
  <c r="AV204" i="2"/>
  <c r="AJ204" i="2"/>
  <c r="M204" i="2"/>
  <c r="H204" i="2"/>
  <c r="AV203" i="2"/>
  <c r="AJ203" i="2"/>
  <c r="M203" i="2"/>
  <c r="H203" i="2"/>
  <c r="AV202" i="2"/>
  <c r="AJ202" i="2"/>
  <c r="M202" i="2"/>
  <c r="G202" i="2" s="1"/>
  <c r="H202" i="2"/>
  <c r="AV201" i="2"/>
  <c r="AJ201" i="2"/>
  <c r="M201" i="2"/>
  <c r="H201" i="2"/>
  <c r="AV200" i="2"/>
  <c r="AJ200" i="2"/>
  <c r="M200" i="2"/>
  <c r="H200" i="2"/>
  <c r="AV199" i="2"/>
  <c r="AJ199" i="2"/>
  <c r="M199" i="2"/>
  <c r="H199" i="2"/>
  <c r="G199" i="2"/>
  <c r="AV198" i="2"/>
  <c r="AJ198" i="2"/>
  <c r="M198" i="2"/>
  <c r="H198" i="2"/>
  <c r="G197" i="2"/>
  <c r="AV196" i="2"/>
  <c r="AJ196" i="2"/>
  <c r="M196" i="2"/>
  <c r="G196" i="2" s="1"/>
  <c r="H196" i="2"/>
  <c r="AV195" i="2"/>
  <c r="AJ195" i="2"/>
  <c r="M195" i="2"/>
  <c r="H195" i="2"/>
  <c r="G194" i="2"/>
  <c r="AV193" i="2"/>
  <c r="AJ193" i="2"/>
  <c r="M193" i="2"/>
  <c r="H193" i="2"/>
  <c r="H192" i="2"/>
  <c r="G192" i="2"/>
  <c r="AV191" i="2"/>
  <c r="AJ191" i="2"/>
  <c r="M191" i="2"/>
  <c r="G191" i="2" s="1"/>
  <c r="H191" i="2"/>
  <c r="AV190" i="2"/>
  <c r="AJ190" i="2"/>
  <c r="M190" i="2"/>
  <c r="F189" i="2" s="1"/>
  <c r="H190" i="2"/>
  <c r="AV189" i="2"/>
  <c r="AJ189" i="2"/>
  <c r="M189" i="2"/>
  <c r="H189" i="2"/>
  <c r="AV188" i="2"/>
  <c r="AJ188" i="2"/>
  <c r="M188" i="2"/>
  <c r="G188" i="2" s="1"/>
  <c r="H188" i="2"/>
  <c r="AV187" i="2"/>
  <c r="M187" i="2"/>
  <c r="G187" i="2" s="1"/>
  <c r="H187" i="2"/>
  <c r="AV186" i="2"/>
  <c r="M186" i="2"/>
  <c r="H186" i="2"/>
  <c r="AV185" i="2"/>
  <c r="AJ185" i="2"/>
  <c r="M185" i="2"/>
  <c r="H185" i="2"/>
  <c r="AV184" i="2"/>
  <c r="M184" i="2"/>
  <c r="G184" i="2" s="1"/>
  <c r="H184" i="2"/>
  <c r="AV183" i="2"/>
  <c r="AJ183" i="2"/>
  <c r="M183" i="2"/>
  <c r="H183" i="2"/>
  <c r="G182" i="2"/>
  <c r="AV181" i="2"/>
  <c r="AJ181" i="2"/>
  <c r="M181" i="2"/>
  <c r="H181" i="2"/>
  <c r="G181" i="2"/>
  <c r="AV180" i="2"/>
  <c r="AJ180" i="2"/>
  <c r="M180" i="2"/>
  <c r="H180" i="2"/>
  <c r="AV179" i="2"/>
  <c r="AJ179" i="2"/>
  <c r="M179" i="2"/>
  <c r="G179" i="2" s="1"/>
  <c r="H179" i="2"/>
  <c r="AV178" i="2"/>
  <c r="AJ178" i="2"/>
  <c r="M178" i="2"/>
  <c r="H178" i="2"/>
  <c r="G177" i="2"/>
  <c r="AV176" i="2"/>
  <c r="AJ176" i="2"/>
  <c r="M176" i="2"/>
  <c r="H176" i="2"/>
  <c r="AV175" i="2"/>
  <c r="AJ175" i="2"/>
  <c r="M175" i="2"/>
  <c r="G175" i="2" s="1"/>
  <c r="H175" i="2"/>
  <c r="AV174" i="2"/>
  <c r="G174" i="2" s="1"/>
  <c r="AJ174" i="2"/>
  <c r="M174" i="2"/>
  <c r="H174" i="2"/>
  <c r="AV173" i="2"/>
  <c r="AJ173" i="2"/>
  <c r="M173" i="2"/>
  <c r="H173" i="2"/>
  <c r="G172" i="2"/>
  <c r="AV171" i="2"/>
  <c r="G171" i="2" s="1"/>
  <c r="AJ171" i="2"/>
  <c r="M171" i="2"/>
  <c r="H171" i="2"/>
  <c r="AV170" i="2"/>
  <c r="AJ170" i="2"/>
  <c r="M170" i="2"/>
  <c r="H170" i="2"/>
  <c r="AV169" i="2"/>
  <c r="AJ169" i="2"/>
  <c r="M169" i="2"/>
  <c r="H169" i="2"/>
  <c r="AV168" i="2"/>
  <c r="AJ168" i="2"/>
  <c r="M168" i="2"/>
  <c r="G168" i="2" s="1"/>
  <c r="H168" i="2"/>
  <c r="G167" i="2"/>
  <c r="AV166" i="2"/>
  <c r="G166" i="2" s="1"/>
  <c r="AJ166" i="2"/>
  <c r="M166" i="2"/>
  <c r="H166" i="2"/>
  <c r="AV165" i="2"/>
  <c r="AJ165" i="2"/>
  <c r="M165" i="2"/>
  <c r="H165" i="2"/>
  <c r="AV164" i="2"/>
  <c r="AJ164" i="2"/>
  <c r="M164" i="2"/>
  <c r="H164" i="2"/>
  <c r="G164" i="2"/>
  <c r="AV163" i="2"/>
  <c r="AJ163" i="2"/>
  <c r="M163" i="2"/>
  <c r="H163" i="2"/>
  <c r="G162" i="2"/>
  <c r="AV161" i="2"/>
  <c r="AJ161" i="2"/>
  <c r="M161" i="2"/>
  <c r="G161" i="2" s="1"/>
  <c r="H161" i="2"/>
  <c r="AV160" i="2"/>
  <c r="AJ160" i="2"/>
  <c r="M160" i="2"/>
  <c r="H160" i="2"/>
  <c r="AV159" i="2"/>
  <c r="AJ159" i="2"/>
  <c r="M159" i="2"/>
  <c r="G159" i="2" s="1"/>
  <c r="H159" i="2"/>
  <c r="AV158" i="2"/>
  <c r="AJ158" i="2"/>
  <c r="M158" i="2"/>
  <c r="H158" i="2"/>
  <c r="H157" i="2"/>
  <c r="G157" i="2"/>
  <c r="AV156" i="2"/>
  <c r="AJ156" i="2"/>
  <c r="M156" i="2"/>
  <c r="H156" i="2"/>
  <c r="AV155" i="2"/>
  <c r="AJ155" i="2"/>
  <c r="M155" i="2"/>
  <c r="H155" i="2"/>
  <c r="AV154" i="2"/>
  <c r="AJ154" i="2"/>
  <c r="M154" i="2"/>
  <c r="G154" i="2" s="1"/>
  <c r="H154" i="2"/>
  <c r="AV153" i="2"/>
  <c r="AJ153" i="2"/>
  <c r="M153" i="2"/>
  <c r="H153" i="2"/>
  <c r="H152" i="2"/>
  <c r="G152" i="2"/>
  <c r="AV151" i="2"/>
  <c r="G151" i="2" s="1"/>
  <c r="AJ151" i="2"/>
  <c r="M151" i="2"/>
  <c r="H151" i="2"/>
  <c r="AV150" i="2"/>
  <c r="AJ150" i="2"/>
  <c r="M150" i="2"/>
  <c r="H150" i="2"/>
  <c r="AV149" i="2"/>
  <c r="AJ149" i="2"/>
  <c r="M149" i="2"/>
  <c r="G149" i="2" s="1"/>
  <c r="H149" i="2"/>
  <c r="AV148" i="2"/>
  <c r="AJ148" i="2"/>
  <c r="M148" i="2"/>
  <c r="H148" i="2"/>
  <c r="AV147" i="2"/>
  <c r="AJ147" i="2"/>
  <c r="M147" i="2"/>
  <c r="H147" i="2"/>
  <c r="AV146" i="2"/>
  <c r="AJ146" i="2"/>
  <c r="M146" i="2"/>
  <c r="G146" i="2" s="1"/>
  <c r="H146" i="2"/>
  <c r="AV145" i="2"/>
  <c r="AJ145" i="2"/>
  <c r="M145" i="2"/>
  <c r="H145" i="2"/>
  <c r="AV144" i="2"/>
  <c r="AJ144" i="2"/>
  <c r="M144" i="2"/>
  <c r="G144" i="2" s="1"/>
  <c r="H144" i="2"/>
  <c r="AV143" i="2"/>
  <c r="AJ143" i="2"/>
  <c r="M143" i="2"/>
  <c r="H143" i="2"/>
  <c r="AV142" i="2"/>
  <c r="AJ142" i="2"/>
  <c r="M142" i="2"/>
  <c r="G142" i="2" s="1"/>
  <c r="H142" i="2"/>
  <c r="AV141" i="2"/>
  <c r="AJ141" i="2"/>
  <c r="M141" i="2"/>
  <c r="H141" i="2"/>
  <c r="AV140" i="2"/>
  <c r="AJ140" i="2"/>
  <c r="M140" i="2"/>
  <c r="H140" i="2"/>
  <c r="AV139" i="2"/>
  <c r="AJ139" i="2"/>
  <c r="M139" i="2"/>
  <c r="H139" i="2"/>
  <c r="AV138" i="2"/>
  <c r="AJ138" i="2"/>
  <c r="M138" i="2"/>
  <c r="H138" i="2"/>
  <c r="G138" i="2"/>
  <c r="AV137" i="2"/>
  <c r="AJ137" i="2"/>
  <c r="M137" i="2"/>
  <c r="H137" i="2"/>
  <c r="AV136" i="2"/>
  <c r="AJ136" i="2"/>
  <c r="M136" i="2"/>
  <c r="H136" i="2"/>
  <c r="AV135" i="2"/>
  <c r="G135" i="2" s="1"/>
  <c r="AJ135" i="2"/>
  <c r="M135" i="2"/>
  <c r="H135" i="2"/>
  <c r="AV134" i="2"/>
  <c r="AJ134" i="2"/>
  <c r="M134" i="2"/>
  <c r="F134" i="2" s="1"/>
  <c r="H134" i="2"/>
  <c r="AV133" i="2"/>
  <c r="G133" i="2" s="1"/>
  <c r="AJ133" i="2"/>
  <c r="M133" i="2"/>
  <c r="H133" i="2"/>
  <c r="AV132" i="2"/>
  <c r="AJ132" i="2"/>
  <c r="M132" i="2"/>
  <c r="H132" i="2"/>
  <c r="AV131" i="2"/>
  <c r="AJ131" i="2"/>
  <c r="M131" i="2"/>
  <c r="H131" i="2"/>
  <c r="AV130" i="2"/>
  <c r="AJ130" i="2"/>
  <c r="M130" i="2"/>
  <c r="G130" i="2" s="1"/>
  <c r="H130" i="2"/>
  <c r="AV129" i="2"/>
  <c r="AJ129" i="2"/>
  <c r="M129" i="2"/>
  <c r="H129" i="2"/>
  <c r="AV128" i="2"/>
  <c r="AJ128" i="2"/>
  <c r="M128" i="2"/>
  <c r="G128" i="2" s="1"/>
  <c r="H128" i="2"/>
  <c r="AV127" i="2"/>
  <c r="AJ127" i="2"/>
  <c r="M127" i="2"/>
  <c r="H127" i="2"/>
  <c r="AV126" i="2"/>
  <c r="AJ126" i="2"/>
  <c r="M126" i="2"/>
  <c r="G126" i="2" s="1"/>
  <c r="H126" i="2"/>
  <c r="AV125" i="2"/>
  <c r="AJ125" i="2"/>
  <c r="M125" i="2"/>
  <c r="H125" i="2"/>
  <c r="AV124" i="2"/>
  <c r="AJ124" i="2"/>
  <c r="M124" i="2"/>
  <c r="H124" i="2"/>
  <c r="AV123" i="2"/>
  <c r="AJ123" i="2"/>
  <c r="M123" i="2"/>
  <c r="H123" i="2"/>
  <c r="AV122" i="2"/>
  <c r="AJ122" i="2"/>
  <c r="M122" i="2"/>
  <c r="H122" i="2"/>
  <c r="AV121" i="2"/>
  <c r="AJ121" i="2"/>
  <c r="M121" i="2"/>
  <c r="H121" i="2"/>
  <c r="AV120" i="2"/>
  <c r="AJ120" i="2"/>
  <c r="M120" i="2"/>
  <c r="H120" i="2"/>
  <c r="AV119" i="2"/>
  <c r="AJ119" i="2"/>
  <c r="M119" i="2"/>
  <c r="H119" i="2"/>
  <c r="AV118" i="2"/>
  <c r="AJ118" i="2"/>
  <c r="M118" i="2"/>
  <c r="H118" i="2"/>
  <c r="AJ117" i="2"/>
  <c r="M117" i="2"/>
  <c r="H117" i="2"/>
  <c r="G117" i="2"/>
  <c r="AV116" i="2"/>
  <c r="AJ116" i="2"/>
  <c r="M116" i="2"/>
  <c r="H116" i="2"/>
  <c r="AV115" i="2"/>
  <c r="AJ115" i="2"/>
  <c r="M115" i="2"/>
  <c r="H115" i="2"/>
  <c r="AV114" i="2"/>
  <c r="AJ114" i="2"/>
  <c r="M114" i="2"/>
  <c r="G114" i="2" s="1"/>
  <c r="H114" i="2"/>
  <c r="AV113" i="2"/>
  <c r="AJ113" i="2"/>
  <c r="M113" i="2"/>
  <c r="G113" i="2" s="1"/>
  <c r="H113" i="2"/>
  <c r="AV112" i="2"/>
  <c r="AJ112" i="2"/>
  <c r="M112" i="2"/>
  <c r="G112" i="2" s="1"/>
  <c r="H112" i="2"/>
  <c r="AV111" i="2"/>
  <c r="AJ111" i="2"/>
  <c r="M111" i="2"/>
  <c r="H111" i="2"/>
  <c r="AV110" i="2"/>
  <c r="AJ110" i="2"/>
  <c r="M110" i="2"/>
  <c r="G110" i="2" s="1"/>
  <c r="H110" i="2"/>
  <c r="AJ109" i="2"/>
  <c r="M109" i="2"/>
  <c r="H109" i="2"/>
  <c r="H109" i="1"/>
  <c r="M109" i="1"/>
  <c r="AJ109" i="1"/>
  <c r="AV109" i="1"/>
  <c r="H110" i="1"/>
  <c r="M110" i="1"/>
  <c r="G110" i="1" s="1"/>
  <c r="AJ110" i="1"/>
  <c r="AV110" i="1"/>
  <c r="H111" i="1"/>
  <c r="M111" i="1"/>
  <c r="AJ111" i="1"/>
  <c r="AV111" i="1"/>
  <c r="H112" i="1"/>
  <c r="M112" i="1"/>
  <c r="AJ112" i="1"/>
  <c r="AV112" i="1"/>
  <c r="H113" i="1"/>
  <c r="M113" i="1"/>
  <c r="AJ113" i="1"/>
  <c r="AV113" i="1"/>
  <c r="H114" i="1"/>
  <c r="M114" i="1"/>
  <c r="G114" i="1" s="1"/>
  <c r="AJ114" i="1"/>
  <c r="AV114" i="1"/>
  <c r="H115" i="1"/>
  <c r="M115" i="1"/>
  <c r="AJ115" i="1"/>
  <c r="AV115" i="1"/>
  <c r="G115" i="1" s="1"/>
  <c r="H116" i="1"/>
  <c r="M116" i="1"/>
  <c r="G116" i="1" s="1"/>
  <c r="AJ116" i="1"/>
  <c r="AV116" i="1"/>
  <c r="H117" i="1"/>
  <c r="M117" i="1"/>
  <c r="AJ117" i="1"/>
  <c r="AV117" i="1"/>
  <c r="H118" i="1"/>
  <c r="M118" i="1"/>
  <c r="AJ118" i="1"/>
  <c r="AV118" i="1"/>
  <c r="H119" i="1"/>
  <c r="M119" i="1"/>
  <c r="AJ119" i="1"/>
  <c r="AV119" i="1"/>
  <c r="H120" i="1"/>
  <c r="M120" i="1"/>
  <c r="AJ120" i="1"/>
  <c r="AV120" i="1"/>
  <c r="H121" i="1"/>
  <c r="M121" i="1"/>
  <c r="AJ121" i="1"/>
  <c r="AV121" i="1"/>
  <c r="H122" i="1"/>
  <c r="M122" i="1"/>
  <c r="AJ122" i="1"/>
  <c r="AV122" i="1"/>
  <c r="H123" i="1"/>
  <c r="M123" i="1"/>
  <c r="AJ123" i="1"/>
  <c r="AV123" i="1"/>
  <c r="H124" i="1"/>
  <c r="M124" i="1"/>
  <c r="AJ124" i="1"/>
  <c r="AV124" i="1"/>
  <c r="H125" i="1"/>
  <c r="M125" i="1"/>
  <c r="AJ125" i="1"/>
  <c r="AV125" i="1"/>
  <c r="H126" i="1"/>
  <c r="M126" i="1"/>
  <c r="G126" i="1" s="1"/>
  <c r="AJ126" i="1"/>
  <c r="AV126" i="1"/>
  <c r="H127" i="1"/>
  <c r="M127" i="1"/>
  <c r="AJ127" i="1"/>
  <c r="AV127" i="1"/>
  <c r="H128" i="1"/>
  <c r="M128" i="1"/>
  <c r="AJ128" i="1"/>
  <c r="AV128" i="1"/>
  <c r="H129" i="1"/>
  <c r="M129" i="1"/>
  <c r="AJ129" i="1"/>
  <c r="AV129" i="1"/>
  <c r="H130" i="1"/>
  <c r="M130" i="1"/>
  <c r="AJ130" i="1"/>
  <c r="AV130" i="1"/>
  <c r="H131" i="1"/>
  <c r="M131" i="1"/>
  <c r="AJ131" i="1"/>
  <c r="AV131" i="1"/>
  <c r="H132" i="1"/>
  <c r="M132" i="1"/>
  <c r="AJ132" i="1"/>
  <c r="AV132" i="1"/>
  <c r="H133" i="1"/>
  <c r="M133" i="1"/>
  <c r="AJ133" i="1"/>
  <c r="AV133" i="1"/>
  <c r="H134" i="1"/>
  <c r="M134" i="1"/>
  <c r="AJ134" i="1"/>
  <c r="AV134" i="1"/>
  <c r="H135" i="1"/>
  <c r="M135" i="1"/>
  <c r="AJ135" i="1"/>
  <c r="AV135" i="1"/>
  <c r="H136" i="1"/>
  <c r="M136" i="1"/>
  <c r="AJ136" i="1"/>
  <c r="AV136" i="1"/>
  <c r="H137" i="1"/>
  <c r="M137" i="1"/>
  <c r="AJ137" i="1"/>
  <c r="AV137" i="1"/>
  <c r="G137" i="1" s="1"/>
  <c r="H138" i="1"/>
  <c r="M138" i="1"/>
  <c r="AJ138" i="1"/>
  <c r="AV138" i="1"/>
  <c r="H139" i="1"/>
  <c r="M139" i="1"/>
  <c r="AJ139" i="1"/>
  <c r="AV139" i="1"/>
  <c r="G139" i="1" s="1"/>
  <c r="H140" i="1"/>
  <c r="M140" i="1"/>
  <c r="AJ140" i="1"/>
  <c r="AV140" i="1"/>
  <c r="H141" i="1"/>
  <c r="M141" i="1"/>
  <c r="AJ141" i="1"/>
  <c r="AV141" i="1"/>
  <c r="H142" i="1"/>
  <c r="M142" i="1"/>
  <c r="AJ142" i="1"/>
  <c r="AV142" i="1"/>
  <c r="G142" i="1" s="1"/>
  <c r="H143" i="1"/>
  <c r="M143" i="1"/>
  <c r="AJ143" i="1"/>
  <c r="AV143" i="1"/>
  <c r="H144" i="1"/>
  <c r="M144" i="1"/>
  <c r="AJ144" i="1"/>
  <c r="AV144" i="1"/>
  <c r="H145" i="1"/>
  <c r="M145" i="1"/>
  <c r="AJ145" i="1"/>
  <c r="AV145" i="1"/>
  <c r="H146" i="1"/>
  <c r="M146" i="1"/>
  <c r="AJ146" i="1"/>
  <c r="AV146" i="1"/>
  <c r="H147" i="1"/>
  <c r="M147" i="1"/>
  <c r="AJ147" i="1"/>
  <c r="AV147" i="1"/>
  <c r="H148" i="1"/>
  <c r="M148" i="1"/>
  <c r="AJ148" i="1"/>
  <c r="AV148" i="1"/>
  <c r="H149" i="1"/>
  <c r="M149" i="1"/>
  <c r="AJ149" i="1"/>
  <c r="AV149" i="1"/>
  <c r="H150" i="1"/>
  <c r="M150" i="1"/>
  <c r="AJ150" i="1"/>
  <c r="AV150" i="1"/>
  <c r="G150" i="1" s="1"/>
  <c r="H151" i="1"/>
  <c r="M151" i="1"/>
  <c r="AJ151" i="1"/>
  <c r="AV151" i="1"/>
  <c r="G152" i="1"/>
  <c r="H152" i="1"/>
  <c r="H153" i="1"/>
  <c r="M153" i="1"/>
  <c r="AJ153" i="1"/>
  <c r="AV153" i="1"/>
  <c r="H154" i="1"/>
  <c r="M154" i="1"/>
  <c r="AJ154" i="1"/>
  <c r="AV154" i="1"/>
  <c r="H155" i="1"/>
  <c r="M155" i="1"/>
  <c r="AJ155" i="1"/>
  <c r="AV155" i="1"/>
  <c r="H156" i="1"/>
  <c r="M156" i="1"/>
  <c r="AJ156" i="1"/>
  <c r="AV156" i="1"/>
  <c r="G157" i="1"/>
  <c r="H157" i="1"/>
  <c r="H158" i="1"/>
  <c r="M158" i="1"/>
  <c r="AJ158" i="1"/>
  <c r="AV158" i="1"/>
  <c r="H159" i="1"/>
  <c r="M159" i="1"/>
  <c r="AJ159" i="1"/>
  <c r="AV159" i="1"/>
  <c r="G159" i="1" s="1"/>
  <c r="H160" i="1"/>
  <c r="M160" i="1"/>
  <c r="AJ160" i="1"/>
  <c r="AV160" i="1"/>
  <c r="H161" i="1"/>
  <c r="M161" i="1"/>
  <c r="AJ161" i="1"/>
  <c r="AV161" i="1"/>
  <c r="G161" i="1" s="1"/>
  <c r="G162" i="1"/>
  <c r="H163" i="1"/>
  <c r="M163" i="1"/>
  <c r="G163" i="1" s="1"/>
  <c r="AJ163" i="1"/>
  <c r="AV163" i="1"/>
  <c r="H164" i="1"/>
  <c r="M164" i="1"/>
  <c r="AJ164" i="1"/>
  <c r="AV164" i="1"/>
  <c r="H165" i="1"/>
  <c r="M165" i="1"/>
  <c r="AJ165" i="1"/>
  <c r="AV165" i="1"/>
  <c r="H166" i="1"/>
  <c r="M166" i="1"/>
  <c r="AJ166" i="1"/>
  <c r="AV166" i="1"/>
  <c r="G167" i="1"/>
  <c r="H168" i="1"/>
  <c r="M168" i="1"/>
  <c r="AJ168" i="1"/>
  <c r="AV168" i="1"/>
  <c r="H169" i="1"/>
  <c r="M169" i="1"/>
  <c r="AJ169" i="1"/>
  <c r="AV169" i="1"/>
  <c r="H170" i="1"/>
  <c r="M170" i="1"/>
  <c r="AJ170" i="1"/>
  <c r="AV170" i="1"/>
  <c r="H171" i="1"/>
  <c r="M171" i="1"/>
  <c r="AJ171" i="1"/>
  <c r="AV171" i="1"/>
  <c r="G172" i="1"/>
  <c r="H173" i="1"/>
  <c r="M173" i="1"/>
  <c r="AJ173" i="1"/>
  <c r="AV173" i="1"/>
  <c r="H174" i="1"/>
  <c r="M174" i="1"/>
  <c r="AJ174" i="1"/>
  <c r="AV174" i="1"/>
  <c r="H175" i="1"/>
  <c r="M175" i="1"/>
  <c r="AJ175" i="1"/>
  <c r="AV175" i="1"/>
  <c r="H176" i="1"/>
  <c r="M176" i="1"/>
  <c r="AJ176" i="1"/>
  <c r="AV176" i="1"/>
  <c r="G177" i="1"/>
  <c r="H178" i="1"/>
  <c r="M178" i="1"/>
  <c r="AJ178" i="1"/>
  <c r="AV178" i="1"/>
  <c r="H179" i="1"/>
  <c r="M179" i="1"/>
  <c r="G179" i="1" s="1"/>
  <c r="AJ179" i="1"/>
  <c r="AV179" i="1"/>
  <c r="H180" i="1"/>
  <c r="M180" i="1"/>
  <c r="AJ180" i="1"/>
  <c r="AV180" i="1"/>
  <c r="H181" i="1"/>
  <c r="M181" i="1"/>
  <c r="AJ181" i="1"/>
  <c r="AV181" i="1"/>
  <c r="G182" i="1"/>
  <c r="H183" i="1"/>
  <c r="M183" i="1"/>
  <c r="AJ183" i="1"/>
  <c r="AV183" i="1"/>
  <c r="H184" i="1"/>
  <c r="M184" i="1"/>
  <c r="G184" i="1" s="1"/>
  <c r="AV184" i="1"/>
  <c r="H185" i="1"/>
  <c r="M185" i="1"/>
  <c r="AJ185" i="1"/>
  <c r="AV185" i="1"/>
  <c r="H186" i="1"/>
  <c r="M186" i="1"/>
  <c r="AV186" i="1"/>
  <c r="H187" i="1"/>
  <c r="M187" i="1"/>
  <c r="G187" i="1" s="1"/>
  <c r="AV187" i="1"/>
  <c r="H188" i="1"/>
  <c r="M188" i="1"/>
  <c r="AJ188" i="1"/>
  <c r="AV188" i="1"/>
  <c r="G188" i="1" s="1"/>
  <c r="H189" i="1"/>
  <c r="M189" i="1"/>
  <c r="AJ189" i="1"/>
  <c r="AV189" i="1"/>
  <c r="H190" i="1"/>
  <c r="M190" i="1"/>
  <c r="AJ190" i="1"/>
  <c r="AV190" i="1"/>
  <c r="H191" i="1"/>
  <c r="M191" i="1"/>
  <c r="G191" i="1" s="1"/>
  <c r="AJ191" i="1"/>
  <c r="AV191" i="1"/>
  <c r="G192" i="1"/>
  <c r="H192" i="1"/>
  <c r="H193" i="1"/>
  <c r="M193" i="1"/>
  <c r="G193" i="1" s="1"/>
  <c r="AJ193" i="1"/>
  <c r="AV193" i="1"/>
  <c r="G194" i="1"/>
  <c r="H195" i="1"/>
  <c r="M195" i="1"/>
  <c r="AJ195" i="1"/>
  <c r="AV195" i="1"/>
  <c r="H196" i="1"/>
  <c r="M196" i="1"/>
  <c r="AJ196" i="1"/>
  <c r="AV196" i="1"/>
  <c r="G197" i="1"/>
  <c r="H198" i="1"/>
  <c r="M198" i="1"/>
  <c r="AJ198" i="1"/>
  <c r="AV198" i="1"/>
  <c r="H199" i="1"/>
  <c r="M199" i="1"/>
  <c r="AJ199" i="1"/>
  <c r="AV199" i="1"/>
  <c r="H200" i="1"/>
  <c r="M200" i="1"/>
  <c r="AJ200" i="1"/>
  <c r="AV200" i="1"/>
  <c r="G200" i="1" s="1"/>
  <c r="H201" i="1"/>
  <c r="M201" i="1"/>
  <c r="G201" i="1" s="1"/>
  <c r="AJ201" i="1"/>
  <c r="AV201" i="1"/>
  <c r="H202" i="1"/>
  <c r="M202" i="1"/>
  <c r="AJ202" i="1"/>
  <c r="AV202" i="1"/>
  <c r="H203" i="1"/>
  <c r="M203" i="1"/>
  <c r="AJ203" i="1"/>
  <c r="AV203" i="1"/>
  <c r="H204" i="1"/>
  <c r="M204" i="1"/>
  <c r="AJ204" i="1"/>
  <c r="AV204" i="1"/>
  <c r="H205" i="1"/>
  <c r="M205" i="1"/>
  <c r="AJ205" i="1"/>
  <c r="AV205" i="1"/>
  <c r="H206" i="1"/>
  <c r="M206" i="1"/>
  <c r="AJ206" i="1"/>
  <c r="AV206" i="1"/>
  <c r="H207" i="1"/>
  <c r="M207" i="1"/>
  <c r="G207" i="1" s="1"/>
  <c r="AJ207" i="1"/>
  <c r="H208" i="1"/>
  <c r="M208" i="1"/>
  <c r="AJ208" i="1"/>
  <c r="AV208" i="1"/>
  <c r="H209" i="1"/>
  <c r="M209" i="1"/>
  <c r="AJ209" i="1"/>
  <c r="AV209" i="1"/>
  <c r="H210" i="1"/>
  <c r="M210" i="1"/>
  <c r="AJ210" i="1"/>
  <c r="AV210" i="1"/>
  <c r="H211" i="1"/>
  <c r="M211" i="1"/>
  <c r="AV211" i="1"/>
  <c r="H212" i="1"/>
  <c r="M212" i="1"/>
  <c r="AJ212" i="1"/>
  <c r="AV212" i="1"/>
  <c r="H213" i="1"/>
  <c r="M213" i="1"/>
  <c r="AJ213" i="1"/>
  <c r="AV213" i="1"/>
  <c r="H214" i="1"/>
  <c r="AJ214" i="1"/>
  <c r="AV214" i="1"/>
  <c r="G214" i="1" s="1"/>
  <c r="H215" i="1"/>
  <c r="M215" i="1"/>
  <c r="AJ215" i="1"/>
  <c r="AV215" i="1"/>
  <c r="H216" i="1"/>
  <c r="M216" i="1"/>
  <c r="AJ216" i="1"/>
  <c r="AV216" i="1"/>
  <c r="G216" i="1" s="1"/>
  <c r="H217" i="1"/>
  <c r="AJ217" i="1"/>
  <c r="AV217" i="1"/>
  <c r="G217" i="1" s="1"/>
  <c r="H218" i="1"/>
  <c r="M218" i="1"/>
  <c r="AJ218" i="1"/>
  <c r="AV218" i="1"/>
  <c r="H219" i="1"/>
  <c r="M219" i="1"/>
  <c r="AJ219" i="1"/>
  <c r="AV219" i="1"/>
  <c r="H220" i="1"/>
  <c r="M220" i="1"/>
  <c r="AJ220" i="1"/>
  <c r="AV220" i="1"/>
  <c r="H221" i="1"/>
  <c r="M221" i="1"/>
  <c r="AJ221" i="1"/>
  <c r="AV221" i="1"/>
  <c r="H222" i="1"/>
  <c r="M222" i="1"/>
  <c r="AJ222" i="1"/>
  <c r="AV222" i="1"/>
  <c r="H223" i="1"/>
  <c r="M223" i="1"/>
  <c r="AJ223" i="1"/>
  <c r="AV223" i="1"/>
  <c r="G223" i="1" s="1"/>
  <c r="H224" i="1"/>
  <c r="M224" i="1"/>
  <c r="G224" i="1" s="1"/>
  <c r="AJ224" i="1"/>
  <c r="AV224" i="1"/>
  <c r="H225" i="1"/>
  <c r="M225" i="1"/>
  <c r="AJ225" i="1"/>
  <c r="AV225" i="1"/>
  <c r="H226" i="1"/>
  <c r="M226" i="1"/>
  <c r="AJ226" i="1"/>
  <c r="AV226" i="1"/>
  <c r="H227" i="1"/>
  <c r="M227" i="1"/>
  <c r="AJ227" i="1"/>
  <c r="AV227" i="1"/>
  <c r="H228" i="1"/>
  <c r="M228" i="1"/>
  <c r="AJ228" i="1"/>
  <c r="AV228" i="1"/>
  <c r="H229" i="1"/>
  <c r="M229" i="1"/>
  <c r="AJ229" i="1"/>
  <c r="AV229" i="1"/>
  <c r="H230" i="1"/>
  <c r="M230" i="1"/>
  <c r="AJ230" i="1"/>
  <c r="AV230" i="1"/>
  <c r="H231" i="1"/>
  <c r="M231" i="1"/>
  <c r="AJ231" i="1"/>
  <c r="AV231" i="1"/>
  <c r="H232" i="1"/>
  <c r="M232" i="1"/>
  <c r="AJ232" i="1"/>
  <c r="AV232" i="1"/>
  <c r="H233" i="1"/>
  <c r="M233" i="1"/>
  <c r="AJ233" i="1"/>
  <c r="AV233" i="1"/>
  <c r="G233" i="1" l="1"/>
  <c r="G176" i="1"/>
  <c r="G129" i="1"/>
  <c r="G116" i="2"/>
  <c r="F194" i="2"/>
  <c r="G147" i="1"/>
  <c r="G158" i="2"/>
  <c r="G160" i="2"/>
  <c r="G176" i="2"/>
  <c r="G183" i="2"/>
  <c r="G195" i="2"/>
  <c r="G221" i="2"/>
  <c r="G225" i="2"/>
  <c r="G229" i="2"/>
  <c r="G231" i="2"/>
  <c r="J7" i="4"/>
  <c r="J14" i="3"/>
  <c r="Z14" i="3"/>
  <c r="R14" i="3"/>
  <c r="AR14" i="3"/>
  <c r="AY14" i="3"/>
  <c r="I14" i="3"/>
  <c r="I7" i="4"/>
  <c r="Y14" i="3"/>
  <c r="Q14" i="3"/>
  <c r="AQ14" i="3"/>
  <c r="AX14" i="3"/>
  <c r="G186" i="1"/>
  <c r="F9" i="3"/>
  <c r="H14" i="3"/>
  <c r="X14" i="3"/>
  <c r="P14" i="3"/>
  <c r="AP14" i="3"/>
  <c r="AW14" i="3"/>
  <c r="G121" i="1"/>
  <c r="L14" i="3"/>
  <c r="W14" i="3"/>
  <c r="O14" i="3"/>
  <c r="AH9" i="3"/>
  <c r="AL14" i="3"/>
  <c r="AU14" i="3"/>
  <c r="AV14" i="3"/>
  <c r="G127" i="1"/>
  <c r="F12" i="3"/>
  <c r="V14" i="3"/>
  <c r="AN14" i="3"/>
  <c r="BC14" i="3"/>
  <c r="G119" i="1"/>
  <c r="N14" i="3"/>
  <c r="G232" i="1"/>
  <c r="G173" i="1"/>
  <c r="AC14" i="3"/>
  <c r="U14" i="3"/>
  <c r="M14" i="3"/>
  <c r="AM14" i="3"/>
  <c r="BB14" i="3"/>
  <c r="G125" i="1"/>
  <c r="G124" i="2"/>
  <c r="AD14" i="3"/>
  <c r="G203" i="1"/>
  <c r="F109" i="2"/>
  <c r="G115" i="2"/>
  <c r="G123" i="2"/>
  <c r="G125" i="2"/>
  <c r="G129" i="2"/>
  <c r="G131" i="2"/>
  <c r="G153" i="2"/>
  <c r="G203" i="2"/>
  <c r="G205" i="2"/>
  <c r="G228" i="2"/>
  <c r="AB14" i="3"/>
  <c r="T14" i="3"/>
  <c r="AH12" i="3"/>
  <c r="AO14" i="3"/>
  <c r="BA14" i="3"/>
  <c r="G229" i="1"/>
  <c r="G122" i="2"/>
  <c r="G156" i="2"/>
  <c r="F174" i="2"/>
  <c r="G213" i="1"/>
  <c r="G211" i="1"/>
  <c r="G141" i="2"/>
  <c r="G145" i="2"/>
  <c r="G147" i="2"/>
  <c r="G185" i="2"/>
  <c r="G14" i="3"/>
  <c r="AA14" i="3"/>
  <c r="S14" i="3"/>
  <c r="AS14" i="3"/>
  <c r="AZ14" i="3"/>
  <c r="K9" i="3"/>
  <c r="G170" i="2"/>
  <c r="G190" i="2"/>
  <c r="G201" i="2"/>
  <c r="G227" i="2"/>
  <c r="G210" i="1"/>
  <c r="G171" i="1"/>
  <c r="G133" i="1"/>
  <c r="G132" i="2"/>
  <c r="G155" i="2"/>
  <c r="G173" i="2"/>
  <c r="G185" i="1"/>
  <c r="G180" i="1"/>
  <c r="G113" i="1"/>
  <c r="G119" i="2"/>
  <c r="F219" i="2"/>
  <c r="G199" i="1"/>
  <c r="G189" i="1"/>
  <c r="G154" i="1"/>
  <c r="G148" i="1"/>
  <c r="G128" i="1"/>
  <c r="G120" i="1"/>
  <c r="G118" i="1"/>
  <c r="G118" i="2"/>
  <c r="G120" i="2"/>
  <c r="G127" i="2"/>
  <c r="G137" i="2"/>
  <c r="G150" i="2"/>
  <c r="G163" i="2"/>
  <c r="G180" i="2"/>
  <c r="G198" i="2"/>
  <c r="G211" i="2"/>
  <c r="G220" i="1"/>
  <c r="G212" i="1"/>
  <c r="G183" i="1"/>
  <c r="G140" i="2"/>
  <c r="F169" i="2"/>
  <c r="F184" i="2"/>
  <c r="F129" i="2"/>
  <c r="G221" i="1"/>
  <c r="G140" i="1"/>
  <c r="G138" i="1"/>
  <c r="G134" i="1"/>
  <c r="G109" i="2"/>
  <c r="F139" i="2"/>
  <c r="G148" i="2"/>
  <c r="F164" i="2"/>
  <c r="G178" i="2"/>
  <c r="G193" i="2"/>
  <c r="F199" i="2"/>
  <c r="G209" i="2"/>
  <c r="G213" i="2"/>
  <c r="F214" i="2"/>
  <c r="G228" i="1"/>
  <c r="G206" i="1"/>
  <c r="G204" i="1"/>
  <c r="G202" i="1"/>
  <c r="G198" i="1"/>
  <c r="G174" i="1"/>
  <c r="G160" i="1"/>
  <c r="G151" i="1"/>
  <c r="G145" i="1"/>
  <c r="G111" i="2"/>
  <c r="F119" i="2"/>
  <c r="G121" i="2"/>
  <c r="G134" i="2"/>
  <c r="G136" i="2"/>
  <c r="G143" i="2"/>
  <c r="F149" i="2"/>
  <c r="G189" i="2"/>
  <c r="G204" i="2"/>
  <c r="G223" i="2"/>
  <c r="F114" i="2"/>
  <c r="G139" i="2"/>
  <c r="G165" i="2"/>
  <c r="G169" i="2"/>
  <c r="G186" i="2"/>
  <c r="G200" i="2"/>
  <c r="G225" i="1"/>
  <c r="G166" i="1"/>
  <c r="G218" i="1"/>
  <c r="G196" i="1"/>
  <c r="F144" i="1"/>
  <c r="G123" i="1"/>
  <c r="G231" i="1"/>
  <c r="G222" i="1"/>
  <c r="G208" i="1"/>
  <c r="G169" i="1"/>
  <c r="G158" i="1"/>
  <c r="G156" i="1"/>
  <c r="G136" i="1"/>
  <c r="G149" i="1"/>
  <c r="G132" i="1"/>
  <c r="G130" i="1"/>
  <c r="G117" i="1"/>
  <c r="G111" i="1"/>
  <c r="G178" i="1"/>
  <c r="G153" i="1"/>
  <c r="G143" i="1"/>
  <c r="G226" i="1"/>
  <c r="G219" i="1"/>
  <c r="G215" i="1"/>
  <c r="G195" i="1"/>
  <c r="G175" i="1"/>
  <c r="G165" i="1"/>
  <c r="G141" i="1"/>
  <c r="G131" i="1"/>
  <c r="G124" i="1"/>
  <c r="G122" i="1"/>
  <c r="G109" i="1"/>
  <c r="G227" i="1"/>
  <c r="G164" i="1"/>
  <c r="F154" i="1"/>
  <c r="G230" i="1"/>
  <c r="G209" i="1"/>
  <c r="G205" i="1"/>
  <c r="G190" i="1"/>
  <c r="G181" i="1"/>
  <c r="G170" i="1"/>
  <c r="G168" i="1"/>
  <c r="G144" i="1"/>
  <c r="G135" i="1"/>
  <c r="G112" i="1"/>
  <c r="G155" i="1"/>
  <c r="F129" i="1"/>
  <c r="F124" i="1"/>
  <c r="F194" i="1"/>
  <c r="F179" i="1"/>
  <c r="G146" i="1"/>
  <c r="F209" i="1"/>
  <c r="F149" i="1"/>
  <c r="F159" i="1"/>
  <c r="F109" i="1"/>
  <c r="F204" i="1"/>
  <c r="F214" i="1"/>
  <c r="F219" i="1"/>
  <c r="F114" i="1"/>
  <c r="F134" i="1"/>
  <c r="F169" i="1"/>
  <c r="F119" i="1"/>
  <c r="F139" i="1"/>
  <c r="F164" i="1"/>
  <c r="F184" i="1"/>
  <c r="F199" i="1"/>
  <c r="F224" i="1"/>
  <c r="F229" i="1"/>
  <c r="F174" i="1"/>
  <c r="F189" i="1"/>
  <c r="F224" i="2"/>
  <c r="F229" i="2"/>
  <c r="F124" i="2"/>
  <c r="F144" i="2"/>
  <c r="F159" i="2"/>
  <c r="F179" i="2"/>
  <c r="F204" i="2"/>
  <c r="F154" i="2"/>
  <c r="F209" i="2"/>
  <c r="K14" i="3" l="1"/>
  <c r="D9" i="3"/>
  <c r="E13" i="3"/>
  <c r="AH13" i="3"/>
  <c r="F13" i="3"/>
  <c r="F14" i="3" s="1"/>
  <c r="AH10" i="3"/>
  <c r="AH14" i="3" s="1"/>
  <c r="K10" i="3"/>
  <c r="E9" i="3" l="1"/>
  <c r="E14" i="3" s="1"/>
  <c r="D87" i="3"/>
  <c r="E10" i="3"/>
  <c r="E12" i="3"/>
  <c r="D69" i="3"/>
  <c r="D81" i="3" l="1"/>
  <c r="D39" i="3"/>
  <c r="D21" i="3"/>
  <c r="D105" i="3"/>
  <c r="D15" i="3"/>
  <c r="D117" i="3"/>
  <c r="D99" i="3"/>
  <c r="D129" i="3"/>
  <c r="D45" i="3"/>
  <c r="AJ289" i="2"/>
  <c r="AJ307" i="1"/>
  <c r="AJ304" i="1"/>
  <c r="AJ297" i="1"/>
  <c r="AJ12" i="1"/>
  <c r="AJ11" i="1"/>
  <c r="AJ9" i="1"/>
  <c r="AH617" i="2"/>
  <c r="AF96" i="3" s="1"/>
  <c r="AI617" i="2"/>
  <c r="AG96" i="3" s="1"/>
  <c r="AG616" i="2"/>
  <c r="AE95" i="3" s="1"/>
  <c r="AG617" i="2"/>
  <c r="AE96" i="3" s="1"/>
  <c r="AI972" i="2"/>
  <c r="AG150" i="3" s="1"/>
  <c r="AH972" i="2"/>
  <c r="AF150" i="3" s="1"/>
  <c r="AG972" i="2"/>
  <c r="AE150" i="3" s="1"/>
  <c r="AH969" i="2"/>
  <c r="AF147" i="3" s="1"/>
  <c r="AI969" i="2"/>
  <c r="AG147" i="3" s="1"/>
  <c r="AG969" i="2"/>
  <c r="AE147" i="3" s="1"/>
  <c r="AX972" i="2"/>
  <c r="AV150" i="3" s="1"/>
  <c r="AY972" i="2"/>
  <c r="AW150" i="3" s="1"/>
  <c r="AZ972" i="2"/>
  <c r="AX150" i="3" s="1"/>
  <c r="AX152" i="3" s="1"/>
  <c r="BA972" i="2"/>
  <c r="AY150" i="3" s="1"/>
  <c r="BB972" i="2"/>
  <c r="AZ150" i="3" s="1"/>
  <c r="BC972" i="2"/>
  <c r="BA150" i="3" s="1"/>
  <c r="BD972" i="2"/>
  <c r="BB150" i="3" s="1"/>
  <c r="BE972" i="2"/>
  <c r="BC150" i="3" s="1"/>
  <c r="AW970" i="2"/>
  <c r="AU148" i="3" s="1"/>
  <c r="AT148" i="3" s="1"/>
  <c r="AW971" i="2"/>
  <c r="AU149" i="3" s="1"/>
  <c r="AT149" i="3" s="1"/>
  <c r="AW972" i="2"/>
  <c r="AU150" i="3" s="1"/>
  <c r="AW973" i="2"/>
  <c r="AV973" i="2" s="1"/>
  <c r="AX969" i="2"/>
  <c r="AV147" i="3" s="1"/>
  <c r="AY969" i="2"/>
  <c r="AW147" i="3" s="1"/>
  <c r="AZ969" i="2"/>
  <c r="AX147" i="3" s="1"/>
  <c r="BA969" i="2"/>
  <c r="AY147" i="3" s="1"/>
  <c r="BB969" i="2"/>
  <c r="AZ147" i="3" s="1"/>
  <c r="BC969" i="2"/>
  <c r="BA147" i="3" s="1"/>
  <c r="BD969" i="2"/>
  <c r="BB147" i="3" s="1"/>
  <c r="BB152" i="3" s="1"/>
  <c r="BE969" i="2"/>
  <c r="BC147" i="3" s="1"/>
  <c r="AW969" i="2"/>
  <c r="AU147" i="3" s="1"/>
  <c r="AR972" i="2"/>
  <c r="AP150" i="3" s="1"/>
  <c r="AP152" i="3" s="1"/>
  <c r="AS972" i="2"/>
  <c r="AQ150" i="3" s="1"/>
  <c r="AQ152" i="3" s="1"/>
  <c r="AT972" i="2"/>
  <c r="AR150" i="3" s="1"/>
  <c r="AR152" i="3" s="1"/>
  <c r="AU972" i="2"/>
  <c r="AQ972" i="2"/>
  <c r="AO150" i="3" s="1"/>
  <c r="AJ971" i="2"/>
  <c r="AO969" i="2"/>
  <c r="AP969" i="2"/>
  <c r="AN147" i="3" s="1"/>
  <c r="AN152" i="3" s="1"/>
  <c r="AN969" i="2"/>
  <c r="AL147" i="3" s="1"/>
  <c r="O973" i="2"/>
  <c r="P973" i="2"/>
  <c r="Q973" i="2"/>
  <c r="R973" i="2"/>
  <c r="S973" i="2"/>
  <c r="T973" i="2"/>
  <c r="U973" i="2"/>
  <c r="V973" i="2"/>
  <c r="W973" i="2"/>
  <c r="X973" i="2"/>
  <c r="Y973" i="2"/>
  <c r="Z973" i="2"/>
  <c r="AA973" i="2"/>
  <c r="AB973" i="2"/>
  <c r="AC973" i="2"/>
  <c r="AD973" i="2"/>
  <c r="AE973" i="2"/>
  <c r="AF973" i="2"/>
  <c r="O972" i="2"/>
  <c r="M150" i="3" s="1"/>
  <c r="P972" i="2"/>
  <c r="N150" i="3" s="1"/>
  <c r="Q972" i="2"/>
  <c r="O150" i="3" s="1"/>
  <c r="R972" i="2"/>
  <c r="P150" i="3" s="1"/>
  <c r="S972" i="2"/>
  <c r="Q150" i="3" s="1"/>
  <c r="T972" i="2"/>
  <c r="R150" i="3" s="1"/>
  <c r="U972" i="2"/>
  <c r="S150" i="3" s="1"/>
  <c r="V972" i="2"/>
  <c r="T150" i="3" s="1"/>
  <c r="W972" i="2"/>
  <c r="U150" i="3" s="1"/>
  <c r="X972" i="2"/>
  <c r="V150" i="3" s="1"/>
  <c r="Y972" i="2"/>
  <c r="W150" i="3" s="1"/>
  <c r="Z972" i="2"/>
  <c r="X150" i="3" s="1"/>
  <c r="AA972" i="2"/>
  <c r="Y150" i="3" s="1"/>
  <c r="AB972" i="2"/>
  <c r="Z150" i="3" s="1"/>
  <c r="AC972" i="2"/>
  <c r="AA150" i="3" s="1"/>
  <c r="AD972" i="2"/>
  <c r="AB150" i="3" s="1"/>
  <c r="AE972" i="2"/>
  <c r="AC150" i="3" s="1"/>
  <c r="AF972" i="2"/>
  <c r="AD150" i="3" s="1"/>
  <c r="O971" i="2"/>
  <c r="M149" i="3" s="1"/>
  <c r="P971" i="2"/>
  <c r="N149" i="3" s="1"/>
  <c r="Q971" i="2"/>
  <c r="O149" i="3" s="1"/>
  <c r="R971" i="2"/>
  <c r="P149" i="3" s="1"/>
  <c r="S971" i="2"/>
  <c r="Q149" i="3" s="1"/>
  <c r="T971" i="2"/>
  <c r="R149" i="3" s="1"/>
  <c r="U971" i="2"/>
  <c r="S149" i="3" s="1"/>
  <c r="K149" i="3" s="1"/>
  <c r="E149" i="3" s="1"/>
  <c r="V971" i="2"/>
  <c r="T149" i="3" s="1"/>
  <c r="W971" i="2"/>
  <c r="U149" i="3" s="1"/>
  <c r="X971" i="2"/>
  <c r="V149" i="3" s="1"/>
  <c r="Y971" i="2"/>
  <c r="W149" i="3" s="1"/>
  <c r="Z971" i="2"/>
  <c r="X149" i="3" s="1"/>
  <c r="AA971" i="2"/>
  <c r="Y149" i="3" s="1"/>
  <c r="AB971" i="2"/>
  <c r="Z149" i="3" s="1"/>
  <c r="AC971" i="2"/>
  <c r="AA149" i="3" s="1"/>
  <c r="AD971" i="2"/>
  <c r="AB149" i="3" s="1"/>
  <c r="AE971" i="2"/>
  <c r="AC149" i="3" s="1"/>
  <c r="AF971" i="2"/>
  <c r="AD149" i="3" s="1"/>
  <c r="O970" i="2"/>
  <c r="M148" i="3" s="1"/>
  <c r="P970" i="2"/>
  <c r="N148" i="3" s="1"/>
  <c r="Q970" i="2"/>
  <c r="O148" i="3" s="1"/>
  <c r="R970" i="2"/>
  <c r="P148" i="3" s="1"/>
  <c r="S970" i="2"/>
  <c r="Q148" i="3" s="1"/>
  <c r="T970" i="2"/>
  <c r="R148" i="3" s="1"/>
  <c r="U970" i="2"/>
  <c r="S148" i="3" s="1"/>
  <c r="V970" i="2"/>
  <c r="T148" i="3" s="1"/>
  <c r="W970" i="2"/>
  <c r="U148" i="3" s="1"/>
  <c r="X970" i="2"/>
  <c r="V148" i="3" s="1"/>
  <c r="Y970" i="2"/>
  <c r="W148" i="3" s="1"/>
  <c r="Z970" i="2"/>
  <c r="X148" i="3" s="1"/>
  <c r="AA970" i="2"/>
  <c r="Y148" i="3" s="1"/>
  <c r="AB970" i="2"/>
  <c r="Z148" i="3" s="1"/>
  <c r="AC970" i="2"/>
  <c r="AA148" i="3" s="1"/>
  <c r="AD970" i="2"/>
  <c r="AB148" i="3" s="1"/>
  <c r="AE970" i="2"/>
  <c r="AC148" i="3" s="1"/>
  <c r="AF970" i="2"/>
  <c r="AD148" i="3" s="1"/>
  <c r="N970" i="2"/>
  <c r="L148" i="3" s="1"/>
  <c r="N971" i="2"/>
  <c r="L149" i="3" s="1"/>
  <c r="N972" i="2"/>
  <c r="L150" i="3" s="1"/>
  <c r="N973" i="2"/>
  <c r="O969" i="2"/>
  <c r="M147" i="3" s="1"/>
  <c r="P969" i="2"/>
  <c r="N147" i="3" s="1"/>
  <c r="Q969" i="2"/>
  <c r="O147" i="3" s="1"/>
  <c r="R969" i="2"/>
  <c r="P147" i="3" s="1"/>
  <c r="S969" i="2"/>
  <c r="Q147" i="3" s="1"/>
  <c r="T969" i="2"/>
  <c r="R147" i="3" s="1"/>
  <c r="U969" i="2"/>
  <c r="S147" i="3" s="1"/>
  <c r="S152" i="3" s="1"/>
  <c r="V969" i="2"/>
  <c r="T147" i="3" s="1"/>
  <c r="W969" i="2"/>
  <c r="U147" i="3" s="1"/>
  <c r="X969" i="2"/>
  <c r="V147" i="3" s="1"/>
  <c r="Y969" i="2"/>
  <c r="W147" i="3" s="1"/>
  <c r="Z969" i="2"/>
  <c r="X147" i="3" s="1"/>
  <c r="AA969" i="2"/>
  <c r="Y147" i="3" s="1"/>
  <c r="AB969" i="2"/>
  <c r="Z147" i="3" s="1"/>
  <c r="AC969" i="2"/>
  <c r="AA147" i="3" s="1"/>
  <c r="AA152" i="3" s="1"/>
  <c r="AD969" i="2"/>
  <c r="AB147" i="3" s="1"/>
  <c r="AE969" i="2"/>
  <c r="AC147" i="3" s="1"/>
  <c r="AF969" i="2"/>
  <c r="AD147" i="3" s="1"/>
  <c r="N969" i="2"/>
  <c r="L147" i="3" s="1"/>
  <c r="J973" i="2"/>
  <c r="K973" i="2"/>
  <c r="L973" i="2"/>
  <c r="J972" i="2"/>
  <c r="H150" i="3" s="1"/>
  <c r="K972" i="2"/>
  <c r="I150" i="3" s="1"/>
  <c r="L972" i="2"/>
  <c r="J150" i="3" s="1"/>
  <c r="J971" i="2"/>
  <c r="H149" i="3" s="1"/>
  <c r="K971" i="2"/>
  <c r="I149" i="3" s="1"/>
  <c r="L971" i="2"/>
  <c r="J149" i="3" s="1"/>
  <c r="J970" i="2"/>
  <c r="H148" i="3" s="1"/>
  <c r="K970" i="2"/>
  <c r="I148" i="3" s="1"/>
  <c r="L970" i="2"/>
  <c r="J148" i="3" s="1"/>
  <c r="J152" i="3" s="1"/>
  <c r="I970" i="2"/>
  <c r="I971" i="2"/>
  <c r="I972" i="2"/>
  <c r="I973" i="2"/>
  <c r="J969" i="2"/>
  <c r="H147" i="3" s="1"/>
  <c r="K969" i="2"/>
  <c r="I147" i="3" s="1"/>
  <c r="L969" i="2"/>
  <c r="J147" i="3" s="1"/>
  <c r="I969" i="2"/>
  <c r="G147" i="3" s="1"/>
  <c r="AH616" i="2"/>
  <c r="AF95" i="3" s="1"/>
  <c r="AI616" i="2"/>
  <c r="AG95" i="3" s="1"/>
  <c r="AH614" i="2"/>
  <c r="AF93" i="3" s="1"/>
  <c r="AI614" i="2"/>
  <c r="AG93" i="3" s="1"/>
  <c r="AG614" i="2"/>
  <c r="AE93" i="3" s="1"/>
  <c r="AR617" i="2"/>
  <c r="AP96" i="3" s="1"/>
  <c r="AS617" i="2"/>
  <c r="AQ96" i="3" s="1"/>
  <c r="AQ98" i="3" s="1"/>
  <c r="AT617" i="2"/>
  <c r="AR96" i="3" s="1"/>
  <c r="AR98" i="3" s="1"/>
  <c r="AU617" i="2"/>
  <c r="AQ617" i="2"/>
  <c r="AO96" i="3" s="1"/>
  <c r="AO98" i="3" s="1"/>
  <c r="AO614" i="2"/>
  <c r="AM93" i="3" s="1"/>
  <c r="AM98" i="3" s="1"/>
  <c r="AP614" i="2"/>
  <c r="AN93" i="3" s="1"/>
  <c r="AN98" i="3" s="1"/>
  <c r="AN614" i="2"/>
  <c r="AL93" i="3" s="1"/>
  <c r="AX618" i="2"/>
  <c r="AY618" i="2"/>
  <c r="AZ618" i="2"/>
  <c r="BA618" i="2"/>
  <c r="BB618" i="2"/>
  <c r="BC618" i="2"/>
  <c r="BD618" i="2"/>
  <c r="BE618" i="2"/>
  <c r="AX617" i="2"/>
  <c r="AV96" i="3" s="1"/>
  <c r="AY617" i="2"/>
  <c r="AW96" i="3" s="1"/>
  <c r="AZ617" i="2"/>
  <c r="AX96" i="3" s="1"/>
  <c r="BA617" i="2"/>
  <c r="AY96" i="3" s="1"/>
  <c r="BB617" i="2"/>
  <c r="AZ96" i="3" s="1"/>
  <c r="BC617" i="2"/>
  <c r="BA96" i="3" s="1"/>
  <c r="BD617" i="2"/>
  <c r="BB96" i="3" s="1"/>
  <c r="BE617" i="2"/>
  <c r="BC96" i="3" s="1"/>
  <c r="AX616" i="2"/>
  <c r="AV95" i="3" s="1"/>
  <c r="AY616" i="2"/>
  <c r="AW95" i="3" s="1"/>
  <c r="AZ616" i="2"/>
  <c r="AX95" i="3" s="1"/>
  <c r="BA616" i="2"/>
  <c r="BB616" i="2"/>
  <c r="AZ95" i="3" s="1"/>
  <c r="BC616" i="2"/>
  <c r="BA95" i="3" s="1"/>
  <c r="BD616" i="2"/>
  <c r="BB95" i="3" s="1"/>
  <c r="BE616" i="2"/>
  <c r="BC95" i="3" s="1"/>
  <c r="AX615" i="2"/>
  <c r="AV94" i="3" s="1"/>
  <c r="AY615" i="2"/>
  <c r="AW94" i="3" s="1"/>
  <c r="AZ615" i="2"/>
  <c r="AX94" i="3" s="1"/>
  <c r="AX98" i="3" s="1"/>
  <c r="BA615" i="2"/>
  <c r="AY94" i="3" s="1"/>
  <c r="BB615" i="2"/>
  <c r="AZ94" i="3" s="1"/>
  <c r="BC615" i="2"/>
  <c r="BA94" i="3" s="1"/>
  <c r="BD615" i="2"/>
  <c r="BB94" i="3" s="1"/>
  <c r="BE615" i="2"/>
  <c r="BC94" i="3" s="1"/>
  <c r="AW615" i="2"/>
  <c r="AU94" i="3" s="1"/>
  <c r="AW616" i="2"/>
  <c r="AU95" i="3" s="1"/>
  <c r="AW617" i="2"/>
  <c r="AU96" i="3" s="1"/>
  <c r="AT96" i="3" s="1"/>
  <c r="AW618" i="2"/>
  <c r="AX614" i="2"/>
  <c r="AV93" i="3" s="1"/>
  <c r="AV98" i="3" s="1"/>
  <c r="AY614" i="2"/>
  <c r="AW93" i="3" s="1"/>
  <c r="AZ614" i="2"/>
  <c r="AX93" i="3" s="1"/>
  <c r="BA614" i="2"/>
  <c r="AY93" i="3" s="1"/>
  <c r="BB614" i="2"/>
  <c r="AZ93" i="3" s="1"/>
  <c r="BC614" i="2"/>
  <c r="BA93" i="3" s="1"/>
  <c r="BD614" i="2"/>
  <c r="BB93" i="3" s="1"/>
  <c r="BB98" i="3" s="1"/>
  <c r="BE614" i="2"/>
  <c r="BC93" i="3" s="1"/>
  <c r="AW614" i="2"/>
  <c r="AU93" i="3" s="1"/>
  <c r="AL616" i="2"/>
  <c r="AM616" i="2"/>
  <c r="AK95" i="3" s="1"/>
  <c r="AK98" i="3" s="1"/>
  <c r="AK616" i="2"/>
  <c r="AI95" i="3" s="1"/>
  <c r="AI98" i="3" s="1"/>
  <c r="O617" i="2"/>
  <c r="M96" i="3" s="1"/>
  <c r="P617" i="2"/>
  <c r="N96" i="3" s="1"/>
  <c r="Q617" i="2"/>
  <c r="O96" i="3" s="1"/>
  <c r="R617" i="2"/>
  <c r="P96" i="3" s="1"/>
  <c r="S617" i="2"/>
  <c r="Q96" i="3" s="1"/>
  <c r="T617" i="2"/>
  <c r="R96" i="3" s="1"/>
  <c r="U617" i="2"/>
  <c r="S96" i="3" s="1"/>
  <c r="V617" i="2"/>
  <c r="T96" i="3" s="1"/>
  <c r="W617" i="2"/>
  <c r="U96" i="3" s="1"/>
  <c r="X617" i="2"/>
  <c r="V96" i="3" s="1"/>
  <c r="Y617" i="2"/>
  <c r="W96" i="3" s="1"/>
  <c r="Z617" i="2"/>
  <c r="X96" i="3" s="1"/>
  <c r="AA617" i="2"/>
  <c r="Y96" i="3" s="1"/>
  <c r="AB617" i="2"/>
  <c r="Z96" i="3" s="1"/>
  <c r="AC617" i="2"/>
  <c r="AA96" i="3" s="1"/>
  <c r="AD617" i="2"/>
  <c r="AB96" i="3" s="1"/>
  <c r="AE617" i="2"/>
  <c r="AC96" i="3" s="1"/>
  <c r="AF617" i="2"/>
  <c r="AD96" i="3" s="1"/>
  <c r="O616" i="2"/>
  <c r="M95" i="3" s="1"/>
  <c r="P616" i="2"/>
  <c r="N95" i="3" s="1"/>
  <c r="Q616" i="2"/>
  <c r="O95" i="3" s="1"/>
  <c r="R616" i="2"/>
  <c r="P95" i="3" s="1"/>
  <c r="S616" i="2"/>
  <c r="Q95" i="3" s="1"/>
  <c r="T616" i="2"/>
  <c r="R95" i="3" s="1"/>
  <c r="U616" i="2"/>
  <c r="S95" i="3" s="1"/>
  <c r="V616" i="2"/>
  <c r="T95" i="3" s="1"/>
  <c r="W616" i="2"/>
  <c r="U95" i="3" s="1"/>
  <c r="X616" i="2"/>
  <c r="V95" i="3" s="1"/>
  <c r="Y616" i="2"/>
  <c r="W95" i="3" s="1"/>
  <c r="Z616" i="2"/>
  <c r="X95" i="3" s="1"/>
  <c r="AA616" i="2"/>
  <c r="Y95" i="3" s="1"/>
  <c r="AB616" i="2"/>
  <c r="Z95" i="3" s="1"/>
  <c r="AC616" i="2"/>
  <c r="AA95" i="3" s="1"/>
  <c r="AD616" i="2"/>
  <c r="AB95" i="3" s="1"/>
  <c r="AE616" i="2"/>
  <c r="AC95" i="3" s="1"/>
  <c r="AF616" i="2"/>
  <c r="AD95" i="3" s="1"/>
  <c r="N615" i="2"/>
  <c r="L94" i="3" s="1"/>
  <c r="K94" i="3" s="1"/>
  <c r="N616" i="2"/>
  <c r="L95" i="3" s="1"/>
  <c r="N617" i="2"/>
  <c r="L96" i="3" s="1"/>
  <c r="N618" i="2"/>
  <c r="M618" i="2" s="1"/>
  <c r="O614" i="2"/>
  <c r="M93" i="3" s="1"/>
  <c r="P614" i="2"/>
  <c r="N93" i="3" s="1"/>
  <c r="Q614" i="2"/>
  <c r="O93" i="3" s="1"/>
  <c r="O98" i="3" s="1"/>
  <c r="R614" i="2"/>
  <c r="P93" i="3" s="1"/>
  <c r="S614" i="2"/>
  <c r="Q93" i="3" s="1"/>
  <c r="T614" i="2"/>
  <c r="R93" i="3" s="1"/>
  <c r="U614" i="2"/>
  <c r="S93" i="3" s="1"/>
  <c r="V614" i="2"/>
  <c r="T93" i="3" s="1"/>
  <c r="W614" i="2"/>
  <c r="U93" i="3" s="1"/>
  <c r="X614" i="2"/>
  <c r="V93" i="3" s="1"/>
  <c r="Y614" i="2"/>
  <c r="W93" i="3" s="1"/>
  <c r="W98" i="3" s="1"/>
  <c r="Z614" i="2"/>
  <c r="X93" i="3" s="1"/>
  <c r="AA614" i="2"/>
  <c r="Y93" i="3" s="1"/>
  <c r="AB614" i="2"/>
  <c r="Z93" i="3" s="1"/>
  <c r="AC614" i="2"/>
  <c r="AA93" i="3" s="1"/>
  <c r="AD614" i="2"/>
  <c r="AB93" i="3" s="1"/>
  <c r="AE614" i="2"/>
  <c r="AC93" i="3" s="1"/>
  <c r="AF614" i="2"/>
  <c r="AD93" i="3" s="1"/>
  <c r="N614" i="2"/>
  <c r="L93" i="3" s="1"/>
  <c r="J618" i="2"/>
  <c r="K618" i="2"/>
  <c r="L618" i="2"/>
  <c r="J617" i="2"/>
  <c r="H96" i="3" s="1"/>
  <c r="K617" i="2"/>
  <c r="I96" i="3" s="1"/>
  <c r="L617" i="2"/>
  <c r="J96" i="3" s="1"/>
  <c r="J616" i="2"/>
  <c r="H95" i="3" s="1"/>
  <c r="K616" i="2"/>
  <c r="I95" i="3" s="1"/>
  <c r="L616" i="2"/>
  <c r="J95" i="3" s="1"/>
  <c r="J615" i="2"/>
  <c r="H94" i="3" s="1"/>
  <c r="K615" i="2"/>
  <c r="I94" i="3" s="1"/>
  <c r="L615" i="2"/>
  <c r="J94" i="3" s="1"/>
  <c r="I615" i="2"/>
  <c r="G94" i="3" s="1"/>
  <c r="I616" i="2"/>
  <c r="G95" i="3" s="1"/>
  <c r="I617" i="2"/>
  <c r="I618" i="2"/>
  <c r="J614" i="2"/>
  <c r="H93" i="3" s="1"/>
  <c r="K614" i="2"/>
  <c r="I93" i="3" s="1"/>
  <c r="L614" i="2"/>
  <c r="J93" i="3" s="1"/>
  <c r="I614" i="2"/>
  <c r="G93" i="3" s="1"/>
  <c r="AL421" i="2"/>
  <c r="AJ77" i="3" s="1"/>
  <c r="AM421" i="2"/>
  <c r="AK77" i="3" s="1"/>
  <c r="AK421" i="2"/>
  <c r="AX422" i="2"/>
  <c r="AV78" i="3" s="1"/>
  <c r="AY422" i="2"/>
  <c r="AW78" i="3" s="1"/>
  <c r="AZ422" i="2"/>
  <c r="AX78" i="3" s="1"/>
  <c r="BA422" i="2"/>
  <c r="AY78" i="3" s="1"/>
  <c r="BB422" i="2"/>
  <c r="AZ78" i="3" s="1"/>
  <c r="BC422" i="2"/>
  <c r="BA78" i="3" s="1"/>
  <c r="BD422" i="2"/>
  <c r="BB78" i="3" s="1"/>
  <c r="BE422" i="2"/>
  <c r="BC78" i="3" s="1"/>
  <c r="AX421" i="2"/>
  <c r="AV77" i="3" s="1"/>
  <c r="AY421" i="2"/>
  <c r="AW77" i="3" s="1"/>
  <c r="AZ421" i="2"/>
  <c r="AX77" i="3" s="1"/>
  <c r="BA421" i="2"/>
  <c r="AY77" i="3" s="1"/>
  <c r="BB421" i="2"/>
  <c r="AZ77" i="3" s="1"/>
  <c r="BC421" i="2"/>
  <c r="BA77" i="3" s="1"/>
  <c r="BD421" i="2"/>
  <c r="BB77" i="3" s="1"/>
  <c r="BE421" i="2"/>
  <c r="BC77" i="3" s="1"/>
  <c r="AW420" i="2"/>
  <c r="AU76" i="3" s="1"/>
  <c r="AT76" i="3" s="1"/>
  <c r="AW421" i="2"/>
  <c r="AU77" i="3" s="1"/>
  <c r="AW422" i="2"/>
  <c r="AU78" i="3" s="1"/>
  <c r="AW423" i="2"/>
  <c r="AV423" i="2" s="1"/>
  <c r="AX419" i="2"/>
  <c r="AV75" i="3" s="1"/>
  <c r="AY419" i="2"/>
  <c r="AW75" i="3" s="1"/>
  <c r="AZ419" i="2"/>
  <c r="AX75" i="3" s="1"/>
  <c r="BA419" i="2"/>
  <c r="AY75" i="3" s="1"/>
  <c r="BB419" i="2"/>
  <c r="AZ75" i="3" s="1"/>
  <c r="AZ80" i="3" s="1"/>
  <c r="BC419" i="2"/>
  <c r="BA75" i="3" s="1"/>
  <c r="BD419" i="2"/>
  <c r="BB75" i="3" s="1"/>
  <c r="BE419" i="2"/>
  <c r="BC75" i="3" s="1"/>
  <c r="AW419" i="2"/>
  <c r="AU75" i="3" s="1"/>
  <c r="AR422" i="2"/>
  <c r="AP78" i="3" s="1"/>
  <c r="AP80" i="3" s="1"/>
  <c r="AS422" i="2"/>
  <c r="AQ78" i="3" s="1"/>
  <c r="AQ80" i="3" s="1"/>
  <c r="AT422" i="2"/>
  <c r="AR78" i="3" s="1"/>
  <c r="AR80" i="3" s="1"/>
  <c r="AU422" i="2"/>
  <c r="AS78" i="3" s="1"/>
  <c r="AS80" i="3" s="1"/>
  <c r="AQ422" i="2"/>
  <c r="AO78" i="3" s="1"/>
  <c r="AO419" i="2"/>
  <c r="AM75" i="3" s="1"/>
  <c r="AM80" i="3" s="1"/>
  <c r="AP419" i="2"/>
  <c r="AN75" i="3" s="1"/>
  <c r="AN80" i="3" s="1"/>
  <c r="AN419" i="2"/>
  <c r="AL75" i="3" s="1"/>
  <c r="AH422" i="2"/>
  <c r="AF78" i="3" s="1"/>
  <c r="AI422" i="2"/>
  <c r="AG78" i="3" s="1"/>
  <c r="AH421" i="2"/>
  <c r="AF77" i="3" s="1"/>
  <c r="AF9" i="4" s="1"/>
  <c r="AI421" i="2"/>
  <c r="AG77" i="3" s="1"/>
  <c r="AG9" i="4" s="1"/>
  <c r="AG421" i="2"/>
  <c r="AE77" i="3" s="1"/>
  <c r="AG422" i="2"/>
  <c r="AE78" i="3" s="1"/>
  <c r="AH419" i="2"/>
  <c r="AF75" i="3" s="1"/>
  <c r="AI419" i="2"/>
  <c r="AG75" i="3" s="1"/>
  <c r="AG419" i="2"/>
  <c r="AE75" i="3" s="1"/>
  <c r="O423" i="2"/>
  <c r="P423" i="2"/>
  <c r="Q423" i="2"/>
  <c r="R423" i="2"/>
  <c r="S423" i="2"/>
  <c r="T423" i="2"/>
  <c r="U423" i="2"/>
  <c r="V423" i="2"/>
  <c r="W423" i="2"/>
  <c r="X423" i="2"/>
  <c r="Y423" i="2"/>
  <c r="Z423" i="2"/>
  <c r="AA423" i="2"/>
  <c r="AB423" i="2"/>
  <c r="AC423" i="2"/>
  <c r="AD423" i="2"/>
  <c r="AE423" i="2"/>
  <c r="AF423" i="2"/>
  <c r="O422" i="2"/>
  <c r="M78" i="3" s="1"/>
  <c r="P422" i="2"/>
  <c r="N78" i="3" s="1"/>
  <c r="Q422" i="2"/>
  <c r="O78" i="3" s="1"/>
  <c r="R422" i="2"/>
  <c r="P78" i="3" s="1"/>
  <c r="S422" i="2"/>
  <c r="Q78" i="3" s="1"/>
  <c r="T422" i="2"/>
  <c r="R78" i="3" s="1"/>
  <c r="U422" i="2"/>
  <c r="S78" i="3" s="1"/>
  <c r="V422" i="2"/>
  <c r="T78" i="3" s="1"/>
  <c r="W422" i="2"/>
  <c r="U78" i="3" s="1"/>
  <c r="X422" i="2"/>
  <c r="V78" i="3" s="1"/>
  <c r="Y422" i="2"/>
  <c r="W78" i="3" s="1"/>
  <c r="Z422" i="2"/>
  <c r="X78" i="3" s="1"/>
  <c r="AA422" i="2"/>
  <c r="Y78" i="3" s="1"/>
  <c r="AB422" i="2"/>
  <c r="Z78" i="3" s="1"/>
  <c r="AC422" i="2"/>
  <c r="AA78" i="3" s="1"/>
  <c r="AD422" i="2"/>
  <c r="AB78" i="3" s="1"/>
  <c r="AE422" i="2"/>
  <c r="AC78" i="3" s="1"/>
  <c r="AF422" i="2"/>
  <c r="AD78" i="3" s="1"/>
  <c r="O421" i="2"/>
  <c r="M77" i="3" s="1"/>
  <c r="P421" i="2"/>
  <c r="N77" i="3" s="1"/>
  <c r="Q421" i="2"/>
  <c r="O77" i="3" s="1"/>
  <c r="R421" i="2"/>
  <c r="P77" i="3" s="1"/>
  <c r="S421" i="2"/>
  <c r="Q77" i="3" s="1"/>
  <c r="T421" i="2"/>
  <c r="R77" i="3" s="1"/>
  <c r="U421" i="2"/>
  <c r="S77" i="3" s="1"/>
  <c r="V421" i="2"/>
  <c r="T77" i="3" s="1"/>
  <c r="W421" i="2"/>
  <c r="U77" i="3" s="1"/>
  <c r="X421" i="2"/>
  <c r="V77" i="3" s="1"/>
  <c r="Y421" i="2"/>
  <c r="W77" i="3" s="1"/>
  <c r="Z421" i="2"/>
  <c r="X77" i="3" s="1"/>
  <c r="AA421" i="2"/>
  <c r="Y77" i="3" s="1"/>
  <c r="AB421" i="2"/>
  <c r="Z77" i="3" s="1"/>
  <c r="AC421" i="2"/>
  <c r="AA77" i="3" s="1"/>
  <c r="AD421" i="2"/>
  <c r="AB77" i="3" s="1"/>
  <c r="AE421" i="2"/>
  <c r="AC77" i="3" s="1"/>
  <c r="AF421" i="2"/>
  <c r="AD77" i="3" s="1"/>
  <c r="O420" i="2"/>
  <c r="M76" i="3" s="1"/>
  <c r="P420" i="2"/>
  <c r="N76" i="3" s="1"/>
  <c r="Q420" i="2"/>
  <c r="O76" i="3" s="1"/>
  <c r="R420" i="2"/>
  <c r="P76" i="3" s="1"/>
  <c r="S420" i="2"/>
  <c r="Q76" i="3" s="1"/>
  <c r="T420" i="2"/>
  <c r="R76" i="3" s="1"/>
  <c r="U420" i="2"/>
  <c r="S76" i="3" s="1"/>
  <c r="V420" i="2"/>
  <c r="T76" i="3" s="1"/>
  <c r="W420" i="2"/>
  <c r="U76" i="3" s="1"/>
  <c r="X420" i="2"/>
  <c r="V76" i="3" s="1"/>
  <c r="Y420" i="2"/>
  <c r="W76" i="3" s="1"/>
  <c r="Z420" i="2"/>
  <c r="X76" i="3" s="1"/>
  <c r="AA420" i="2"/>
  <c r="Y76" i="3" s="1"/>
  <c r="AB420" i="2"/>
  <c r="Z76" i="3" s="1"/>
  <c r="AC420" i="2"/>
  <c r="AA76" i="3" s="1"/>
  <c r="AD420" i="2"/>
  <c r="AB76" i="3" s="1"/>
  <c r="AE420" i="2"/>
  <c r="AC76" i="3" s="1"/>
  <c r="AF420" i="2"/>
  <c r="AD76" i="3" s="1"/>
  <c r="AH420" i="2"/>
  <c r="N420" i="2"/>
  <c r="L76" i="3" s="1"/>
  <c r="N421" i="2"/>
  <c r="L77" i="3" s="1"/>
  <c r="N422" i="2"/>
  <c r="L78" i="3" s="1"/>
  <c r="N423" i="2"/>
  <c r="O419" i="2"/>
  <c r="M75" i="3" s="1"/>
  <c r="P419" i="2"/>
  <c r="N75" i="3" s="1"/>
  <c r="Q419" i="2"/>
  <c r="O75" i="3" s="1"/>
  <c r="R419" i="2"/>
  <c r="P75" i="3" s="1"/>
  <c r="S419" i="2"/>
  <c r="Q75" i="3" s="1"/>
  <c r="T419" i="2"/>
  <c r="R75" i="3" s="1"/>
  <c r="U419" i="2"/>
  <c r="S75" i="3" s="1"/>
  <c r="V419" i="2"/>
  <c r="T75" i="3" s="1"/>
  <c r="W419" i="2"/>
  <c r="U75" i="3" s="1"/>
  <c r="X419" i="2"/>
  <c r="V75" i="3" s="1"/>
  <c r="Y419" i="2"/>
  <c r="W75" i="3" s="1"/>
  <c r="Z419" i="2"/>
  <c r="X75" i="3" s="1"/>
  <c r="AA419" i="2"/>
  <c r="Y75" i="3" s="1"/>
  <c r="AB419" i="2"/>
  <c r="Z75" i="3" s="1"/>
  <c r="AC419" i="2"/>
  <c r="AA75" i="3" s="1"/>
  <c r="AD419" i="2"/>
  <c r="AB75" i="3" s="1"/>
  <c r="AE419" i="2"/>
  <c r="AC75" i="3" s="1"/>
  <c r="AF419" i="2"/>
  <c r="AD75" i="3" s="1"/>
  <c r="N419" i="2"/>
  <c r="L75" i="3" s="1"/>
  <c r="J423" i="2"/>
  <c r="K423" i="2"/>
  <c r="L423" i="2"/>
  <c r="J422" i="2"/>
  <c r="H78" i="3" s="1"/>
  <c r="K422" i="2"/>
  <c r="I78" i="3" s="1"/>
  <c r="L422" i="2"/>
  <c r="J78" i="3" s="1"/>
  <c r="J421" i="2"/>
  <c r="H77" i="3" s="1"/>
  <c r="K421" i="2"/>
  <c r="I77" i="3" s="1"/>
  <c r="L421" i="2"/>
  <c r="J77" i="3" s="1"/>
  <c r="J420" i="2"/>
  <c r="H76" i="3" s="1"/>
  <c r="K420" i="2"/>
  <c r="I76" i="3" s="1"/>
  <c r="L420" i="2"/>
  <c r="J76" i="3" s="1"/>
  <c r="I420" i="2"/>
  <c r="G76" i="3" s="1"/>
  <c r="I421" i="2"/>
  <c r="G77" i="3" s="1"/>
  <c r="I422" i="2"/>
  <c r="G78" i="3" s="1"/>
  <c r="I423" i="2"/>
  <c r="J419" i="2"/>
  <c r="H75" i="3" s="1"/>
  <c r="K419" i="2"/>
  <c r="I75" i="3" s="1"/>
  <c r="L419" i="2"/>
  <c r="J75" i="3" s="1"/>
  <c r="I419" i="2"/>
  <c r="G75" i="3" s="1"/>
  <c r="AX358" i="2"/>
  <c r="AY358" i="2"/>
  <c r="AZ358" i="2"/>
  <c r="BA358" i="2"/>
  <c r="BB358" i="2"/>
  <c r="BC358" i="2"/>
  <c r="BD358" i="2"/>
  <c r="BE358" i="2"/>
  <c r="AX357" i="2"/>
  <c r="AV60" i="3" s="1"/>
  <c r="AY357" i="2"/>
  <c r="AW60" i="3" s="1"/>
  <c r="AZ357" i="2"/>
  <c r="AX60" i="3" s="1"/>
  <c r="BA357" i="2"/>
  <c r="AY60" i="3" s="1"/>
  <c r="BB357" i="2"/>
  <c r="AZ60" i="3" s="1"/>
  <c r="BC357" i="2"/>
  <c r="BA60" i="3" s="1"/>
  <c r="BD357" i="2"/>
  <c r="BB60" i="3" s="1"/>
  <c r="BE357" i="2"/>
  <c r="BC60" i="3" s="1"/>
  <c r="AX356" i="2"/>
  <c r="AV59" i="3" s="1"/>
  <c r="AY356" i="2"/>
  <c r="AW59" i="3" s="1"/>
  <c r="AZ356" i="2"/>
  <c r="AX59" i="3" s="1"/>
  <c r="BA356" i="2"/>
  <c r="AY59" i="3" s="1"/>
  <c r="BB356" i="2"/>
  <c r="AZ59" i="3" s="1"/>
  <c r="BC356" i="2"/>
  <c r="BA59" i="3" s="1"/>
  <c r="BD356" i="2"/>
  <c r="BB59" i="3" s="1"/>
  <c r="BB9" i="4" s="1"/>
  <c r="BE356" i="2"/>
  <c r="BC59" i="3" s="1"/>
  <c r="AX355" i="2"/>
  <c r="AV58" i="3" s="1"/>
  <c r="AY355" i="2"/>
  <c r="AW58" i="3" s="1"/>
  <c r="AZ355" i="2"/>
  <c r="AX58" i="3" s="1"/>
  <c r="BA355" i="2"/>
  <c r="AY58" i="3" s="1"/>
  <c r="BB355" i="2"/>
  <c r="AZ58" i="3" s="1"/>
  <c r="BC355" i="2"/>
  <c r="BA58" i="3" s="1"/>
  <c r="BD355" i="2"/>
  <c r="BB58" i="3" s="1"/>
  <c r="BE355" i="2"/>
  <c r="BC58" i="3" s="1"/>
  <c r="AW355" i="2"/>
  <c r="AU58" i="3" s="1"/>
  <c r="AW356" i="2"/>
  <c r="AU59" i="3" s="1"/>
  <c r="AW357" i="2"/>
  <c r="AU60" i="3" s="1"/>
  <c r="AW358" i="2"/>
  <c r="AX354" i="2"/>
  <c r="AV57" i="3" s="1"/>
  <c r="AY354" i="2"/>
  <c r="AW57" i="3" s="1"/>
  <c r="AZ354" i="2"/>
  <c r="AX57" i="3" s="1"/>
  <c r="BA354" i="2"/>
  <c r="AY57" i="3" s="1"/>
  <c r="BB354" i="2"/>
  <c r="AZ57" i="3" s="1"/>
  <c r="BC354" i="2"/>
  <c r="BA57" i="3" s="1"/>
  <c r="BD354" i="2"/>
  <c r="BB57" i="3" s="1"/>
  <c r="BE354" i="2"/>
  <c r="BC57" i="3" s="1"/>
  <c r="AW354" i="2"/>
  <c r="AU57" i="3" s="1"/>
  <c r="AR357" i="2"/>
  <c r="AP60" i="3" s="1"/>
  <c r="AP62" i="3" s="1"/>
  <c r="AS357" i="2"/>
  <c r="AQ60" i="3" s="1"/>
  <c r="AQ62" i="3" s="1"/>
  <c r="AT357" i="2"/>
  <c r="AR60" i="3" s="1"/>
  <c r="AR62" i="3" s="1"/>
  <c r="AU357" i="2"/>
  <c r="AS60" i="3" s="1"/>
  <c r="AS62" i="3" s="1"/>
  <c r="AQ357" i="2"/>
  <c r="AO60" i="3" s="1"/>
  <c r="AO354" i="2"/>
  <c r="AM57" i="3" s="1"/>
  <c r="AM62" i="3" s="1"/>
  <c r="AP354" i="2"/>
  <c r="AN57" i="3" s="1"/>
  <c r="AN62" i="3" s="1"/>
  <c r="AN354" i="2"/>
  <c r="AL57" i="3" s="1"/>
  <c r="AI357" i="2"/>
  <c r="AG60" i="3" s="1"/>
  <c r="AH357" i="2"/>
  <c r="AF60" i="3" s="1"/>
  <c r="AG357" i="2"/>
  <c r="AE60" i="3" s="1"/>
  <c r="AH354" i="2"/>
  <c r="AF57" i="3" s="1"/>
  <c r="AI354" i="2"/>
  <c r="AG57" i="3" s="1"/>
  <c r="AG354" i="2"/>
  <c r="AE57" i="3" s="1"/>
  <c r="O358" i="2"/>
  <c r="P358" i="2"/>
  <c r="Q358" i="2"/>
  <c r="R358" i="2"/>
  <c r="S358" i="2"/>
  <c r="T358" i="2"/>
  <c r="U358" i="2"/>
  <c r="V358" i="2"/>
  <c r="W358" i="2"/>
  <c r="X358" i="2"/>
  <c r="Y358" i="2"/>
  <c r="Z358" i="2"/>
  <c r="AA358" i="2"/>
  <c r="AB358" i="2"/>
  <c r="AC358" i="2"/>
  <c r="AD358" i="2"/>
  <c r="AE358" i="2"/>
  <c r="AF358" i="2"/>
  <c r="O356" i="2"/>
  <c r="M59" i="3" s="1"/>
  <c r="P356" i="2"/>
  <c r="N59" i="3" s="1"/>
  <c r="N9" i="4" s="1"/>
  <c r="Q356" i="2"/>
  <c r="O59" i="3" s="1"/>
  <c r="R356" i="2"/>
  <c r="P59" i="3" s="1"/>
  <c r="S356" i="2"/>
  <c r="Q59" i="3" s="1"/>
  <c r="T356" i="2"/>
  <c r="R59" i="3" s="1"/>
  <c r="R9" i="4" s="1"/>
  <c r="U356" i="2"/>
  <c r="S59" i="3" s="1"/>
  <c r="V356" i="2"/>
  <c r="T59" i="3" s="1"/>
  <c r="W356" i="2"/>
  <c r="U59" i="3" s="1"/>
  <c r="X356" i="2"/>
  <c r="V59" i="3" s="1"/>
  <c r="V9" i="4" s="1"/>
  <c r="Y356" i="2"/>
  <c r="W59" i="3" s="1"/>
  <c r="Z356" i="2"/>
  <c r="X59" i="3" s="1"/>
  <c r="AA356" i="2"/>
  <c r="Y59" i="3" s="1"/>
  <c r="AB356" i="2"/>
  <c r="Z59" i="3" s="1"/>
  <c r="Z9" i="4" s="1"/>
  <c r="AC356" i="2"/>
  <c r="AA59" i="3" s="1"/>
  <c r="AD356" i="2"/>
  <c r="AB59" i="3" s="1"/>
  <c r="AE356" i="2"/>
  <c r="AC59" i="3" s="1"/>
  <c r="AF356" i="2"/>
  <c r="AD59" i="3" s="1"/>
  <c r="AD9" i="4" s="1"/>
  <c r="O355" i="2"/>
  <c r="M58" i="3" s="1"/>
  <c r="P355" i="2"/>
  <c r="N58" i="3" s="1"/>
  <c r="Q355" i="2"/>
  <c r="O58" i="3" s="1"/>
  <c r="R355" i="2"/>
  <c r="P58" i="3" s="1"/>
  <c r="S355" i="2"/>
  <c r="Q58" i="3" s="1"/>
  <c r="T355" i="2"/>
  <c r="R58" i="3" s="1"/>
  <c r="U355" i="2"/>
  <c r="S58" i="3" s="1"/>
  <c r="V355" i="2"/>
  <c r="T58" i="3" s="1"/>
  <c r="W355" i="2"/>
  <c r="U58" i="3" s="1"/>
  <c r="X355" i="2"/>
  <c r="V58" i="3" s="1"/>
  <c r="Y355" i="2"/>
  <c r="W58" i="3" s="1"/>
  <c r="Z355" i="2"/>
  <c r="X58" i="3" s="1"/>
  <c r="AA355" i="2"/>
  <c r="Y58" i="3" s="1"/>
  <c r="AB355" i="2"/>
  <c r="Z58" i="3" s="1"/>
  <c r="AC355" i="2"/>
  <c r="AA58" i="3" s="1"/>
  <c r="AD355" i="2"/>
  <c r="AB58" i="3" s="1"/>
  <c r="AE355" i="2"/>
  <c r="AC58" i="3" s="1"/>
  <c r="AF355" i="2"/>
  <c r="AD58" i="3" s="1"/>
  <c r="O357" i="2"/>
  <c r="M60" i="3" s="1"/>
  <c r="P357" i="2"/>
  <c r="N60" i="3" s="1"/>
  <c r="Q357" i="2"/>
  <c r="O60" i="3" s="1"/>
  <c r="R357" i="2"/>
  <c r="P60" i="3" s="1"/>
  <c r="S357" i="2"/>
  <c r="Q60" i="3" s="1"/>
  <c r="T357" i="2"/>
  <c r="R60" i="3" s="1"/>
  <c r="U357" i="2"/>
  <c r="S60" i="3" s="1"/>
  <c r="V357" i="2"/>
  <c r="T60" i="3" s="1"/>
  <c r="W357" i="2"/>
  <c r="U60" i="3" s="1"/>
  <c r="X357" i="2"/>
  <c r="V60" i="3" s="1"/>
  <c r="Y357" i="2"/>
  <c r="W60" i="3" s="1"/>
  <c r="Z357" i="2"/>
  <c r="X60" i="3" s="1"/>
  <c r="AA357" i="2"/>
  <c r="Y60" i="3" s="1"/>
  <c r="AB357" i="2"/>
  <c r="Z60" i="3" s="1"/>
  <c r="AC357" i="2"/>
  <c r="AA60" i="3" s="1"/>
  <c r="AD357" i="2"/>
  <c r="AB60" i="3" s="1"/>
  <c r="AE357" i="2"/>
  <c r="AC60" i="3" s="1"/>
  <c r="AF357" i="2"/>
  <c r="AD60" i="3" s="1"/>
  <c r="N355" i="2"/>
  <c r="L58" i="3" s="1"/>
  <c r="N356" i="2"/>
  <c r="L59" i="3" s="1"/>
  <c r="N357" i="2"/>
  <c r="L60" i="3" s="1"/>
  <c r="N358" i="2"/>
  <c r="O354" i="2"/>
  <c r="M57" i="3" s="1"/>
  <c r="P354" i="2"/>
  <c r="N57" i="3" s="1"/>
  <c r="Q354" i="2"/>
  <c r="O57" i="3" s="1"/>
  <c r="R354" i="2"/>
  <c r="P57" i="3" s="1"/>
  <c r="S354" i="2"/>
  <c r="Q57" i="3" s="1"/>
  <c r="T354" i="2"/>
  <c r="R57" i="3" s="1"/>
  <c r="U354" i="2"/>
  <c r="S57" i="3" s="1"/>
  <c r="V354" i="2"/>
  <c r="T57" i="3" s="1"/>
  <c r="T62" i="3" s="1"/>
  <c r="W354" i="2"/>
  <c r="U57" i="3" s="1"/>
  <c r="X354" i="2"/>
  <c r="V57" i="3" s="1"/>
  <c r="Y354" i="2"/>
  <c r="W57" i="3" s="1"/>
  <c r="Z354" i="2"/>
  <c r="X57" i="3" s="1"/>
  <c r="AA354" i="2"/>
  <c r="Y57" i="3" s="1"/>
  <c r="AB354" i="2"/>
  <c r="Z57" i="3" s="1"/>
  <c r="AC354" i="2"/>
  <c r="AA57" i="3" s="1"/>
  <c r="AD354" i="2"/>
  <c r="AB57" i="3" s="1"/>
  <c r="AB62" i="3" s="1"/>
  <c r="AE354" i="2"/>
  <c r="AC57" i="3" s="1"/>
  <c r="AF354" i="2"/>
  <c r="AD57" i="3" s="1"/>
  <c r="N354" i="2"/>
  <c r="L57" i="3" s="1"/>
  <c r="J358" i="2"/>
  <c r="K358" i="2"/>
  <c r="L358" i="2"/>
  <c r="J357" i="2"/>
  <c r="H60" i="3" s="1"/>
  <c r="K357" i="2"/>
  <c r="I60" i="3" s="1"/>
  <c r="L357" i="2"/>
  <c r="J60" i="3" s="1"/>
  <c r="I357" i="2"/>
  <c r="G60" i="3" s="1"/>
  <c r="L355" i="2"/>
  <c r="J58" i="3" s="1"/>
  <c r="J355" i="2"/>
  <c r="H58" i="3" s="1"/>
  <c r="K355" i="2"/>
  <c r="I58" i="3" s="1"/>
  <c r="I355" i="2"/>
  <c r="G58" i="3" s="1"/>
  <c r="I358" i="2"/>
  <c r="J354" i="2"/>
  <c r="H57" i="3" s="1"/>
  <c r="K354" i="2"/>
  <c r="I57" i="3" s="1"/>
  <c r="L354" i="2"/>
  <c r="J57" i="3" s="1"/>
  <c r="I354" i="2"/>
  <c r="G57" i="3" s="1"/>
  <c r="AI237" i="2"/>
  <c r="AG30" i="3" s="1"/>
  <c r="AI234" i="2"/>
  <c r="AG27" i="3" s="1"/>
  <c r="AG7" i="4" s="1"/>
  <c r="AX238" i="2"/>
  <c r="AY238" i="2"/>
  <c r="AZ238" i="2"/>
  <c r="BA238" i="2"/>
  <c r="BB238" i="2"/>
  <c r="BC238" i="2"/>
  <c r="BD238" i="2"/>
  <c r="BE238" i="2"/>
  <c r="AX237" i="2"/>
  <c r="AV30" i="3" s="1"/>
  <c r="AY237" i="2"/>
  <c r="AW30" i="3" s="1"/>
  <c r="AZ237" i="2"/>
  <c r="AX30" i="3" s="1"/>
  <c r="BA237" i="2"/>
  <c r="AY30" i="3" s="1"/>
  <c r="BB237" i="2"/>
  <c r="AZ30" i="3" s="1"/>
  <c r="BC237" i="2"/>
  <c r="BA30" i="3" s="1"/>
  <c r="BA10" i="4" s="1"/>
  <c r="BD237" i="2"/>
  <c r="BB30" i="3" s="1"/>
  <c r="BE237" i="2"/>
  <c r="BC30" i="3" s="1"/>
  <c r="AX236" i="2"/>
  <c r="AY236" i="2"/>
  <c r="AZ236" i="2"/>
  <c r="BA236" i="2"/>
  <c r="BB236" i="2"/>
  <c r="BC236" i="2"/>
  <c r="BD236" i="2"/>
  <c r="BE236" i="2"/>
  <c r="BE235" i="2"/>
  <c r="AX235" i="2"/>
  <c r="AY235" i="2"/>
  <c r="AZ235" i="2"/>
  <c r="BA235" i="2"/>
  <c r="BB235" i="2"/>
  <c r="BC235" i="2"/>
  <c r="BD235" i="2"/>
  <c r="AW235" i="2"/>
  <c r="AU28" i="3" s="1"/>
  <c r="AT28" i="3" s="1"/>
  <c r="AW236" i="2"/>
  <c r="AU29" i="3" s="1"/>
  <c r="AW237" i="2"/>
  <c r="AU30" i="3" s="1"/>
  <c r="AW238" i="2"/>
  <c r="AU31" i="3" s="1"/>
  <c r="AT31" i="3" s="1"/>
  <c r="AX234" i="2"/>
  <c r="AV27" i="3" s="1"/>
  <c r="AY234" i="2"/>
  <c r="AW27" i="3" s="1"/>
  <c r="AZ234" i="2"/>
  <c r="AX27" i="3" s="1"/>
  <c r="BA234" i="2"/>
  <c r="AY27" i="3" s="1"/>
  <c r="BB234" i="2"/>
  <c r="AZ27" i="3" s="1"/>
  <c r="BC234" i="2"/>
  <c r="BA27" i="3" s="1"/>
  <c r="BD234" i="2"/>
  <c r="BB27" i="3" s="1"/>
  <c r="BE234" i="2"/>
  <c r="BC27" i="3" s="1"/>
  <c r="AW234" i="2"/>
  <c r="AU27" i="3" s="1"/>
  <c r="AR237" i="2"/>
  <c r="AP30" i="3" s="1"/>
  <c r="AS237" i="2"/>
  <c r="AQ30" i="3" s="1"/>
  <c r="AT237" i="2"/>
  <c r="AR30" i="3" s="1"/>
  <c r="AU237" i="2"/>
  <c r="AS30" i="3" s="1"/>
  <c r="AQ237" i="2"/>
  <c r="AO30" i="3" s="1"/>
  <c r="AO234" i="2"/>
  <c r="AM27" i="3" s="1"/>
  <c r="AP234" i="2"/>
  <c r="AN27" i="3" s="1"/>
  <c r="AN234" i="2"/>
  <c r="AL27" i="3" s="1"/>
  <c r="AH237" i="2"/>
  <c r="AF30" i="3" s="1"/>
  <c r="AG237" i="2"/>
  <c r="AE30" i="3" s="1"/>
  <c r="AH234" i="2"/>
  <c r="AF27" i="3" s="1"/>
  <c r="AF32" i="3" s="1"/>
  <c r="AG234" i="2"/>
  <c r="AE27" i="3" s="1"/>
  <c r="Q237" i="2"/>
  <c r="O30" i="3" s="1"/>
  <c r="O237" i="2"/>
  <c r="M30" i="3" s="1"/>
  <c r="M10" i="4" s="1"/>
  <c r="P237" i="2"/>
  <c r="N30" i="3" s="1"/>
  <c r="R237" i="2"/>
  <c r="P30" i="3" s="1"/>
  <c r="S237" i="2"/>
  <c r="Q30" i="3" s="1"/>
  <c r="T237" i="2"/>
  <c r="R30" i="3" s="1"/>
  <c r="U237" i="2"/>
  <c r="S30" i="3" s="1"/>
  <c r="V237" i="2"/>
  <c r="T30" i="3" s="1"/>
  <c r="W237" i="2"/>
  <c r="U30" i="3" s="1"/>
  <c r="X237" i="2"/>
  <c r="V30" i="3" s="1"/>
  <c r="Y237" i="2"/>
  <c r="W30" i="3" s="1"/>
  <c r="Z237" i="2"/>
  <c r="X30" i="3" s="1"/>
  <c r="AA237" i="2"/>
  <c r="Y30" i="3" s="1"/>
  <c r="AB237" i="2"/>
  <c r="Z30" i="3" s="1"/>
  <c r="AC237" i="2"/>
  <c r="AA30" i="3" s="1"/>
  <c r="AD237" i="2"/>
  <c r="AB30" i="3" s="1"/>
  <c r="AE237" i="2"/>
  <c r="AC30" i="3" s="1"/>
  <c r="AF237" i="2"/>
  <c r="AD30" i="3" s="1"/>
  <c r="N235" i="2"/>
  <c r="N236" i="2"/>
  <c r="L29" i="3" s="1"/>
  <c r="N237" i="2"/>
  <c r="L30" i="3" s="1"/>
  <c r="N238" i="2"/>
  <c r="L31" i="3" s="1"/>
  <c r="K31" i="3" s="1"/>
  <c r="O234" i="2"/>
  <c r="M27" i="3" s="1"/>
  <c r="P234" i="2"/>
  <c r="N27" i="3" s="1"/>
  <c r="Q234" i="2"/>
  <c r="O27" i="3" s="1"/>
  <c r="R234" i="2"/>
  <c r="P27" i="3" s="1"/>
  <c r="S234" i="2"/>
  <c r="Q27" i="3" s="1"/>
  <c r="T234" i="2"/>
  <c r="R27" i="3" s="1"/>
  <c r="U234" i="2"/>
  <c r="S27" i="3" s="1"/>
  <c r="V234" i="2"/>
  <c r="T27" i="3" s="1"/>
  <c r="W234" i="2"/>
  <c r="U27" i="3" s="1"/>
  <c r="X234" i="2"/>
  <c r="V27" i="3" s="1"/>
  <c r="Y234" i="2"/>
  <c r="W27" i="3" s="1"/>
  <c r="Z234" i="2"/>
  <c r="X27" i="3" s="1"/>
  <c r="AA234" i="2"/>
  <c r="Y27" i="3" s="1"/>
  <c r="AB234" i="2"/>
  <c r="Z27" i="3" s="1"/>
  <c r="AC234" i="2"/>
  <c r="AA27" i="3" s="1"/>
  <c r="AD234" i="2"/>
  <c r="AB27" i="3" s="1"/>
  <c r="AE234" i="2"/>
  <c r="AC27" i="3" s="1"/>
  <c r="AF234" i="2"/>
  <c r="AD27" i="3" s="1"/>
  <c r="N234" i="2"/>
  <c r="L27" i="3" s="1"/>
  <c r="J238" i="2"/>
  <c r="K238" i="2"/>
  <c r="L238" i="2"/>
  <c r="J237" i="2"/>
  <c r="K237" i="2"/>
  <c r="L237" i="2"/>
  <c r="J236" i="2"/>
  <c r="K236" i="2"/>
  <c r="L236" i="2"/>
  <c r="J235" i="2"/>
  <c r="K235" i="2"/>
  <c r="L235" i="2"/>
  <c r="J234" i="2"/>
  <c r="K234" i="2"/>
  <c r="L234" i="2"/>
  <c r="I235" i="2"/>
  <c r="F28" i="3" s="1"/>
  <c r="I236" i="2"/>
  <c r="I237" i="2"/>
  <c r="I238" i="2"/>
  <c r="F31" i="3" s="1"/>
  <c r="I234" i="2"/>
  <c r="AV988" i="2"/>
  <c r="AJ988" i="2"/>
  <c r="M988" i="2"/>
  <c r="H988" i="2"/>
  <c r="M987" i="2"/>
  <c r="G987" i="2" s="1"/>
  <c r="H987" i="2"/>
  <c r="AV986" i="2"/>
  <c r="AJ986" i="2"/>
  <c r="M986" i="2"/>
  <c r="H986" i="2"/>
  <c r="AV985" i="2"/>
  <c r="AJ985" i="2"/>
  <c r="M985" i="2"/>
  <c r="H985" i="2"/>
  <c r="AV984" i="2"/>
  <c r="AJ984" i="2"/>
  <c r="M984" i="2"/>
  <c r="H984" i="2"/>
  <c r="AV983" i="2"/>
  <c r="AJ983" i="2"/>
  <c r="M983" i="2"/>
  <c r="H983" i="2"/>
  <c r="AV982" i="2"/>
  <c r="AJ982" i="2"/>
  <c r="M982" i="2"/>
  <c r="AV981" i="2"/>
  <c r="AJ981" i="2"/>
  <c r="M981" i="2"/>
  <c r="H981" i="2"/>
  <c r="AV980" i="2"/>
  <c r="AJ980" i="2"/>
  <c r="M980" i="2"/>
  <c r="H980" i="2"/>
  <c r="AV979" i="2"/>
  <c r="AJ979" i="2"/>
  <c r="M979" i="2"/>
  <c r="H979" i="2"/>
  <c r="AV978" i="2"/>
  <c r="AJ978" i="2"/>
  <c r="M978" i="2"/>
  <c r="H978" i="2"/>
  <c r="M977" i="2"/>
  <c r="G977" i="2" s="1"/>
  <c r="AV976" i="2"/>
  <c r="AJ976" i="2"/>
  <c r="M976" i="2"/>
  <c r="H976" i="2"/>
  <c r="AV975" i="2"/>
  <c r="AJ975" i="2"/>
  <c r="M975" i="2"/>
  <c r="H975" i="2"/>
  <c r="AV974" i="2"/>
  <c r="AJ974" i="2"/>
  <c r="M974" i="2"/>
  <c r="H974" i="2"/>
  <c r="AJ973" i="2"/>
  <c r="AV971" i="2"/>
  <c r="AV970" i="2"/>
  <c r="AJ970" i="2"/>
  <c r="AV968" i="2"/>
  <c r="AJ968" i="2"/>
  <c r="M968" i="2"/>
  <c r="H968" i="2"/>
  <c r="AJ967" i="2"/>
  <c r="M967" i="2"/>
  <c r="G967" i="2" s="1"/>
  <c r="H967" i="2"/>
  <c r="AV966" i="2"/>
  <c r="AJ966" i="2"/>
  <c r="M966" i="2"/>
  <c r="H966" i="2"/>
  <c r="AV965" i="2"/>
  <c r="AJ965" i="2"/>
  <c r="M965" i="2"/>
  <c r="H965" i="2"/>
  <c r="AV964" i="2"/>
  <c r="AJ964" i="2"/>
  <c r="M964" i="2"/>
  <c r="H964" i="2"/>
  <c r="AV963" i="2"/>
  <c r="AJ963" i="2"/>
  <c r="M963" i="2"/>
  <c r="H963" i="2"/>
  <c r="AV962" i="2"/>
  <c r="AJ962" i="2"/>
  <c r="M962" i="2"/>
  <c r="H962" i="2"/>
  <c r="AV961" i="2"/>
  <c r="AJ961" i="2"/>
  <c r="M961" i="2"/>
  <c r="H961" i="2"/>
  <c r="AV960" i="2"/>
  <c r="AJ960" i="2"/>
  <c r="M960" i="2"/>
  <c r="H960" i="2"/>
  <c r="AV959" i="2"/>
  <c r="AJ959" i="2"/>
  <c r="M959" i="2"/>
  <c r="H959" i="2"/>
  <c r="AV958" i="2"/>
  <c r="AJ958" i="2"/>
  <c r="M958" i="2"/>
  <c r="H958" i="2"/>
  <c r="AV957" i="2"/>
  <c r="AJ957" i="2"/>
  <c r="M957" i="2"/>
  <c r="H957" i="2"/>
  <c r="AV956" i="2"/>
  <c r="AJ956" i="2"/>
  <c r="M956" i="2"/>
  <c r="H956" i="2"/>
  <c r="AV955" i="2"/>
  <c r="AJ955" i="2"/>
  <c r="M955" i="2"/>
  <c r="H955" i="2"/>
  <c r="AV954" i="2"/>
  <c r="AJ954" i="2"/>
  <c r="M954" i="2"/>
  <c r="H954" i="2"/>
  <c r="AV953" i="2"/>
  <c r="AJ953" i="2"/>
  <c r="M953" i="2"/>
  <c r="H953" i="2"/>
  <c r="AV952" i="2"/>
  <c r="AJ952" i="2"/>
  <c r="M952" i="2"/>
  <c r="H952" i="2"/>
  <c r="AV951" i="2"/>
  <c r="AJ951" i="2"/>
  <c r="M951" i="2"/>
  <c r="H951" i="2"/>
  <c r="AV950" i="2"/>
  <c r="AJ950" i="2"/>
  <c r="M950" i="2"/>
  <c r="H950" i="2"/>
  <c r="AV949" i="2"/>
  <c r="AJ949" i="2"/>
  <c r="M949" i="2"/>
  <c r="H949" i="2"/>
  <c r="AV948" i="2"/>
  <c r="AJ948" i="2"/>
  <c r="M948" i="2"/>
  <c r="H948" i="2"/>
  <c r="AV947" i="2"/>
  <c r="AJ947" i="2"/>
  <c r="M947" i="2"/>
  <c r="H947" i="2"/>
  <c r="AV946" i="2"/>
  <c r="AJ946" i="2"/>
  <c r="M946" i="2"/>
  <c r="H946" i="2"/>
  <c r="AV945" i="2"/>
  <c r="AJ945" i="2"/>
  <c r="M945" i="2"/>
  <c r="H945" i="2"/>
  <c r="AV944" i="2"/>
  <c r="AJ944" i="2"/>
  <c r="M944" i="2"/>
  <c r="H944" i="2"/>
  <c r="AV943" i="2"/>
  <c r="AJ943" i="2"/>
  <c r="M943" i="2"/>
  <c r="H943" i="2"/>
  <c r="AV942" i="2"/>
  <c r="AJ942" i="2"/>
  <c r="M942" i="2"/>
  <c r="H942" i="2"/>
  <c r="AV941" i="2"/>
  <c r="AJ941" i="2"/>
  <c r="M941" i="2"/>
  <c r="H941" i="2"/>
  <c r="AV940" i="2"/>
  <c r="AJ940" i="2"/>
  <c r="M940" i="2"/>
  <c r="H940" i="2"/>
  <c r="AV939" i="2"/>
  <c r="AJ939" i="2"/>
  <c r="M939" i="2"/>
  <c r="H939" i="2"/>
  <c r="AV938" i="2"/>
  <c r="AJ938" i="2"/>
  <c r="M938" i="2"/>
  <c r="H938" i="2"/>
  <c r="AV937" i="2"/>
  <c r="AJ937" i="2"/>
  <c r="M937" i="2"/>
  <c r="H937" i="2"/>
  <c r="AV936" i="2"/>
  <c r="AJ936" i="2"/>
  <c r="M936" i="2"/>
  <c r="H936" i="2"/>
  <c r="AV935" i="2"/>
  <c r="AJ935" i="2"/>
  <c r="M935" i="2"/>
  <c r="H935" i="2"/>
  <c r="AV934" i="2"/>
  <c r="AJ934" i="2"/>
  <c r="M934" i="2"/>
  <c r="H934" i="2"/>
  <c r="AV933" i="2"/>
  <c r="AJ933" i="2"/>
  <c r="M933" i="2"/>
  <c r="H933" i="2"/>
  <c r="AV932" i="2"/>
  <c r="AJ932" i="2"/>
  <c r="M932" i="2"/>
  <c r="H932" i="2"/>
  <c r="AV931" i="2"/>
  <c r="AJ931" i="2"/>
  <c r="M931" i="2"/>
  <c r="H931" i="2"/>
  <c r="AV930" i="2"/>
  <c r="AJ930" i="2"/>
  <c r="M930" i="2"/>
  <c r="H930" i="2"/>
  <c r="AV929" i="2"/>
  <c r="AJ929" i="2"/>
  <c r="M929" i="2"/>
  <c r="H929" i="2"/>
  <c r="AV928" i="2"/>
  <c r="AJ928" i="2"/>
  <c r="M928" i="2"/>
  <c r="H928" i="2"/>
  <c r="AV927" i="2"/>
  <c r="AJ927" i="2"/>
  <c r="M927" i="2"/>
  <c r="H927" i="2"/>
  <c r="AV926" i="2"/>
  <c r="AJ926" i="2"/>
  <c r="M926" i="2"/>
  <c r="H926" i="2"/>
  <c r="AV925" i="2"/>
  <c r="AJ925" i="2"/>
  <c r="M925" i="2"/>
  <c r="H925" i="2"/>
  <c r="AV924" i="2"/>
  <c r="AJ924" i="2"/>
  <c r="M924" i="2"/>
  <c r="H924" i="2"/>
  <c r="AV923" i="2"/>
  <c r="AJ923" i="2"/>
  <c r="M923" i="2"/>
  <c r="H923" i="2"/>
  <c r="AV922" i="2"/>
  <c r="AJ922" i="2"/>
  <c r="M922" i="2"/>
  <c r="H922" i="2"/>
  <c r="AV921" i="2"/>
  <c r="AJ921" i="2"/>
  <c r="M921" i="2"/>
  <c r="H921" i="2"/>
  <c r="AV920" i="2"/>
  <c r="AJ920" i="2"/>
  <c r="M920" i="2"/>
  <c r="H920" i="2"/>
  <c r="AV919" i="2"/>
  <c r="AJ919" i="2"/>
  <c r="M919" i="2"/>
  <c r="H919" i="2"/>
  <c r="AV918" i="2"/>
  <c r="AJ918" i="2"/>
  <c r="M918" i="2"/>
  <c r="H918" i="2"/>
  <c r="AV917" i="2"/>
  <c r="AJ917" i="2"/>
  <c r="M917" i="2"/>
  <c r="H917" i="2"/>
  <c r="AV916" i="2"/>
  <c r="AJ916" i="2"/>
  <c r="M916" i="2"/>
  <c r="H916" i="2"/>
  <c r="AV915" i="2"/>
  <c r="AJ915" i="2"/>
  <c r="M915" i="2"/>
  <c r="H915" i="2"/>
  <c r="AV914" i="2"/>
  <c r="AJ914" i="2"/>
  <c r="M914" i="2"/>
  <c r="H914" i="2"/>
  <c r="AV913" i="2"/>
  <c r="AJ913" i="2"/>
  <c r="M913" i="2"/>
  <c r="H913" i="2"/>
  <c r="AV912" i="2"/>
  <c r="AJ912" i="2"/>
  <c r="M912" i="2"/>
  <c r="H912" i="2"/>
  <c r="AV911" i="2"/>
  <c r="AJ911" i="2"/>
  <c r="M911" i="2"/>
  <c r="H911" i="2"/>
  <c r="AV910" i="2"/>
  <c r="AJ910" i="2"/>
  <c r="M910" i="2"/>
  <c r="H910" i="2"/>
  <c r="AV909" i="2"/>
  <c r="AJ909" i="2"/>
  <c r="M909" i="2"/>
  <c r="H909" i="2"/>
  <c r="AV908" i="2"/>
  <c r="AJ908" i="2"/>
  <c r="M908" i="2"/>
  <c r="H908" i="2"/>
  <c r="AV907" i="2"/>
  <c r="AJ907" i="2"/>
  <c r="M907" i="2"/>
  <c r="H907" i="2"/>
  <c r="AV906" i="2"/>
  <c r="AJ906" i="2"/>
  <c r="M906" i="2"/>
  <c r="H906" i="2"/>
  <c r="AV905" i="2"/>
  <c r="AJ905" i="2"/>
  <c r="M905" i="2"/>
  <c r="H905" i="2"/>
  <c r="AV904" i="2"/>
  <c r="AJ904" i="2"/>
  <c r="M904" i="2"/>
  <c r="H904" i="2"/>
  <c r="AV903" i="2"/>
  <c r="AJ903" i="2"/>
  <c r="M903" i="2"/>
  <c r="H903" i="2"/>
  <c r="AV902" i="2"/>
  <c r="AJ902" i="2"/>
  <c r="M902" i="2"/>
  <c r="H902" i="2"/>
  <c r="AV901" i="2"/>
  <c r="AJ901" i="2"/>
  <c r="M901" i="2"/>
  <c r="H901" i="2"/>
  <c r="AV900" i="2"/>
  <c r="AJ900" i="2"/>
  <c r="M900" i="2"/>
  <c r="H900" i="2"/>
  <c r="AV899" i="2"/>
  <c r="AJ899" i="2"/>
  <c r="M899" i="2"/>
  <c r="H899" i="2"/>
  <c r="AV898" i="2"/>
  <c r="AJ898" i="2"/>
  <c r="M898" i="2"/>
  <c r="H898" i="2"/>
  <c r="AV897" i="2"/>
  <c r="AJ897" i="2"/>
  <c r="M897" i="2"/>
  <c r="H897" i="2"/>
  <c r="AV896" i="2"/>
  <c r="AJ896" i="2"/>
  <c r="M896" i="2"/>
  <c r="H896" i="2"/>
  <c r="AV895" i="2"/>
  <c r="AJ895" i="2"/>
  <c r="M895" i="2"/>
  <c r="H895" i="2"/>
  <c r="AV894" i="2"/>
  <c r="AJ894" i="2"/>
  <c r="M894" i="2"/>
  <c r="H894" i="2"/>
  <c r="AV893" i="2"/>
  <c r="AJ893" i="2"/>
  <c r="M893" i="2"/>
  <c r="H893" i="2"/>
  <c r="AV892" i="2"/>
  <c r="AJ892" i="2"/>
  <c r="M892" i="2"/>
  <c r="H892" i="2"/>
  <c r="AV891" i="2"/>
  <c r="AJ891" i="2"/>
  <c r="M891" i="2"/>
  <c r="H891" i="2"/>
  <c r="AV890" i="2"/>
  <c r="AJ890" i="2"/>
  <c r="M890" i="2"/>
  <c r="H890" i="2"/>
  <c r="AV889" i="2"/>
  <c r="AJ889" i="2"/>
  <c r="M889" i="2"/>
  <c r="H889" i="2"/>
  <c r="AV888" i="2"/>
  <c r="AJ888" i="2"/>
  <c r="M888" i="2"/>
  <c r="H888" i="2"/>
  <c r="AV887" i="2"/>
  <c r="AJ887" i="2"/>
  <c r="M887" i="2"/>
  <c r="H887" i="2"/>
  <c r="AV886" i="2"/>
  <c r="AJ886" i="2"/>
  <c r="M886" i="2"/>
  <c r="H886" i="2"/>
  <c r="AV885" i="2"/>
  <c r="AJ885" i="2"/>
  <c r="M885" i="2"/>
  <c r="H885" i="2"/>
  <c r="AV884" i="2"/>
  <c r="AJ884" i="2"/>
  <c r="M884" i="2"/>
  <c r="H884" i="2"/>
  <c r="AV883" i="2"/>
  <c r="AJ883" i="2"/>
  <c r="M883" i="2"/>
  <c r="H883" i="2"/>
  <c r="AV882" i="2"/>
  <c r="AJ882" i="2"/>
  <c r="M882" i="2"/>
  <c r="H882" i="2"/>
  <c r="AV881" i="2"/>
  <c r="AJ881" i="2"/>
  <c r="M881" i="2"/>
  <c r="H881" i="2"/>
  <c r="AV880" i="2"/>
  <c r="AJ880" i="2"/>
  <c r="M880" i="2"/>
  <c r="H880" i="2"/>
  <c r="AV879" i="2"/>
  <c r="AJ879" i="2"/>
  <c r="M879" i="2"/>
  <c r="H879" i="2"/>
  <c r="AV878" i="2"/>
  <c r="AJ878" i="2"/>
  <c r="M878" i="2"/>
  <c r="H878" i="2"/>
  <c r="AV877" i="2"/>
  <c r="AJ877" i="2"/>
  <c r="M877" i="2"/>
  <c r="H877" i="2"/>
  <c r="AV876" i="2"/>
  <c r="AJ876" i="2"/>
  <c r="M876" i="2"/>
  <c r="H876" i="2"/>
  <c r="AV875" i="2"/>
  <c r="AJ875" i="2"/>
  <c r="M875" i="2"/>
  <c r="H875" i="2"/>
  <c r="AV874" i="2"/>
  <c r="AJ874" i="2"/>
  <c r="M874" i="2"/>
  <c r="H874" i="2"/>
  <c r="AV873" i="2"/>
  <c r="AJ873" i="2"/>
  <c r="M873" i="2"/>
  <c r="H873" i="2"/>
  <c r="AV872" i="2"/>
  <c r="AJ872" i="2"/>
  <c r="M872" i="2"/>
  <c r="H872" i="2"/>
  <c r="AV871" i="2"/>
  <c r="AJ871" i="2"/>
  <c r="M871" i="2"/>
  <c r="H871" i="2"/>
  <c r="AV870" i="2"/>
  <c r="AJ870" i="2"/>
  <c r="M870" i="2"/>
  <c r="H870" i="2"/>
  <c r="AV869" i="2"/>
  <c r="AJ869" i="2"/>
  <c r="M869" i="2"/>
  <c r="H869" i="2"/>
  <c r="AV868" i="2"/>
  <c r="AJ868" i="2"/>
  <c r="M868" i="2"/>
  <c r="H868" i="2"/>
  <c r="AV867" i="2"/>
  <c r="AJ867" i="2"/>
  <c r="M867" i="2"/>
  <c r="H867" i="2"/>
  <c r="AV866" i="2"/>
  <c r="AJ866" i="2"/>
  <c r="M866" i="2"/>
  <c r="H866" i="2"/>
  <c r="AV865" i="2"/>
  <c r="AJ865" i="2"/>
  <c r="M865" i="2"/>
  <c r="H865" i="2"/>
  <c r="AV864" i="2"/>
  <c r="AJ864" i="2"/>
  <c r="M864" i="2"/>
  <c r="H864" i="2"/>
  <c r="AV863" i="2"/>
  <c r="AJ863" i="2"/>
  <c r="M863" i="2"/>
  <c r="H863" i="2"/>
  <c r="AV862" i="2"/>
  <c r="AJ862" i="2"/>
  <c r="M862" i="2"/>
  <c r="H862" i="2"/>
  <c r="AV861" i="2"/>
  <c r="AJ861" i="2"/>
  <c r="M861" i="2"/>
  <c r="H861" i="2"/>
  <c r="AV860" i="2"/>
  <c r="AJ860" i="2"/>
  <c r="M860" i="2"/>
  <c r="H860" i="2"/>
  <c r="AV859" i="2"/>
  <c r="AJ859" i="2"/>
  <c r="M859" i="2"/>
  <c r="H859" i="2"/>
  <c r="AV858" i="2"/>
  <c r="AJ858" i="2"/>
  <c r="M858" i="2"/>
  <c r="H858" i="2"/>
  <c r="AV857" i="2"/>
  <c r="AJ857" i="2"/>
  <c r="M857" i="2"/>
  <c r="H857" i="2"/>
  <c r="AV856" i="2"/>
  <c r="AJ856" i="2"/>
  <c r="M856" i="2"/>
  <c r="H856" i="2"/>
  <c r="AV855" i="2"/>
  <c r="AJ855" i="2"/>
  <c r="M855" i="2"/>
  <c r="H855" i="2"/>
  <c r="AV854" i="2"/>
  <c r="AJ854" i="2"/>
  <c r="M854" i="2"/>
  <c r="H854" i="2"/>
  <c r="AV853" i="2"/>
  <c r="AJ853" i="2"/>
  <c r="M853" i="2"/>
  <c r="H853" i="2"/>
  <c r="AV852" i="2"/>
  <c r="AJ852" i="2"/>
  <c r="M852" i="2"/>
  <c r="H852" i="2"/>
  <c r="AV851" i="2"/>
  <c r="AJ851" i="2"/>
  <c r="M851" i="2"/>
  <c r="H851" i="2"/>
  <c r="AV850" i="2"/>
  <c r="AJ850" i="2"/>
  <c r="M850" i="2"/>
  <c r="H850" i="2"/>
  <c r="AV849" i="2"/>
  <c r="AJ849" i="2"/>
  <c r="M849" i="2"/>
  <c r="H849" i="2"/>
  <c r="AV848" i="2"/>
  <c r="AJ848" i="2"/>
  <c r="M848" i="2"/>
  <c r="H848" i="2"/>
  <c r="AV847" i="2"/>
  <c r="AJ847" i="2"/>
  <c r="M847" i="2"/>
  <c r="H847" i="2"/>
  <c r="AV846" i="2"/>
  <c r="AJ846" i="2"/>
  <c r="M846" i="2"/>
  <c r="H846" i="2"/>
  <c r="AV845" i="2"/>
  <c r="AJ845" i="2"/>
  <c r="M845" i="2"/>
  <c r="H845" i="2"/>
  <c r="AV844" i="2"/>
  <c r="AJ844" i="2"/>
  <c r="M844" i="2"/>
  <c r="H844" i="2"/>
  <c r="AV843" i="2"/>
  <c r="AJ843" i="2"/>
  <c r="M843" i="2"/>
  <c r="H843" i="2"/>
  <c r="AV842" i="2"/>
  <c r="AJ842" i="2"/>
  <c r="M842" i="2"/>
  <c r="H842" i="2"/>
  <c r="AV841" i="2"/>
  <c r="AJ841" i="2"/>
  <c r="M841" i="2"/>
  <c r="H841" i="2"/>
  <c r="AV840" i="2"/>
  <c r="AJ840" i="2"/>
  <c r="M840" i="2"/>
  <c r="H840" i="2"/>
  <c r="AV839" i="2"/>
  <c r="AJ839" i="2"/>
  <c r="M839" i="2"/>
  <c r="H839" i="2"/>
  <c r="AV838" i="2"/>
  <c r="AJ838" i="2"/>
  <c r="M838" i="2"/>
  <c r="H838" i="2"/>
  <c r="AV837" i="2"/>
  <c r="AJ837" i="2"/>
  <c r="M837" i="2"/>
  <c r="H837" i="2"/>
  <c r="AV836" i="2"/>
  <c r="AJ836" i="2"/>
  <c r="M836" i="2"/>
  <c r="H836" i="2"/>
  <c r="AV835" i="2"/>
  <c r="AJ835" i="2"/>
  <c r="M835" i="2"/>
  <c r="H835" i="2"/>
  <c r="AV834" i="2"/>
  <c r="AJ834" i="2"/>
  <c r="M834" i="2"/>
  <c r="H834" i="2"/>
  <c r="AV833" i="2"/>
  <c r="AJ833" i="2"/>
  <c r="M833" i="2"/>
  <c r="H833" i="2"/>
  <c r="AV832" i="2"/>
  <c r="AJ832" i="2"/>
  <c r="M832" i="2"/>
  <c r="H832" i="2"/>
  <c r="AV831" i="2"/>
  <c r="AJ831" i="2"/>
  <c r="M831" i="2"/>
  <c r="H831" i="2"/>
  <c r="AV830" i="2"/>
  <c r="AJ830" i="2"/>
  <c r="M830" i="2"/>
  <c r="H830" i="2"/>
  <c r="AV829" i="2"/>
  <c r="AJ829" i="2"/>
  <c r="M829" i="2"/>
  <c r="H829" i="2"/>
  <c r="AV828" i="2"/>
  <c r="AJ828" i="2"/>
  <c r="M828" i="2"/>
  <c r="H828" i="2"/>
  <c r="AV827" i="2"/>
  <c r="AJ827" i="2"/>
  <c r="M827" i="2"/>
  <c r="H827" i="2"/>
  <c r="AV826" i="2"/>
  <c r="AJ826" i="2"/>
  <c r="M826" i="2"/>
  <c r="H826" i="2"/>
  <c r="AV825" i="2"/>
  <c r="AJ825" i="2"/>
  <c r="M825" i="2"/>
  <c r="H825" i="2"/>
  <c r="AV824" i="2"/>
  <c r="AJ824" i="2"/>
  <c r="M824" i="2"/>
  <c r="G824" i="2" s="1"/>
  <c r="H824" i="2"/>
  <c r="AV823" i="2"/>
  <c r="AJ823" i="2"/>
  <c r="M823" i="2"/>
  <c r="H823" i="2"/>
  <c r="AV822" i="2"/>
  <c r="AJ822" i="2"/>
  <c r="M822" i="2"/>
  <c r="H822" i="2"/>
  <c r="AV821" i="2"/>
  <c r="AJ821" i="2"/>
  <c r="M821" i="2"/>
  <c r="H821" i="2"/>
  <c r="AV820" i="2"/>
  <c r="AJ820" i="2"/>
  <c r="M820" i="2"/>
  <c r="H820" i="2"/>
  <c r="AV819" i="2"/>
  <c r="AJ819" i="2"/>
  <c r="M819" i="2"/>
  <c r="H819" i="2"/>
  <c r="AV818" i="2"/>
  <c r="AJ818" i="2"/>
  <c r="M818" i="2"/>
  <c r="H818" i="2"/>
  <c r="AV817" i="2"/>
  <c r="AJ817" i="2"/>
  <c r="M817" i="2"/>
  <c r="H817" i="2"/>
  <c r="AV816" i="2"/>
  <c r="AJ816" i="2"/>
  <c r="M816" i="2"/>
  <c r="H816" i="2"/>
  <c r="AV815" i="2"/>
  <c r="AJ815" i="2"/>
  <c r="M815" i="2"/>
  <c r="H815" i="2"/>
  <c r="AV814" i="2"/>
  <c r="AJ814" i="2"/>
  <c r="M814" i="2"/>
  <c r="H814" i="2"/>
  <c r="AV813" i="2"/>
  <c r="AJ813" i="2"/>
  <c r="M813" i="2"/>
  <c r="H813" i="2"/>
  <c r="AV812" i="2"/>
  <c r="AJ812" i="2"/>
  <c r="M812" i="2"/>
  <c r="H812" i="2"/>
  <c r="AV811" i="2"/>
  <c r="AJ811" i="2"/>
  <c r="M811" i="2"/>
  <c r="H811" i="2"/>
  <c r="AV810" i="2"/>
  <c r="AJ810" i="2"/>
  <c r="M810" i="2"/>
  <c r="H810" i="2"/>
  <c r="AV809" i="2"/>
  <c r="AJ809" i="2"/>
  <c r="M809" i="2"/>
  <c r="H809" i="2"/>
  <c r="AV808" i="2"/>
  <c r="AJ808" i="2"/>
  <c r="M808" i="2"/>
  <c r="H808" i="2"/>
  <c r="AV807" i="2"/>
  <c r="AJ807" i="2"/>
  <c r="M807" i="2"/>
  <c r="H807" i="2"/>
  <c r="AV806" i="2"/>
  <c r="AJ806" i="2"/>
  <c r="M806" i="2"/>
  <c r="H806" i="2"/>
  <c r="AV805" i="2"/>
  <c r="AJ805" i="2"/>
  <c r="M805" i="2"/>
  <c r="H805" i="2"/>
  <c r="AV804" i="2"/>
  <c r="AJ804" i="2"/>
  <c r="M804" i="2"/>
  <c r="H804" i="2"/>
  <c r="AV803" i="2"/>
  <c r="AJ803" i="2"/>
  <c r="M803" i="2"/>
  <c r="H803" i="2"/>
  <c r="AV802" i="2"/>
  <c r="AJ802" i="2"/>
  <c r="M802" i="2"/>
  <c r="H802" i="2"/>
  <c r="AV801" i="2"/>
  <c r="AJ801" i="2"/>
  <c r="M801" i="2"/>
  <c r="H801" i="2"/>
  <c r="AV800" i="2"/>
  <c r="AJ800" i="2"/>
  <c r="M800" i="2"/>
  <c r="H800" i="2"/>
  <c r="AV799" i="2"/>
  <c r="AJ799" i="2"/>
  <c r="M799" i="2"/>
  <c r="H799" i="2"/>
  <c r="AV798" i="2"/>
  <c r="AJ798" i="2"/>
  <c r="M798" i="2"/>
  <c r="H798" i="2"/>
  <c r="AV797" i="2"/>
  <c r="AJ797" i="2"/>
  <c r="M797" i="2"/>
  <c r="H797" i="2"/>
  <c r="AV796" i="2"/>
  <c r="AJ796" i="2"/>
  <c r="M796" i="2"/>
  <c r="H796" i="2"/>
  <c r="AV795" i="2"/>
  <c r="AJ795" i="2"/>
  <c r="M795" i="2"/>
  <c r="H795" i="2"/>
  <c r="AV794" i="2"/>
  <c r="AJ794" i="2"/>
  <c r="M794" i="2"/>
  <c r="H794" i="2"/>
  <c r="AV793" i="2"/>
  <c r="AJ793" i="2"/>
  <c r="M793" i="2"/>
  <c r="H793" i="2"/>
  <c r="AV792" i="2"/>
  <c r="AJ792" i="2"/>
  <c r="M792" i="2"/>
  <c r="H792" i="2"/>
  <c r="AV791" i="2"/>
  <c r="AJ791" i="2"/>
  <c r="M791" i="2"/>
  <c r="H791" i="2"/>
  <c r="AV790" i="2"/>
  <c r="AJ790" i="2"/>
  <c r="M790" i="2"/>
  <c r="H790" i="2"/>
  <c r="AV789" i="2"/>
  <c r="AJ789" i="2"/>
  <c r="M789" i="2"/>
  <c r="H789" i="2"/>
  <c r="AV788" i="2"/>
  <c r="AJ788" i="2"/>
  <c r="M788" i="2"/>
  <c r="H788" i="2"/>
  <c r="AV787" i="2"/>
  <c r="AJ787" i="2"/>
  <c r="M787" i="2"/>
  <c r="H787" i="2"/>
  <c r="AV786" i="2"/>
  <c r="AJ786" i="2"/>
  <c r="M786" i="2"/>
  <c r="H786" i="2"/>
  <c r="AV785" i="2"/>
  <c r="AJ785" i="2"/>
  <c r="M785" i="2"/>
  <c r="H785" i="2"/>
  <c r="AV784" i="2"/>
  <c r="AJ784" i="2"/>
  <c r="M784" i="2"/>
  <c r="H784" i="2"/>
  <c r="AV783" i="2"/>
  <c r="AJ783" i="2"/>
  <c r="M783" i="2"/>
  <c r="H783" i="2"/>
  <c r="AV782" i="2"/>
  <c r="AJ782" i="2"/>
  <c r="M782" i="2"/>
  <c r="H782" i="2"/>
  <c r="AV781" i="2"/>
  <c r="AJ781" i="2"/>
  <c r="M781" i="2"/>
  <c r="H781" i="2"/>
  <c r="AV780" i="2"/>
  <c r="AJ780" i="2"/>
  <c r="M780" i="2"/>
  <c r="H780" i="2"/>
  <c r="AV779" i="2"/>
  <c r="AJ779" i="2"/>
  <c r="M779" i="2"/>
  <c r="H779" i="2"/>
  <c r="AV778" i="2"/>
  <c r="AJ778" i="2"/>
  <c r="M778" i="2"/>
  <c r="H778" i="2"/>
  <c r="AV777" i="2"/>
  <c r="AJ777" i="2"/>
  <c r="M777" i="2"/>
  <c r="H777" i="2"/>
  <c r="AV776" i="2"/>
  <c r="AJ776" i="2"/>
  <c r="M776" i="2"/>
  <c r="H776" i="2"/>
  <c r="AV775" i="2"/>
  <c r="AJ775" i="2"/>
  <c r="M775" i="2"/>
  <c r="H775" i="2"/>
  <c r="AV774" i="2"/>
  <c r="AJ774" i="2"/>
  <c r="M774" i="2"/>
  <c r="H774" i="2"/>
  <c r="AV773" i="2"/>
  <c r="AJ773" i="2"/>
  <c r="M773" i="2"/>
  <c r="H773" i="2"/>
  <c r="AV772" i="2"/>
  <c r="AJ772" i="2"/>
  <c r="M772" i="2"/>
  <c r="G772" i="2" s="1"/>
  <c r="H772" i="2"/>
  <c r="AV771" i="2"/>
  <c r="AJ771" i="2"/>
  <c r="M771" i="2"/>
  <c r="H771" i="2"/>
  <c r="AV770" i="2"/>
  <c r="AJ770" i="2"/>
  <c r="M770" i="2"/>
  <c r="H770" i="2"/>
  <c r="AV769" i="2"/>
  <c r="AJ769" i="2"/>
  <c r="M769" i="2"/>
  <c r="H769" i="2"/>
  <c r="AV768" i="2"/>
  <c r="AJ768" i="2"/>
  <c r="M768" i="2"/>
  <c r="H768" i="2"/>
  <c r="AV767" i="2"/>
  <c r="AJ767" i="2"/>
  <c r="M767" i="2"/>
  <c r="H767" i="2"/>
  <c r="AV766" i="2"/>
  <c r="AJ766" i="2"/>
  <c r="M766" i="2"/>
  <c r="H766" i="2"/>
  <c r="AV765" i="2"/>
  <c r="AJ765" i="2"/>
  <c r="M765" i="2"/>
  <c r="H765" i="2"/>
  <c r="AV764" i="2"/>
  <c r="AJ764" i="2"/>
  <c r="M764" i="2"/>
  <c r="H764" i="2"/>
  <c r="AV763" i="2"/>
  <c r="AJ763" i="2"/>
  <c r="M763" i="2"/>
  <c r="H763" i="2"/>
  <c r="AV762" i="2"/>
  <c r="AJ762" i="2"/>
  <c r="M762" i="2"/>
  <c r="H762" i="2"/>
  <c r="AV761" i="2"/>
  <c r="AJ761" i="2"/>
  <c r="M761" i="2"/>
  <c r="H761" i="2"/>
  <c r="AV760" i="2"/>
  <c r="AJ760" i="2"/>
  <c r="M760" i="2"/>
  <c r="H760" i="2"/>
  <c r="AV759" i="2"/>
  <c r="AJ759" i="2"/>
  <c r="M759" i="2"/>
  <c r="H759" i="2"/>
  <c r="AV758" i="2"/>
  <c r="AJ758" i="2"/>
  <c r="M758" i="2"/>
  <c r="H758" i="2"/>
  <c r="AV757" i="2"/>
  <c r="AJ757" i="2"/>
  <c r="M757" i="2"/>
  <c r="H757" i="2"/>
  <c r="AV756" i="2"/>
  <c r="AJ756" i="2"/>
  <c r="M756" i="2"/>
  <c r="H756" i="2"/>
  <c r="AV755" i="2"/>
  <c r="AJ755" i="2"/>
  <c r="M755" i="2"/>
  <c r="H755" i="2"/>
  <c r="AV754" i="2"/>
  <c r="AJ754" i="2"/>
  <c r="M754" i="2"/>
  <c r="H754" i="2"/>
  <c r="AV753" i="2"/>
  <c r="AJ753" i="2"/>
  <c r="M753" i="2"/>
  <c r="H753" i="2"/>
  <c r="AV752" i="2"/>
  <c r="AJ752" i="2"/>
  <c r="M752" i="2"/>
  <c r="H752" i="2"/>
  <c r="AV751" i="2"/>
  <c r="M751" i="2"/>
  <c r="H751" i="2"/>
  <c r="AV750" i="2"/>
  <c r="AJ750" i="2"/>
  <c r="M750" i="2"/>
  <c r="H750" i="2"/>
  <c r="AV749" i="2"/>
  <c r="AJ749" i="2"/>
  <c r="M749" i="2"/>
  <c r="H749" i="2"/>
  <c r="AV748" i="2"/>
  <c r="AJ748" i="2"/>
  <c r="M748" i="2"/>
  <c r="H748" i="2"/>
  <c r="AV747" i="2"/>
  <c r="AJ747" i="2"/>
  <c r="M747" i="2"/>
  <c r="H747" i="2"/>
  <c r="AV746" i="2"/>
  <c r="AJ746" i="2"/>
  <c r="M746" i="2"/>
  <c r="H746" i="2"/>
  <c r="AV745" i="2"/>
  <c r="AJ745" i="2"/>
  <c r="M745" i="2"/>
  <c r="H745" i="2"/>
  <c r="AV744" i="2"/>
  <c r="AJ744" i="2"/>
  <c r="M744" i="2"/>
  <c r="H744" i="2"/>
  <c r="AV743" i="2"/>
  <c r="AJ743" i="2"/>
  <c r="M743" i="2"/>
  <c r="H743" i="2"/>
  <c r="AV742" i="2"/>
  <c r="AJ742" i="2"/>
  <c r="M742" i="2"/>
  <c r="H742" i="2"/>
  <c r="AV741" i="2"/>
  <c r="AJ741" i="2"/>
  <c r="M741" i="2"/>
  <c r="H741" i="2"/>
  <c r="AV740" i="2"/>
  <c r="AJ740" i="2"/>
  <c r="M740" i="2"/>
  <c r="H740" i="2"/>
  <c r="AV739" i="2"/>
  <c r="AJ739" i="2"/>
  <c r="M739" i="2"/>
  <c r="H739" i="2"/>
  <c r="AV738" i="2"/>
  <c r="AJ738" i="2"/>
  <c r="M738" i="2"/>
  <c r="H738" i="2"/>
  <c r="AV737" i="2"/>
  <c r="AJ737" i="2"/>
  <c r="M737" i="2"/>
  <c r="H737" i="2"/>
  <c r="AV736" i="2"/>
  <c r="AJ736" i="2"/>
  <c r="M736" i="2"/>
  <c r="H736" i="2"/>
  <c r="AV735" i="2"/>
  <c r="AJ735" i="2"/>
  <c r="M735" i="2"/>
  <c r="H735" i="2"/>
  <c r="AV734" i="2"/>
  <c r="AJ734" i="2"/>
  <c r="M734" i="2"/>
  <c r="H734" i="2"/>
  <c r="AV733" i="2"/>
  <c r="AJ733" i="2"/>
  <c r="M733" i="2"/>
  <c r="H733" i="2"/>
  <c r="AV732" i="2"/>
  <c r="AJ732" i="2"/>
  <c r="M732" i="2"/>
  <c r="H732" i="2"/>
  <c r="AV731" i="2"/>
  <c r="AJ731" i="2"/>
  <c r="M731" i="2"/>
  <c r="H731" i="2"/>
  <c r="AV730" i="2"/>
  <c r="AJ730" i="2"/>
  <c r="M730" i="2"/>
  <c r="H730" i="2"/>
  <c r="AV729" i="2"/>
  <c r="AJ729" i="2"/>
  <c r="M729" i="2"/>
  <c r="H729" i="2"/>
  <c r="AV728" i="2"/>
  <c r="AJ728" i="2"/>
  <c r="M728" i="2"/>
  <c r="H728" i="2"/>
  <c r="AV727" i="2"/>
  <c r="AJ727" i="2"/>
  <c r="M727" i="2"/>
  <c r="H727" i="2"/>
  <c r="AV726" i="2"/>
  <c r="AJ726" i="2"/>
  <c r="M726" i="2"/>
  <c r="H726" i="2"/>
  <c r="AV725" i="2"/>
  <c r="AJ725" i="2"/>
  <c r="M725" i="2"/>
  <c r="H725" i="2"/>
  <c r="AV724" i="2"/>
  <c r="AJ724" i="2"/>
  <c r="M724" i="2"/>
  <c r="H724" i="2"/>
  <c r="AV723" i="2"/>
  <c r="AJ723" i="2"/>
  <c r="M723" i="2"/>
  <c r="H723" i="2"/>
  <c r="AV722" i="2"/>
  <c r="AJ722" i="2"/>
  <c r="M722" i="2"/>
  <c r="H722" i="2"/>
  <c r="AV721" i="2"/>
  <c r="AJ721" i="2"/>
  <c r="M721" i="2"/>
  <c r="H721" i="2"/>
  <c r="AV720" i="2"/>
  <c r="AJ720" i="2"/>
  <c r="M720" i="2"/>
  <c r="H720" i="2"/>
  <c r="AV719" i="2"/>
  <c r="AJ719" i="2"/>
  <c r="M719" i="2"/>
  <c r="H719" i="2"/>
  <c r="AV718" i="2"/>
  <c r="AJ718" i="2"/>
  <c r="M718" i="2"/>
  <c r="H718" i="2"/>
  <c r="AV717" i="2"/>
  <c r="AJ717" i="2"/>
  <c r="M717" i="2"/>
  <c r="H717" i="2"/>
  <c r="AV716" i="2"/>
  <c r="AJ716" i="2"/>
  <c r="M716" i="2"/>
  <c r="H716" i="2"/>
  <c r="AV715" i="2"/>
  <c r="AJ715" i="2"/>
  <c r="M715" i="2"/>
  <c r="H715" i="2"/>
  <c r="AV714" i="2"/>
  <c r="AJ714" i="2"/>
  <c r="M714" i="2"/>
  <c r="H714" i="2"/>
  <c r="AV713" i="2"/>
  <c r="AJ713" i="2"/>
  <c r="M713" i="2"/>
  <c r="H713" i="2"/>
  <c r="AV712" i="2"/>
  <c r="AJ712" i="2"/>
  <c r="M712" i="2"/>
  <c r="H712" i="2"/>
  <c r="AV711" i="2"/>
  <c r="AJ711" i="2"/>
  <c r="M711" i="2"/>
  <c r="H711" i="2"/>
  <c r="AV710" i="2"/>
  <c r="AJ710" i="2"/>
  <c r="M710" i="2"/>
  <c r="G710" i="2" s="1"/>
  <c r="H710" i="2"/>
  <c r="AV709" i="2"/>
  <c r="AJ709" i="2"/>
  <c r="M709" i="2"/>
  <c r="H709" i="2"/>
  <c r="AV708" i="2"/>
  <c r="AJ708" i="2"/>
  <c r="M708" i="2"/>
  <c r="H708" i="2"/>
  <c r="AV707" i="2"/>
  <c r="AJ707" i="2"/>
  <c r="M707" i="2"/>
  <c r="H707" i="2"/>
  <c r="AV706" i="2"/>
  <c r="AJ706" i="2"/>
  <c r="M706" i="2"/>
  <c r="H706" i="2"/>
  <c r="AV705" i="2"/>
  <c r="AJ705" i="2"/>
  <c r="M705" i="2"/>
  <c r="H705" i="2"/>
  <c r="BC704" i="2"/>
  <c r="AJ704" i="2"/>
  <c r="M704" i="2"/>
  <c r="H704" i="2"/>
  <c r="AV703" i="2"/>
  <c r="AJ703" i="2"/>
  <c r="M703" i="2"/>
  <c r="H703" i="2"/>
  <c r="AV702" i="2"/>
  <c r="AJ702" i="2"/>
  <c r="M702" i="2"/>
  <c r="H702" i="2"/>
  <c r="AV701" i="2"/>
  <c r="AJ701" i="2"/>
  <c r="M701" i="2"/>
  <c r="H701" i="2"/>
  <c r="AV700" i="2"/>
  <c r="AJ700" i="2"/>
  <c r="M700" i="2"/>
  <c r="H700" i="2"/>
  <c r="AV699" i="2"/>
  <c r="AJ699" i="2"/>
  <c r="M699" i="2"/>
  <c r="H699" i="2"/>
  <c r="AV698" i="2"/>
  <c r="AJ698" i="2"/>
  <c r="M698" i="2"/>
  <c r="H698" i="2"/>
  <c r="AV697" i="2"/>
  <c r="AJ697" i="2"/>
  <c r="M697" i="2"/>
  <c r="H697" i="2"/>
  <c r="AV696" i="2"/>
  <c r="M696" i="2"/>
  <c r="H696" i="2"/>
  <c r="AV695" i="2"/>
  <c r="AJ695" i="2"/>
  <c r="M695" i="2"/>
  <c r="H695" i="2"/>
  <c r="AV694" i="2"/>
  <c r="AJ694" i="2"/>
  <c r="M694" i="2"/>
  <c r="H694" i="2"/>
  <c r="AV693" i="2"/>
  <c r="AJ693" i="2"/>
  <c r="M693" i="2"/>
  <c r="H693" i="2"/>
  <c r="AV692" i="2"/>
  <c r="AJ692" i="2"/>
  <c r="M692" i="2"/>
  <c r="H692" i="2"/>
  <c r="AV691" i="2"/>
  <c r="AJ691" i="2"/>
  <c r="M691" i="2"/>
  <c r="H691" i="2"/>
  <c r="AV690" i="2"/>
  <c r="AJ690" i="2"/>
  <c r="M690" i="2"/>
  <c r="H690" i="2"/>
  <c r="AV689" i="2"/>
  <c r="AJ689" i="2"/>
  <c r="M689" i="2"/>
  <c r="H689" i="2"/>
  <c r="AV688" i="2"/>
  <c r="AJ688" i="2"/>
  <c r="M688" i="2"/>
  <c r="H688" i="2"/>
  <c r="AV687" i="2"/>
  <c r="AJ687" i="2"/>
  <c r="M687" i="2"/>
  <c r="H687" i="2"/>
  <c r="AV686" i="2"/>
  <c r="AJ686" i="2"/>
  <c r="M686" i="2"/>
  <c r="H686" i="2"/>
  <c r="AV685" i="2"/>
  <c r="AJ685" i="2"/>
  <c r="M685" i="2"/>
  <c r="H685" i="2"/>
  <c r="AV684" i="2"/>
  <c r="AJ684" i="2"/>
  <c r="M684" i="2"/>
  <c r="H684" i="2"/>
  <c r="AV683" i="2"/>
  <c r="AJ683" i="2"/>
  <c r="M683" i="2"/>
  <c r="H683" i="2"/>
  <c r="AV682" i="2"/>
  <c r="AJ682" i="2"/>
  <c r="M682" i="2"/>
  <c r="H682" i="2"/>
  <c r="AV681" i="2"/>
  <c r="AJ681" i="2"/>
  <c r="M681" i="2"/>
  <c r="H681" i="2"/>
  <c r="AV680" i="2"/>
  <c r="AJ680" i="2"/>
  <c r="M680" i="2"/>
  <c r="H680" i="2"/>
  <c r="AV679" i="2"/>
  <c r="AJ679" i="2"/>
  <c r="M679" i="2"/>
  <c r="H679" i="2"/>
  <c r="AV678" i="2"/>
  <c r="AJ678" i="2"/>
  <c r="M678" i="2"/>
  <c r="H678" i="2"/>
  <c r="AV677" i="2"/>
  <c r="AJ677" i="2"/>
  <c r="M677" i="2"/>
  <c r="H677" i="2"/>
  <c r="AV676" i="2"/>
  <c r="AJ676" i="2"/>
  <c r="M676" i="2"/>
  <c r="H676" i="2"/>
  <c r="AV675" i="2"/>
  <c r="AJ675" i="2"/>
  <c r="M675" i="2"/>
  <c r="H675" i="2"/>
  <c r="AV674" i="2"/>
  <c r="AJ674" i="2"/>
  <c r="M674" i="2"/>
  <c r="H674" i="2"/>
  <c r="AV673" i="2"/>
  <c r="AJ673" i="2"/>
  <c r="M673" i="2"/>
  <c r="H673" i="2"/>
  <c r="AV672" i="2"/>
  <c r="AJ672" i="2"/>
  <c r="M672" i="2"/>
  <c r="H672" i="2"/>
  <c r="AV671" i="2"/>
  <c r="AJ671" i="2"/>
  <c r="M671" i="2"/>
  <c r="H671" i="2"/>
  <c r="AV670" i="2"/>
  <c r="AJ670" i="2"/>
  <c r="M670" i="2"/>
  <c r="H670" i="2"/>
  <c r="AV669" i="2"/>
  <c r="AJ669" i="2"/>
  <c r="M669" i="2"/>
  <c r="H669" i="2"/>
  <c r="AV668" i="2"/>
  <c r="AJ668" i="2"/>
  <c r="M668" i="2"/>
  <c r="H668" i="2"/>
  <c r="AV667" i="2"/>
  <c r="AJ667" i="2"/>
  <c r="M667" i="2"/>
  <c r="AV666" i="2"/>
  <c r="AJ666" i="2"/>
  <c r="M666" i="2"/>
  <c r="H666" i="2"/>
  <c r="AV665" i="2"/>
  <c r="AJ665" i="2"/>
  <c r="M665" i="2"/>
  <c r="H665" i="2"/>
  <c r="AV664" i="2"/>
  <c r="AJ664" i="2"/>
  <c r="M664" i="2"/>
  <c r="H664" i="2"/>
  <c r="AV663" i="2"/>
  <c r="AJ663" i="2"/>
  <c r="M663" i="2"/>
  <c r="AV662" i="2"/>
  <c r="AJ662" i="2"/>
  <c r="M662" i="2"/>
  <c r="AV661" i="2"/>
  <c r="AJ661" i="2"/>
  <c r="M661" i="2"/>
  <c r="AV660" i="2"/>
  <c r="AJ660" i="2"/>
  <c r="M660" i="2"/>
  <c r="AV659" i="2"/>
  <c r="AJ659" i="2"/>
  <c r="M659" i="2"/>
  <c r="AV658" i="2"/>
  <c r="M658" i="2"/>
  <c r="AV657" i="2"/>
  <c r="AJ657" i="2"/>
  <c r="M657" i="2"/>
  <c r="H657" i="2"/>
  <c r="AV656" i="2"/>
  <c r="M656" i="2"/>
  <c r="AV655" i="2"/>
  <c r="M655" i="2"/>
  <c r="AV654" i="2"/>
  <c r="AJ654" i="2"/>
  <c r="M654" i="2"/>
  <c r="AV653" i="2"/>
  <c r="AJ653" i="2"/>
  <c r="M653" i="2"/>
  <c r="AV652" i="2"/>
  <c r="AJ652" i="2"/>
  <c r="M652" i="2"/>
  <c r="AV651" i="2"/>
  <c r="AJ651" i="2"/>
  <c r="M651" i="2"/>
  <c r="AV650" i="2"/>
  <c r="AJ650" i="2"/>
  <c r="M650" i="2"/>
  <c r="AV649" i="2"/>
  <c r="AJ649" i="2"/>
  <c r="M649" i="2"/>
  <c r="C649" i="2"/>
  <c r="AV648" i="2"/>
  <c r="AJ648" i="2"/>
  <c r="M648" i="2"/>
  <c r="AV647" i="2"/>
  <c r="AJ647" i="2"/>
  <c r="M647" i="2"/>
  <c r="AV646" i="2"/>
  <c r="AJ646" i="2"/>
  <c r="M646" i="2"/>
  <c r="AV645" i="2"/>
  <c r="AJ645" i="2"/>
  <c r="M645" i="2"/>
  <c r="AV644" i="2"/>
  <c r="AJ644" i="2"/>
  <c r="M644" i="2"/>
  <c r="AV643" i="2"/>
  <c r="AJ643" i="2"/>
  <c r="M643" i="2"/>
  <c r="H643" i="2"/>
  <c r="AV642" i="2"/>
  <c r="AJ642" i="2"/>
  <c r="M642" i="2"/>
  <c r="AV641" i="2"/>
  <c r="AJ641" i="2"/>
  <c r="M641" i="2"/>
  <c r="H641" i="2"/>
  <c r="AV640" i="2"/>
  <c r="AJ640" i="2"/>
  <c r="M640" i="2"/>
  <c r="H640" i="2"/>
  <c r="AV639" i="2"/>
  <c r="AJ639" i="2"/>
  <c r="M639" i="2"/>
  <c r="H639" i="2"/>
  <c r="AV638" i="2"/>
  <c r="AJ638" i="2"/>
  <c r="M638" i="2"/>
  <c r="H638" i="2"/>
  <c r="AV637" i="2"/>
  <c r="AJ637" i="2"/>
  <c r="M637" i="2"/>
  <c r="H637" i="2"/>
  <c r="AV636" i="2"/>
  <c r="AJ636" i="2"/>
  <c r="M636" i="2"/>
  <c r="AV635" i="2"/>
  <c r="AJ635" i="2"/>
  <c r="M635" i="2"/>
  <c r="H635" i="2"/>
  <c r="AV634" i="2"/>
  <c r="AJ634" i="2"/>
  <c r="M634" i="2"/>
  <c r="H634" i="2"/>
  <c r="AV633" i="2"/>
  <c r="AJ633" i="2"/>
  <c r="M633" i="2"/>
  <c r="H633" i="2"/>
  <c r="AV632" i="2"/>
  <c r="AJ632" i="2"/>
  <c r="M632" i="2"/>
  <c r="H632" i="2"/>
  <c r="AV631" i="2"/>
  <c r="AJ631" i="2"/>
  <c r="M631" i="2"/>
  <c r="AV630" i="2"/>
  <c r="AJ630" i="2"/>
  <c r="M630" i="2"/>
  <c r="H630" i="2"/>
  <c r="AV629" i="2"/>
  <c r="AJ629" i="2"/>
  <c r="M629" i="2"/>
  <c r="H629" i="2"/>
  <c r="AV628" i="2"/>
  <c r="AJ628" i="2"/>
  <c r="M628" i="2"/>
  <c r="H628" i="2"/>
  <c r="AV627" i="2"/>
  <c r="AJ627" i="2"/>
  <c r="M627" i="2"/>
  <c r="AV626" i="2"/>
  <c r="AJ626" i="2"/>
  <c r="M626" i="2"/>
  <c r="AV625" i="2"/>
  <c r="AJ625" i="2"/>
  <c r="M625" i="2"/>
  <c r="H625" i="2"/>
  <c r="AV624" i="2"/>
  <c r="AJ624" i="2"/>
  <c r="M624" i="2"/>
  <c r="H624" i="2"/>
  <c r="AV623" i="2"/>
  <c r="AJ623" i="2"/>
  <c r="M623" i="2"/>
  <c r="AV622" i="2"/>
  <c r="AJ622" i="2"/>
  <c r="M622" i="2"/>
  <c r="AV621" i="2"/>
  <c r="AJ621" i="2"/>
  <c r="M621" i="2"/>
  <c r="AV620" i="2"/>
  <c r="AJ620" i="2"/>
  <c r="M620" i="2"/>
  <c r="AV619" i="2"/>
  <c r="AJ619" i="2"/>
  <c r="M619" i="2"/>
  <c r="AJ618" i="2"/>
  <c r="AJ615" i="2"/>
  <c r="M615" i="2"/>
  <c r="AV613" i="2"/>
  <c r="AJ613" i="2"/>
  <c r="M613" i="2"/>
  <c r="H613" i="2"/>
  <c r="AV612" i="2"/>
  <c r="AJ612" i="2"/>
  <c r="M612" i="2"/>
  <c r="H612" i="2"/>
  <c r="AV611" i="2"/>
  <c r="AJ611" i="2"/>
  <c r="M611" i="2"/>
  <c r="H611" i="2"/>
  <c r="AV610" i="2"/>
  <c r="AJ610" i="2"/>
  <c r="M610" i="2"/>
  <c r="H610" i="2"/>
  <c r="AV609" i="2"/>
  <c r="AJ609" i="2"/>
  <c r="M609" i="2"/>
  <c r="H609" i="2"/>
  <c r="AV608" i="2"/>
  <c r="AJ608" i="2"/>
  <c r="M608" i="2"/>
  <c r="H608" i="2"/>
  <c r="AV607" i="2"/>
  <c r="AJ607" i="2"/>
  <c r="M607" i="2"/>
  <c r="H607" i="2"/>
  <c r="AV606" i="2"/>
  <c r="AJ606" i="2"/>
  <c r="M606" i="2"/>
  <c r="H606" i="2"/>
  <c r="AV605" i="2"/>
  <c r="AJ605" i="2"/>
  <c r="M605" i="2"/>
  <c r="H605" i="2"/>
  <c r="AV604" i="2"/>
  <c r="AJ604" i="2"/>
  <c r="M604" i="2"/>
  <c r="H604" i="2"/>
  <c r="AV603" i="2"/>
  <c r="AJ603" i="2"/>
  <c r="M603" i="2"/>
  <c r="H603" i="2"/>
  <c r="AV602" i="2"/>
  <c r="AJ602" i="2"/>
  <c r="M602" i="2"/>
  <c r="H602" i="2"/>
  <c r="AV601" i="2"/>
  <c r="AJ601" i="2"/>
  <c r="M601" i="2"/>
  <c r="H601" i="2"/>
  <c r="AV600" i="2"/>
  <c r="AJ600" i="2"/>
  <c r="M600" i="2"/>
  <c r="H600" i="2"/>
  <c r="AV599" i="2"/>
  <c r="AJ599" i="2"/>
  <c r="M599" i="2"/>
  <c r="H599" i="2"/>
  <c r="AV598" i="2"/>
  <c r="AJ598" i="2"/>
  <c r="M598" i="2"/>
  <c r="H598" i="2"/>
  <c r="AV597" i="2"/>
  <c r="AJ597" i="2"/>
  <c r="M597" i="2"/>
  <c r="H597" i="2"/>
  <c r="AV596" i="2"/>
  <c r="AJ596" i="2"/>
  <c r="M596" i="2"/>
  <c r="H596" i="2"/>
  <c r="AV595" i="2"/>
  <c r="AJ595" i="2"/>
  <c r="M595" i="2"/>
  <c r="H595" i="2"/>
  <c r="AV594" i="2"/>
  <c r="AJ594" i="2"/>
  <c r="M594" i="2"/>
  <c r="H594" i="2"/>
  <c r="AV593" i="2"/>
  <c r="AJ593" i="2"/>
  <c r="M593" i="2"/>
  <c r="H593" i="2"/>
  <c r="AV592" i="2"/>
  <c r="AJ592" i="2"/>
  <c r="M592" i="2"/>
  <c r="H592" i="2"/>
  <c r="AV591" i="2"/>
  <c r="AJ591" i="2"/>
  <c r="M591" i="2"/>
  <c r="H591" i="2"/>
  <c r="AV590" i="2"/>
  <c r="AJ590" i="2"/>
  <c r="M590" i="2"/>
  <c r="H590" i="2"/>
  <c r="AV589" i="2"/>
  <c r="AJ589" i="2"/>
  <c r="M589" i="2"/>
  <c r="H589" i="2"/>
  <c r="AV588" i="2"/>
  <c r="AJ588" i="2"/>
  <c r="M588" i="2"/>
  <c r="H588" i="2"/>
  <c r="AV587" i="2"/>
  <c r="AJ587" i="2"/>
  <c r="M587" i="2"/>
  <c r="H587" i="2"/>
  <c r="AV586" i="2"/>
  <c r="AJ586" i="2"/>
  <c r="M586" i="2"/>
  <c r="H586" i="2"/>
  <c r="AV585" i="2"/>
  <c r="AJ585" i="2"/>
  <c r="M585" i="2"/>
  <c r="H585" i="2"/>
  <c r="AV584" i="2"/>
  <c r="AJ584" i="2"/>
  <c r="M584" i="2"/>
  <c r="H584" i="2"/>
  <c r="AV583" i="2"/>
  <c r="AJ583" i="2"/>
  <c r="M583" i="2"/>
  <c r="H583" i="2"/>
  <c r="AV582" i="2"/>
  <c r="AJ582" i="2"/>
  <c r="M582" i="2"/>
  <c r="H582" i="2"/>
  <c r="AV581" i="2"/>
  <c r="AJ581" i="2"/>
  <c r="M581" i="2"/>
  <c r="H581" i="2"/>
  <c r="AV580" i="2"/>
  <c r="AJ580" i="2"/>
  <c r="M580" i="2"/>
  <c r="H580" i="2"/>
  <c r="AV579" i="2"/>
  <c r="AJ579" i="2"/>
  <c r="M579" i="2"/>
  <c r="H579" i="2"/>
  <c r="AV578" i="2"/>
  <c r="AJ578" i="2"/>
  <c r="M578" i="2"/>
  <c r="H578" i="2"/>
  <c r="AV577" i="2"/>
  <c r="AJ577" i="2"/>
  <c r="M577" i="2"/>
  <c r="H577" i="2"/>
  <c r="AV576" i="2"/>
  <c r="AJ576" i="2"/>
  <c r="M576" i="2"/>
  <c r="H576" i="2"/>
  <c r="AV575" i="2"/>
  <c r="AJ575" i="2"/>
  <c r="M575" i="2"/>
  <c r="H575" i="2"/>
  <c r="AV574" i="2"/>
  <c r="AJ574" i="2"/>
  <c r="M574" i="2"/>
  <c r="H574" i="2"/>
  <c r="AV573" i="2"/>
  <c r="AJ573" i="2"/>
  <c r="M573" i="2"/>
  <c r="H573" i="2"/>
  <c r="AV572" i="2"/>
  <c r="AJ572" i="2"/>
  <c r="M572" i="2"/>
  <c r="H572" i="2"/>
  <c r="AV571" i="2"/>
  <c r="AJ571" i="2"/>
  <c r="M571" i="2"/>
  <c r="H571" i="2"/>
  <c r="AV570" i="2"/>
  <c r="AJ570" i="2"/>
  <c r="M570" i="2"/>
  <c r="H570" i="2"/>
  <c r="AV569" i="2"/>
  <c r="AJ569" i="2"/>
  <c r="M569" i="2"/>
  <c r="H569" i="2"/>
  <c r="AV568" i="2"/>
  <c r="AJ568" i="2"/>
  <c r="M568" i="2"/>
  <c r="H568" i="2"/>
  <c r="AV567" i="2"/>
  <c r="AJ567" i="2"/>
  <c r="M567" i="2"/>
  <c r="H567" i="2"/>
  <c r="AV566" i="2"/>
  <c r="AJ566" i="2"/>
  <c r="M566" i="2"/>
  <c r="H566" i="2"/>
  <c r="AV565" i="2"/>
  <c r="AJ565" i="2"/>
  <c r="M565" i="2"/>
  <c r="H565" i="2"/>
  <c r="AV564" i="2"/>
  <c r="AJ564" i="2"/>
  <c r="M564" i="2"/>
  <c r="H564" i="2"/>
  <c r="AV563" i="2"/>
  <c r="AJ563" i="2"/>
  <c r="M563" i="2"/>
  <c r="H563" i="2"/>
  <c r="AV562" i="2"/>
  <c r="AJ562" i="2"/>
  <c r="M562" i="2"/>
  <c r="H562" i="2"/>
  <c r="AV561" i="2"/>
  <c r="AJ561" i="2"/>
  <c r="M561" i="2"/>
  <c r="H561" i="2"/>
  <c r="AV560" i="2"/>
  <c r="AJ560" i="2"/>
  <c r="M560" i="2"/>
  <c r="H560" i="2"/>
  <c r="AV559" i="2"/>
  <c r="AJ559" i="2"/>
  <c r="M559" i="2"/>
  <c r="H559" i="2"/>
  <c r="AV558" i="2"/>
  <c r="AJ558" i="2"/>
  <c r="M558" i="2"/>
  <c r="H558" i="2"/>
  <c r="AV557" i="2"/>
  <c r="AJ557" i="2"/>
  <c r="M557" i="2"/>
  <c r="H557" i="2"/>
  <c r="AV556" i="2"/>
  <c r="AJ556" i="2"/>
  <c r="M556" i="2"/>
  <c r="H556" i="2"/>
  <c r="AV555" i="2"/>
  <c r="AJ555" i="2"/>
  <c r="M555" i="2"/>
  <c r="H555" i="2"/>
  <c r="AV554" i="2"/>
  <c r="AJ554" i="2"/>
  <c r="M554" i="2"/>
  <c r="H554" i="2"/>
  <c r="AV553" i="2"/>
  <c r="AJ553" i="2"/>
  <c r="M553" i="2"/>
  <c r="H553" i="2"/>
  <c r="AV552" i="2"/>
  <c r="AJ552" i="2"/>
  <c r="M552" i="2"/>
  <c r="H552" i="2"/>
  <c r="AV551" i="2"/>
  <c r="AJ551" i="2"/>
  <c r="M551" i="2"/>
  <c r="H551" i="2"/>
  <c r="AV550" i="2"/>
  <c r="AJ550" i="2"/>
  <c r="M550" i="2"/>
  <c r="H550" i="2"/>
  <c r="AV549" i="2"/>
  <c r="AJ549" i="2"/>
  <c r="M549" i="2"/>
  <c r="H549" i="2"/>
  <c r="AV548" i="2"/>
  <c r="AJ548" i="2"/>
  <c r="M548" i="2"/>
  <c r="H548" i="2"/>
  <c r="AV547" i="2"/>
  <c r="AJ547" i="2"/>
  <c r="M547" i="2"/>
  <c r="H547" i="2"/>
  <c r="AV546" i="2"/>
  <c r="AJ546" i="2"/>
  <c r="M546" i="2"/>
  <c r="H546" i="2"/>
  <c r="AV545" i="2"/>
  <c r="AJ545" i="2"/>
  <c r="M545" i="2"/>
  <c r="H545" i="2"/>
  <c r="AV544" i="2"/>
  <c r="AJ544" i="2"/>
  <c r="M544" i="2"/>
  <c r="H544" i="2"/>
  <c r="AV543" i="2"/>
  <c r="AJ543" i="2"/>
  <c r="M543" i="2"/>
  <c r="H543" i="2"/>
  <c r="AV542" i="2"/>
  <c r="AJ542" i="2"/>
  <c r="M542" i="2"/>
  <c r="H542" i="2"/>
  <c r="AV541" i="2"/>
  <c r="AJ541" i="2"/>
  <c r="M541" i="2"/>
  <c r="H541" i="2"/>
  <c r="AV540" i="2"/>
  <c r="AJ540" i="2"/>
  <c r="M540" i="2"/>
  <c r="H540" i="2"/>
  <c r="AV539" i="2"/>
  <c r="AJ539" i="2"/>
  <c r="M539" i="2"/>
  <c r="H539" i="2"/>
  <c r="AV538" i="2"/>
  <c r="AJ538" i="2"/>
  <c r="M538" i="2"/>
  <c r="H538" i="2"/>
  <c r="AV537" i="2"/>
  <c r="AJ537" i="2"/>
  <c r="M537" i="2"/>
  <c r="H537" i="2"/>
  <c r="AV536" i="2"/>
  <c r="AJ536" i="2"/>
  <c r="M536" i="2"/>
  <c r="H536" i="2"/>
  <c r="AV535" i="2"/>
  <c r="AJ535" i="2"/>
  <c r="M535" i="2"/>
  <c r="H535" i="2"/>
  <c r="AV534" i="2"/>
  <c r="AJ534" i="2"/>
  <c r="M534" i="2"/>
  <c r="H534" i="2"/>
  <c r="AV533" i="2"/>
  <c r="AJ533" i="2"/>
  <c r="M533" i="2"/>
  <c r="H533" i="2"/>
  <c r="AV532" i="2"/>
  <c r="AJ532" i="2"/>
  <c r="M532" i="2"/>
  <c r="H532" i="2"/>
  <c r="AV531" i="2"/>
  <c r="AJ531" i="2"/>
  <c r="M531" i="2"/>
  <c r="H531" i="2"/>
  <c r="AV530" i="2"/>
  <c r="AJ530" i="2"/>
  <c r="M530" i="2"/>
  <c r="H530" i="2"/>
  <c r="AV529" i="2"/>
  <c r="AJ529" i="2"/>
  <c r="M529" i="2"/>
  <c r="H529" i="2"/>
  <c r="AV528" i="2"/>
  <c r="AJ528" i="2"/>
  <c r="M528" i="2"/>
  <c r="H528" i="2"/>
  <c r="AV527" i="2"/>
  <c r="AJ527" i="2"/>
  <c r="M527" i="2"/>
  <c r="H527" i="2"/>
  <c r="AV526" i="2"/>
  <c r="AJ526" i="2"/>
  <c r="M526" i="2"/>
  <c r="H526" i="2"/>
  <c r="AV525" i="2"/>
  <c r="AJ525" i="2"/>
  <c r="M525" i="2"/>
  <c r="H525" i="2"/>
  <c r="AV524" i="2"/>
  <c r="AJ524" i="2"/>
  <c r="M524" i="2"/>
  <c r="H524" i="2"/>
  <c r="AV523" i="2"/>
  <c r="AJ523" i="2"/>
  <c r="M523" i="2"/>
  <c r="H523" i="2"/>
  <c r="AV522" i="2"/>
  <c r="AJ522" i="2"/>
  <c r="M522" i="2"/>
  <c r="H522" i="2"/>
  <c r="AV521" i="2"/>
  <c r="AJ521" i="2"/>
  <c r="M521" i="2"/>
  <c r="H521" i="2"/>
  <c r="AV520" i="2"/>
  <c r="AJ520" i="2"/>
  <c r="M520" i="2"/>
  <c r="H520" i="2"/>
  <c r="AV519" i="2"/>
  <c r="AJ519" i="2"/>
  <c r="M519" i="2"/>
  <c r="H519" i="2"/>
  <c r="AV518" i="2"/>
  <c r="AJ518" i="2"/>
  <c r="M518" i="2"/>
  <c r="H518" i="2"/>
  <c r="AV517" i="2"/>
  <c r="AJ517" i="2"/>
  <c r="M517" i="2"/>
  <c r="H517" i="2"/>
  <c r="AV516" i="2"/>
  <c r="AJ516" i="2"/>
  <c r="M516" i="2"/>
  <c r="H516" i="2"/>
  <c r="AV515" i="2"/>
  <c r="AJ515" i="2"/>
  <c r="M515" i="2"/>
  <c r="H515" i="2"/>
  <c r="AV514" i="2"/>
  <c r="AJ514" i="2"/>
  <c r="M514" i="2"/>
  <c r="H514" i="2"/>
  <c r="AV513" i="2"/>
  <c r="AJ513" i="2"/>
  <c r="M513" i="2"/>
  <c r="H513" i="2"/>
  <c r="AV512" i="2"/>
  <c r="AJ512" i="2"/>
  <c r="M512" i="2"/>
  <c r="H512" i="2"/>
  <c r="AV511" i="2"/>
  <c r="AJ511" i="2"/>
  <c r="M511" i="2"/>
  <c r="H511" i="2"/>
  <c r="AV510" i="2"/>
  <c r="AJ510" i="2"/>
  <c r="M510" i="2"/>
  <c r="H510" i="2"/>
  <c r="AV509" i="2"/>
  <c r="AJ509" i="2"/>
  <c r="M509" i="2"/>
  <c r="H509" i="2"/>
  <c r="AV508" i="2"/>
  <c r="AJ508" i="2"/>
  <c r="M508" i="2"/>
  <c r="H508" i="2"/>
  <c r="AV507" i="2"/>
  <c r="AJ507" i="2"/>
  <c r="M507" i="2"/>
  <c r="H507" i="2"/>
  <c r="AV506" i="2"/>
  <c r="AJ506" i="2"/>
  <c r="M506" i="2"/>
  <c r="H506" i="2"/>
  <c r="AV505" i="2"/>
  <c r="AJ505" i="2"/>
  <c r="M505" i="2"/>
  <c r="H505" i="2"/>
  <c r="AV504" i="2"/>
  <c r="AJ504" i="2"/>
  <c r="M504" i="2"/>
  <c r="H504" i="2"/>
  <c r="AV503" i="2"/>
  <c r="AJ503" i="2"/>
  <c r="M503" i="2"/>
  <c r="H503" i="2"/>
  <c r="AV502" i="2"/>
  <c r="AJ502" i="2"/>
  <c r="M502" i="2"/>
  <c r="H502" i="2"/>
  <c r="AV501" i="2"/>
  <c r="AJ501" i="2"/>
  <c r="M501" i="2"/>
  <c r="H501" i="2"/>
  <c r="AV500" i="2"/>
  <c r="AJ500" i="2"/>
  <c r="M500" i="2"/>
  <c r="H500" i="2"/>
  <c r="AV499" i="2"/>
  <c r="AJ499" i="2"/>
  <c r="M499" i="2"/>
  <c r="H499" i="2"/>
  <c r="AV498" i="2"/>
  <c r="AJ498" i="2"/>
  <c r="M498" i="2"/>
  <c r="H498" i="2"/>
  <c r="AV497" i="2"/>
  <c r="AJ497" i="2"/>
  <c r="M497" i="2"/>
  <c r="H497" i="2"/>
  <c r="AV496" i="2"/>
  <c r="AJ496" i="2"/>
  <c r="M496" i="2"/>
  <c r="H496" i="2"/>
  <c r="AV495" i="2"/>
  <c r="AJ495" i="2"/>
  <c r="M495" i="2"/>
  <c r="H495" i="2"/>
  <c r="AV494" i="2"/>
  <c r="AJ494" i="2"/>
  <c r="M494" i="2"/>
  <c r="H494" i="2"/>
  <c r="AV493" i="2"/>
  <c r="AJ493" i="2"/>
  <c r="M493" i="2"/>
  <c r="H493" i="2"/>
  <c r="AV492" i="2"/>
  <c r="AJ492" i="2"/>
  <c r="M492" i="2"/>
  <c r="H492" i="2"/>
  <c r="AV491" i="2"/>
  <c r="AJ491" i="2"/>
  <c r="M491" i="2"/>
  <c r="H491" i="2"/>
  <c r="AV490" i="2"/>
  <c r="AJ490" i="2"/>
  <c r="M490" i="2"/>
  <c r="H490" i="2"/>
  <c r="AV489" i="2"/>
  <c r="AJ489" i="2"/>
  <c r="M489" i="2"/>
  <c r="H489" i="2"/>
  <c r="AV488" i="2"/>
  <c r="AJ488" i="2"/>
  <c r="M488" i="2"/>
  <c r="H488" i="2"/>
  <c r="AV487" i="2"/>
  <c r="AJ487" i="2"/>
  <c r="M487" i="2"/>
  <c r="H487" i="2"/>
  <c r="AV486" i="2"/>
  <c r="AJ486" i="2"/>
  <c r="M486" i="2"/>
  <c r="H486" i="2"/>
  <c r="AV485" i="2"/>
  <c r="AJ485" i="2"/>
  <c r="M485" i="2"/>
  <c r="H485" i="2"/>
  <c r="AV484" i="2"/>
  <c r="AJ484" i="2"/>
  <c r="M484" i="2"/>
  <c r="H484" i="2"/>
  <c r="AV483" i="2"/>
  <c r="AJ483" i="2"/>
  <c r="M483" i="2"/>
  <c r="H483" i="2"/>
  <c r="AV482" i="2"/>
  <c r="AJ482" i="2"/>
  <c r="M482" i="2"/>
  <c r="H482" i="2"/>
  <c r="AV481" i="2"/>
  <c r="AJ481" i="2"/>
  <c r="M481" i="2"/>
  <c r="H481" i="2"/>
  <c r="AV480" i="2"/>
  <c r="AJ480" i="2"/>
  <c r="M480" i="2"/>
  <c r="H480" i="2"/>
  <c r="AV479" i="2"/>
  <c r="AJ479" i="2"/>
  <c r="M479" i="2"/>
  <c r="H479" i="2"/>
  <c r="AV478" i="2"/>
  <c r="AJ478" i="2"/>
  <c r="M478" i="2"/>
  <c r="H478" i="2"/>
  <c r="AV477" i="2"/>
  <c r="AJ477" i="2"/>
  <c r="M477" i="2"/>
  <c r="H477" i="2"/>
  <c r="AV476" i="2"/>
  <c r="AJ476" i="2"/>
  <c r="M476" i="2"/>
  <c r="H476" i="2"/>
  <c r="AV475" i="2"/>
  <c r="AJ475" i="2"/>
  <c r="M475" i="2"/>
  <c r="H475" i="2"/>
  <c r="AV474" i="2"/>
  <c r="AJ474" i="2"/>
  <c r="M474" i="2"/>
  <c r="H474" i="2"/>
  <c r="AV473" i="2"/>
  <c r="AJ473" i="2"/>
  <c r="M473" i="2"/>
  <c r="H473" i="2"/>
  <c r="AV472" i="2"/>
  <c r="AJ472" i="2"/>
  <c r="M472" i="2"/>
  <c r="H472" i="2"/>
  <c r="AV471" i="2"/>
  <c r="AJ471" i="2"/>
  <c r="M471" i="2"/>
  <c r="H471" i="2"/>
  <c r="AV470" i="2"/>
  <c r="AJ470" i="2"/>
  <c r="M470" i="2"/>
  <c r="H470" i="2"/>
  <c r="AV469" i="2"/>
  <c r="AJ469" i="2"/>
  <c r="M469" i="2"/>
  <c r="H469" i="2"/>
  <c r="AV468" i="2"/>
  <c r="AJ468" i="2"/>
  <c r="M468" i="2"/>
  <c r="H468" i="2"/>
  <c r="AV467" i="2"/>
  <c r="AJ467" i="2"/>
  <c r="M467" i="2"/>
  <c r="H467" i="2"/>
  <c r="AV466" i="2"/>
  <c r="AJ466" i="2"/>
  <c r="M466" i="2"/>
  <c r="H466" i="2"/>
  <c r="AV465" i="2"/>
  <c r="AJ465" i="2"/>
  <c r="M465" i="2"/>
  <c r="H465" i="2"/>
  <c r="AV464" i="2"/>
  <c r="AJ464" i="2"/>
  <c r="M464" i="2"/>
  <c r="H464" i="2"/>
  <c r="AV463" i="2"/>
  <c r="AJ463" i="2"/>
  <c r="M463" i="2"/>
  <c r="H463" i="2"/>
  <c r="AV462" i="2"/>
  <c r="AJ462" i="2"/>
  <c r="M462" i="2"/>
  <c r="H462" i="2"/>
  <c r="AV461" i="2"/>
  <c r="AJ461" i="2"/>
  <c r="M461" i="2"/>
  <c r="H461" i="2"/>
  <c r="AV460" i="2"/>
  <c r="AJ460" i="2"/>
  <c r="M460" i="2"/>
  <c r="H460" i="2"/>
  <c r="AV459" i="2"/>
  <c r="AJ459" i="2"/>
  <c r="M459" i="2"/>
  <c r="H459" i="2"/>
  <c r="AV458" i="2"/>
  <c r="AJ458" i="2"/>
  <c r="M458" i="2"/>
  <c r="H458" i="2"/>
  <c r="AV457" i="2"/>
  <c r="AJ457" i="2"/>
  <c r="M457" i="2"/>
  <c r="H457" i="2"/>
  <c r="AV456" i="2"/>
  <c r="AJ456" i="2"/>
  <c r="M456" i="2"/>
  <c r="H456" i="2"/>
  <c r="AV455" i="2"/>
  <c r="AJ455" i="2"/>
  <c r="M455" i="2"/>
  <c r="H455" i="2"/>
  <c r="AV454" i="2"/>
  <c r="AJ454" i="2"/>
  <c r="M454" i="2"/>
  <c r="H454" i="2"/>
  <c r="AV453" i="2"/>
  <c r="AJ453" i="2"/>
  <c r="M453" i="2"/>
  <c r="H453" i="2"/>
  <c r="AV452" i="2"/>
  <c r="AJ452" i="2"/>
  <c r="M452" i="2"/>
  <c r="H452" i="2"/>
  <c r="AV451" i="2"/>
  <c r="AJ451" i="2"/>
  <c r="M451" i="2"/>
  <c r="H451" i="2"/>
  <c r="AV450" i="2"/>
  <c r="AJ450" i="2"/>
  <c r="M450" i="2"/>
  <c r="H450" i="2"/>
  <c r="AV449" i="2"/>
  <c r="AJ449" i="2"/>
  <c r="M449" i="2"/>
  <c r="H449" i="2"/>
  <c r="AV448" i="2"/>
  <c r="AJ448" i="2"/>
  <c r="M448" i="2"/>
  <c r="H448" i="2"/>
  <c r="AV447" i="2"/>
  <c r="AJ447" i="2"/>
  <c r="M447" i="2"/>
  <c r="H447" i="2"/>
  <c r="AV446" i="2"/>
  <c r="AJ446" i="2"/>
  <c r="M446" i="2"/>
  <c r="H446" i="2"/>
  <c r="AV445" i="2"/>
  <c r="AJ445" i="2"/>
  <c r="M445" i="2"/>
  <c r="H445" i="2"/>
  <c r="AV444" i="2"/>
  <c r="AJ444" i="2"/>
  <c r="M444" i="2"/>
  <c r="H444" i="2"/>
  <c r="AV443" i="2"/>
  <c r="AJ443" i="2"/>
  <c r="M443" i="2"/>
  <c r="H443" i="2"/>
  <c r="AV442" i="2"/>
  <c r="AJ442" i="2"/>
  <c r="M442" i="2"/>
  <c r="H442" i="2"/>
  <c r="AV441" i="2"/>
  <c r="AJ441" i="2"/>
  <c r="M441" i="2"/>
  <c r="H441" i="2"/>
  <c r="AV440" i="2"/>
  <c r="AJ440" i="2"/>
  <c r="M440" i="2"/>
  <c r="H440" i="2"/>
  <c r="AV439" i="2"/>
  <c r="AJ439" i="2"/>
  <c r="M439" i="2"/>
  <c r="H439" i="2"/>
  <c r="AV438" i="2"/>
  <c r="AJ438" i="2"/>
  <c r="M438" i="2"/>
  <c r="H438" i="2"/>
  <c r="AV437" i="2"/>
  <c r="AJ437" i="2"/>
  <c r="M437" i="2"/>
  <c r="H437" i="2"/>
  <c r="AV436" i="2"/>
  <c r="AJ436" i="2"/>
  <c r="M436" i="2"/>
  <c r="H436" i="2"/>
  <c r="AV435" i="2"/>
  <c r="AJ435" i="2"/>
  <c r="M435" i="2"/>
  <c r="H435" i="2"/>
  <c r="AV434" i="2"/>
  <c r="AJ434" i="2"/>
  <c r="M434" i="2"/>
  <c r="H434" i="2"/>
  <c r="AV433" i="2"/>
  <c r="AJ433" i="2"/>
  <c r="M433" i="2"/>
  <c r="H433" i="2"/>
  <c r="AV432" i="2"/>
  <c r="AJ432" i="2"/>
  <c r="M432" i="2"/>
  <c r="H432" i="2"/>
  <c r="AV431" i="2"/>
  <c r="AJ431" i="2"/>
  <c r="M431" i="2"/>
  <c r="H431" i="2"/>
  <c r="AV430" i="2"/>
  <c r="AJ430" i="2"/>
  <c r="M430" i="2"/>
  <c r="H430" i="2"/>
  <c r="AV429" i="2"/>
  <c r="AJ429" i="2"/>
  <c r="M429" i="2"/>
  <c r="H429" i="2"/>
  <c r="AV428" i="2"/>
  <c r="AJ428" i="2"/>
  <c r="M428" i="2"/>
  <c r="H428" i="2"/>
  <c r="AV427" i="2"/>
  <c r="AJ427" i="2"/>
  <c r="M427" i="2"/>
  <c r="H427" i="2"/>
  <c r="AV426" i="2"/>
  <c r="AJ426" i="2"/>
  <c r="M426" i="2"/>
  <c r="H426" i="2"/>
  <c r="AV425" i="2"/>
  <c r="AJ425" i="2"/>
  <c r="M425" i="2"/>
  <c r="H425" i="2"/>
  <c r="AV424" i="2"/>
  <c r="AJ424" i="2"/>
  <c r="M424" i="2"/>
  <c r="H424" i="2"/>
  <c r="AJ423" i="2"/>
  <c r="H423" i="2"/>
  <c r="AJ420" i="2"/>
  <c r="M420" i="2"/>
  <c r="H420" i="2"/>
  <c r="AV418" i="2"/>
  <c r="AJ418" i="2"/>
  <c r="M418" i="2"/>
  <c r="H418" i="2"/>
  <c r="AV417" i="2"/>
  <c r="AJ417" i="2"/>
  <c r="M417" i="2"/>
  <c r="H417" i="2"/>
  <c r="AV416" i="2"/>
  <c r="AJ416" i="2"/>
  <c r="M416" i="2"/>
  <c r="H416" i="2"/>
  <c r="AV415" i="2"/>
  <c r="AJ415" i="2"/>
  <c r="M415" i="2"/>
  <c r="H415" i="2"/>
  <c r="AV414" i="2"/>
  <c r="AJ414" i="2"/>
  <c r="M414" i="2"/>
  <c r="H414" i="2"/>
  <c r="AV413" i="2"/>
  <c r="AJ413" i="2"/>
  <c r="M413" i="2"/>
  <c r="H413" i="2"/>
  <c r="AV412" i="2"/>
  <c r="AJ412" i="2"/>
  <c r="M412" i="2"/>
  <c r="H412" i="2"/>
  <c r="AV411" i="2"/>
  <c r="AJ411" i="2"/>
  <c r="M411" i="2"/>
  <c r="H411" i="2"/>
  <c r="AV410" i="2"/>
  <c r="AJ410" i="2"/>
  <c r="M410" i="2"/>
  <c r="H410" i="2"/>
  <c r="AV409" i="2"/>
  <c r="AJ409" i="2"/>
  <c r="M409" i="2"/>
  <c r="H409" i="2"/>
  <c r="AV408" i="2"/>
  <c r="AJ408" i="2"/>
  <c r="M408" i="2"/>
  <c r="H408" i="2"/>
  <c r="AV407" i="2"/>
  <c r="AJ407" i="2"/>
  <c r="M407" i="2"/>
  <c r="H407" i="2"/>
  <c r="AV406" i="2"/>
  <c r="AJ406" i="2"/>
  <c r="M406" i="2"/>
  <c r="H406" i="2"/>
  <c r="AV405" i="2"/>
  <c r="AJ405" i="2"/>
  <c r="M405" i="2"/>
  <c r="H405" i="2"/>
  <c r="AV404" i="2"/>
  <c r="AJ404" i="2"/>
  <c r="M404" i="2"/>
  <c r="H404" i="2"/>
  <c r="AV403" i="2"/>
  <c r="AJ403" i="2"/>
  <c r="M403" i="2"/>
  <c r="H403" i="2"/>
  <c r="AV402" i="2"/>
  <c r="AJ402" i="2"/>
  <c r="M402" i="2"/>
  <c r="H402" i="2"/>
  <c r="AV401" i="2"/>
  <c r="AJ401" i="2"/>
  <c r="M401" i="2"/>
  <c r="H401" i="2"/>
  <c r="AV400" i="2"/>
  <c r="AJ400" i="2"/>
  <c r="M400" i="2"/>
  <c r="H400" i="2"/>
  <c r="AV399" i="2"/>
  <c r="AJ399" i="2"/>
  <c r="M399" i="2"/>
  <c r="H399" i="2"/>
  <c r="AV398" i="2"/>
  <c r="AJ398" i="2"/>
  <c r="M398" i="2"/>
  <c r="H398" i="2"/>
  <c r="AV397" i="2"/>
  <c r="AJ397" i="2"/>
  <c r="M397" i="2"/>
  <c r="H397" i="2"/>
  <c r="AV396" i="2"/>
  <c r="AJ396" i="2"/>
  <c r="M396" i="2"/>
  <c r="H396" i="2"/>
  <c r="AV395" i="2"/>
  <c r="AJ395" i="2"/>
  <c r="M395" i="2"/>
  <c r="H395" i="2"/>
  <c r="AV394" i="2"/>
  <c r="AJ394" i="2"/>
  <c r="M394" i="2"/>
  <c r="H394" i="2"/>
  <c r="AV393" i="2"/>
  <c r="AJ393" i="2"/>
  <c r="M393" i="2"/>
  <c r="H393" i="2"/>
  <c r="AV392" i="2"/>
  <c r="AJ392" i="2"/>
  <c r="M392" i="2"/>
  <c r="H392" i="2"/>
  <c r="AV391" i="2"/>
  <c r="AJ391" i="2"/>
  <c r="M391" i="2"/>
  <c r="H391" i="2"/>
  <c r="AV390" i="2"/>
  <c r="AJ390" i="2"/>
  <c r="M390" i="2"/>
  <c r="H390" i="2"/>
  <c r="AV389" i="2"/>
  <c r="AJ389" i="2"/>
  <c r="M389" i="2"/>
  <c r="H389" i="2"/>
  <c r="AV388" i="2"/>
  <c r="AJ388" i="2"/>
  <c r="M388" i="2"/>
  <c r="H388" i="2"/>
  <c r="AV387" i="2"/>
  <c r="AJ387" i="2"/>
  <c r="M387" i="2"/>
  <c r="H387" i="2"/>
  <c r="AV386" i="2"/>
  <c r="AJ386" i="2"/>
  <c r="M386" i="2"/>
  <c r="H386" i="2"/>
  <c r="AV385" i="2"/>
  <c r="AJ385" i="2"/>
  <c r="M385" i="2"/>
  <c r="H385" i="2"/>
  <c r="AV384" i="2"/>
  <c r="AJ384" i="2"/>
  <c r="M384" i="2"/>
  <c r="H384" i="2"/>
  <c r="AV383" i="2"/>
  <c r="AJ383" i="2"/>
  <c r="M383" i="2"/>
  <c r="H383" i="2"/>
  <c r="AV382" i="2"/>
  <c r="AJ382" i="2"/>
  <c r="M382" i="2"/>
  <c r="H382" i="2"/>
  <c r="AV381" i="2"/>
  <c r="AJ381" i="2"/>
  <c r="M381" i="2"/>
  <c r="H381" i="2"/>
  <c r="AV380" i="2"/>
  <c r="AJ380" i="2"/>
  <c r="M380" i="2"/>
  <c r="H380" i="2"/>
  <c r="AV379" i="2"/>
  <c r="AJ379" i="2"/>
  <c r="M379" i="2"/>
  <c r="H379" i="2"/>
  <c r="AV378" i="2"/>
  <c r="AJ378" i="2"/>
  <c r="M378" i="2"/>
  <c r="H378" i="2"/>
  <c r="AV377" i="2"/>
  <c r="AJ377" i="2"/>
  <c r="M377" i="2"/>
  <c r="H377" i="2"/>
  <c r="AV376" i="2"/>
  <c r="AJ376" i="2"/>
  <c r="M376" i="2"/>
  <c r="H376" i="2"/>
  <c r="AV375" i="2"/>
  <c r="AJ375" i="2"/>
  <c r="M375" i="2"/>
  <c r="H375" i="2"/>
  <c r="AV374" i="2"/>
  <c r="AJ374" i="2"/>
  <c r="M374" i="2"/>
  <c r="H374" i="2"/>
  <c r="AV373" i="2"/>
  <c r="AJ373" i="2"/>
  <c r="M373" i="2"/>
  <c r="H373" i="2"/>
  <c r="AV372" i="2"/>
  <c r="AJ372" i="2"/>
  <c r="M372" i="2"/>
  <c r="H372" i="2"/>
  <c r="AV371" i="2"/>
  <c r="AJ371" i="2"/>
  <c r="M371" i="2"/>
  <c r="H371" i="2"/>
  <c r="AV370" i="2"/>
  <c r="AJ370" i="2"/>
  <c r="M370" i="2"/>
  <c r="H370" i="2"/>
  <c r="AV369" i="2"/>
  <c r="AJ369" i="2"/>
  <c r="M369" i="2"/>
  <c r="H369" i="2"/>
  <c r="AV368" i="2"/>
  <c r="AJ368" i="2"/>
  <c r="M368" i="2"/>
  <c r="H368" i="2"/>
  <c r="AV367" i="2"/>
  <c r="AJ367" i="2"/>
  <c r="M367" i="2"/>
  <c r="H367" i="2"/>
  <c r="AV366" i="2"/>
  <c r="AJ366" i="2"/>
  <c r="M366" i="2"/>
  <c r="H366" i="2"/>
  <c r="AV365" i="2"/>
  <c r="AJ365" i="2"/>
  <c r="M365" i="2"/>
  <c r="H365" i="2"/>
  <c r="AV364" i="2"/>
  <c r="AJ364" i="2"/>
  <c r="M364" i="2"/>
  <c r="H364" i="2"/>
  <c r="AV363" i="2"/>
  <c r="AJ363" i="2"/>
  <c r="M363" i="2"/>
  <c r="H363" i="2"/>
  <c r="AV362" i="2"/>
  <c r="AJ362" i="2"/>
  <c r="M362" i="2"/>
  <c r="H362" i="2"/>
  <c r="AV361" i="2"/>
  <c r="AJ361" i="2"/>
  <c r="M361" i="2"/>
  <c r="H361" i="2"/>
  <c r="AV360" i="2"/>
  <c r="AJ360" i="2"/>
  <c r="M360" i="2"/>
  <c r="H360" i="2"/>
  <c r="AV359" i="2"/>
  <c r="AJ359" i="2"/>
  <c r="M359" i="2"/>
  <c r="H359" i="2"/>
  <c r="AJ358" i="2"/>
  <c r="AJ356" i="2"/>
  <c r="AJ355" i="2"/>
  <c r="AV353" i="2"/>
  <c r="AJ353" i="2"/>
  <c r="M353" i="2"/>
  <c r="H353" i="2"/>
  <c r="AV352" i="2"/>
  <c r="AJ352" i="2"/>
  <c r="M352" i="2"/>
  <c r="H352" i="2"/>
  <c r="AV351" i="2"/>
  <c r="AJ351" i="2"/>
  <c r="M351" i="2"/>
  <c r="H351" i="2"/>
  <c r="AV350" i="2"/>
  <c r="AJ350" i="2"/>
  <c r="M350" i="2"/>
  <c r="H350" i="2"/>
  <c r="AV349" i="2"/>
  <c r="AJ349" i="2"/>
  <c r="M349" i="2"/>
  <c r="H349" i="2"/>
  <c r="AV348" i="2"/>
  <c r="AJ348" i="2"/>
  <c r="M348" i="2"/>
  <c r="H348" i="2"/>
  <c r="AV347" i="2"/>
  <c r="AJ347" i="2"/>
  <c r="M347" i="2"/>
  <c r="H347" i="2"/>
  <c r="AV346" i="2"/>
  <c r="AJ346" i="2"/>
  <c r="M346" i="2"/>
  <c r="H346" i="2"/>
  <c r="AV345" i="2"/>
  <c r="AJ345" i="2"/>
  <c r="M345" i="2"/>
  <c r="H345" i="2"/>
  <c r="AV344" i="2"/>
  <c r="AJ344" i="2"/>
  <c r="M344" i="2"/>
  <c r="H344" i="2"/>
  <c r="AV343" i="2"/>
  <c r="AJ343" i="2"/>
  <c r="M343" i="2"/>
  <c r="H343" i="2"/>
  <c r="AV342" i="2"/>
  <c r="AJ342" i="2"/>
  <c r="M342" i="2"/>
  <c r="H342" i="2"/>
  <c r="AV341" i="2"/>
  <c r="AJ341" i="2"/>
  <c r="M341" i="2"/>
  <c r="H341" i="2"/>
  <c r="AV340" i="2"/>
  <c r="AJ340" i="2"/>
  <c r="M340" i="2"/>
  <c r="H340" i="2"/>
  <c r="AV339" i="2"/>
  <c r="AJ339" i="2"/>
  <c r="M339" i="2"/>
  <c r="H339" i="2"/>
  <c r="AV338" i="2"/>
  <c r="AJ338" i="2"/>
  <c r="M338" i="2"/>
  <c r="H338" i="2"/>
  <c r="AV337" i="2"/>
  <c r="AJ337" i="2"/>
  <c r="M337" i="2"/>
  <c r="H337" i="2"/>
  <c r="AV336" i="2"/>
  <c r="AJ336" i="2"/>
  <c r="M336" i="2"/>
  <c r="H336" i="2"/>
  <c r="AV335" i="2"/>
  <c r="AJ335" i="2"/>
  <c r="M335" i="2"/>
  <c r="H335" i="2"/>
  <c r="AV334" i="2"/>
  <c r="AJ334" i="2"/>
  <c r="M334" i="2"/>
  <c r="H334" i="2"/>
  <c r="AV333" i="2"/>
  <c r="AJ333" i="2"/>
  <c r="M333" i="2"/>
  <c r="H333" i="2"/>
  <c r="AV332" i="2"/>
  <c r="AJ332" i="2"/>
  <c r="M332" i="2"/>
  <c r="H332" i="2"/>
  <c r="AV331" i="2"/>
  <c r="AJ331" i="2"/>
  <c r="M331" i="2"/>
  <c r="H331" i="2"/>
  <c r="AV330" i="2"/>
  <c r="AJ330" i="2"/>
  <c r="M330" i="2"/>
  <c r="H330" i="2"/>
  <c r="AV329" i="2"/>
  <c r="AJ329" i="2"/>
  <c r="M329" i="2"/>
  <c r="H329" i="2"/>
  <c r="AV328" i="2"/>
  <c r="AJ328" i="2"/>
  <c r="M328" i="2"/>
  <c r="H328" i="2"/>
  <c r="AV327" i="2"/>
  <c r="AJ327" i="2"/>
  <c r="M327" i="2"/>
  <c r="H327" i="2"/>
  <c r="AV326" i="2"/>
  <c r="AJ326" i="2"/>
  <c r="M326" i="2"/>
  <c r="H326" i="2"/>
  <c r="AV325" i="2"/>
  <c r="AJ325" i="2"/>
  <c r="M325" i="2"/>
  <c r="H325" i="2"/>
  <c r="AV324" i="2"/>
  <c r="AJ324" i="2"/>
  <c r="M324" i="2"/>
  <c r="H324" i="2"/>
  <c r="AV323" i="2"/>
  <c r="AJ323" i="2"/>
  <c r="M323" i="2"/>
  <c r="H323" i="2"/>
  <c r="AV322" i="2"/>
  <c r="AJ322" i="2"/>
  <c r="M322" i="2"/>
  <c r="H322" i="2"/>
  <c r="AV321" i="2"/>
  <c r="AJ321" i="2"/>
  <c r="M321" i="2"/>
  <c r="H321" i="2"/>
  <c r="AV320" i="2"/>
  <c r="AJ320" i="2"/>
  <c r="M320" i="2"/>
  <c r="H320" i="2"/>
  <c r="AV319" i="2"/>
  <c r="AJ319" i="2"/>
  <c r="M319" i="2"/>
  <c r="H319" i="2"/>
  <c r="AV318" i="2"/>
  <c r="AJ318" i="2"/>
  <c r="M318" i="2"/>
  <c r="H318" i="2"/>
  <c r="AV317" i="2"/>
  <c r="AJ317" i="2"/>
  <c r="M317" i="2"/>
  <c r="H317" i="2"/>
  <c r="AV316" i="2"/>
  <c r="AJ316" i="2"/>
  <c r="M316" i="2"/>
  <c r="H316" i="2"/>
  <c r="AV315" i="2"/>
  <c r="AJ315" i="2"/>
  <c r="M315" i="2"/>
  <c r="H315" i="2"/>
  <c r="AV314" i="2"/>
  <c r="AJ314" i="2"/>
  <c r="M314" i="2"/>
  <c r="H314" i="2"/>
  <c r="AV313" i="2"/>
  <c r="AJ313" i="2"/>
  <c r="M313" i="2"/>
  <c r="H313" i="2"/>
  <c r="AV312" i="2"/>
  <c r="AJ312" i="2"/>
  <c r="M312" i="2"/>
  <c r="H312" i="2"/>
  <c r="AV311" i="2"/>
  <c r="AJ311" i="2"/>
  <c r="M311" i="2"/>
  <c r="H311" i="2"/>
  <c r="AV310" i="2"/>
  <c r="AJ310" i="2"/>
  <c r="M310" i="2"/>
  <c r="H310" i="2"/>
  <c r="AV309" i="2"/>
  <c r="AJ309" i="2"/>
  <c r="M309" i="2"/>
  <c r="H309" i="2"/>
  <c r="AV308" i="2"/>
  <c r="AJ308" i="2"/>
  <c r="M308" i="2"/>
  <c r="H308" i="2"/>
  <c r="AV307" i="2"/>
  <c r="AJ307" i="2"/>
  <c r="M307" i="2"/>
  <c r="H307" i="2"/>
  <c r="AV306" i="2"/>
  <c r="AJ306" i="2"/>
  <c r="M306" i="2"/>
  <c r="H306" i="2"/>
  <c r="AV305" i="2"/>
  <c r="AJ305" i="2"/>
  <c r="M305" i="2"/>
  <c r="H305" i="2"/>
  <c r="AV304" i="2"/>
  <c r="AJ304" i="2"/>
  <c r="M304" i="2"/>
  <c r="H304" i="2"/>
  <c r="AV303" i="2"/>
  <c r="AJ303" i="2"/>
  <c r="M303" i="2"/>
  <c r="H303" i="2"/>
  <c r="AV302" i="2"/>
  <c r="AJ302" i="2"/>
  <c r="M302" i="2"/>
  <c r="H302" i="2"/>
  <c r="AV301" i="2"/>
  <c r="AJ301" i="2"/>
  <c r="M301" i="2"/>
  <c r="H301" i="2"/>
  <c r="AV300" i="2"/>
  <c r="AJ300" i="2"/>
  <c r="M300" i="2"/>
  <c r="H300" i="2"/>
  <c r="AV299" i="2"/>
  <c r="AJ299" i="2"/>
  <c r="M299" i="2"/>
  <c r="H299" i="2"/>
  <c r="AV298" i="2"/>
  <c r="AJ298" i="2"/>
  <c r="M298" i="2"/>
  <c r="H298" i="2"/>
  <c r="M297" i="2"/>
  <c r="G297" i="2" s="1"/>
  <c r="AV296" i="2"/>
  <c r="AJ296" i="2"/>
  <c r="M296" i="2"/>
  <c r="H296" i="2"/>
  <c r="AV295" i="2"/>
  <c r="AJ295" i="2"/>
  <c r="M295" i="2"/>
  <c r="H295" i="2"/>
  <c r="AV294" i="2"/>
  <c r="AJ294" i="2"/>
  <c r="M294" i="2"/>
  <c r="H294" i="2"/>
  <c r="AV293" i="2"/>
  <c r="AJ293" i="2"/>
  <c r="M293" i="2"/>
  <c r="H293" i="2"/>
  <c r="M292" i="2"/>
  <c r="G292" i="2" s="1"/>
  <c r="AV291" i="2"/>
  <c r="M291" i="2"/>
  <c r="H291" i="2"/>
  <c r="AV290" i="2"/>
  <c r="AJ290" i="2"/>
  <c r="M290" i="2"/>
  <c r="H290" i="2"/>
  <c r="M289" i="2"/>
  <c r="G289" i="2" s="1"/>
  <c r="AV288" i="2"/>
  <c r="AJ288" i="2"/>
  <c r="M288" i="2"/>
  <c r="H288" i="2"/>
  <c r="AV287" i="2"/>
  <c r="AJ287" i="2"/>
  <c r="M287" i="2"/>
  <c r="H287" i="2"/>
  <c r="AV286" i="2"/>
  <c r="AJ286" i="2"/>
  <c r="M286" i="2"/>
  <c r="H286" i="2"/>
  <c r="AV285" i="2"/>
  <c r="AJ285" i="2"/>
  <c r="M285" i="2"/>
  <c r="H285" i="2"/>
  <c r="AV284" i="2"/>
  <c r="AJ284" i="2"/>
  <c r="M284" i="2"/>
  <c r="H284" i="2"/>
  <c r="AV283" i="2"/>
  <c r="AJ283" i="2"/>
  <c r="M283" i="2"/>
  <c r="H283" i="2"/>
  <c r="AV282" i="2"/>
  <c r="AJ282" i="2"/>
  <c r="M282" i="2"/>
  <c r="H282" i="2"/>
  <c r="AV281" i="2"/>
  <c r="AT41" i="3" s="1"/>
  <c r="E41" i="3" s="1"/>
  <c r="AJ281" i="2"/>
  <c r="M281" i="2"/>
  <c r="H281" i="2"/>
  <c r="AV280" i="2"/>
  <c r="AJ280" i="2"/>
  <c r="M280" i="2"/>
  <c r="H280" i="2"/>
  <c r="AV279" i="2"/>
  <c r="AT39" i="3" s="1"/>
  <c r="AJ279" i="2"/>
  <c r="M279" i="2"/>
  <c r="H279" i="2"/>
  <c r="AV278" i="2"/>
  <c r="AJ278" i="2"/>
  <c r="M278" i="2"/>
  <c r="H278" i="2"/>
  <c r="AV277" i="2"/>
  <c r="AJ277" i="2"/>
  <c r="M277" i="2"/>
  <c r="H277" i="2"/>
  <c r="AV276" i="2"/>
  <c r="AJ276" i="2"/>
  <c r="M276" i="2"/>
  <c r="H276" i="2"/>
  <c r="AV275" i="2"/>
  <c r="AJ275" i="2"/>
  <c r="M275" i="2"/>
  <c r="H275" i="2"/>
  <c r="AV274" i="2"/>
  <c r="AJ274" i="2"/>
  <c r="M274" i="2"/>
  <c r="H274" i="2"/>
  <c r="AV273" i="2"/>
  <c r="AJ273" i="2"/>
  <c r="M273" i="2"/>
  <c r="H273" i="2"/>
  <c r="M272" i="2"/>
  <c r="G272" i="2" s="1"/>
  <c r="AV271" i="2"/>
  <c r="AJ271" i="2"/>
  <c r="M271" i="2"/>
  <c r="H271" i="2"/>
  <c r="AV270" i="2"/>
  <c r="AJ270" i="2"/>
  <c r="M270" i="2"/>
  <c r="H270" i="2"/>
  <c r="AV269" i="2"/>
  <c r="AJ269" i="2"/>
  <c r="M269" i="2"/>
  <c r="H269" i="2"/>
  <c r="AV268" i="2"/>
  <c r="AJ268" i="2"/>
  <c r="M268" i="2"/>
  <c r="H268" i="2"/>
  <c r="AV267" i="2"/>
  <c r="M267" i="2"/>
  <c r="H267" i="2"/>
  <c r="AV266" i="2"/>
  <c r="AJ266" i="2"/>
  <c r="M266" i="2"/>
  <c r="H266" i="2"/>
  <c r="AV265" i="2"/>
  <c r="AJ265" i="2"/>
  <c r="M265" i="2"/>
  <c r="H265" i="2"/>
  <c r="AV264" i="2"/>
  <c r="AJ264" i="2"/>
  <c r="M264" i="2"/>
  <c r="H264" i="2"/>
  <c r="AV263" i="2"/>
  <c r="AJ263" i="2"/>
  <c r="M263" i="2"/>
  <c r="H263" i="2"/>
  <c r="AV262" i="2"/>
  <c r="AJ262" i="2"/>
  <c r="M262" i="2"/>
  <c r="H262" i="2"/>
  <c r="AV261" i="2"/>
  <c r="AJ261" i="2"/>
  <c r="M261" i="2"/>
  <c r="H261" i="2"/>
  <c r="AV260" i="2"/>
  <c r="AJ260" i="2"/>
  <c r="M260" i="2"/>
  <c r="H260" i="2"/>
  <c r="AV259" i="2"/>
  <c r="AJ259" i="2"/>
  <c r="M259" i="2"/>
  <c r="H259" i="2"/>
  <c r="AV258" i="2"/>
  <c r="AJ258" i="2"/>
  <c r="M258" i="2"/>
  <c r="H258" i="2"/>
  <c r="AJ257" i="2"/>
  <c r="M257" i="2"/>
  <c r="G257" i="2" s="1"/>
  <c r="H257" i="2"/>
  <c r="AV256" i="2"/>
  <c r="AJ256" i="2"/>
  <c r="M256" i="2"/>
  <c r="H256" i="2"/>
  <c r="AV255" i="2"/>
  <c r="AJ255" i="2"/>
  <c r="M255" i="2"/>
  <c r="H255" i="2"/>
  <c r="AJ254" i="2"/>
  <c r="M254" i="2"/>
  <c r="H254" i="2"/>
  <c r="AV253" i="2"/>
  <c r="AJ253" i="2"/>
  <c r="M253" i="2"/>
  <c r="H253" i="2"/>
  <c r="AV252" i="2"/>
  <c r="AJ252" i="2"/>
  <c r="M252" i="2"/>
  <c r="H252" i="2"/>
  <c r="AV251" i="2"/>
  <c r="AJ251" i="2"/>
  <c r="M251" i="2"/>
  <c r="H251" i="2"/>
  <c r="AV250" i="2"/>
  <c r="AJ250" i="2"/>
  <c r="M250" i="2"/>
  <c r="H250" i="2"/>
  <c r="AV249" i="2"/>
  <c r="AJ249" i="2"/>
  <c r="M249" i="2"/>
  <c r="H249" i="2"/>
  <c r="AV248" i="2"/>
  <c r="AJ248" i="2"/>
  <c r="M248" i="2"/>
  <c r="H248" i="2"/>
  <c r="AV247" i="2"/>
  <c r="AJ247" i="2"/>
  <c r="M247" i="2"/>
  <c r="H247" i="2"/>
  <c r="AV246" i="2"/>
  <c r="AJ246" i="2"/>
  <c r="M246" i="2"/>
  <c r="H246" i="2"/>
  <c r="AV245" i="2"/>
  <c r="AJ245" i="2"/>
  <c r="M245" i="2"/>
  <c r="H245" i="2"/>
  <c r="AV244" i="2"/>
  <c r="AJ244" i="2"/>
  <c r="M244" i="2"/>
  <c r="H244" i="2"/>
  <c r="AV243" i="2"/>
  <c r="AJ243" i="2"/>
  <c r="M243" i="2"/>
  <c r="H243" i="2"/>
  <c r="AV242" i="2"/>
  <c r="AJ242" i="2"/>
  <c r="M242" i="2"/>
  <c r="H242" i="2"/>
  <c r="AV241" i="2"/>
  <c r="AJ241" i="2"/>
  <c r="M241" i="2"/>
  <c r="H241" i="2"/>
  <c r="AV240" i="2"/>
  <c r="AJ240" i="2"/>
  <c r="M240" i="2"/>
  <c r="H240" i="2"/>
  <c r="AV239" i="2"/>
  <c r="AJ239" i="2"/>
  <c r="M239" i="2"/>
  <c r="H239" i="2"/>
  <c r="AJ238" i="2"/>
  <c r="AJ236" i="2"/>
  <c r="M236" i="2"/>
  <c r="AJ235" i="2"/>
  <c r="AV108" i="2"/>
  <c r="AJ108" i="2"/>
  <c r="M108" i="2"/>
  <c r="H108" i="2"/>
  <c r="AV107" i="2"/>
  <c r="AJ107" i="2"/>
  <c r="M107" i="2"/>
  <c r="H107" i="2"/>
  <c r="AV106" i="2"/>
  <c r="AJ106" i="2"/>
  <c r="M106" i="2"/>
  <c r="H106" i="2"/>
  <c r="AV105" i="2"/>
  <c r="AJ105" i="2"/>
  <c r="M105" i="2"/>
  <c r="H105" i="2"/>
  <c r="AV104" i="2"/>
  <c r="AJ104" i="2"/>
  <c r="M104" i="2"/>
  <c r="H104" i="2"/>
  <c r="AV103" i="2"/>
  <c r="AJ103" i="2"/>
  <c r="M103" i="2"/>
  <c r="H103" i="2"/>
  <c r="AJ102" i="2"/>
  <c r="M102" i="2"/>
  <c r="G102" i="2" s="1"/>
  <c r="H102" i="2"/>
  <c r="AV101" i="2"/>
  <c r="AJ101" i="2"/>
  <c r="M101" i="2"/>
  <c r="H101" i="2"/>
  <c r="AV100" i="2"/>
  <c r="AJ100" i="2"/>
  <c r="M100" i="2"/>
  <c r="H100" i="2"/>
  <c r="AV99" i="2"/>
  <c r="AJ99" i="2"/>
  <c r="M99" i="2"/>
  <c r="H99" i="2"/>
  <c r="AV98" i="2"/>
  <c r="AJ98" i="2"/>
  <c r="M98" i="2"/>
  <c r="H98" i="2"/>
  <c r="AV97" i="2"/>
  <c r="AJ97" i="2"/>
  <c r="M97" i="2"/>
  <c r="H97" i="2"/>
  <c r="AV96" i="2"/>
  <c r="AJ96" i="2"/>
  <c r="M96" i="2"/>
  <c r="H96" i="2"/>
  <c r="AV95" i="2"/>
  <c r="AJ95" i="2"/>
  <c r="M95" i="2"/>
  <c r="H95" i="2"/>
  <c r="AV94" i="2"/>
  <c r="AJ94" i="2"/>
  <c r="M94" i="2"/>
  <c r="H94" i="2"/>
  <c r="AV93" i="2"/>
  <c r="AJ93" i="2"/>
  <c r="M93" i="2"/>
  <c r="H93" i="2"/>
  <c r="AJ92" i="2"/>
  <c r="M92" i="2"/>
  <c r="G92" i="2" s="1"/>
  <c r="H92" i="2"/>
  <c r="AJ91" i="2"/>
  <c r="M91" i="2"/>
  <c r="G91" i="2" s="1"/>
  <c r="H91" i="2"/>
  <c r="AJ90" i="2"/>
  <c r="M90" i="2"/>
  <c r="G90" i="2" s="1"/>
  <c r="H90" i="2"/>
  <c r="AV89" i="2"/>
  <c r="AJ89" i="2"/>
  <c r="M89" i="2"/>
  <c r="H89" i="2"/>
  <c r="AV88" i="2"/>
  <c r="AJ88" i="2"/>
  <c r="M88" i="2"/>
  <c r="H88" i="2"/>
  <c r="AV87" i="2"/>
  <c r="AJ87" i="2"/>
  <c r="M87" i="2"/>
  <c r="H87" i="2"/>
  <c r="AV86" i="2"/>
  <c r="AJ86" i="2"/>
  <c r="M86" i="2"/>
  <c r="H86" i="2"/>
  <c r="AV85" i="2"/>
  <c r="AJ85" i="2"/>
  <c r="M85" i="2"/>
  <c r="H85" i="2"/>
  <c r="AV84" i="2"/>
  <c r="AJ84" i="2"/>
  <c r="M84" i="2"/>
  <c r="H84" i="2"/>
  <c r="AV83" i="2"/>
  <c r="AJ83" i="2"/>
  <c r="M83" i="2"/>
  <c r="H83" i="2"/>
  <c r="AV82" i="2"/>
  <c r="AJ82" i="2"/>
  <c r="M82" i="2"/>
  <c r="H82" i="2"/>
  <c r="AV81" i="2"/>
  <c r="AJ81" i="2"/>
  <c r="M81" i="2"/>
  <c r="H81" i="2"/>
  <c r="AV80" i="2"/>
  <c r="AJ80" i="2"/>
  <c r="M80" i="2"/>
  <c r="H80" i="2"/>
  <c r="AV79" i="2"/>
  <c r="AJ79" i="2"/>
  <c r="M79" i="2"/>
  <c r="H79" i="2"/>
  <c r="AV78" i="2"/>
  <c r="AJ78" i="2"/>
  <c r="M78" i="2"/>
  <c r="H78" i="2"/>
  <c r="AV77" i="2"/>
  <c r="AJ77" i="2"/>
  <c r="M77" i="2"/>
  <c r="H77" i="2"/>
  <c r="AV76" i="2"/>
  <c r="AJ76" i="2"/>
  <c r="M76" i="2"/>
  <c r="H76" i="2"/>
  <c r="AV75" i="2"/>
  <c r="AJ75" i="2"/>
  <c r="M75" i="2"/>
  <c r="H75" i="2"/>
  <c r="AV74" i="2"/>
  <c r="AJ74" i="2"/>
  <c r="M74" i="2"/>
  <c r="H74" i="2"/>
  <c r="AV73" i="2"/>
  <c r="AJ73" i="2"/>
  <c r="M73" i="2"/>
  <c r="H73" i="2"/>
  <c r="AV72" i="2"/>
  <c r="AJ72" i="2"/>
  <c r="M72" i="2"/>
  <c r="H72" i="2"/>
  <c r="AV71" i="2"/>
  <c r="AJ71" i="2"/>
  <c r="M71" i="2"/>
  <c r="H71" i="2"/>
  <c r="AV70" i="2"/>
  <c r="AJ70" i="2"/>
  <c r="M70" i="2"/>
  <c r="H70" i="2"/>
  <c r="AV69" i="2"/>
  <c r="AJ69" i="2"/>
  <c r="M69" i="2"/>
  <c r="H69" i="2"/>
  <c r="AV68" i="2"/>
  <c r="AJ68" i="2"/>
  <c r="M68" i="2"/>
  <c r="H68" i="2"/>
  <c r="AV67" i="2"/>
  <c r="AJ67" i="2"/>
  <c r="M67" i="2"/>
  <c r="H67" i="2"/>
  <c r="AV66" i="2"/>
  <c r="AJ66" i="2"/>
  <c r="M66" i="2"/>
  <c r="H66" i="2"/>
  <c r="AV65" i="2"/>
  <c r="AJ65" i="2"/>
  <c r="M65" i="2"/>
  <c r="H65" i="2"/>
  <c r="AV64" i="2"/>
  <c r="AJ64" i="2"/>
  <c r="M64" i="2"/>
  <c r="H64" i="2"/>
  <c r="AV63" i="2"/>
  <c r="AJ63" i="2"/>
  <c r="M63" i="2"/>
  <c r="H63" i="2"/>
  <c r="AV62" i="2"/>
  <c r="AJ62" i="2"/>
  <c r="M62" i="2"/>
  <c r="H62" i="2"/>
  <c r="AV61" i="2"/>
  <c r="AJ61" i="2"/>
  <c r="M61" i="2"/>
  <c r="H61" i="2"/>
  <c r="AV60" i="2"/>
  <c r="AJ60" i="2"/>
  <c r="M60" i="2"/>
  <c r="H60" i="2"/>
  <c r="AV59" i="2"/>
  <c r="AJ59" i="2"/>
  <c r="M59" i="2"/>
  <c r="H59" i="2"/>
  <c r="AV58" i="2"/>
  <c r="AJ58" i="2"/>
  <c r="M58" i="2"/>
  <c r="H58" i="2"/>
  <c r="AV57" i="2"/>
  <c r="AJ57" i="2"/>
  <c r="M57" i="2"/>
  <c r="H57" i="2"/>
  <c r="AV56" i="2"/>
  <c r="AJ56" i="2"/>
  <c r="M56" i="2"/>
  <c r="H56" i="2"/>
  <c r="AV55" i="2"/>
  <c r="AJ55" i="2"/>
  <c r="M55" i="2"/>
  <c r="H55" i="2"/>
  <c r="AV54" i="2"/>
  <c r="AJ54" i="2"/>
  <c r="M54" i="2"/>
  <c r="H54" i="2"/>
  <c r="AV53" i="2"/>
  <c r="AJ53" i="2"/>
  <c r="M53" i="2"/>
  <c r="H53" i="2"/>
  <c r="AV52" i="2"/>
  <c r="AJ52" i="2"/>
  <c r="M52" i="2"/>
  <c r="H52" i="2"/>
  <c r="AV51" i="2"/>
  <c r="AJ51" i="2"/>
  <c r="M51" i="2"/>
  <c r="H51" i="2"/>
  <c r="AV50" i="2"/>
  <c r="AJ50" i="2"/>
  <c r="M50" i="2"/>
  <c r="H50" i="2"/>
  <c r="AV49" i="2"/>
  <c r="AJ49" i="2"/>
  <c r="M49" i="2"/>
  <c r="H49" i="2"/>
  <c r="AV48" i="2"/>
  <c r="AJ48" i="2"/>
  <c r="M48" i="2"/>
  <c r="H48" i="2"/>
  <c r="AV47" i="2"/>
  <c r="AJ47" i="2"/>
  <c r="M47" i="2"/>
  <c r="H47" i="2"/>
  <c r="AV46" i="2"/>
  <c r="AJ46" i="2"/>
  <c r="M46" i="2"/>
  <c r="H46" i="2"/>
  <c r="AV45" i="2"/>
  <c r="AJ45" i="2"/>
  <c r="M45" i="2"/>
  <c r="H45" i="2"/>
  <c r="AV44" i="2"/>
  <c r="AJ44" i="2"/>
  <c r="M44" i="2"/>
  <c r="H44" i="2"/>
  <c r="AV43" i="2"/>
  <c r="AJ43" i="2"/>
  <c r="M43" i="2"/>
  <c r="H43" i="2"/>
  <c r="AV42" i="2"/>
  <c r="AJ42" i="2"/>
  <c r="M42" i="2"/>
  <c r="H42" i="2"/>
  <c r="AV41" i="2"/>
  <c r="AJ41" i="2"/>
  <c r="M41" i="2"/>
  <c r="H41" i="2"/>
  <c r="AV40" i="2"/>
  <c r="AJ40" i="2"/>
  <c r="M40" i="2"/>
  <c r="H40" i="2"/>
  <c r="AV39" i="2"/>
  <c r="AJ39" i="2"/>
  <c r="M39" i="2"/>
  <c r="H39" i="2"/>
  <c r="AV38" i="2"/>
  <c r="AJ38" i="2"/>
  <c r="M38" i="2"/>
  <c r="H38" i="2"/>
  <c r="AV37" i="2"/>
  <c r="AJ37" i="2"/>
  <c r="M37" i="2"/>
  <c r="H37" i="2"/>
  <c r="AV36" i="2"/>
  <c r="AJ36" i="2"/>
  <c r="M36" i="2"/>
  <c r="H36" i="2"/>
  <c r="AV35" i="2"/>
  <c r="AJ35" i="2"/>
  <c r="M35" i="2"/>
  <c r="H35" i="2"/>
  <c r="AV34" i="2"/>
  <c r="AJ34" i="2"/>
  <c r="M34" i="2"/>
  <c r="H34" i="2"/>
  <c r="AV33" i="2"/>
  <c r="AJ33" i="2"/>
  <c r="M33" i="2"/>
  <c r="H33" i="2"/>
  <c r="AV32" i="2"/>
  <c r="AJ32" i="2"/>
  <c r="M32" i="2"/>
  <c r="H32" i="2"/>
  <c r="AV31" i="2"/>
  <c r="AJ31" i="2"/>
  <c r="M31" i="2"/>
  <c r="H31" i="2"/>
  <c r="AV30" i="2"/>
  <c r="AJ30" i="2"/>
  <c r="M30" i="2"/>
  <c r="H30" i="2"/>
  <c r="AV29" i="2"/>
  <c r="AJ29" i="2"/>
  <c r="M29" i="2"/>
  <c r="H29" i="2"/>
  <c r="AV28" i="2"/>
  <c r="AJ28" i="2"/>
  <c r="M28" i="2"/>
  <c r="H28" i="2"/>
  <c r="AV27" i="2"/>
  <c r="AJ27" i="2"/>
  <c r="M27" i="2"/>
  <c r="H27" i="2"/>
  <c r="AV26" i="2"/>
  <c r="AJ26" i="2"/>
  <c r="M26" i="2"/>
  <c r="H26" i="2"/>
  <c r="AV25" i="2"/>
  <c r="AJ25" i="2"/>
  <c r="M25" i="2"/>
  <c r="H25" i="2"/>
  <c r="AV24" i="2"/>
  <c r="AJ24" i="2"/>
  <c r="M24" i="2"/>
  <c r="H24" i="2"/>
  <c r="AV23" i="2"/>
  <c r="AJ23" i="2"/>
  <c r="M23" i="2"/>
  <c r="H23" i="2"/>
  <c r="AV22" i="2"/>
  <c r="AJ22" i="2"/>
  <c r="M22" i="2"/>
  <c r="H22" i="2"/>
  <c r="AV21" i="2"/>
  <c r="AJ21" i="2"/>
  <c r="M21" i="2"/>
  <c r="H21" i="2"/>
  <c r="AV20" i="2"/>
  <c r="AJ20" i="2"/>
  <c r="M20" i="2"/>
  <c r="H20" i="2"/>
  <c r="AV19" i="2"/>
  <c r="AJ19" i="2"/>
  <c r="M19" i="2"/>
  <c r="H19" i="2"/>
  <c r="AV18" i="2"/>
  <c r="AJ18" i="2"/>
  <c r="M18" i="2"/>
  <c r="H18" i="2"/>
  <c r="AV17" i="2"/>
  <c r="AJ17" i="2"/>
  <c r="M17" i="2"/>
  <c r="H17" i="2"/>
  <c r="AV16" i="2"/>
  <c r="AJ16" i="2"/>
  <c r="M16" i="2"/>
  <c r="H16" i="2"/>
  <c r="AV15" i="2"/>
  <c r="AJ15" i="2"/>
  <c r="M15" i="2"/>
  <c r="H15" i="2"/>
  <c r="AV14" i="2"/>
  <c r="AJ14" i="2"/>
  <c r="M14" i="2"/>
  <c r="H14" i="2"/>
  <c r="AV13" i="2"/>
  <c r="AJ13" i="2"/>
  <c r="M13" i="2"/>
  <c r="H13" i="2"/>
  <c r="AV12" i="2"/>
  <c r="AJ12" i="2"/>
  <c r="M12" i="2"/>
  <c r="H12" i="2"/>
  <c r="AV11" i="2"/>
  <c r="AJ11" i="2"/>
  <c r="M11" i="2"/>
  <c r="H11" i="2"/>
  <c r="AV10" i="2"/>
  <c r="AJ10" i="2"/>
  <c r="M10" i="2"/>
  <c r="H10" i="2"/>
  <c r="AV9" i="2"/>
  <c r="AJ9" i="2"/>
  <c r="M9" i="2"/>
  <c r="H9" i="2"/>
  <c r="AV420" i="2" l="1"/>
  <c r="L9" i="4"/>
  <c r="AV7" i="4"/>
  <c r="AZ10" i="4"/>
  <c r="X9" i="4"/>
  <c r="P9" i="4"/>
  <c r="AF62" i="3"/>
  <c r="AV9" i="4"/>
  <c r="I98" i="3"/>
  <c r="Y98" i="3"/>
  <c r="Q98" i="3"/>
  <c r="AC152" i="3"/>
  <c r="U152" i="3"/>
  <c r="M152" i="3"/>
  <c r="M238" i="2"/>
  <c r="AV356" i="2"/>
  <c r="M422" i="2"/>
  <c r="W10" i="4"/>
  <c r="N10" i="4"/>
  <c r="AY10" i="4"/>
  <c r="W9" i="4"/>
  <c r="O9" i="4"/>
  <c r="F75" i="3"/>
  <c r="AA80" i="3"/>
  <c r="S80" i="3"/>
  <c r="K78" i="3"/>
  <c r="AT77" i="3"/>
  <c r="X98" i="3"/>
  <c r="P98" i="3"/>
  <c r="BC98" i="3"/>
  <c r="AB152" i="3"/>
  <c r="T152" i="3"/>
  <c r="Z152" i="3"/>
  <c r="R152" i="3"/>
  <c r="BA152" i="3"/>
  <c r="AW152" i="3"/>
  <c r="AZ152" i="3"/>
  <c r="X7" i="4"/>
  <c r="AD10" i="4"/>
  <c r="H419" i="2"/>
  <c r="AW10" i="4"/>
  <c r="AW62" i="3"/>
  <c r="BA62" i="3"/>
  <c r="BA9" i="4"/>
  <c r="AY80" i="3"/>
  <c r="BA98" i="3"/>
  <c r="X152" i="3"/>
  <c r="P152" i="3"/>
  <c r="P7" i="4"/>
  <c r="V10" i="4"/>
  <c r="AX10" i="4"/>
  <c r="AX62" i="3"/>
  <c r="BB62" i="3"/>
  <c r="AV419" i="2"/>
  <c r="AE32" i="3"/>
  <c r="F58" i="3"/>
  <c r="X80" i="3"/>
  <c r="W80" i="3"/>
  <c r="O80" i="3"/>
  <c r="AX80" i="3"/>
  <c r="F95" i="3"/>
  <c r="J98" i="3"/>
  <c r="AC98" i="3"/>
  <c r="U98" i="3"/>
  <c r="M98" i="3"/>
  <c r="W152" i="3"/>
  <c r="O152" i="3"/>
  <c r="Z32" i="3"/>
  <c r="Z7" i="4"/>
  <c r="R32" i="3"/>
  <c r="R7" i="4"/>
  <c r="X32" i="3"/>
  <c r="X10" i="4"/>
  <c r="P32" i="3"/>
  <c r="P10" i="4"/>
  <c r="AH27" i="3"/>
  <c r="AL32" i="3"/>
  <c r="AL7" i="4"/>
  <c r="AT27" i="3"/>
  <c r="AT32" i="3" s="1"/>
  <c r="AU32" i="3"/>
  <c r="AU7" i="4"/>
  <c r="F60" i="3"/>
  <c r="AD62" i="3"/>
  <c r="V62" i="3"/>
  <c r="N62" i="3"/>
  <c r="AT58" i="3"/>
  <c r="AV62" i="3"/>
  <c r="G80" i="3"/>
  <c r="F76" i="3"/>
  <c r="BB80" i="3"/>
  <c r="AT93" i="3"/>
  <c r="AU98" i="3"/>
  <c r="AZ98" i="3"/>
  <c r="H971" i="2"/>
  <c r="G149" i="3"/>
  <c r="F149" i="3" s="1"/>
  <c r="AG10" i="4"/>
  <c r="Y32" i="3"/>
  <c r="Y7" i="4"/>
  <c r="Q32" i="3"/>
  <c r="Q7" i="4"/>
  <c r="M235" i="2"/>
  <c r="L28" i="3"/>
  <c r="K28" i="3" s="1"/>
  <c r="E28" i="3" s="1"/>
  <c r="AN32" i="3"/>
  <c r="AN7" i="4"/>
  <c r="AN12" i="4" s="1"/>
  <c r="BC32" i="3"/>
  <c r="BC7" i="4"/>
  <c r="AC62" i="3"/>
  <c r="U62" i="3"/>
  <c r="M62" i="3"/>
  <c r="BC62" i="3"/>
  <c r="BC9" i="4"/>
  <c r="AE80" i="3"/>
  <c r="AE9" i="4"/>
  <c r="AH78" i="3"/>
  <c r="AO80" i="3"/>
  <c r="H98" i="3"/>
  <c r="AV616" i="2"/>
  <c r="AY95" i="3"/>
  <c r="AY9" i="4" s="1"/>
  <c r="AJ617" i="2"/>
  <c r="AS96" i="3"/>
  <c r="AS98" i="3" s="1"/>
  <c r="H970" i="2"/>
  <c r="G148" i="3"/>
  <c r="AO152" i="3"/>
  <c r="AE98" i="3"/>
  <c r="X12" i="4"/>
  <c r="P12" i="4"/>
  <c r="AM32" i="3"/>
  <c r="BB32" i="3"/>
  <c r="BB7" i="4"/>
  <c r="AT30" i="3"/>
  <c r="AU10" i="4"/>
  <c r="AT10" i="4" s="1"/>
  <c r="F57" i="3"/>
  <c r="F62" i="3" s="1"/>
  <c r="J80" i="3"/>
  <c r="Z80" i="3"/>
  <c r="R80" i="3"/>
  <c r="K77" i="3"/>
  <c r="E77" i="3" s="1"/>
  <c r="K93" i="3"/>
  <c r="L98" i="3"/>
  <c r="Y152" i="3"/>
  <c r="Q152" i="3"/>
  <c r="AJ972" i="2"/>
  <c r="AS150" i="3"/>
  <c r="AS152" i="3" s="1"/>
  <c r="AT150" i="3"/>
  <c r="K27" i="3"/>
  <c r="L7" i="4"/>
  <c r="W32" i="3"/>
  <c r="W7" i="4"/>
  <c r="W12" i="4" s="1"/>
  <c r="O32" i="3"/>
  <c r="O7" i="4"/>
  <c r="O12" i="4" s="1"/>
  <c r="AC10" i="4"/>
  <c r="U10" i="4"/>
  <c r="O10" i="4"/>
  <c r="AO32" i="3"/>
  <c r="AH30" i="3"/>
  <c r="AH32" i="3" s="1"/>
  <c r="AO10" i="4"/>
  <c r="BA32" i="3"/>
  <c r="AU9" i="4"/>
  <c r="AA62" i="3"/>
  <c r="S62" i="3"/>
  <c r="K60" i="3"/>
  <c r="AC9" i="4"/>
  <c r="U9" i="4"/>
  <c r="M9" i="4"/>
  <c r="I80" i="3"/>
  <c r="Y80" i="3"/>
  <c r="Q80" i="3"/>
  <c r="K76" i="3"/>
  <c r="E76" i="3" s="1"/>
  <c r="AB80" i="3"/>
  <c r="T80" i="3"/>
  <c r="AJ421" i="2"/>
  <c r="AI77" i="3"/>
  <c r="H617" i="2"/>
  <c r="G96" i="3"/>
  <c r="F96" i="3" s="1"/>
  <c r="AD98" i="3"/>
  <c r="V98" i="3"/>
  <c r="N98" i="3"/>
  <c r="I152" i="3"/>
  <c r="AD32" i="3"/>
  <c r="AD7" i="4"/>
  <c r="AD12" i="4" s="1"/>
  <c r="V32" i="3"/>
  <c r="V7" i="4"/>
  <c r="V12" i="4" s="1"/>
  <c r="N32" i="3"/>
  <c r="N7" i="4"/>
  <c r="N12" i="4" s="1"/>
  <c r="AB10" i="4"/>
  <c r="T10" i="4"/>
  <c r="AS32" i="3"/>
  <c r="AZ32" i="3"/>
  <c r="AZ7" i="4"/>
  <c r="AZ12" i="4" s="1"/>
  <c r="AV32" i="3"/>
  <c r="AV10" i="4"/>
  <c r="AV12" i="4" s="1"/>
  <c r="Z62" i="3"/>
  <c r="R62" i="3"/>
  <c r="K59" i="3"/>
  <c r="AB9" i="4"/>
  <c r="T9" i="4"/>
  <c r="AL62" i="3"/>
  <c r="AH57" i="3"/>
  <c r="AT57" i="3"/>
  <c r="AZ62" i="3"/>
  <c r="AZ9" i="4"/>
  <c r="H80" i="3"/>
  <c r="K75" i="3"/>
  <c r="P80" i="3"/>
  <c r="AK80" i="3"/>
  <c r="AK9" i="4"/>
  <c r="AK12" i="4" s="1"/>
  <c r="AT94" i="3"/>
  <c r="E94" i="3" s="1"/>
  <c r="AP98" i="3"/>
  <c r="H152" i="3"/>
  <c r="K150" i="3"/>
  <c r="E150" i="3" s="1"/>
  <c r="J10" i="4"/>
  <c r="AC32" i="3"/>
  <c r="AC7" i="4"/>
  <c r="U32" i="3"/>
  <c r="U7" i="4"/>
  <c r="M32" i="3"/>
  <c r="M7" i="4"/>
  <c r="AA10" i="4"/>
  <c r="K30" i="3"/>
  <c r="E30" i="3" s="1"/>
  <c r="S10" i="4"/>
  <c r="AR32" i="3"/>
  <c r="AR10" i="4"/>
  <c r="AR12" i="4" s="1"/>
  <c r="AY32" i="3"/>
  <c r="AY7" i="4"/>
  <c r="BC10" i="4"/>
  <c r="Y62" i="3"/>
  <c r="Q62" i="3"/>
  <c r="K58" i="3"/>
  <c r="E58" i="3" s="1"/>
  <c r="AA9" i="4"/>
  <c r="S9" i="4"/>
  <c r="AY62" i="3"/>
  <c r="L80" i="3"/>
  <c r="AD80" i="3"/>
  <c r="V80" i="3"/>
  <c r="N80" i="3"/>
  <c r="AW80" i="3"/>
  <c r="BA80" i="3"/>
  <c r="AJ80" i="3"/>
  <c r="F94" i="3"/>
  <c r="AB98" i="3"/>
  <c r="T98" i="3"/>
  <c r="AH93" i="3"/>
  <c r="AL98" i="3"/>
  <c r="F147" i="3"/>
  <c r="AL152" i="3"/>
  <c r="AV704" i="2"/>
  <c r="BA105" i="3"/>
  <c r="I10" i="4"/>
  <c r="AB32" i="3"/>
  <c r="AB7" i="4"/>
  <c r="T32" i="3"/>
  <c r="T7" i="4"/>
  <c r="E31" i="3"/>
  <c r="Z10" i="4"/>
  <c r="R10" i="4"/>
  <c r="AQ32" i="3"/>
  <c r="AQ10" i="4"/>
  <c r="AQ12" i="4" s="1"/>
  <c r="AX32" i="3"/>
  <c r="AX7" i="4"/>
  <c r="BB10" i="4"/>
  <c r="X62" i="3"/>
  <c r="P62" i="3"/>
  <c r="AE62" i="3"/>
  <c r="AT60" i="3"/>
  <c r="AX9" i="4"/>
  <c r="F78" i="3"/>
  <c r="AC80" i="3"/>
  <c r="U80" i="3"/>
  <c r="M80" i="3"/>
  <c r="AH75" i="3"/>
  <c r="AL80" i="3"/>
  <c r="AT75" i="3"/>
  <c r="AT80" i="3" s="1"/>
  <c r="AU80" i="3"/>
  <c r="AV80" i="3"/>
  <c r="F93" i="3"/>
  <c r="K96" i="3"/>
  <c r="E96" i="3" s="1"/>
  <c r="AA98" i="3"/>
  <c r="S98" i="3"/>
  <c r="K147" i="3"/>
  <c r="L152" i="3"/>
  <c r="K148" i="3"/>
  <c r="E148" i="3" s="1"/>
  <c r="AU152" i="3"/>
  <c r="AT147" i="3"/>
  <c r="AV152" i="3"/>
  <c r="AE10" i="4"/>
  <c r="AT44" i="3"/>
  <c r="E39" i="3"/>
  <c r="E44" i="3" s="1"/>
  <c r="F32" i="3"/>
  <c r="G32" i="3"/>
  <c r="G7" i="4"/>
  <c r="F7" i="4" s="1"/>
  <c r="F30" i="3"/>
  <c r="H10" i="4"/>
  <c r="AA32" i="3"/>
  <c r="AA7" i="4"/>
  <c r="S32" i="3"/>
  <c r="S7" i="4"/>
  <c r="L10" i="4"/>
  <c r="Y10" i="4"/>
  <c r="Q10" i="4"/>
  <c r="AP32" i="3"/>
  <c r="AP10" i="4"/>
  <c r="AP12" i="4" s="1"/>
  <c r="AW32" i="3"/>
  <c r="AW7" i="4"/>
  <c r="L62" i="3"/>
  <c r="K57" i="3"/>
  <c r="W62" i="3"/>
  <c r="O62" i="3"/>
  <c r="Y9" i="4"/>
  <c r="Q9" i="4"/>
  <c r="AO62" i="3"/>
  <c r="AH60" i="3"/>
  <c r="AU62" i="3"/>
  <c r="AW9" i="4"/>
  <c r="F77" i="3"/>
  <c r="AF80" i="3"/>
  <c r="BC80" i="3"/>
  <c r="AT78" i="3"/>
  <c r="E78" i="3" s="1"/>
  <c r="K95" i="3"/>
  <c r="Z98" i="3"/>
  <c r="R98" i="3"/>
  <c r="AJ616" i="2"/>
  <c r="AJ95" i="3"/>
  <c r="AJ9" i="4" s="1"/>
  <c r="AJ12" i="4" s="1"/>
  <c r="AW98" i="3"/>
  <c r="AF98" i="3"/>
  <c r="H972" i="2"/>
  <c r="G150" i="3"/>
  <c r="F150" i="3" s="1"/>
  <c r="AD152" i="3"/>
  <c r="V152" i="3"/>
  <c r="N152" i="3"/>
  <c r="AJ969" i="2"/>
  <c r="AM147" i="3"/>
  <c r="AM152" i="3" s="1"/>
  <c r="BC152" i="3"/>
  <c r="AY152" i="3"/>
  <c r="AF10" i="4"/>
  <c r="AF152" i="3"/>
  <c r="AF7" i="4"/>
  <c r="AE152" i="3"/>
  <c r="AE7" i="4"/>
  <c r="G268" i="2"/>
  <c r="G878" i="2"/>
  <c r="G886" i="2"/>
  <c r="G926" i="2"/>
  <c r="G928" i="2"/>
  <c r="G930" i="2"/>
  <c r="G932" i="2"/>
  <c r="AV617" i="2"/>
  <c r="G239" i="2"/>
  <c r="G341" i="2"/>
  <c r="M617" i="2"/>
  <c r="H616" i="2"/>
  <c r="M419" i="2"/>
  <c r="G419" i="2" s="1"/>
  <c r="AJ419" i="2"/>
  <c r="H615" i="2"/>
  <c r="AJ614" i="2"/>
  <c r="G241" i="2"/>
  <c r="H421" i="2"/>
  <c r="AV421" i="2"/>
  <c r="H614" i="2"/>
  <c r="M421" i="2"/>
  <c r="G410" i="2"/>
  <c r="G416" i="2"/>
  <c r="G42" i="2"/>
  <c r="G450" i="2"/>
  <c r="G456" i="2"/>
  <c r="G512" i="2"/>
  <c r="H969" i="2"/>
  <c r="AV614" i="2"/>
  <c r="M969" i="2"/>
  <c r="G969" i="2" s="1"/>
  <c r="AV972" i="2"/>
  <c r="G543" i="2"/>
  <c r="G545" i="2"/>
  <c r="H355" i="2"/>
  <c r="M971" i="2"/>
  <c r="G971" i="2" s="1"/>
  <c r="AV618" i="2"/>
  <c r="G618" i="2" s="1"/>
  <c r="M614" i="2"/>
  <c r="G614" i="2" s="1"/>
  <c r="H618" i="2"/>
  <c r="G964" i="2"/>
  <c r="G966" i="2"/>
  <c r="AV357" i="2"/>
  <c r="M616" i="2"/>
  <c r="AV615" i="2"/>
  <c r="G615" i="2" s="1"/>
  <c r="H973" i="2"/>
  <c r="G418" i="2"/>
  <c r="G44" i="2"/>
  <c r="H422" i="2"/>
  <c r="AV969" i="2"/>
  <c r="M973" i="2"/>
  <c r="G973" i="2" s="1"/>
  <c r="M972" i="2"/>
  <c r="M970" i="2"/>
  <c r="G970" i="2" s="1"/>
  <c r="G45" i="2"/>
  <c r="G296" i="2"/>
  <c r="G428" i="2"/>
  <c r="G574" i="2"/>
  <c r="G576" i="2"/>
  <c r="G578" i="2"/>
  <c r="G580" i="2"/>
  <c r="G588" i="2"/>
  <c r="G600" i="2"/>
  <c r="G602" i="2"/>
  <c r="G606" i="2"/>
  <c r="G608" i="2"/>
  <c r="G761" i="2"/>
  <c r="M423" i="2"/>
  <c r="G423" i="2" s="1"/>
  <c r="G94" i="2"/>
  <c r="G98" i="2"/>
  <c r="G100" i="2"/>
  <c r="G273" i="2"/>
  <c r="G283" i="2"/>
  <c r="G285" i="2"/>
  <c r="AJ422" i="2"/>
  <c r="AV422" i="2"/>
  <c r="G422" i="2" s="1"/>
  <c r="F14" i="2"/>
  <c r="G724" i="2"/>
  <c r="H358" i="2"/>
  <c r="AJ354" i="2"/>
  <c r="G267" i="2"/>
  <c r="G547" i="2"/>
  <c r="G569" i="2"/>
  <c r="G571" i="2"/>
  <c r="G611" i="2"/>
  <c r="G106" i="2"/>
  <c r="G108" i="2"/>
  <c r="G393" i="2"/>
  <c r="G395" i="2"/>
  <c r="G397" i="2"/>
  <c r="G399" i="2"/>
  <c r="G401" i="2"/>
  <c r="G403" i="2"/>
  <c r="G407" i="2"/>
  <c r="G417" i="2"/>
  <c r="G546" i="2"/>
  <c r="G812" i="2"/>
  <c r="G852" i="2"/>
  <c r="G858" i="2"/>
  <c r="G866" i="2"/>
  <c r="AJ357" i="2"/>
  <c r="AV358" i="2"/>
  <c r="G293" i="2"/>
  <c r="G295" i="2"/>
  <c r="G622" i="2"/>
  <c r="G795" i="2"/>
  <c r="G797" i="2"/>
  <c r="G801" i="2"/>
  <c r="G803" i="2"/>
  <c r="G805" i="2"/>
  <c r="G807" i="2"/>
  <c r="G815" i="2"/>
  <c r="G817" i="2"/>
  <c r="G821" i="2"/>
  <c r="G843" i="2"/>
  <c r="G845" i="2"/>
  <c r="G847" i="2"/>
  <c r="G849" i="2"/>
  <c r="G855" i="2"/>
  <c r="G861" i="2"/>
  <c r="G863" i="2"/>
  <c r="G865" i="2"/>
  <c r="G867" i="2"/>
  <c r="G869" i="2"/>
  <c r="G901" i="2"/>
  <c r="M357" i="2"/>
  <c r="G357" i="2" s="1"/>
  <c r="G244" i="2"/>
  <c r="G324" i="2"/>
  <c r="G326" i="2"/>
  <c r="G497" i="2"/>
  <c r="M354" i="2"/>
  <c r="G58" i="2"/>
  <c r="G62" i="2"/>
  <c r="G64" i="2"/>
  <c r="G66" i="2"/>
  <c r="G68" i="2"/>
  <c r="G70" i="2"/>
  <c r="G384" i="2"/>
  <c r="G424" i="2"/>
  <c r="G472" i="2"/>
  <c r="G488" i="2"/>
  <c r="G516" i="2"/>
  <c r="G536" i="2"/>
  <c r="G655" i="2"/>
  <c r="M356" i="2"/>
  <c r="L356" i="2" s="1"/>
  <c r="M358" i="2"/>
  <c r="AV355" i="2"/>
  <c r="AV354" i="2"/>
  <c r="M355" i="2"/>
  <c r="H357" i="2"/>
  <c r="H354" i="2"/>
  <c r="G79" i="2"/>
  <c r="G81" i="2"/>
  <c r="G280" i="2"/>
  <c r="G310" i="2"/>
  <c r="G330" i="2"/>
  <c r="G390" i="2"/>
  <c r="G436" i="2"/>
  <c r="G438" i="2"/>
  <c r="G494" i="2"/>
  <c r="G496" i="2"/>
  <c r="G581" i="2"/>
  <c r="G583" i="2"/>
  <c r="G626" i="2"/>
  <c r="G784" i="2"/>
  <c r="G786" i="2"/>
  <c r="G790" i="2"/>
  <c r="G792" i="2"/>
  <c r="G909" i="2"/>
  <c r="G911" i="2"/>
  <c r="G913" i="2"/>
  <c r="G915" i="2"/>
  <c r="G917" i="2"/>
  <c r="G921" i="2"/>
  <c r="G943" i="2"/>
  <c r="G963" i="2"/>
  <c r="G965" i="2"/>
  <c r="M237" i="2"/>
  <c r="AJ237" i="2"/>
  <c r="AV238" i="2"/>
  <c r="G624" i="2"/>
  <c r="G826" i="2"/>
  <c r="G830" i="2"/>
  <c r="G832" i="2"/>
  <c r="G872" i="2"/>
  <c r="G874" i="2"/>
  <c r="G986" i="2"/>
  <c r="G459" i="2"/>
  <c r="G463" i="2"/>
  <c r="G465" i="2"/>
  <c r="G469" i="2"/>
  <c r="G485" i="2"/>
  <c r="G542" i="2"/>
  <c r="G631" i="2"/>
  <c r="G660" i="2"/>
  <c r="G669" i="2"/>
  <c r="G681" i="2"/>
  <c r="G691" i="2"/>
  <c r="G693" i="2"/>
  <c r="G695" i="2"/>
  <c r="G697" i="2"/>
  <c r="G701" i="2"/>
  <c r="G755" i="2"/>
  <c r="G247" i="2"/>
  <c r="G301" i="2"/>
  <c r="G303" i="2"/>
  <c r="G305" i="2"/>
  <c r="G307" i="2"/>
  <c r="G321" i="2"/>
  <c r="G323" i="2"/>
  <c r="G22" i="2"/>
  <c r="G36" i="2"/>
  <c r="G38" i="2"/>
  <c r="G50" i="2"/>
  <c r="G52" i="2"/>
  <c r="G56" i="2"/>
  <c r="G379" i="2"/>
  <c r="G381" i="2"/>
  <c r="G499" i="2"/>
  <c r="G627" i="2"/>
  <c r="G713" i="2"/>
  <c r="G715" i="2"/>
  <c r="G717" i="2"/>
  <c r="G719" i="2"/>
  <c r="G721" i="2"/>
  <c r="G731" i="2"/>
  <c r="G763" i="2"/>
  <c r="G769" i="2"/>
  <c r="G892" i="2"/>
  <c r="G983" i="2"/>
  <c r="G985" i="2"/>
  <c r="G103" i="2"/>
  <c r="G105" i="2"/>
  <c r="G513" i="2"/>
  <c r="G650" i="2"/>
  <c r="G686" i="2"/>
  <c r="G752" i="2"/>
  <c r="G781" i="2"/>
  <c r="G906" i="2"/>
  <c r="G11" i="2"/>
  <c r="G13" i="2"/>
  <c r="G25" i="2"/>
  <c r="G27" i="2"/>
  <c r="G31" i="2"/>
  <c r="G33" i="2"/>
  <c r="G35" i="2"/>
  <c r="G37" i="2"/>
  <c r="G39" i="2"/>
  <c r="G41" i="2"/>
  <c r="G47" i="2"/>
  <c r="G101" i="2"/>
  <c r="G269" i="2"/>
  <c r="G346" i="2"/>
  <c r="F349" i="2"/>
  <c r="G352" i="2"/>
  <c r="G370" i="2"/>
  <c r="G372" i="2"/>
  <c r="G376" i="2"/>
  <c r="F379" i="2"/>
  <c r="G502" i="2"/>
  <c r="G504" i="2"/>
  <c r="G508" i="2"/>
  <c r="G510" i="2"/>
  <c r="G517" i="2"/>
  <c r="G519" i="2"/>
  <c r="G628" i="2"/>
  <c r="G630" i="2"/>
  <c r="G653" i="2"/>
  <c r="G656" i="2"/>
  <c r="G712" i="2"/>
  <c r="G744" i="2"/>
  <c r="G746" i="2"/>
  <c r="G750" i="2"/>
  <c r="G823" i="2"/>
  <c r="G875" i="2"/>
  <c r="G988" i="2"/>
  <c r="G28" i="2"/>
  <c r="G344" i="2"/>
  <c r="G703" i="2"/>
  <c r="G707" i="2"/>
  <c r="G978" i="2"/>
  <c r="G43" i="2"/>
  <c r="G252" i="2"/>
  <c r="G265" i="2"/>
  <c r="G331" i="2"/>
  <c r="G335" i="2"/>
  <c r="G337" i="2"/>
  <c r="G378" i="2"/>
  <c r="G382" i="2"/>
  <c r="G430" i="2"/>
  <c r="G432" i="2"/>
  <c r="G434" i="2"/>
  <c r="G495" i="2"/>
  <c r="G518" i="2"/>
  <c r="G520" i="2"/>
  <c r="G522" i="2"/>
  <c r="G549" i="2"/>
  <c r="G561" i="2"/>
  <c r="G567" i="2"/>
  <c r="G19" i="2"/>
  <c r="G82" i="2"/>
  <c r="G84" i="2"/>
  <c r="G88" i="2"/>
  <c r="G245" i="2"/>
  <c r="G255" i="2"/>
  <c r="G298" i="2"/>
  <c r="G302" i="2"/>
  <c r="G304" i="2"/>
  <c r="G306" i="2"/>
  <c r="G343" i="2"/>
  <c r="G349" i="2"/>
  <c r="G386" i="2"/>
  <c r="G473" i="2"/>
  <c r="G479" i="2"/>
  <c r="G483" i="2"/>
  <c r="G538" i="2"/>
  <c r="G540" i="2"/>
  <c r="G586" i="2"/>
  <c r="G637" i="2"/>
  <c r="G644" i="2"/>
  <c r="G654" i="2"/>
  <c r="G662" i="2"/>
  <c r="G702" i="2"/>
  <c r="G706" i="2"/>
  <c r="G708" i="2"/>
  <c r="G747" i="2"/>
  <c r="G766" i="2"/>
  <c r="G768" i="2"/>
  <c r="G770" i="2"/>
  <c r="G880" i="2"/>
  <c r="G952" i="2"/>
  <c r="G981" i="2"/>
  <c r="G49" i="2"/>
  <c r="G51" i="2"/>
  <c r="G53" i="2"/>
  <c r="G249" i="2"/>
  <c r="G253" i="2"/>
  <c r="G312" i="2"/>
  <c r="G314" i="2"/>
  <c r="G359" i="2"/>
  <c r="G361" i="2"/>
  <c r="G363" i="2"/>
  <c r="G367" i="2"/>
  <c r="G373" i="2"/>
  <c r="G377" i="2"/>
  <c r="G404" i="2"/>
  <c r="G406" i="2"/>
  <c r="G408" i="2"/>
  <c r="G464" i="2"/>
  <c r="G466" i="2"/>
  <c r="G468" i="2"/>
  <c r="G501" i="2"/>
  <c r="G505" i="2"/>
  <c r="G507" i="2"/>
  <c r="G509" i="2"/>
  <c r="G511" i="2"/>
  <c r="G635" i="2"/>
  <c r="G657" i="2"/>
  <c r="G733" i="2"/>
  <c r="G735" i="2"/>
  <c r="G741" i="2"/>
  <c r="G898" i="2"/>
  <c r="G900" i="2"/>
  <c r="G923" i="2"/>
  <c r="G933" i="2"/>
  <c r="G935" i="2"/>
  <c r="G937" i="2"/>
  <c r="G941" i="2"/>
  <c r="G16" i="2"/>
  <c r="G18" i="2"/>
  <c r="G59" i="2"/>
  <c r="G61" i="2"/>
  <c r="G63" i="2"/>
  <c r="G67" i="2"/>
  <c r="G73" i="2"/>
  <c r="G75" i="2"/>
  <c r="G77" i="2"/>
  <c r="G93" i="2"/>
  <c r="G97" i="2"/>
  <c r="G270" i="2"/>
  <c r="G291" i="2"/>
  <c r="G294" i="2"/>
  <c r="G474" i="2"/>
  <c r="G486" i="2"/>
  <c r="G591" i="2"/>
  <c r="G593" i="2"/>
  <c r="G595" i="2"/>
  <c r="G597" i="2"/>
  <c r="G601" i="2"/>
  <c r="G652" i="2"/>
  <c r="G667" i="2"/>
  <c r="G720" i="2"/>
  <c r="G757" i="2"/>
  <c r="G798" i="2"/>
  <c r="G800" i="2"/>
  <c r="G912" i="2"/>
  <c r="G955" i="2"/>
  <c r="G957" i="2"/>
  <c r="G961" i="2"/>
  <c r="G10" i="2"/>
  <c r="G240" i="2"/>
  <c r="G242" i="2"/>
  <c r="G338" i="2"/>
  <c r="G340" i="2"/>
  <c r="G437" i="2"/>
  <c r="G439" i="2"/>
  <c r="G447" i="2"/>
  <c r="G453" i="2"/>
  <c r="G490" i="2"/>
  <c r="G492" i="2"/>
  <c r="G552" i="2"/>
  <c r="G558" i="2"/>
  <c r="G560" i="2"/>
  <c r="G568" i="2"/>
  <c r="G572" i="2"/>
  <c r="F619" i="2"/>
  <c r="G665" i="2"/>
  <c r="G732" i="2"/>
  <c r="G736" i="2"/>
  <c r="G738" i="2"/>
  <c r="G740" i="2"/>
  <c r="G818" i="2"/>
  <c r="G924" i="2"/>
  <c r="G975" i="2"/>
  <c r="H237" i="2"/>
  <c r="F54" i="2"/>
  <c r="F104" i="2"/>
  <c r="G754" i="2"/>
  <c r="G783" i="2"/>
  <c r="G834" i="2"/>
  <c r="G846" i="2"/>
  <c r="G850" i="2"/>
  <c r="G889" i="2"/>
  <c r="G893" i="2"/>
  <c r="G895" i="2"/>
  <c r="G897" i="2"/>
  <c r="H238" i="2"/>
  <c r="AJ234" i="2"/>
  <c r="G651" i="2"/>
  <c r="G664" i="2"/>
  <c r="G666" i="2"/>
  <c r="G670" i="2"/>
  <c r="G674" i="2"/>
  <c r="G676" i="2"/>
  <c r="G678" i="2"/>
  <c r="G726" i="2"/>
  <c r="G728" i="2"/>
  <c r="G814" i="2"/>
  <c r="G816" i="2"/>
  <c r="G835" i="2"/>
  <c r="G841" i="2"/>
  <c r="G887" i="2"/>
  <c r="G908" i="2"/>
  <c r="G910" i="2"/>
  <c r="G929" i="2"/>
  <c r="G956" i="2"/>
  <c r="G958" i="2"/>
  <c r="G960" i="2"/>
  <c r="G980" i="2"/>
  <c r="G65" i="2"/>
  <c r="G9" i="2"/>
  <c r="G24" i="2"/>
  <c r="G26" i="2"/>
  <c r="G30" i="2"/>
  <c r="F729" i="2"/>
  <c r="F69" i="2"/>
  <c r="F19" i="2"/>
  <c r="F34" i="2"/>
  <c r="F94" i="2"/>
  <c r="F264" i="2"/>
  <c r="G320" i="2"/>
  <c r="G365" i="2"/>
  <c r="G539" i="2"/>
  <c r="G594" i="2"/>
  <c r="G598" i="2"/>
  <c r="H234" i="2"/>
  <c r="G258" i="2"/>
  <c r="G262" i="2"/>
  <c r="G276" i="2"/>
  <c r="G278" i="2"/>
  <c r="G290" i="2"/>
  <c r="F324" i="2"/>
  <c r="G405" i="2"/>
  <c r="G493" i="2"/>
  <c r="G566" i="2"/>
  <c r="G690" i="2"/>
  <c r="G692" i="2"/>
  <c r="G789" i="2"/>
  <c r="G40" i="2"/>
  <c r="G72" i="2"/>
  <c r="G76" i="2"/>
  <c r="G78" i="2"/>
  <c r="F84" i="2"/>
  <c r="G87" i="2"/>
  <c r="G99" i="2"/>
  <c r="G15" i="2"/>
  <c r="G17" i="2"/>
  <c r="G80" i="2"/>
  <c r="G243" i="2"/>
  <c r="G256" i="2"/>
  <c r="G264" i="2"/>
  <c r="G266" i="2"/>
  <c r="G282" i="2"/>
  <c r="G288" i="2"/>
  <c r="G309" i="2"/>
  <c r="F309" i="2"/>
  <c r="G315" i="2"/>
  <c r="F319" i="2"/>
  <c r="G328" i="2"/>
  <c r="G332" i="2"/>
  <c r="G347" i="2"/>
  <c r="G366" i="2"/>
  <c r="G368" i="2"/>
  <c r="G445" i="2"/>
  <c r="G480" i="2"/>
  <c r="G482" i="2"/>
  <c r="G585" i="2"/>
  <c r="G647" i="2"/>
  <c r="G976" i="2"/>
  <c r="AV235" i="2"/>
  <c r="G235" i="2" s="1"/>
  <c r="F59" i="2"/>
  <c r="G640" i="2"/>
  <c r="G658" i="2"/>
  <c r="F689" i="2"/>
  <c r="G809" i="2"/>
  <c r="G857" i="2"/>
  <c r="G903" i="2"/>
  <c r="G949" i="2"/>
  <c r="H235" i="2"/>
  <c r="G387" i="2"/>
  <c r="G389" i="2"/>
  <c r="G412" i="2"/>
  <c r="G448" i="2"/>
  <c r="G603" i="2"/>
  <c r="G605" i="2"/>
  <c r="G620" i="2"/>
  <c r="G623" i="2"/>
  <c r="G625" i="2"/>
  <c r="G633" i="2"/>
  <c r="G643" i="2"/>
  <c r="G683" i="2"/>
  <c r="G838" i="2"/>
  <c r="G840" i="2"/>
  <c r="H236" i="2"/>
  <c r="AV236" i="2"/>
  <c r="G236" i="2" s="1"/>
  <c r="G275" i="2"/>
  <c r="G391" i="2"/>
  <c r="G452" i="2"/>
  <c r="G525" i="2"/>
  <c r="G527" i="2"/>
  <c r="G531" i="2"/>
  <c r="G533" i="2"/>
  <c r="G544" i="2"/>
  <c r="G548" i="2"/>
  <c r="G550" i="2"/>
  <c r="G577" i="2"/>
  <c r="G582" i="2"/>
  <c r="G613" i="2"/>
  <c r="G641" i="2"/>
  <c r="G646" i="2"/>
  <c r="G705" i="2"/>
  <c r="G716" i="2"/>
  <c r="G718" i="2"/>
  <c r="G722" i="2"/>
  <c r="G730" i="2"/>
  <c r="G758" i="2"/>
  <c r="G773" i="2"/>
  <c r="G775" i="2"/>
  <c r="G777" i="2"/>
  <c r="G804" i="2"/>
  <c r="G806" i="2"/>
  <c r="G808" i="2"/>
  <c r="G810" i="2"/>
  <c r="G825" i="2"/>
  <c r="G829" i="2"/>
  <c r="G854" i="2"/>
  <c r="G881" i="2"/>
  <c r="G883" i="2"/>
  <c r="G885" i="2"/>
  <c r="F904" i="2"/>
  <c r="G940" i="2"/>
  <c r="G944" i="2"/>
  <c r="G946" i="2"/>
  <c r="G948" i="2"/>
  <c r="G950" i="2"/>
  <c r="G982" i="2"/>
  <c r="AV237" i="2"/>
  <c r="AV234" i="2"/>
  <c r="M234" i="2"/>
  <c r="G48" i="2"/>
  <c r="F44" i="2"/>
  <c r="G23" i="2"/>
  <c r="G32" i="2"/>
  <c r="G46" i="2"/>
  <c r="G57" i="2"/>
  <c r="G69" i="2"/>
  <c r="G95" i="2"/>
  <c r="G250" i="2"/>
  <c r="G318" i="2"/>
  <c r="G327" i="2"/>
  <c r="G329" i="2"/>
  <c r="F329" i="2"/>
  <c r="G402" i="2"/>
  <c r="G523" i="2"/>
  <c r="F589" i="2"/>
  <c r="G589" i="2"/>
  <c r="F254" i="2"/>
  <c r="G470" i="2"/>
  <c r="F469" i="2"/>
  <c r="G274" i="2"/>
  <c r="F274" i="2"/>
  <c r="F384" i="2"/>
  <c r="F584" i="2"/>
  <c r="G584" i="2"/>
  <c r="F509" i="2"/>
  <c r="G29" i="2"/>
  <c r="F239" i="2"/>
  <c r="G455" i="2"/>
  <c r="F74" i="2"/>
  <c r="G96" i="2"/>
  <c r="G261" i="2"/>
  <c r="G263" i="2"/>
  <c r="G277" i="2"/>
  <c r="G279" i="2"/>
  <c r="F279" i="2"/>
  <c r="G308" i="2"/>
  <c r="G317" i="2"/>
  <c r="G342" i="2"/>
  <c r="G362" i="2"/>
  <c r="G364" i="2"/>
  <c r="G413" i="2"/>
  <c r="G425" i="2"/>
  <c r="G440" i="2"/>
  <c r="G442" i="2"/>
  <c r="G444" i="2"/>
  <c r="G475" i="2"/>
  <c r="G477" i="2"/>
  <c r="G528" i="2"/>
  <c r="G530" i="2"/>
  <c r="G89" i="2"/>
  <c r="G12" i="2"/>
  <c r="G14" i="2"/>
  <c r="G21" i="2"/>
  <c r="G55" i="2"/>
  <c r="G60" i="2"/>
  <c r="F64" i="2"/>
  <c r="G83" i="2"/>
  <c r="G85" i="2"/>
  <c r="G86" i="2"/>
  <c r="G107" i="2"/>
  <c r="G281" i="2"/>
  <c r="G398" i="2"/>
  <c r="G433" i="2"/>
  <c r="G435" i="2"/>
  <c r="G515" i="2"/>
  <c r="G555" i="2"/>
  <c r="G559" i="2"/>
  <c r="F244" i="2"/>
  <c r="F284" i="2"/>
  <c r="F299" i="2"/>
  <c r="G311" i="2"/>
  <c r="G322" i="2"/>
  <c r="G345" i="2"/>
  <c r="G350" i="2"/>
  <c r="G385" i="2"/>
  <c r="G400" i="2"/>
  <c r="G431" i="2"/>
  <c r="G449" i="2"/>
  <c r="G460" i="2"/>
  <c r="G462" i="2"/>
  <c r="G471" i="2"/>
  <c r="G500" i="2"/>
  <c r="G557" i="2"/>
  <c r="F574" i="2"/>
  <c r="G587" i="2"/>
  <c r="G632" i="2"/>
  <c r="G634" i="2"/>
  <c r="G668" i="2"/>
  <c r="G687" i="2"/>
  <c r="G689" i="2"/>
  <c r="G696" i="2"/>
  <c r="G698" i="2"/>
  <c r="G700" i="2"/>
  <c r="G729" i="2"/>
  <c r="G745" i="2"/>
  <c r="G760" i="2"/>
  <c r="G771" i="2"/>
  <c r="G793" i="2"/>
  <c r="G813" i="2"/>
  <c r="G831" i="2"/>
  <c r="G844" i="2"/>
  <c r="G870" i="2"/>
  <c r="G907" i="2"/>
  <c r="G922" i="2"/>
  <c r="G931" i="2"/>
  <c r="G953" i="2"/>
  <c r="G968" i="2"/>
  <c r="F924" i="2"/>
  <c r="G645" i="2"/>
  <c r="G672" i="2"/>
  <c r="G848" i="2"/>
  <c r="F709" i="2"/>
  <c r="F809" i="2"/>
  <c r="G837" i="2"/>
  <c r="F249" i="2"/>
  <c r="G260" i="2"/>
  <c r="F304" i="2"/>
  <c r="G563" i="2"/>
  <c r="F829" i="2"/>
  <c r="F884" i="2"/>
  <c r="G287" i="2"/>
  <c r="G300" i="2"/>
  <c r="F314" i="2"/>
  <c r="G443" i="2"/>
  <c r="G467" i="2"/>
  <c r="G688" i="2"/>
  <c r="F749" i="2"/>
  <c r="G765" i="2"/>
  <c r="G778" i="2"/>
  <c r="G780" i="2"/>
  <c r="G787" i="2"/>
  <c r="G802" i="2"/>
  <c r="G820" i="2"/>
  <c r="G827" i="2"/>
  <c r="F864" i="2"/>
  <c r="G877" i="2"/>
  <c r="G888" i="2"/>
  <c r="G938" i="2"/>
  <c r="G947" i="2"/>
  <c r="G962" i="2"/>
  <c r="G246" i="2"/>
  <c r="F259" i="2"/>
  <c r="G271" i="2"/>
  <c r="G284" i="2"/>
  <c r="G325" i="2"/>
  <c r="G360" i="2"/>
  <c r="G396" i="2"/>
  <c r="F444" i="2"/>
  <c r="G458" i="2"/>
  <c r="G476" i="2"/>
  <c r="G491" i="2"/>
  <c r="G503" i="2"/>
  <c r="G526" i="2"/>
  <c r="G535" i="2"/>
  <c r="G553" i="2"/>
  <c r="G562" i="2"/>
  <c r="G564" i="2"/>
  <c r="G573" i="2"/>
  <c r="G638" i="2"/>
  <c r="G642" i="2"/>
  <c r="G675" i="2"/>
  <c r="G725" i="2"/>
  <c r="G727" i="2"/>
  <c r="G743" i="2"/>
  <c r="G767" i="2"/>
  <c r="G782" i="2"/>
  <c r="G791" i="2"/>
  <c r="G811" i="2"/>
  <c r="G822" i="2"/>
  <c r="G860" i="2"/>
  <c r="G868" i="2"/>
  <c r="G890" i="2"/>
  <c r="G918" i="2"/>
  <c r="G920" i="2"/>
  <c r="G927" i="2"/>
  <c r="G942" i="2"/>
  <c r="G951" i="2"/>
  <c r="G20" i="2"/>
  <c r="G34" i="2"/>
  <c r="G54" i="2"/>
  <c r="G71" i="2"/>
  <c r="G74" i="2"/>
  <c r="G104" i="2"/>
  <c r="G248" i="2"/>
  <c r="G251" i="2"/>
  <c r="G254" i="2"/>
  <c r="G259" i="2"/>
  <c r="G286" i="2"/>
  <c r="G299" i="2"/>
  <c r="G313" i="2"/>
  <c r="G316" i="2"/>
  <c r="G319" i="2"/>
  <c r="G333" i="2"/>
  <c r="G336" i="2"/>
  <c r="G375" i="2"/>
  <c r="G380" i="2"/>
  <c r="F394" i="2"/>
  <c r="G394" i="2"/>
  <c r="G415" i="2"/>
  <c r="G420" i="2"/>
  <c r="F429" i="2"/>
  <c r="G429" i="2"/>
  <c r="G446" i="2"/>
  <c r="G457" i="2"/>
  <c r="G521" i="2"/>
  <c r="F519" i="2"/>
  <c r="G596" i="2"/>
  <c r="F594" i="2"/>
  <c r="G661" i="2"/>
  <c r="F669" i="2"/>
  <c r="G682" i="2"/>
  <c r="F724" i="2"/>
  <c r="G461" i="2"/>
  <c r="F459" i="2"/>
  <c r="G541" i="2"/>
  <c r="F539" i="2"/>
  <c r="G659" i="2"/>
  <c r="F659" i="2"/>
  <c r="F684" i="2"/>
  <c r="G684" i="2"/>
  <c r="G704" i="2"/>
  <c r="F704" i="2"/>
  <c r="F269" i="2"/>
  <c r="F344" i="2"/>
  <c r="F474" i="2"/>
  <c r="G514" i="2"/>
  <c r="F514" i="2"/>
  <c r="F664" i="2"/>
  <c r="F764" i="2"/>
  <c r="G764" i="2"/>
  <c r="F424" i="2"/>
  <c r="G426" i="2"/>
  <c r="F454" i="2"/>
  <c r="G454" i="2"/>
  <c r="G481" i="2"/>
  <c r="F479" i="2"/>
  <c r="F504" i="2"/>
  <c r="G579" i="2"/>
  <c r="F579" i="2"/>
  <c r="F654" i="2"/>
  <c r="F374" i="2"/>
  <c r="G374" i="2"/>
  <c r="F414" i="2"/>
  <c r="G414" i="2"/>
  <c r="F494" i="2"/>
  <c r="F499" i="2"/>
  <c r="F534" i="2"/>
  <c r="G534" i="2"/>
  <c r="F609" i="2"/>
  <c r="G609" i="2"/>
  <c r="G679" i="2"/>
  <c r="F679" i="2"/>
  <c r="F759" i="2"/>
  <c r="G759" i="2"/>
  <c r="F49" i="2"/>
  <c r="F89" i="2"/>
  <c r="F334" i="2"/>
  <c r="F339" i="2"/>
  <c r="G339" i="2"/>
  <c r="F359" i="2"/>
  <c r="F364" i="2"/>
  <c r="F399" i="2"/>
  <c r="F404" i="2"/>
  <c r="F434" i="2"/>
  <c r="F439" i="2"/>
  <c r="F464" i="2"/>
  <c r="G506" i="2"/>
  <c r="G524" i="2"/>
  <c r="F524" i="2"/>
  <c r="F529" i="2"/>
  <c r="G529" i="2"/>
  <c r="G599" i="2"/>
  <c r="F599" i="2"/>
  <c r="F604" i="2"/>
  <c r="G604" i="2"/>
  <c r="G629" i="2"/>
  <c r="F629" i="2"/>
  <c r="G648" i="2"/>
  <c r="F644" i="2"/>
  <c r="G685" i="2"/>
  <c r="G694" i="2"/>
  <c r="G748" i="2"/>
  <c r="F744" i="2"/>
  <c r="F39" i="2"/>
  <c r="F79" i="2"/>
  <c r="F9" i="2"/>
  <c r="F99" i="2"/>
  <c r="G351" i="2"/>
  <c r="G369" i="2"/>
  <c r="G383" i="2"/>
  <c r="G388" i="2"/>
  <c r="G409" i="2"/>
  <c r="F449" i="2"/>
  <c r="G451" i="2"/>
  <c r="G478" i="2"/>
  <c r="G487" i="2"/>
  <c r="F624" i="2"/>
  <c r="G639" i="2"/>
  <c r="F739" i="2"/>
  <c r="G739" i="2"/>
  <c r="F24" i="2"/>
  <c r="G334" i="2"/>
  <c r="G348" i="2"/>
  <c r="G353" i="2"/>
  <c r="F369" i="2"/>
  <c r="G371" i="2"/>
  <c r="G392" i="2"/>
  <c r="F409" i="2"/>
  <c r="G411" i="2"/>
  <c r="G427" i="2"/>
  <c r="F489" i="2"/>
  <c r="G489" i="2"/>
  <c r="G551" i="2"/>
  <c r="G734" i="2"/>
  <c r="F734" i="2"/>
  <c r="G484" i="2"/>
  <c r="G532" i="2"/>
  <c r="G565" i="2"/>
  <c r="G570" i="2"/>
  <c r="G592" i="2"/>
  <c r="G607" i="2"/>
  <c r="G619" i="2"/>
  <c r="F634" i="2"/>
  <c r="G636" i="2"/>
  <c r="G663" i="2"/>
  <c r="G699" i="2"/>
  <c r="G711" i="2"/>
  <c r="G737" i="2"/>
  <c r="G751" i="2"/>
  <c r="G753" i="2"/>
  <c r="G776" i="2"/>
  <c r="G785" i="2"/>
  <c r="F789" i="2"/>
  <c r="G794" i="2"/>
  <c r="F839" i="2"/>
  <c r="G839" i="2"/>
  <c r="G873" i="2"/>
  <c r="G891" i="2"/>
  <c r="G902" i="2"/>
  <c r="G904" i="2"/>
  <c r="G936" i="2"/>
  <c r="G945" i="2"/>
  <c r="F949" i="2"/>
  <c r="G954" i="2"/>
  <c r="F979" i="2"/>
  <c r="G979" i="2"/>
  <c r="F794" i="2"/>
  <c r="G796" i="2"/>
  <c r="F859" i="2"/>
  <c r="G859" i="2"/>
  <c r="F879" i="2"/>
  <c r="G879" i="2"/>
  <c r="F834" i="2"/>
  <c r="G836" i="2"/>
  <c r="F849" i="2"/>
  <c r="F899" i="2"/>
  <c r="G899" i="2"/>
  <c r="F784" i="2"/>
  <c r="F854" i="2"/>
  <c r="G856" i="2"/>
  <c r="F869" i="2"/>
  <c r="F919" i="2"/>
  <c r="G919" i="2"/>
  <c r="F944" i="2"/>
  <c r="F389" i="2"/>
  <c r="G671" i="2"/>
  <c r="G680" i="2"/>
  <c r="G756" i="2"/>
  <c r="F779" i="2"/>
  <c r="G779" i="2"/>
  <c r="G788" i="2"/>
  <c r="F804" i="2"/>
  <c r="G842" i="2"/>
  <c r="F874" i="2"/>
  <c r="G876" i="2"/>
  <c r="F889" i="2"/>
  <c r="G894" i="2"/>
  <c r="F939" i="2"/>
  <c r="G939" i="2"/>
  <c r="F964" i="2"/>
  <c r="G974" i="2"/>
  <c r="F974" i="2"/>
  <c r="G984" i="2"/>
  <c r="F984" i="2"/>
  <c r="F484" i="2"/>
  <c r="G554" i="2"/>
  <c r="G610" i="2"/>
  <c r="G673" i="2"/>
  <c r="F699" i="2"/>
  <c r="G714" i="2"/>
  <c r="F714" i="2"/>
  <c r="F719" i="2"/>
  <c r="F799" i="2"/>
  <c r="G799" i="2"/>
  <c r="F824" i="2"/>
  <c r="G833" i="2"/>
  <c r="G851" i="2"/>
  <c r="G862" i="2"/>
  <c r="G864" i="2"/>
  <c r="G896" i="2"/>
  <c r="G905" i="2"/>
  <c r="F909" i="2"/>
  <c r="G914" i="2"/>
  <c r="F959" i="2"/>
  <c r="G959" i="2"/>
  <c r="G441" i="2"/>
  <c r="G498" i="2"/>
  <c r="G537" i="2"/>
  <c r="G556" i="2"/>
  <c r="G575" i="2"/>
  <c r="G590" i="2"/>
  <c r="G612" i="2"/>
  <c r="G621" i="2"/>
  <c r="F639" i="2"/>
  <c r="G649" i="2"/>
  <c r="F649" i="2"/>
  <c r="G677" i="2"/>
  <c r="G709" i="2"/>
  <c r="G723" i="2"/>
  <c r="G742" i="2"/>
  <c r="G749" i="2"/>
  <c r="G762" i="2"/>
  <c r="F769" i="2"/>
  <c r="G774" i="2"/>
  <c r="F819" i="2"/>
  <c r="G819" i="2"/>
  <c r="G828" i="2"/>
  <c r="F844" i="2"/>
  <c r="G853" i="2"/>
  <c r="G871" i="2"/>
  <c r="G882" i="2"/>
  <c r="G884" i="2"/>
  <c r="G916" i="2"/>
  <c r="G925" i="2"/>
  <c r="F929" i="2"/>
  <c r="G934" i="2"/>
  <c r="F674" i="2"/>
  <c r="F694" i="2"/>
  <c r="F754" i="2"/>
  <c r="F774" i="2"/>
  <c r="F814" i="2"/>
  <c r="F894" i="2"/>
  <c r="F914" i="2"/>
  <c r="F934" i="2"/>
  <c r="F954" i="2"/>
  <c r="AV9" i="1"/>
  <c r="AV14" i="1"/>
  <c r="AV12" i="1"/>
  <c r="H12" i="1"/>
  <c r="AB12" i="4" l="1"/>
  <c r="AY98" i="3"/>
  <c r="AS10" i="4"/>
  <c r="AS12" i="4" s="1"/>
  <c r="G617" i="2"/>
  <c r="AT95" i="3"/>
  <c r="E95" i="3" s="1"/>
  <c r="G238" i="2"/>
  <c r="G972" i="2"/>
  <c r="G616" i="2"/>
  <c r="K9" i="4"/>
  <c r="AT9" i="4"/>
  <c r="G237" i="2"/>
  <c r="L32" i="3"/>
  <c r="E75" i="3"/>
  <c r="E80" i="3" s="1"/>
  <c r="K80" i="3"/>
  <c r="D75" i="3"/>
  <c r="G421" i="2"/>
  <c r="S12" i="4"/>
  <c r="AC12" i="4"/>
  <c r="AH62" i="3"/>
  <c r="E27" i="3"/>
  <c r="E32" i="3" s="1"/>
  <c r="K32" i="3"/>
  <c r="D27" i="3"/>
  <c r="G152" i="3"/>
  <c r="F148" i="3"/>
  <c r="F152" i="3" s="1"/>
  <c r="F80" i="3"/>
  <c r="K152" i="3"/>
  <c r="E147" i="3"/>
  <c r="E152" i="3" s="1"/>
  <c r="D147" i="3"/>
  <c r="AU12" i="4"/>
  <c r="AT7" i="4"/>
  <c r="AT12" i="4" s="1"/>
  <c r="E93" i="3"/>
  <c r="K98" i="3"/>
  <c r="D93" i="3"/>
  <c r="BA110" i="3"/>
  <c r="AT105" i="3"/>
  <c r="BA7" i="4"/>
  <c r="BA12" i="4" s="1"/>
  <c r="Q12" i="4"/>
  <c r="AH77" i="3"/>
  <c r="AH80" i="3" s="1"/>
  <c r="AI80" i="3"/>
  <c r="AI9" i="4"/>
  <c r="M12" i="4"/>
  <c r="AL12" i="4"/>
  <c r="R12" i="4"/>
  <c r="AA12" i="4"/>
  <c r="F614" i="2"/>
  <c r="AE12" i="4"/>
  <c r="AT152" i="3"/>
  <c r="AY12" i="4"/>
  <c r="AO12" i="4"/>
  <c r="BB12" i="4"/>
  <c r="BC12" i="4"/>
  <c r="Y12" i="4"/>
  <c r="AT98" i="3"/>
  <c r="K356" i="2"/>
  <c r="J59" i="3"/>
  <c r="AH95" i="3"/>
  <c r="AH98" i="3" s="1"/>
  <c r="AJ98" i="3"/>
  <c r="F98" i="3"/>
  <c r="T12" i="4"/>
  <c r="AH147" i="3"/>
  <c r="U12" i="4"/>
  <c r="AH96" i="3"/>
  <c r="AH150" i="3"/>
  <c r="Z12" i="4"/>
  <c r="AF12" i="4"/>
  <c r="AW12" i="4"/>
  <c r="E57" i="3"/>
  <c r="K62" i="3"/>
  <c r="D57" i="3"/>
  <c r="K10" i="4"/>
  <c r="E10" i="4" s="1"/>
  <c r="G98" i="3"/>
  <c r="AX12" i="4"/>
  <c r="AT62" i="3"/>
  <c r="E60" i="3"/>
  <c r="L12" i="4"/>
  <c r="K7" i="4"/>
  <c r="AM7" i="4"/>
  <c r="AM12" i="4" s="1"/>
  <c r="G10" i="4"/>
  <c r="F10" i="4" s="1"/>
  <c r="F419" i="2"/>
  <c r="G358" i="2"/>
  <c r="F969" i="2"/>
  <c r="G354" i="2"/>
  <c r="G355" i="2"/>
  <c r="F354" i="2"/>
  <c r="G356" i="2"/>
  <c r="F234" i="2"/>
  <c r="G234" i="2"/>
  <c r="H29" i="1"/>
  <c r="M29" i="1"/>
  <c r="AJ29" i="1"/>
  <c r="AV29" i="1"/>
  <c r="H30" i="1"/>
  <c r="M30" i="1"/>
  <c r="G30" i="1" s="1"/>
  <c r="AJ30" i="1"/>
  <c r="AV30" i="1"/>
  <c r="H31" i="1"/>
  <c r="M31" i="1"/>
  <c r="AJ31" i="1"/>
  <c r="AV31" i="1"/>
  <c r="H32" i="1"/>
  <c r="M32" i="1"/>
  <c r="AJ32" i="1"/>
  <c r="AV32" i="1"/>
  <c r="H33" i="1"/>
  <c r="M33" i="1"/>
  <c r="AJ33" i="1"/>
  <c r="AV33" i="1"/>
  <c r="H34" i="1"/>
  <c r="M34" i="1"/>
  <c r="G34" i="1" s="1"/>
  <c r="AJ34" i="1"/>
  <c r="AV34" i="1"/>
  <c r="H35" i="1"/>
  <c r="M35" i="1"/>
  <c r="AJ35" i="1"/>
  <c r="AV35" i="1"/>
  <c r="H36" i="1"/>
  <c r="M36" i="1"/>
  <c r="G36" i="1" s="1"/>
  <c r="AJ36" i="1"/>
  <c r="AV36" i="1"/>
  <c r="H37" i="1"/>
  <c r="M37" i="1"/>
  <c r="AJ37" i="1"/>
  <c r="AV37" i="1"/>
  <c r="H38" i="1"/>
  <c r="M38" i="1"/>
  <c r="G38" i="1" s="1"/>
  <c r="AJ38" i="1"/>
  <c r="AV38" i="1"/>
  <c r="H39" i="1"/>
  <c r="M39" i="1"/>
  <c r="AJ39" i="1"/>
  <c r="AV39" i="1"/>
  <c r="H40" i="1"/>
  <c r="M40" i="1"/>
  <c r="AJ40" i="1"/>
  <c r="AV40" i="1"/>
  <c r="H41" i="1"/>
  <c r="M41" i="1"/>
  <c r="AJ41" i="1"/>
  <c r="AV41" i="1"/>
  <c r="H42" i="1"/>
  <c r="M42" i="1"/>
  <c r="AJ42" i="1"/>
  <c r="AV42" i="1"/>
  <c r="H43" i="1"/>
  <c r="M43" i="1"/>
  <c r="G43" i="1" s="1"/>
  <c r="AJ43" i="1"/>
  <c r="AV43" i="1"/>
  <c r="H44" i="1"/>
  <c r="M44" i="1"/>
  <c r="AJ44" i="1"/>
  <c r="AV44" i="1"/>
  <c r="H45" i="1"/>
  <c r="M45" i="1"/>
  <c r="G45" i="1" s="1"/>
  <c r="AJ45" i="1"/>
  <c r="AV45" i="1"/>
  <c r="H46" i="1"/>
  <c r="M46" i="1"/>
  <c r="G46" i="1" s="1"/>
  <c r="AJ46" i="1"/>
  <c r="AV46" i="1"/>
  <c r="H47" i="1"/>
  <c r="M47" i="1"/>
  <c r="G47" i="1" s="1"/>
  <c r="AJ47" i="1"/>
  <c r="AV47" i="1"/>
  <c r="H48" i="1"/>
  <c r="M48" i="1"/>
  <c r="AJ48" i="1"/>
  <c r="AV48" i="1"/>
  <c r="H49" i="1"/>
  <c r="M49" i="1"/>
  <c r="G49" i="1" s="1"/>
  <c r="AJ49" i="1"/>
  <c r="AV49" i="1"/>
  <c r="H50" i="1"/>
  <c r="M50" i="1"/>
  <c r="AJ50" i="1"/>
  <c r="AV50" i="1"/>
  <c r="H51" i="1"/>
  <c r="M51" i="1"/>
  <c r="G51" i="1" s="1"/>
  <c r="AJ51" i="1"/>
  <c r="AV51" i="1"/>
  <c r="H52" i="1"/>
  <c r="M52" i="1"/>
  <c r="AJ52" i="1"/>
  <c r="AV52" i="1"/>
  <c r="H53" i="1"/>
  <c r="M53" i="1"/>
  <c r="G53" i="1" s="1"/>
  <c r="AJ53" i="1"/>
  <c r="AV53" i="1"/>
  <c r="H54" i="1"/>
  <c r="M54" i="1"/>
  <c r="AJ54" i="1"/>
  <c r="AV54" i="1"/>
  <c r="H55" i="1"/>
  <c r="M55" i="1"/>
  <c r="AJ55" i="1"/>
  <c r="AV55" i="1"/>
  <c r="H56" i="1"/>
  <c r="M56" i="1"/>
  <c r="AJ56" i="1"/>
  <c r="AV56" i="1"/>
  <c r="H57" i="1"/>
  <c r="M57" i="1"/>
  <c r="AJ57" i="1"/>
  <c r="AV57" i="1"/>
  <c r="H58" i="1"/>
  <c r="M58" i="1"/>
  <c r="AJ58" i="1"/>
  <c r="AV58" i="1"/>
  <c r="H59" i="1"/>
  <c r="M59" i="1"/>
  <c r="AJ59" i="1"/>
  <c r="AV59" i="1"/>
  <c r="H60" i="1"/>
  <c r="M60" i="1"/>
  <c r="AJ60" i="1"/>
  <c r="AV60" i="1"/>
  <c r="H61" i="1"/>
  <c r="M61" i="1"/>
  <c r="AJ61" i="1"/>
  <c r="AV61" i="1"/>
  <c r="H62" i="1"/>
  <c r="M62" i="1"/>
  <c r="G62" i="1" s="1"/>
  <c r="AJ62" i="1"/>
  <c r="AV62" i="1"/>
  <c r="H63" i="1"/>
  <c r="M63" i="1"/>
  <c r="AJ63" i="1"/>
  <c r="AV63" i="1"/>
  <c r="H64" i="1"/>
  <c r="M64" i="1"/>
  <c r="AJ64" i="1"/>
  <c r="AV64" i="1"/>
  <c r="H65" i="1"/>
  <c r="M65" i="1"/>
  <c r="AJ65" i="1"/>
  <c r="AV65" i="1"/>
  <c r="H66" i="1"/>
  <c r="M66" i="1"/>
  <c r="G66" i="1" s="1"/>
  <c r="AJ66" i="1"/>
  <c r="AV66" i="1"/>
  <c r="H67" i="1"/>
  <c r="M67" i="1"/>
  <c r="G67" i="1" s="1"/>
  <c r="AJ67" i="1"/>
  <c r="AV67" i="1"/>
  <c r="H68" i="1"/>
  <c r="M68" i="1"/>
  <c r="G68" i="1" s="1"/>
  <c r="AJ68" i="1"/>
  <c r="AV68" i="1"/>
  <c r="H69" i="1"/>
  <c r="M69" i="1"/>
  <c r="G69" i="1" s="1"/>
  <c r="AJ69" i="1"/>
  <c r="AV69" i="1"/>
  <c r="H70" i="1"/>
  <c r="M70" i="1"/>
  <c r="AJ70" i="1"/>
  <c r="AV70" i="1"/>
  <c r="H71" i="1"/>
  <c r="M71" i="1"/>
  <c r="AJ71" i="1"/>
  <c r="AV71" i="1"/>
  <c r="H72" i="1"/>
  <c r="M72" i="1"/>
  <c r="AJ72" i="1"/>
  <c r="AV72" i="1"/>
  <c r="H73" i="1"/>
  <c r="M73" i="1"/>
  <c r="AJ73" i="1"/>
  <c r="AV73" i="1"/>
  <c r="H74" i="1"/>
  <c r="M74" i="1"/>
  <c r="AJ74" i="1"/>
  <c r="AV74" i="1"/>
  <c r="H75" i="1"/>
  <c r="M75" i="1"/>
  <c r="G75" i="1" s="1"/>
  <c r="AJ75" i="1"/>
  <c r="AV75" i="1"/>
  <c r="H76" i="1"/>
  <c r="M76" i="1"/>
  <c r="AJ76" i="1"/>
  <c r="AV76" i="1"/>
  <c r="H77" i="1"/>
  <c r="M77" i="1"/>
  <c r="AJ77" i="1"/>
  <c r="AV77" i="1"/>
  <c r="H78" i="1"/>
  <c r="M78" i="1"/>
  <c r="AJ78" i="1"/>
  <c r="AV78" i="1"/>
  <c r="H79" i="1"/>
  <c r="M79" i="1"/>
  <c r="G79" i="1" s="1"/>
  <c r="AJ79" i="1"/>
  <c r="AV79" i="1"/>
  <c r="H80" i="1"/>
  <c r="M80" i="1"/>
  <c r="AJ80" i="1"/>
  <c r="AV80" i="1"/>
  <c r="H81" i="1"/>
  <c r="M81" i="1"/>
  <c r="G81" i="1" s="1"/>
  <c r="AJ81" i="1"/>
  <c r="AV81" i="1"/>
  <c r="H82" i="1"/>
  <c r="M82" i="1"/>
  <c r="AJ82" i="1"/>
  <c r="AV82" i="1"/>
  <c r="H83" i="1"/>
  <c r="M83" i="1"/>
  <c r="G83" i="1" s="1"/>
  <c r="AJ83" i="1"/>
  <c r="AV83" i="1"/>
  <c r="H84" i="1"/>
  <c r="M84" i="1"/>
  <c r="AJ84" i="1"/>
  <c r="AV84" i="1"/>
  <c r="H85" i="1"/>
  <c r="M85" i="1"/>
  <c r="AJ85" i="1"/>
  <c r="AV85" i="1"/>
  <c r="H86" i="1"/>
  <c r="M86" i="1"/>
  <c r="AJ86" i="1"/>
  <c r="AV86" i="1"/>
  <c r="H87" i="1"/>
  <c r="M87" i="1"/>
  <c r="AJ87" i="1"/>
  <c r="AV87" i="1"/>
  <c r="H88" i="1"/>
  <c r="M88" i="1"/>
  <c r="AJ88" i="1"/>
  <c r="AV88" i="1"/>
  <c r="H89" i="1"/>
  <c r="M89" i="1"/>
  <c r="AJ89" i="1"/>
  <c r="AV89" i="1"/>
  <c r="H90" i="1"/>
  <c r="M90" i="1"/>
  <c r="G90" i="1" s="1"/>
  <c r="AJ90" i="1"/>
  <c r="H91" i="1"/>
  <c r="M91" i="1"/>
  <c r="G91" i="1" s="1"/>
  <c r="AJ91" i="1"/>
  <c r="H92" i="1"/>
  <c r="M92" i="1"/>
  <c r="G92" i="1" s="1"/>
  <c r="AJ92" i="1"/>
  <c r="H93" i="1"/>
  <c r="M93" i="1"/>
  <c r="AJ93" i="1"/>
  <c r="AV93" i="1"/>
  <c r="H94" i="1"/>
  <c r="M94" i="1"/>
  <c r="AJ94" i="1"/>
  <c r="AV94" i="1"/>
  <c r="H95" i="1"/>
  <c r="M95" i="1"/>
  <c r="AJ95" i="1"/>
  <c r="AV95" i="1"/>
  <c r="H96" i="1"/>
  <c r="M96" i="1"/>
  <c r="AJ96" i="1"/>
  <c r="AV96" i="1"/>
  <c r="H97" i="1"/>
  <c r="M97" i="1"/>
  <c r="AJ97" i="1"/>
  <c r="AV97" i="1"/>
  <c r="H98" i="1"/>
  <c r="M98" i="1"/>
  <c r="AJ98" i="1"/>
  <c r="AV98" i="1"/>
  <c r="H99" i="1"/>
  <c r="M99" i="1"/>
  <c r="AJ99" i="1"/>
  <c r="AV99" i="1"/>
  <c r="H100" i="1"/>
  <c r="M100" i="1"/>
  <c r="AJ100" i="1"/>
  <c r="AV100" i="1"/>
  <c r="H101" i="1"/>
  <c r="M101" i="1"/>
  <c r="AJ101" i="1"/>
  <c r="AV101" i="1"/>
  <c r="H102" i="1"/>
  <c r="M102" i="1"/>
  <c r="G102" i="1" s="1"/>
  <c r="AJ102" i="1"/>
  <c r="H103" i="1"/>
  <c r="M103" i="1"/>
  <c r="AJ103" i="1"/>
  <c r="AV103" i="1"/>
  <c r="H104" i="1"/>
  <c r="M104" i="1"/>
  <c r="AJ104" i="1"/>
  <c r="AV104" i="1"/>
  <c r="H105" i="1"/>
  <c r="M105" i="1"/>
  <c r="AJ105" i="1"/>
  <c r="AV105" i="1"/>
  <c r="H106" i="1"/>
  <c r="M106" i="1"/>
  <c r="AJ106" i="1"/>
  <c r="AV106" i="1"/>
  <c r="H107" i="1"/>
  <c r="M107" i="1"/>
  <c r="AJ107" i="1"/>
  <c r="AV107" i="1"/>
  <c r="H108" i="1"/>
  <c r="M108" i="1"/>
  <c r="AJ108" i="1"/>
  <c r="AV108" i="1"/>
  <c r="H234" i="1"/>
  <c r="M234" i="1"/>
  <c r="AJ234" i="1"/>
  <c r="AV234" i="1"/>
  <c r="H235" i="1"/>
  <c r="M235" i="1"/>
  <c r="AJ235" i="1"/>
  <c r="AV235" i="1"/>
  <c r="H236" i="1"/>
  <c r="M236" i="1"/>
  <c r="AJ236" i="1"/>
  <c r="AV236" i="1"/>
  <c r="H237" i="1"/>
  <c r="M237" i="1"/>
  <c r="AJ237" i="1"/>
  <c r="AV237" i="1"/>
  <c r="H238" i="1"/>
  <c r="M238" i="1"/>
  <c r="AJ238" i="1"/>
  <c r="AV238" i="1"/>
  <c r="H239" i="1"/>
  <c r="M239" i="1"/>
  <c r="AJ239" i="1"/>
  <c r="AV239" i="1"/>
  <c r="H240" i="1"/>
  <c r="M240" i="1"/>
  <c r="AJ240" i="1"/>
  <c r="AV240" i="1"/>
  <c r="H241" i="1"/>
  <c r="M241" i="1"/>
  <c r="AJ241" i="1"/>
  <c r="AV241" i="1"/>
  <c r="H242" i="1"/>
  <c r="M242" i="1"/>
  <c r="AJ242" i="1"/>
  <c r="AV242" i="1"/>
  <c r="H243" i="1"/>
  <c r="M243" i="1"/>
  <c r="AJ243" i="1"/>
  <c r="AV243" i="1"/>
  <c r="G243" i="1" s="1"/>
  <c r="H244" i="1"/>
  <c r="M244" i="1"/>
  <c r="AJ244" i="1"/>
  <c r="AV244" i="1"/>
  <c r="H245" i="1"/>
  <c r="M245" i="1"/>
  <c r="AJ245" i="1"/>
  <c r="AV245" i="1"/>
  <c r="G245" i="1" s="1"/>
  <c r="H246" i="1"/>
  <c r="M246" i="1"/>
  <c r="AJ246" i="1"/>
  <c r="AV246" i="1"/>
  <c r="H247" i="1"/>
  <c r="M247" i="1"/>
  <c r="AJ247" i="1"/>
  <c r="AV247" i="1"/>
  <c r="H248" i="1"/>
  <c r="M248" i="1"/>
  <c r="AJ248" i="1"/>
  <c r="AV248" i="1"/>
  <c r="H249" i="1"/>
  <c r="M249" i="1"/>
  <c r="AJ249" i="1"/>
  <c r="AV249" i="1"/>
  <c r="H250" i="1"/>
  <c r="M250" i="1"/>
  <c r="AJ250" i="1"/>
  <c r="AV250" i="1"/>
  <c r="H251" i="1"/>
  <c r="M251" i="1"/>
  <c r="AJ251" i="1"/>
  <c r="AV251" i="1"/>
  <c r="H252" i="1"/>
  <c r="M252" i="1"/>
  <c r="AJ252" i="1"/>
  <c r="AV252" i="1"/>
  <c r="H253" i="1"/>
  <c r="M253" i="1"/>
  <c r="AJ253" i="1"/>
  <c r="AV253" i="1"/>
  <c r="H254" i="1"/>
  <c r="M254" i="1"/>
  <c r="AJ254" i="1"/>
  <c r="AV254" i="1"/>
  <c r="H255" i="1"/>
  <c r="M255" i="1"/>
  <c r="AJ255" i="1"/>
  <c r="AV255" i="1"/>
  <c r="H256" i="1"/>
  <c r="M256" i="1"/>
  <c r="AJ256" i="1"/>
  <c r="AV256" i="1"/>
  <c r="H257" i="1"/>
  <c r="M257" i="1"/>
  <c r="AJ257" i="1"/>
  <c r="AV257" i="1"/>
  <c r="H258" i="1"/>
  <c r="M258" i="1"/>
  <c r="AJ258" i="1"/>
  <c r="AV258" i="1"/>
  <c r="H259" i="1"/>
  <c r="M259" i="1"/>
  <c r="AJ259" i="1"/>
  <c r="AV259" i="1"/>
  <c r="H260" i="1"/>
  <c r="M260" i="1"/>
  <c r="AJ260" i="1"/>
  <c r="AV260" i="1"/>
  <c r="H261" i="1"/>
  <c r="M261" i="1"/>
  <c r="AJ261" i="1"/>
  <c r="AV261" i="1"/>
  <c r="H262" i="1"/>
  <c r="M262" i="1"/>
  <c r="AJ262" i="1"/>
  <c r="AV262" i="1"/>
  <c r="H263" i="1"/>
  <c r="M263" i="1"/>
  <c r="AJ263" i="1"/>
  <c r="AV263" i="1"/>
  <c r="H264" i="1"/>
  <c r="M264" i="1"/>
  <c r="AJ264" i="1"/>
  <c r="AV264" i="1"/>
  <c r="H265" i="1"/>
  <c r="M265" i="1"/>
  <c r="AJ265" i="1"/>
  <c r="AV265" i="1"/>
  <c r="H266" i="1"/>
  <c r="M266" i="1"/>
  <c r="AJ266" i="1"/>
  <c r="AV266" i="1"/>
  <c r="H267" i="1"/>
  <c r="M267" i="1"/>
  <c r="AJ267" i="1"/>
  <c r="AV267" i="1"/>
  <c r="H268" i="1"/>
  <c r="M268" i="1"/>
  <c r="AJ268" i="1"/>
  <c r="AV268" i="1"/>
  <c r="H269" i="1"/>
  <c r="M269" i="1"/>
  <c r="G269" i="1" s="1"/>
  <c r="AJ269" i="1"/>
  <c r="H270" i="1"/>
  <c r="M270" i="1"/>
  <c r="AJ270" i="1"/>
  <c r="AV270" i="1"/>
  <c r="H271" i="1"/>
  <c r="M271" i="1"/>
  <c r="AJ271" i="1"/>
  <c r="AV271" i="1"/>
  <c r="G271" i="1" s="1"/>
  <c r="H272" i="1"/>
  <c r="M272" i="1"/>
  <c r="G272" i="1" s="1"/>
  <c r="AJ272" i="1"/>
  <c r="H273" i="1"/>
  <c r="M273" i="1"/>
  <c r="AJ273" i="1"/>
  <c r="AV273" i="1"/>
  <c r="H274" i="1"/>
  <c r="M274" i="1"/>
  <c r="G274" i="1" s="1"/>
  <c r="AJ274" i="1"/>
  <c r="AV274" i="1"/>
  <c r="H275" i="1"/>
  <c r="M275" i="1"/>
  <c r="AJ275" i="1"/>
  <c r="AV275" i="1"/>
  <c r="H276" i="1"/>
  <c r="M276" i="1"/>
  <c r="G276" i="1" s="1"/>
  <c r="AJ276" i="1"/>
  <c r="AV276" i="1"/>
  <c r="H277" i="1"/>
  <c r="M277" i="1"/>
  <c r="AJ277" i="1"/>
  <c r="AV277" i="1"/>
  <c r="H278" i="1"/>
  <c r="M278" i="1"/>
  <c r="AJ278" i="1"/>
  <c r="AV278" i="1"/>
  <c r="H279" i="1"/>
  <c r="M279" i="1"/>
  <c r="AJ279" i="1"/>
  <c r="AV279" i="1"/>
  <c r="H280" i="1"/>
  <c r="M280" i="1"/>
  <c r="AJ280" i="1"/>
  <c r="AV280" i="1"/>
  <c r="H281" i="1"/>
  <c r="M281" i="1"/>
  <c r="AJ281" i="1"/>
  <c r="AV281" i="1"/>
  <c r="H282" i="1"/>
  <c r="M282" i="1"/>
  <c r="AV282" i="1"/>
  <c r="H283" i="1"/>
  <c r="M283" i="1"/>
  <c r="AJ283" i="1"/>
  <c r="AV283" i="1"/>
  <c r="H284" i="1"/>
  <c r="M284" i="1"/>
  <c r="AJ284" i="1"/>
  <c r="AV284" i="1"/>
  <c r="H285" i="1"/>
  <c r="M285" i="1"/>
  <c r="AJ285" i="1"/>
  <c r="AV285" i="1"/>
  <c r="H286" i="1"/>
  <c r="M286" i="1"/>
  <c r="AJ286" i="1"/>
  <c r="AV286" i="1"/>
  <c r="G287" i="1"/>
  <c r="M287" i="1"/>
  <c r="H288" i="1"/>
  <c r="M288" i="1"/>
  <c r="AJ288" i="1"/>
  <c r="AV288" i="1"/>
  <c r="H289" i="1"/>
  <c r="M289" i="1"/>
  <c r="G289" i="1" s="1"/>
  <c r="AJ289" i="1"/>
  <c r="AV289" i="1"/>
  <c r="H290" i="1"/>
  <c r="M290" i="1"/>
  <c r="AJ290" i="1"/>
  <c r="AV290" i="1"/>
  <c r="G291" i="1"/>
  <c r="H291" i="1"/>
  <c r="M291" i="1"/>
  <c r="AJ291" i="1"/>
  <c r="AV291" i="1"/>
  <c r="H292" i="1"/>
  <c r="M292" i="1"/>
  <c r="AJ292" i="1"/>
  <c r="AV292" i="1"/>
  <c r="H293" i="1"/>
  <c r="M293" i="1"/>
  <c r="AJ293" i="1"/>
  <c r="AV293" i="1"/>
  <c r="H294" i="1"/>
  <c r="M294" i="1"/>
  <c r="AJ294" i="1"/>
  <c r="AV294" i="1"/>
  <c r="H295" i="1"/>
  <c r="M295" i="1"/>
  <c r="AJ295" i="1"/>
  <c r="AV295" i="1"/>
  <c r="H296" i="1"/>
  <c r="M296" i="1"/>
  <c r="AJ296" i="1"/>
  <c r="AV296" i="1"/>
  <c r="H297" i="1"/>
  <c r="M297" i="1"/>
  <c r="G297" i="1" s="1"/>
  <c r="AV297" i="1"/>
  <c r="H298" i="1"/>
  <c r="M298" i="1"/>
  <c r="AJ298" i="1"/>
  <c r="AV298" i="1"/>
  <c r="H299" i="1"/>
  <c r="M299" i="1"/>
  <c r="AJ299" i="1"/>
  <c r="AV299" i="1"/>
  <c r="H300" i="1"/>
  <c r="M300" i="1"/>
  <c r="AJ300" i="1"/>
  <c r="AV300" i="1"/>
  <c r="H301" i="1"/>
  <c r="M301" i="1"/>
  <c r="AJ301" i="1"/>
  <c r="AV301" i="1"/>
  <c r="H302" i="1"/>
  <c r="M302" i="1"/>
  <c r="AJ302" i="1"/>
  <c r="AV302" i="1"/>
  <c r="H303" i="1"/>
  <c r="M303" i="1"/>
  <c r="AJ303" i="1"/>
  <c r="AV303" i="1"/>
  <c r="M304" i="1"/>
  <c r="G304" i="1" s="1"/>
  <c r="H305" i="1"/>
  <c r="M305" i="1"/>
  <c r="AJ305" i="1"/>
  <c r="AV305" i="1"/>
  <c r="H306" i="1"/>
  <c r="M306" i="1"/>
  <c r="AV306" i="1"/>
  <c r="M307" i="1"/>
  <c r="G307" i="1" s="1"/>
  <c r="H308" i="1"/>
  <c r="M308" i="1"/>
  <c r="G308" i="1" s="1"/>
  <c r="AJ308" i="1"/>
  <c r="AV308" i="1"/>
  <c r="H309" i="1"/>
  <c r="M309" i="1"/>
  <c r="AJ309" i="1"/>
  <c r="AV309" i="1"/>
  <c r="H310" i="1"/>
  <c r="M310" i="1"/>
  <c r="AJ310" i="1"/>
  <c r="AV310" i="1"/>
  <c r="H311" i="1"/>
  <c r="M311" i="1"/>
  <c r="AJ311" i="1"/>
  <c r="AV311" i="1"/>
  <c r="M312" i="1"/>
  <c r="G312" i="1" s="1"/>
  <c r="H313" i="1"/>
  <c r="M313" i="1"/>
  <c r="AJ313" i="1"/>
  <c r="AV313" i="1"/>
  <c r="H314" i="1"/>
  <c r="M314" i="1"/>
  <c r="AJ314" i="1"/>
  <c r="AV314" i="1"/>
  <c r="H315" i="1"/>
  <c r="M315" i="1"/>
  <c r="AJ315" i="1"/>
  <c r="AV315" i="1"/>
  <c r="H316" i="1"/>
  <c r="M316" i="1"/>
  <c r="AJ316" i="1"/>
  <c r="AV316" i="1"/>
  <c r="H317" i="1"/>
  <c r="M317" i="1"/>
  <c r="G317" i="1" s="1"/>
  <c r="AJ317" i="1"/>
  <c r="AV317" i="1"/>
  <c r="H318" i="1"/>
  <c r="M318" i="1"/>
  <c r="AJ318" i="1"/>
  <c r="AV318" i="1"/>
  <c r="H319" i="1"/>
  <c r="M319" i="1"/>
  <c r="G319" i="1" s="1"/>
  <c r="AJ319" i="1"/>
  <c r="AV319" i="1"/>
  <c r="H320" i="1"/>
  <c r="M320" i="1"/>
  <c r="AJ320" i="1"/>
  <c r="AV320" i="1"/>
  <c r="H321" i="1"/>
  <c r="M321" i="1"/>
  <c r="G321" i="1" s="1"/>
  <c r="AJ321" i="1"/>
  <c r="AV321" i="1"/>
  <c r="H322" i="1"/>
  <c r="M322" i="1"/>
  <c r="AJ322" i="1"/>
  <c r="AV322" i="1"/>
  <c r="H323" i="1"/>
  <c r="M323" i="1"/>
  <c r="G323" i="1" s="1"/>
  <c r="AJ323" i="1"/>
  <c r="AV323" i="1"/>
  <c r="H324" i="1"/>
  <c r="M324" i="1"/>
  <c r="AJ324" i="1"/>
  <c r="AV324" i="1"/>
  <c r="H325" i="1"/>
  <c r="M325" i="1"/>
  <c r="AJ325" i="1"/>
  <c r="AV325" i="1"/>
  <c r="H326" i="1"/>
  <c r="M326" i="1"/>
  <c r="AJ326" i="1"/>
  <c r="AV326" i="1"/>
  <c r="H327" i="1"/>
  <c r="M327" i="1"/>
  <c r="AJ327" i="1"/>
  <c r="AV327" i="1"/>
  <c r="H328" i="1"/>
  <c r="M328" i="1"/>
  <c r="AJ328" i="1"/>
  <c r="AV328" i="1"/>
  <c r="H329" i="1"/>
  <c r="M329" i="1"/>
  <c r="AJ329" i="1"/>
  <c r="AV329" i="1"/>
  <c r="H330" i="1"/>
  <c r="M330" i="1"/>
  <c r="AJ330" i="1"/>
  <c r="AV330" i="1"/>
  <c r="H331" i="1"/>
  <c r="M331" i="1"/>
  <c r="AJ331" i="1"/>
  <c r="AV331" i="1"/>
  <c r="H332" i="1"/>
  <c r="M332" i="1"/>
  <c r="AJ332" i="1"/>
  <c r="AV332" i="1"/>
  <c r="H333" i="1"/>
  <c r="M333" i="1"/>
  <c r="AJ333" i="1"/>
  <c r="AV333" i="1"/>
  <c r="H334" i="1"/>
  <c r="M334" i="1"/>
  <c r="AJ334" i="1"/>
  <c r="AV334" i="1"/>
  <c r="H335" i="1"/>
  <c r="M335" i="1"/>
  <c r="AJ335" i="1"/>
  <c r="AV335" i="1"/>
  <c r="H336" i="1"/>
  <c r="M336" i="1"/>
  <c r="AJ336" i="1"/>
  <c r="AV336" i="1"/>
  <c r="H337" i="1"/>
  <c r="M337" i="1"/>
  <c r="AJ337" i="1"/>
  <c r="AV337" i="1"/>
  <c r="H338" i="1"/>
  <c r="M338" i="1"/>
  <c r="AJ338" i="1"/>
  <c r="AV338" i="1"/>
  <c r="H339" i="1"/>
  <c r="M339" i="1"/>
  <c r="AJ339" i="1"/>
  <c r="AV339" i="1"/>
  <c r="H340" i="1"/>
  <c r="M340" i="1"/>
  <c r="AJ340" i="1"/>
  <c r="AV340" i="1"/>
  <c r="H341" i="1"/>
  <c r="M341" i="1"/>
  <c r="AJ341" i="1"/>
  <c r="AV341" i="1"/>
  <c r="H342" i="1"/>
  <c r="M342" i="1"/>
  <c r="AJ342" i="1"/>
  <c r="AV342" i="1"/>
  <c r="H343" i="1"/>
  <c r="M343" i="1"/>
  <c r="AJ343" i="1"/>
  <c r="AV343" i="1"/>
  <c r="H344" i="1"/>
  <c r="M344" i="1"/>
  <c r="AJ344" i="1"/>
  <c r="AV344" i="1"/>
  <c r="H345" i="1"/>
  <c r="M345" i="1"/>
  <c r="AJ345" i="1"/>
  <c r="AV345" i="1"/>
  <c r="H346" i="1"/>
  <c r="M346" i="1"/>
  <c r="AJ346" i="1"/>
  <c r="AV346" i="1"/>
  <c r="H347" i="1"/>
  <c r="M347" i="1"/>
  <c r="AJ347" i="1"/>
  <c r="AV347" i="1"/>
  <c r="H348" i="1"/>
  <c r="M348" i="1"/>
  <c r="AJ348" i="1"/>
  <c r="AV348" i="1"/>
  <c r="H349" i="1"/>
  <c r="M349" i="1"/>
  <c r="G349" i="1" s="1"/>
  <c r="AJ349" i="1"/>
  <c r="AV349" i="1"/>
  <c r="H350" i="1"/>
  <c r="M350" i="1"/>
  <c r="AJ350" i="1"/>
  <c r="AV350" i="1"/>
  <c r="H351" i="1"/>
  <c r="M351" i="1"/>
  <c r="G351" i="1" s="1"/>
  <c r="AJ351" i="1"/>
  <c r="AV351" i="1"/>
  <c r="H352" i="1"/>
  <c r="M352" i="1"/>
  <c r="AJ352" i="1"/>
  <c r="AV352" i="1"/>
  <c r="H353" i="1"/>
  <c r="M353" i="1"/>
  <c r="G353" i="1" s="1"/>
  <c r="AJ353" i="1"/>
  <c r="AV353" i="1"/>
  <c r="H354" i="1"/>
  <c r="M354" i="1"/>
  <c r="AJ354" i="1"/>
  <c r="AV354" i="1"/>
  <c r="H355" i="1"/>
  <c r="M355" i="1"/>
  <c r="AJ355" i="1"/>
  <c r="AV355" i="1"/>
  <c r="H356" i="1"/>
  <c r="M356" i="1"/>
  <c r="AJ356" i="1"/>
  <c r="AV356" i="1"/>
  <c r="H357" i="1"/>
  <c r="M357" i="1"/>
  <c r="AJ357" i="1"/>
  <c r="AV357" i="1"/>
  <c r="H358" i="1"/>
  <c r="M358" i="1"/>
  <c r="AJ358" i="1"/>
  <c r="AV358" i="1"/>
  <c r="H359" i="1"/>
  <c r="M359" i="1"/>
  <c r="AJ359" i="1"/>
  <c r="AV359" i="1"/>
  <c r="H360" i="1"/>
  <c r="M360" i="1"/>
  <c r="AJ360" i="1"/>
  <c r="AV360" i="1"/>
  <c r="H361" i="1"/>
  <c r="M361" i="1"/>
  <c r="AJ361" i="1"/>
  <c r="AV361" i="1"/>
  <c r="H362" i="1"/>
  <c r="M362" i="1"/>
  <c r="AJ362" i="1"/>
  <c r="AV362" i="1"/>
  <c r="G362" i="1" s="1"/>
  <c r="H363" i="1"/>
  <c r="M363" i="1"/>
  <c r="AJ363" i="1"/>
  <c r="AV363" i="1"/>
  <c r="H364" i="1"/>
  <c r="M364" i="1"/>
  <c r="AJ364" i="1"/>
  <c r="AV364" i="1"/>
  <c r="H365" i="1"/>
  <c r="M365" i="1"/>
  <c r="AJ365" i="1"/>
  <c r="AV365" i="1"/>
  <c r="H366" i="1"/>
  <c r="M366" i="1"/>
  <c r="AJ366" i="1"/>
  <c r="AV366" i="1"/>
  <c r="H367" i="1"/>
  <c r="M367" i="1"/>
  <c r="AJ367" i="1"/>
  <c r="AV367" i="1"/>
  <c r="H368" i="1"/>
  <c r="M368" i="1"/>
  <c r="AJ368" i="1"/>
  <c r="AV368" i="1"/>
  <c r="H369" i="1"/>
  <c r="M369" i="1"/>
  <c r="AJ369" i="1"/>
  <c r="AV369" i="1"/>
  <c r="H370" i="1"/>
  <c r="M370" i="1"/>
  <c r="AJ370" i="1"/>
  <c r="AV370" i="1"/>
  <c r="H371" i="1"/>
  <c r="M371" i="1"/>
  <c r="AJ371" i="1"/>
  <c r="AV371" i="1"/>
  <c r="H372" i="1"/>
  <c r="M372" i="1"/>
  <c r="AJ372" i="1"/>
  <c r="AV372" i="1"/>
  <c r="H373" i="1"/>
  <c r="M373" i="1"/>
  <c r="AJ373" i="1"/>
  <c r="AV373" i="1"/>
  <c r="H374" i="1"/>
  <c r="M374" i="1"/>
  <c r="AJ374" i="1"/>
  <c r="AV374" i="1"/>
  <c r="H375" i="1"/>
  <c r="M375" i="1"/>
  <c r="AJ375" i="1"/>
  <c r="AV375" i="1"/>
  <c r="H376" i="1"/>
  <c r="M376" i="1"/>
  <c r="AJ376" i="1"/>
  <c r="AV376" i="1"/>
  <c r="H377" i="1"/>
  <c r="M377" i="1"/>
  <c r="AJ377" i="1"/>
  <c r="AV377" i="1"/>
  <c r="H378" i="1"/>
  <c r="M378" i="1"/>
  <c r="AJ378" i="1"/>
  <c r="AV378" i="1"/>
  <c r="H379" i="1"/>
  <c r="M379" i="1"/>
  <c r="AJ379" i="1"/>
  <c r="AV379" i="1"/>
  <c r="H380" i="1"/>
  <c r="M380" i="1"/>
  <c r="AJ380" i="1"/>
  <c r="AV380" i="1"/>
  <c r="H381" i="1"/>
  <c r="M381" i="1"/>
  <c r="AJ381" i="1"/>
  <c r="AV381" i="1"/>
  <c r="H382" i="1"/>
  <c r="M382" i="1"/>
  <c r="AJ382" i="1"/>
  <c r="AV382" i="1"/>
  <c r="H383" i="1"/>
  <c r="M383" i="1"/>
  <c r="AJ383" i="1"/>
  <c r="AV383" i="1"/>
  <c r="H384" i="1"/>
  <c r="M384" i="1"/>
  <c r="AJ384" i="1"/>
  <c r="AV384" i="1"/>
  <c r="H385" i="1"/>
  <c r="M385" i="1"/>
  <c r="AJ385" i="1"/>
  <c r="AV385" i="1"/>
  <c r="H386" i="1"/>
  <c r="M386" i="1"/>
  <c r="AJ386" i="1"/>
  <c r="AV386" i="1"/>
  <c r="H387" i="1"/>
  <c r="M387" i="1"/>
  <c r="AJ387" i="1"/>
  <c r="AV387" i="1"/>
  <c r="H388" i="1"/>
  <c r="M388" i="1"/>
  <c r="AJ388" i="1"/>
  <c r="AV388" i="1"/>
  <c r="H389" i="1"/>
  <c r="M389" i="1"/>
  <c r="AJ389" i="1"/>
  <c r="AV389" i="1"/>
  <c r="H390" i="1"/>
  <c r="M390" i="1"/>
  <c r="AJ390" i="1"/>
  <c r="AV390" i="1"/>
  <c r="H391" i="1"/>
  <c r="M391" i="1"/>
  <c r="AJ391" i="1"/>
  <c r="AV391" i="1"/>
  <c r="H392" i="1"/>
  <c r="M392" i="1"/>
  <c r="AJ392" i="1"/>
  <c r="AV392" i="1"/>
  <c r="H393" i="1"/>
  <c r="M393" i="1"/>
  <c r="AJ393" i="1"/>
  <c r="AV393" i="1"/>
  <c r="H394" i="1"/>
  <c r="M394" i="1"/>
  <c r="AJ394" i="1"/>
  <c r="AV394" i="1"/>
  <c r="H395" i="1"/>
  <c r="M395" i="1"/>
  <c r="AJ395" i="1"/>
  <c r="AV395" i="1"/>
  <c r="H396" i="1"/>
  <c r="M396" i="1"/>
  <c r="AJ396" i="1"/>
  <c r="AV396" i="1"/>
  <c r="H397" i="1"/>
  <c r="M397" i="1"/>
  <c r="AJ397" i="1"/>
  <c r="AV397" i="1"/>
  <c r="H398" i="1"/>
  <c r="M398" i="1"/>
  <c r="AJ398" i="1"/>
  <c r="AV398" i="1"/>
  <c r="H399" i="1"/>
  <c r="M399" i="1"/>
  <c r="AJ399" i="1"/>
  <c r="AV399" i="1"/>
  <c r="H400" i="1"/>
  <c r="M400" i="1"/>
  <c r="AJ400" i="1"/>
  <c r="AV400" i="1"/>
  <c r="H401" i="1"/>
  <c r="M401" i="1"/>
  <c r="AJ401" i="1"/>
  <c r="AV401" i="1"/>
  <c r="H402" i="1"/>
  <c r="M402" i="1"/>
  <c r="AJ402" i="1"/>
  <c r="AV402" i="1"/>
  <c r="H403" i="1"/>
  <c r="M403" i="1"/>
  <c r="AJ403" i="1"/>
  <c r="AV403" i="1"/>
  <c r="H404" i="1"/>
  <c r="M404" i="1"/>
  <c r="AJ404" i="1"/>
  <c r="AV404" i="1"/>
  <c r="H405" i="1"/>
  <c r="M405" i="1"/>
  <c r="AJ405" i="1"/>
  <c r="AV405" i="1"/>
  <c r="H406" i="1"/>
  <c r="M406" i="1"/>
  <c r="AJ406" i="1"/>
  <c r="AV406" i="1"/>
  <c r="H407" i="1"/>
  <c r="M407" i="1"/>
  <c r="AJ407" i="1"/>
  <c r="AV407" i="1"/>
  <c r="H408" i="1"/>
  <c r="M408" i="1"/>
  <c r="AJ408" i="1"/>
  <c r="AV408" i="1"/>
  <c r="H409" i="1"/>
  <c r="M409" i="1"/>
  <c r="AJ409" i="1"/>
  <c r="AV409" i="1"/>
  <c r="H410" i="1"/>
  <c r="M410" i="1"/>
  <c r="AJ410" i="1"/>
  <c r="AV410" i="1"/>
  <c r="H411" i="1"/>
  <c r="M411" i="1"/>
  <c r="AJ411" i="1"/>
  <c r="AV411" i="1"/>
  <c r="H412" i="1"/>
  <c r="M412" i="1"/>
  <c r="AJ412" i="1"/>
  <c r="AV412" i="1"/>
  <c r="H413" i="1"/>
  <c r="M413" i="1"/>
  <c r="AJ413" i="1"/>
  <c r="AV413" i="1"/>
  <c r="H414" i="1"/>
  <c r="M414" i="1"/>
  <c r="AJ414" i="1"/>
  <c r="AV414" i="1"/>
  <c r="H415" i="1"/>
  <c r="M415" i="1"/>
  <c r="AJ415" i="1"/>
  <c r="AV415" i="1"/>
  <c r="H416" i="1"/>
  <c r="M416" i="1"/>
  <c r="AJ416" i="1"/>
  <c r="AV416" i="1"/>
  <c r="H417" i="1"/>
  <c r="M417" i="1"/>
  <c r="AJ417" i="1"/>
  <c r="AV417" i="1"/>
  <c r="H418" i="1"/>
  <c r="M418" i="1"/>
  <c r="AJ418" i="1"/>
  <c r="AV418" i="1"/>
  <c r="H419" i="1"/>
  <c r="M419" i="1"/>
  <c r="AJ419" i="1"/>
  <c r="AV419" i="1"/>
  <c r="H420" i="1"/>
  <c r="M420" i="1"/>
  <c r="AJ420" i="1"/>
  <c r="AV420" i="1"/>
  <c r="H421" i="1"/>
  <c r="M421" i="1"/>
  <c r="AJ421" i="1"/>
  <c r="AV421" i="1"/>
  <c r="H422" i="1"/>
  <c r="M422" i="1"/>
  <c r="AJ422" i="1"/>
  <c r="AV422" i="1"/>
  <c r="H423" i="1"/>
  <c r="M423" i="1"/>
  <c r="AJ423" i="1"/>
  <c r="AV423" i="1"/>
  <c r="H424" i="1"/>
  <c r="M424" i="1"/>
  <c r="AJ424" i="1"/>
  <c r="AV424" i="1"/>
  <c r="H425" i="1"/>
  <c r="M425" i="1"/>
  <c r="AJ425" i="1"/>
  <c r="AV425" i="1"/>
  <c r="H426" i="1"/>
  <c r="M426" i="1"/>
  <c r="AJ426" i="1"/>
  <c r="AV426" i="1"/>
  <c r="H427" i="1"/>
  <c r="M427" i="1"/>
  <c r="AJ427" i="1"/>
  <c r="AV427" i="1"/>
  <c r="H428" i="1"/>
  <c r="M428" i="1"/>
  <c r="AJ428" i="1"/>
  <c r="AV428" i="1"/>
  <c r="H429" i="1"/>
  <c r="M429" i="1"/>
  <c r="AJ429" i="1"/>
  <c r="AV429" i="1"/>
  <c r="G429" i="1" s="1"/>
  <c r="H430" i="1"/>
  <c r="M430" i="1"/>
  <c r="AJ430" i="1"/>
  <c r="AV430" i="1"/>
  <c r="H431" i="1"/>
  <c r="M431" i="1"/>
  <c r="AJ431" i="1"/>
  <c r="AV431" i="1"/>
  <c r="H432" i="1"/>
  <c r="M432" i="1"/>
  <c r="AJ432" i="1"/>
  <c r="AV432" i="1"/>
  <c r="H433" i="1"/>
  <c r="M433" i="1"/>
  <c r="AJ433" i="1"/>
  <c r="AV433" i="1"/>
  <c r="H434" i="1"/>
  <c r="M434" i="1"/>
  <c r="AJ434" i="1"/>
  <c r="AV434" i="1"/>
  <c r="H435" i="1"/>
  <c r="M435" i="1"/>
  <c r="AJ435" i="1"/>
  <c r="AV435" i="1"/>
  <c r="H436" i="1"/>
  <c r="M436" i="1"/>
  <c r="AJ436" i="1"/>
  <c r="AV436" i="1"/>
  <c r="H437" i="1"/>
  <c r="M437" i="1"/>
  <c r="AJ437" i="1"/>
  <c r="AV437" i="1"/>
  <c r="H438" i="1"/>
  <c r="M438" i="1"/>
  <c r="AJ438" i="1"/>
  <c r="AV438" i="1"/>
  <c r="H439" i="1"/>
  <c r="M439" i="1"/>
  <c r="AJ439" i="1"/>
  <c r="AV439" i="1"/>
  <c r="H440" i="1"/>
  <c r="M440" i="1"/>
  <c r="AJ440" i="1"/>
  <c r="AV440" i="1"/>
  <c r="H441" i="1"/>
  <c r="M441" i="1"/>
  <c r="AJ441" i="1"/>
  <c r="AV441" i="1"/>
  <c r="H442" i="1"/>
  <c r="M442" i="1"/>
  <c r="AJ442" i="1"/>
  <c r="AV442" i="1"/>
  <c r="H443" i="1"/>
  <c r="M443" i="1"/>
  <c r="AJ443" i="1"/>
  <c r="AV443" i="1"/>
  <c r="H444" i="1"/>
  <c r="M444" i="1"/>
  <c r="AJ444" i="1"/>
  <c r="AV444" i="1"/>
  <c r="H445" i="1"/>
  <c r="M445" i="1"/>
  <c r="G445" i="1" s="1"/>
  <c r="AJ445" i="1"/>
  <c r="AV445" i="1"/>
  <c r="H446" i="1"/>
  <c r="M446" i="1"/>
  <c r="AJ446" i="1"/>
  <c r="AV446" i="1"/>
  <c r="H447" i="1"/>
  <c r="M447" i="1"/>
  <c r="G447" i="1" s="1"/>
  <c r="AJ447" i="1"/>
  <c r="AV447" i="1"/>
  <c r="H448" i="1"/>
  <c r="M448" i="1"/>
  <c r="AJ448" i="1"/>
  <c r="AV448" i="1"/>
  <c r="H449" i="1"/>
  <c r="M449" i="1"/>
  <c r="G449" i="1" s="1"/>
  <c r="AJ449" i="1"/>
  <c r="AV449" i="1"/>
  <c r="H450" i="1"/>
  <c r="M450" i="1"/>
  <c r="AJ450" i="1"/>
  <c r="AV450" i="1"/>
  <c r="H451" i="1"/>
  <c r="M451" i="1"/>
  <c r="AJ451" i="1"/>
  <c r="AV451" i="1"/>
  <c r="H452" i="1"/>
  <c r="M452" i="1"/>
  <c r="AJ452" i="1"/>
  <c r="AV452" i="1"/>
  <c r="H453" i="1"/>
  <c r="M453" i="1"/>
  <c r="AJ453" i="1"/>
  <c r="AV453" i="1"/>
  <c r="H454" i="1"/>
  <c r="M454" i="1"/>
  <c r="AJ454" i="1"/>
  <c r="AV454" i="1"/>
  <c r="H455" i="1"/>
  <c r="M455" i="1"/>
  <c r="AJ455" i="1"/>
  <c r="AV455" i="1"/>
  <c r="H456" i="1"/>
  <c r="M456" i="1"/>
  <c r="AJ456" i="1"/>
  <c r="AV456" i="1"/>
  <c r="H457" i="1"/>
  <c r="M457" i="1"/>
  <c r="AJ457" i="1"/>
  <c r="AV457" i="1"/>
  <c r="H458" i="1"/>
  <c r="M458" i="1"/>
  <c r="G458" i="1" s="1"/>
  <c r="AJ458" i="1"/>
  <c r="AV458" i="1"/>
  <c r="H459" i="1"/>
  <c r="M459" i="1"/>
  <c r="AJ459" i="1"/>
  <c r="AV459" i="1"/>
  <c r="H460" i="1"/>
  <c r="M460" i="1"/>
  <c r="AJ460" i="1"/>
  <c r="AV460" i="1"/>
  <c r="H461" i="1"/>
  <c r="M461" i="1"/>
  <c r="AJ461" i="1"/>
  <c r="AV461" i="1"/>
  <c r="H462" i="1"/>
  <c r="M462" i="1"/>
  <c r="AJ462" i="1"/>
  <c r="AV462" i="1"/>
  <c r="H463" i="1"/>
  <c r="M463" i="1"/>
  <c r="AJ463" i="1"/>
  <c r="AV463" i="1"/>
  <c r="H464" i="1"/>
  <c r="M464" i="1"/>
  <c r="G464" i="1" s="1"/>
  <c r="AJ464" i="1"/>
  <c r="AV464" i="1"/>
  <c r="H465" i="1"/>
  <c r="M465" i="1"/>
  <c r="AJ465" i="1"/>
  <c r="AV465" i="1"/>
  <c r="H466" i="1"/>
  <c r="M466" i="1"/>
  <c r="G466" i="1" s="1"/>
  <c r="AJ466" i="1"/>
  <c r="AV466" i="1"/>
  <c r="H467" i="1"/>
  <c r="M467" i="1"/>
  <c r="G467" i="1" s="1"/>
  <c r="AJ467" i="1"/>
  <c r="AV467" i="1"/>
  <c r="H468" i="1"/>
  <c r="M468" i="1"/>
  <c r="AJ468" i="1"/>
  <c r="AV468" i="1"/>
  <c r="H469" i="1"/>
  <c r="M469" i="1"/>
  <c r="G469" i="1" s="1"/>
  <c r="AJ469" i="1"/>
  <c r="AV469" i="1"/>
  <c r="H470" i="1"/>
  <c r="M470" i="1"/>
  <c r="AJ470" i="1"/>
  <c r="AV470" i="1"/>
  <c r="H471" i="1"/>
  <c r="M471" i="1"/>
  <c r="AJ471" i="1"/>
  <c r="AV471" i="1"/>
  <c r="H472" i="1"/>
  <c r="M472" i="1"/>
  <c r="AJ472" i="1"/>
  <c r="AV472" i="1"/>
  <c r="H473" i="1"/>
  <c r="M473" i="1"/>
  <c r="AJ473" i="1"/>
  <c r="AV473" i="1"/>
  <c r="H474" i="1"/>
  <c r="M474" i="1"/>
  <c r="AJ474" i="1"/>
  <c r="AV474" i="1"/>
  <c r="H475" i="1"/>
  <c r="M475" i="1"/>
  <c r="G475" i="1" s="1"/>
  <c r="AJ475" i="1"/>
  <c r="AV475" i="1"/>
  <c r="H476" i="1"/>
  <c r="M476" i="1"/>
  <c r="AJ476" i="1"/>
  <c r="AV476" i="1"/>
  <c r="H477" i="1"/>
  <c r="M477" i="1"/>
  <c r="G477" i="1" s="1"/>
  <c r="AJ477" i="1"/>
  <c r="AV477" i="1"/>
  <c r="H478" i="1"/>
  <c r="M478" i="1"/>
  <c r="AJ478" i="1"/>
  <c r="AV478" i="1"/>
  <c r="H479" i="1"/>
  <c r="M479" i="1"/>
  <c r="AJ479" i="1"/>
  <c r="AV479" i="1"/>
  <c r="H480" i="1"/>
  <c r="M480" i="1"/>
  <c r="AJ480" i="1"/>
  <c r="AV480" i="1"/>
  <c r="H481" i="1"/>
  <c r="M481" i="1"/>
  <c r="AJ481" i="1"/>
  <c r="AV481" i="1"/>
  <c r="H482" i="1"/>
  <c r="M482" i="1"/>
  <c r="AJ482" i="1"/>
  <c r="AV482" i="1"/>
  <c r="H483" i="1"/>
  <c r="M483" i="1"/>
  <c r="AJ483" i="1"/>
  <c r="AV483" i="1"/>
  <c r="H484" i="1"/>
  <c r="M484" i="1"/>
  <c r="AJ484" i="1"/>
  <c r="AV484" i="1"/>
  <c r="H485" i="1"/>
  <c r="M485" i="1"/>
  <c r="AJ485" i="1"/>
  <c r="AV485" i="1"/>
  <c r="H486" i="1"/>
  <c r="M486" i="1"/>
  <c r="AJ486" i="1"/>
  <c r="AV486" i="1"/>
  <c r="H487" i="1"/>
  <c r="M487" i="1"/>
  <c r="AJ487" i="1"/>
  <c r="AV487" i="1"/>
  <c r="H488" i="1"/>
  <c r="M488" i="1"/>
  <c r="AJ488" i="1"/>
  <c r="AV488" i="1"/>
  <c r="H489" i="1"/>
  <c r="M489" i="1"/>
  <c r="AJ489" i="1"/>
  <c r="AV489" i="1"/>
  <c r="H490" i="1"/>
  <c r="M490" i="1"/>
  <c r="AJ490" i="1"/>
  <c r="AV490" i="1"/>
  <c r="H491" i="1"/>
  <c r="M491" i="1"/>
  <c r="AJ491" i="1"/>
  <c r="AV491" i="1"/>
  <c r="H492" i="1"/>
  <c r="M492" i="1"/>
  <c r="AJ492" i="1"/>
  <c r="AV492" i="1"/>
  <c r="H493" i="1"/>
  <c r="M493" i="1"/>
  <c r="AJ493" i="1"/>
  <c r="AV493" i="1"/>
  <c r="H494" i="1"/>
  <c r="M494" i="1"/>
  <c r="AJ494" i="1"/>
  <c r="AV494" i="1"/>
  <c r="H495" i="1"/>
  <c r="M495" i="1"/>
  <c r="AJ495" i="1"/>
  <c r="AV495" i="1"/>
  <c r="H496" i="1"/>
  <c r="M496" i="1"/>
  <c r="AJ496" i="1"/>
  <c r="AV496" i="1"/>
  <c r="H497" i="1"/>
  <c r="M497" i="1"/>
  <c r="AJ497" i="1"/>
  <c r="AV497" i="1"/>
  <c r="H498" i="1"/>
  <c r="M498" i="1"/>
  <c r="AJ498" i="1"/>
  <c r="AV498" i="1"/>
  <c r="H499" i="1"/>
  <c r="M499" i="1"/>
  <c r="AJ499" i="1"/>
  <c r="AV499" i="1"/>
  <c r="H500" i="1"/>
  <c r="M500" i="1"/>
  <c r="AJ500" i="1"/>
  <c r="AV500" i="1"/>
  <c r="H501" i="1"/>
  <c r="M501" i="1"/>
  <c r="G501" i="1" s="1"/>
  <c r="AJ501" i="1"/>
  <c r="AV501" i="1"/>
  <c r="H502" i="1"/>
  <c r="M502" i="1"/>
  <c r="AJ502" i="1"/>
  <c r="AV502" i="1"/>
  <c r="H503" i="1"/>
  <c r="M503" i="1"/>
  <c r="AJ503" i="1"/>
  <c r="AV503" i="1"/>
  <c r="H504" i="1"/>
  <c r="M504" i="1"/>
  <c r="AJ504" i="1"/>
  <c r="AV504" i="1"/>
  <c r="H505" i="1"/>
  <c r="M505" i="1"/>
  <c r="AJ505" i="1"/>
  <c r="AV505" i="1"/>
  <c r="H506" i="1"/>
  <c r="M506" i="1"/>
  <c r="AJ506" i="1"/>
  <c r="AV506" i="1"/>
  <c r="H507" i="1"/>
  <c r="M507" i="1"/>
  <c r="AJ507" i="1"/>
  <c r="AV507" i="1"/>
  <c r="H508" i="1"/>
  <c r="M508" i="1"/>
  <c r="AJ508" i="1"/>
  <c r="AV508" i="1"/>
  <c r="H509" i="1"/>
  <c r="M509" i="1"/>
  <c r="AJ509" i="1"/>
  <c r="AV509" i="1"/>
  <c r="H510" i="1"/>
  <c r="M510" i="1"/>
  <c r="AJ510" i="1"/>
  <c r="AV510" i="1"/>
  <c r="H511" i="1"/>
  <c r="M511" i="1"/>
  <c r="AJ511" i="1"/>
  <c r="AV511" i="1"/>
  <c r="H512" i="1"/>
  <c r="M512" i="1"/>
  <c r="AJ512" i="1"/>
  <c r="AV512" i="1"/>
  <c r="H513" i="1"/>
  <c r="M513" i="1"/>
  <c r="AJ513" i="1"/>
  <c r="AV513" i="1"/>
  <c r="H514" i="1"/>
  <c r="M514" i="1"/>
  <c r="G514" i="1" s="1"/>
  <c r="AJ514" i="1"/>
  <c r="AV514" i="1"/>
  <c r="H515" i="1"/>
  <c r="M515" i="1"/>
  <c r="AJ515" i="1"/>
  <c r="AV515" i="1"/>
  <c r="H516" i="1"/>
  <c r="M516" i="1"/>
  <c r="G516" i="1" s="1"/>
  <c r="AJ516" i="1"/>
  <c r="AV516" i="1"/>
  <c r="H517" i="1"/>
  <c r="M517" i="1"/>
  <c r="AJ517" i="1"/>
  <c r="AV517" i="1"/>
  <c r="H518" i="1"/>
  <c r="M518" i="1"/>
  <c r="AJ518" i="1"/>
  <c r="AV518" i="1"/>
  <c r="H519" i="1"/>
  <c r="M519" i="1"/>
  <c r="AJ519" i="1"/>
  <c r="AV519" i="1"/>
  <c r="H520" i="1"/>
  <c r="M520" i="1"/>
  <c r="AJ520" i="1"/>
  <c r="AV520" i="1"/>
  <c r="H521" i="1"/>
  <c r="M521" i="1"/>
  <c r="AJ521" i="1"/>
  <c r="AV521" i="1"/>
  <c r="H522" i="1"/>
  <c r="M522" i="1"/>
  <c r="G522" i="1" s="1"/>
  <c r="AJ522" i="1"/>
  <c r="AV522" i="1"/>
  <c r="H523" i="1"/>
  <c r="M523" i="1"/>
  <c r="G523" i="1" s="1"/>
  <c r="AJ523" i="1"/>
  <c r="AV523" i="1"/>
  <c r="H524" i="1"/>
  <c r="M524" i="1"/>
  <c r="AJ524" i="1"/>
  <c r="AV524" i="1"/>
  <c r="H525" i="1"/>
  <c r="M525" i="1"/>
  <c r="AJ525" i="1"/>
  <c r="AV525" i="1"/>
  <c r="H526" i="1"/>
  <c r="M526" i="1"/>
  <c r="AJ526" i="1"/>
  <c r="AV526" i="1"/>
  <c r="H527" i="1"/>
  <c r="M527" i="1"/>
  <c r="AJ527" i="1"/>
  <c r="AV527" i="1"/>
  <c r="H528" i="1"/>
  <c r="M528" i="1"/>
  <c r="G528" i="1" s="1"/>
  <c r="AJ528" i="1"/>
  <c r="AV528" i="1"/>
  <c r="H529" i="1"/>
  <c r="M529" i="1"/>
  <c r="AJ529" i="1"/>
  <c r="AV529" i="1"/>
  <c r="H530" i="1"/>
  <c r="M530" i="1"/>
  <c r="G530" i="1" s="1"/>
  <c r="AJ530" i="1"/>
  <c r="AV530" i="1"/>
  <c r="H531" i="1"/>
  <c r="M531" i="1"/>
  <c r="AJ531" i="1"/>
  <c r="AV531" i="1"/>
  <c r="H532" i="1"/>
  <c r="M532" i="1"/>
  <c r="AJ532" i="1"/>
  <c r="AV532" i="1"/>
  <c r="H533" i="1"/>
  <c r="M533" i="1"/>
  <c r="AJ533" i="1"/>
  <c r="AV533" i="1"/>
  <c r="H534" i="1"/>
  <c r="M534" i="1"/>
  <c r="G534" i="1" s="1"/>
  <c r="AJ534" i="1"/>
  <c r="AV534" i="1"/>
  <c r="H535" i="1"/>
  <c r="M535" i="1"/>
  <c r="AJ535" i="1"/>
  <c r="AV535" i="1"/>
  <c r="H536" i="1"/>
  <c r="M536" i="1"/>
  <c r="G536" i="1" s="1"/>
  <c r="AJ536" i="1"/>
  <c r="AV536" i="1"/>
  <c r="H537" i="1"/>
  <c r="M537" i="1"/>
  <c r="AJ537" i="1"/>
  <c r="AV537" i="1"/>
  <c r="G538" i="1"/>
  <c r="H538" i="1"/>
  <c r="M538" i="1"/>
  <c r="AJ538" i="1"/>
  <c r="AV538" i="1"/>
  <c r="H539" i="1"/>
  <c r="M539" i="1"/>
  <c r="AJ539" i="1"/>
  <c r="AV539" i="1"/>
  <c r="H540" i="1"/>
  <c r="M540" i="1"/>
  <c r="AJ540" i="1"/>
  <c r="AV540" i="1"/>
  <c r="H541" i="1"/>
  <c r="M541" i="1"/>
  <c r="AJ541" i="1"/>
  <c r="AV541" i="1"/>
  <c r="H542" i="1"/>
  <c r="M542" i="1"/>
  <c r="AJ542" i="1"/>
  <c r="AV542" i="1"/>
  <c r="H543" i="1"/>
  <c r="M543" i="1"/>
  <c r="AJ543" i="1"/>
  <c r="AV543" i="1"/>
  <c r="H544" i="1"/>
  <c r="M544" i="1"/>
  <c r="AJ544" i="1"/>
  <c r="AV544" i="1"/>
  <c r="H545" i="1"/>
  <c r="M545" i="1"/>
  <c r="AJ545" i="1"/>
  <c r="AV545" i="1"/>
  <c r="H546" i="1"/>
  <c r="M546" i="1"/>
  <c r="AJ546" i="1"/>
  <c r="AV546" i="1"/>
  <c r="H547" i="1"/>
  <c r="M547" i="1"/>
  <c r="AJ547" i="1"/>
  <c r="AV547" i="1"/>
  <c r="H548" i="1"/>
  <c r="M548" i="1"/>
  <c r="AJ548" i="1"/>
  <c r="AV548" i="1"/>
  <c r="H549" i="1"/>
  <c r="M549" i="1"/>
  <c r="AJ549" i="1"/>
  <c r="AV549" i="1"/>
  <c r="H550" i="1"/>
  <c r="M550" i="1"/>
  <c r="AJ550" i="1"/>
  <c r="AV550" i="1"/>
  <c r="H551" i="1"/>
  <c r="M551" i="1"/>
  <c r="AJ551" i="1"/>
  <c r="AV551" i="1"/>
  <c r="H552" i="1"/>
  <c r="M552" i="1"/>
  <c r="AJ552" i="1"/>
  <c r="AV552" i="1"/>
  <c r="H553" i="1"/>
  <c r="M553" i="1"/>
  <c r="AJ553" i="1"/>
  <c r="AV553" i="1"/>
  <c r="H554" i="1"/>
  <c r="M554" i="1"/>
  <c r="G554" i="1" s="1"/>
  <c r="AJ554" i="1"/>
  <c r="AV554" i="1"/>
  <c r="H555" i="1"/>
  <c r="M555" i="1"/>
  <c r="AJ555" i="1"/>
  <c r="AV555" i="1"/>
  <c r="H556" i="1"/>
  <c r="M556" i="1"/>
  <c r="AJ556" i="1"/>
  <c r="AV556" i="1"/>
  <c r="H557" i="1"/>
  <c r="M557" i="1"/>
  <c r="AJ557" i="1"/>
  <c r="AV557" i="1"/>
  <c r="H558" i="1"/>
  <c r="M558" i="1"/>
  <c r="AJ558" i="1"/>
  <c r="AV558" i="1"/>
  <c r="H559" i="1"/>
  <c r="M559" i="1"/>
  <c r="AJ559" i="1"/>
  <c r="AV559" i="1"/>
  <c r="H560" i="1"/>
  <c r="M560" i="1"/>
  <c r="G560" i="1" s="1"/>
  <c r="AJ560" i="1"/>
  <c r="AV560" i="1"/>
  <c r="H561" i="1"/>
  <c r="M561" i="1"/>
  <c r="AJ561" i="1"/>
  <c r="AV561" i="1"/>
  <c r="H562" i="1"/>
  <c r="M562" i="1"/>
  <c r="AJ562" i="1"/>
  <c r="AV562" i="1"/>
  <c r="H563" i="1"/>
  <c r="M563" i="1"/>
  <c r="AJ563" i="1"/>
  <c r="AV563" i="1"/>
  <c r="H564" i="1"/>
  <c r="M564" i="1"/>
  <c r="AJ564" i="1"/>
  <c r="AV564" i="1"/>
  <c r="H565" i="1"/>
  <c r="M565" i="1"/>
  <c r="AJ565" i="1"/>
  <c r="AV565" i="1"/>
  <c r="H566" i="1"/>
  <c r="M566" i="1"/>
  <c r="AJ566" i="1"/>
  <c r="AV566" i="1"/>
  <c r="H567" i="1"/>
  <c r="M567" i="1"/>
  <c r="AJ567" i="1"/>
  <c r="AV567" i="1"/>
  <c r="H568" i="1"/>
  <c r="M568" i="1"/>
  <c r="AJ568" i="1"/>
  <c r="AV568" i="1"/>
  <c r="H569" i="1"/>
  <c r="M569" i="1"/>
  <c r="AJ569" i="1"/>
  <c r="AV569" i="1"/>
  <c r="H570" i="1"/>
  <c r="M570" i="1"/>
  <c r="AJ570" i="1"/>
  <c r="AV570" i="1"/>
  <c r="H571" i="1"/>
  <c r="M571" i="1"/>
  <c r="AJ571" i="1"/>
  <c r="AV571" i="1"/>
  <c r="H572" i="1"/>
  <c r="M572" i="1"/>
  <c r="AJ572" i="1"/>
  <c r="AV572" i="1"/>
  <c r="H573" i="1"/>
  <c r="M573" i="1"/>
  <c r="AJ573" i="1"/>
  <c r="AV573" i="1"/>
  <c r="G573" i="1" s="1"/>
  <c r="H574" i="1"/>
  <c r="M574" i="1"/>
  <c r="AJ574" i="1"/>
  <c r="AV574" i="1"/>
  <c r="H575" i="1"/>
  <c r="M575" i="1"/>
  <c r="AJ575" i="1"/>
  <c r="AV575" i="1"/>
  <c r="H576" i="1"/>
  <c r="M576" i="1"/>
  <c r="AJ576" i="1"/>
  <c r="AV576" i="1"/>
  <c r="H577" i="1"/>
  <c r="M577" i="1"/>
  <c r="AJ577" i="1"/>
  <c r="AV577" i="1"/>
  <c r="H578" i="1"/>
  <c r="M578" i="1"/>
  <c r="AJ578" i="1"/>
  <c r="AV578" i="1"/>
  <c r="H579" i="1"/>
  <c r="M579" i="1"/>
  <c r="AJ579" i="1"/>
  <c r="AV579" i="1"/>
  <c r="H580" i="1"/>
  <c r="M580" i="1"/>
  <c r="AJ580" i="1"/>
  <c r="AV580" i="1"/>
  <c r="H581" i="1"/>
  <c r="M581" i="1"/>
  <c r="AJ581" i="1"/>
  <c r="AV581" i="1"/>
  <c r="H582" i="1"/>
  <c r="M582" i="1"/>
  <c r="AJ582" i="1"/>
  <c r="AV582" i="1"/>
  <c r="H583" i="1"/>
  <c r="M583" i="1"/>
  <c r="AJ583" i="1"/>
  <c r="AV583" i="1"/>
  <c r="H584" i="1"/>
  <c r="M584" i="1"/>
  <c r="AJ584" i="1"/>
  <c r="AV584" i="1"/>
  <c r="H585" i="1"/>
  <c r="M585" i="1"/>
  <c r="AJ585" i="1"/>
  <c r="AV585" i="1"/>
  <c r="H586" i="1"/>
  <c r="M586" i="1"/>
  <c r="AJ586" i="1"/>
  <c r="AV586" i="1"/>
  <c r="H587" i="1"/>
  <c r="M587" i="1"/>
  <c r="AJ587" i="1"/>
  <c r="AV587" i="1"/>
  <c r="H588" i="1"/>
  <c r="M588" i="1"/>
  <c r="AJ588" i="1"/>
  <c r="AV588" i="1"/>
  <c r="H589" i="1"/>
  <c r="M589" i="1"/>
  <c r="AJ589" i="1"/>
  <c r="AV589" i="1"/>
  <c r="H590" i="1"/>
  <c r="M590" i="1"/>
  <c r="AJ590" i="1"/>
  <c r="AV590" i="1"/>
  <c r="H591" i="1"/>
  <c r="M591" i="1"/>
  <c r="AJ591" i="1"/>
  <c r="AV591" i="1"/>
  <c r="H592" i="1"/>
  <c r="M592" i="1"/>
  <c r="AJ592" i="1"/>
  <c r="AV592" i="1"/>
  <c r="H593" i="1"/>
  <c r="M593" i="1"/>
  <c r="AJ593" i="1"/>
  <c r="AV593" i="1"/>
  <c r="H594" i="1"/>
  <c r="M594" i="1"/>
  <c r="AJ594" i="1"/>
  <c r="AV594" i="1"/>
  <c r="H595" i="1"/>
  <c r="M595" i="1"/>
  <c r="AJ595" i="1"/>
  <c r="AV595" i="1"/>
  <c r="H596" i="1"/>
  <c r="M596" i="1"/>
  <c r="AJ596" i="1"/>
  <c r="AV596" i="1"/>
  <c r="H597" i="1"/>
  <c r="M597" i="1"/>
  <c r="AJ597" i="1"/>
  <c r="AV597" i="1"/>
  <c r="H598" i="1"/>
  <c r="M598" i="1"/>
  <c r="AJ598" i="1"/>
  <c r="AV598" i="1"/>
  <c r="H599" i="1"/>
  <c r="M599" i="1"/>
  <c r="AJ599" i="1"/>
  <c r="AV599" i="1"/>
  <c r="H600" i="1"/>
  <c r="M600" i="1"/>
  <c r="AJ600" i="1"/>
  <c r="AV600" i="1"/>
  <c r="H601" i="1"/>
  <c r="M601" i="1"/>
  <c r="AJ601" i="1"/>
  <c r="AV601" i="1"/>
  <c r="H602" i="1"/>
  <c r="M602" i="1"/>
  <c r="AJ602" i="1"/>
  <c r="AV602" i="1"/>
  <c r="H603" i="1"/>
  <c r="M603" i="1"/>
  <c r="AJ603" i="1"/>
  <c r="AV603" i="1"/>
  <c r="H604" i="1"/>
  <c r="M604" i="1"/>
  <c r="AJ604" i="1"/>
  <c r="AV604" i="1"/>
  <c r="H605" i="1"/>
  <c r="M605" i="1"/>
  <c r="AJ605" i="1"/>
  <c r="AV605" i="1"/>
  <c r="H606" i="1"/>
  <c r="M606" i="1"/>
  <c r="AJ606" i="1"/>
  <c r="AV606" i="1"/>
  <c r="H607" i="1"/>
  <c r="M607" i="1"/>
  <c r="AJ607" i="1"/>
  <c r="AV607" i="1"/>
  <c r="H608" i="1"/>
  <c r="M608" i="1"/>
  <c r="AJ608" i="1"/>
  <c r="AV608" i="1"/>
  <c r="H609" i="1"/>
  <c r="M609" i="1"/>
  <c r="AJ609" i="1"/>
  <c r="AV609" i="1"/>
  <c r="H610" i="1"/>
  <c r="M610" i="1"/>
  <c r="AJ610" i="1"/>
  <c r="AV610" i="1"/>
  <c r="H611" i="1"/>
  <c r="M611" i="1"/>
  <c r="AJ611" i="1"/>
  <c r="AV611" i="1"/>
  <c r="H612" i="1"/>
  <c r="M612" i="1"/>
  <c r="AJ612" i="1"/>
  <c r="AV612" i="1"/>
  <c r="H613" i="1"/>
  <c r="M613" i="1"/>
  <c r="AJ613" i="1"/>
  <c r="AV613" i="1"/>
  <c r="H614" i="1"/>
  <c r="M614" i="1"/>
  <c r="AJ614" i="1"/>
  <c r="AV614" i="1"/>
  <c r="H615" i="1"/>
  <c r="M615" i="1"/>
  <c r="AJ615" i="1"/>
  <c r="AV615" i="1"/>
  <c r="H616" i="1"/>
  <c r="M616" i="1"/>
  <c r="AJ616" i="1"/>
  <c r="AV616" i="1"/>
  <c r="H617" i="1"/>
  <c r="M617" i="1"/>
  <c r="AJ617" i="1"/>
  <c r="AV617" i="1"/>
  <c r="H618" i="1"/>
  <c r="M618" i="1"/>
  <c r="AJ618" i="1"/>
  <c r="AV618" i="1"/>
  <c r="H619" i="1"/>
  <c r="M619" i="1"/>
  <c r="AJ619" i="1"/>
  <c r="AV619" i="1"/>
  <c r="H620" i="1"/>
  <c r="M620" i="1"/>
  <c r="AJ620" i="1"/>
  <c r="AV620" i="1"/>
  <c r="H621" i="1"/>
  <c r="M621" i="1"/>
  <c r="AJ621" i="1"/>
  <c r="AV621" i="1"/>
  <c r="H622" i="1"/>
  <c r="M622" i="1"/>
  <c r="AJ622" i="1"/>
  <c r="AV622" i="1"/>
  <c r="H623" i="1"/>
  <c r="M623" i="1"/>
  <c r="AJ623" i="1"/>
  <c r="AV623" i="1"/>
  <c r="H624" i="1"/>
  <c r="M624" i="1"/>
  <c r="AJ624" i="1"/>
  <c r="AV624" i="1"/>
  <c r="H625" i="1"/>
  <c r="M625" i="1"/>
  <c r="AJ625" i="1"/>
  <c r="AV625" i="1"/>
  <c r="H626" i="1"/>
  <c r="M626" i="1"/>
  <c r="AJ626" i="1"/>
  <c r="AV626" i="1"/>
  <c r="H627" i="1"/>
  <c r="M627" i="1"/>
  <c r="AJ627" i="1"/>
  <c r="AV627" i="1"/>
  <c r="H628" i="1"/>
  <c r="M628" i="1"/>
  <c r="AJ628" i="1"/>
  <c r="AV628" i="1"/>
  <c r="H629" i="1"/>
  <c r="M629" i="1"/>
  <c r="AJ629" i="1"/>
  <c r="AV629" i="1"/>
  <c r="H630" i="1"/>
  <c r="M630" i="1"/>
  <c r="AJ630" i="1"/>
  <c r="AV630" i="1"/>
  <c r="H631" i="1"/>
  <c r="M631" i="1"/>
  <c r="AJ631" i="1"/>
  <c r="AV631" i="1"/>
  <c r="H632" i="1"/>
  <c r="M632" i="1"/>
  <c r="AJ632" i="1"/>
  <c r="AV632" i="1"/>
  <c r="H633" i="1"/>
  <c r="M633" i="1"/>
  <c r="AJ633" i="1"/>
  <c r="AV633" i="1"/>
  <c r="H634" i="1"/>
  <c r="M634" i="1"/>
  <c r="AJ634" i="1"/>
  <c r="AV634" i="1"/>
  <c r="H635" i="1"/>
  <c r="M635" i="1"/>
  <c r="AJ635" i="1"/>
  <c r="AV635" i="1"/>
  <c r="H636" i="1"/>
  <c r="M636" i="1"/>
  <c r="AJ636" i="1"/>
  <c r="AV636" i="1"/>
  <c r="H637" i="1"/>
  <c r="M637" i="1"/>
  <c r="AJ637" i="1"/>
  <c r="AV637" i="1"/>
  <c r="H638" i="1"/>
  <c r="M638" i="1"/>
  <c r="AJ638" i="1"/>
  <c r="AV638" i="1"/>
  <c r="H639" i="1"/>
  <c r="M639" i="1"/>
  <c r="AJ639" i="1"/>
  <c r="AV639" i="1"/>
  <c r="H640" i="1"/>
  <c r="M640" i="1"/>
  <c r="AJ640" i="1"/>
  <c r="AV640" i="1"/>
  <c r="H641" i="1"/>
  <c r="M641" i="1"/>
  <c r="AJ641" i="1"/>
  <c r="AV641" i="1"/>
  <c r="H642" i="1"/>
  <c r="M642" i="1"/>
  <c r="AJ642" i="1"/>
  <c r="AV642" i="1"/>
  <c r="H643" i="1"/>
  <c r="M643" i="1"/>
  <c r="AJ643" i="1"/>
  <c r="AV643" i="1"/>
  <c r="M644" i="1"/>
  <c r="AJ644" i="1"/>
  <c r="AV644" i="1"/>
  <c r="H645" i="1"/>
  <c r="M645" i="1"/>
  <c r="G645" i="1" s="1"/>
  <c r="AJ645" i="1"/>
  <c r="AV645" i="1"/>
  <c r="M646" i="1"/>
  <c r="AV646" i="1"/>
  <c r="M647" i="1"/>
  <c r="AV647" i="1"/>
  <c r="H648" i="1"/>
  <c r="M648" i="1"/>
  <c r="G648" i="1" s="1"/>
  <c r="AJ648" i="1"/>
  <c r="AV648" i="1"/>
  <c r="M649" i="1"/>
  <c r="AJ649" i="1"/>
  <c r="AV649" i="1"/>
  <c r="H650" i="1"/>
  <c r="M650" i="1"/>
  <c r="AJ650" i="1"/>
  <c r="AV650" i="1"/>
  <c r="H651" i="1"/>
  <c r="M651" i="1"/>
  <c r="AJ651" i="1"/>
  <c r="AV651" i="1"/>
  <c r="M652" i="1"/>
  <c r="AJ652" i="1"/>
  <c r="AV652" i="1"/>
  <c r="H653" i="1"/>
  <c r="M653" i="1"/>
  <c r="AJ653" i="1"/>
  <c r="AV653" i="1"/>
  <c r="H654" i="1"/>
  <c r="M654" i="1"/>
  <c r="AJ654" i="1"/>
  <c r="AV654" i="1"/>
  <c r="H655" i="1"/>
  <c r="M655" i="1"/>
  <c r="AJ655" i="1"/>
  <c r="AV655" i="1"/>
  <c r="H656" i="1"/>
  <c r="M656" i="1"/>
  <c r="AJ656" i="1"/>
  <c r="AV656" i="1"/>
  <c r="M657" i="1"/>
  <c r="AJ657" i="1"/>
  <c r="AV657" i="1"/>
  <c r="H658" i="1"/>
  <c r="M658" i="1"/>
  <c r="AJ658" i="1"/>
  <c r="AV658" i="1"/>
  <c r="M659" i="1"/>
  <c r="G659" i="1" s="1"/>
  <c r="AJ659" i="1"/>
  <c r="AV659" i="1"/>
  <c r="M660" i="1"/>
  <c r="AJ660" i="1"/>
  <c r="AV660" i="1"/>
  <c r="M661" i="1"/>
  <c r="AJ661" i="1"/>
  <c r="AV661" i="1"/>
  <c r="M662" i="1"/>
  <c r="AJ662" i="1"/>
  <c r="AV662" i="1"/>
  <c r="M663" i="1"/>
  <c r="AJ663" i="1"/>
  <c r="AV663" i="1"/>
  <c r="H664" i="1"/>
  <c r="M664" i="1"/>
  <c r="AJ664" i="1"/>
  <c r="AV664" i="1"/>
  <c r="H665" i="1"/>
  <c r="M665" i="1"/>
  <c r="AJ665" i="1"/>
  <c r="AV665" i="1"/>
  <c r="M666" i="1"/>
  <c r="AJ666" i="1"/>
  <c r="AV666" i="1"/>
  <c r="M667" i="1"/>
  <c r="AJ667" i="1"/>
  <c r="AV667" i="1"/>
  <c r="H668" i="1"/>
  <c r="M668" i="1"/>
  <c r="AJ668" i="1"/>
  <c r="AV668" i="1"/>
  <c r="H669" i="1"/>
  <c r="M669" i="1"/>
  <c r="AJ669" i="1"/>
  <c r="AV669" i="1"/>
  <c r="H670" i="1"/>
  <c r="M670" i="1"/>
  <c r="AJ670" i="1"/>
  <c r="AV670" i="1"/>
  <c r="M671" i="1"/>
  <c r="AJ671" i="1"/>
  <c r="AV671" i="1"/>
  <c r="H672" i="1"/>
  <c r="M672" i="1"/>
  <c r="AJ672" i="1"/>
  <c r="AV672" i="1"/>
  <c r="H673" i="1"/>
  <c r="M673" i="1"/>
  <c r="AJ673" i="1"/>
  <c r="AV673" i="1"/>
  <c r="H674" i="1"/>
  <c r="M674" i="1"/>
  <c r="AJ674" i="1"/>
  <c r="AV674" i="1"/>
  <c r="H675" i="1"/>
  <c r="M675" i="1"/>
  <c r="AJ675" i="1"/>
  <c r="AV675" i="1"/>
  <c r="M676" i="1"/>
  <c r="AJ676" i="1"/>
  <c r="AV676" i="1"/>
  <c r="H677" i="1"/>
  <c r="M677" i="1"/>
  <c r="G677" i="1" s="1"/>
  <c r="AJ677" i="1"/>
  <c r="AV677" i="1"/>
  <c r="H678" i="1"/>
  <c r="M678" i="1"/>
  <c r="AJ678" i="1"/>
  <c r="AV678" i="1"/>
  <c r="H679" i="1"/>
  <c r="M679" i="1"/>
  <c r="G679" i="1" s="1"/>
  <c r="AJ679" i="1"/>
  <c r="AV679" i="1"/>
  <c r="H680" i="1"/>
  <c r="M680" i="1"/>
  <c r="AJ680" i="1"/>
  <c r="AV680" i="1"/>
  <c r="H681" i="1"/>
  <c r="M681" i="1"/>
  <c r="AJ681" i="1"/>
  <c r="AV681" i="1"/>
  <c r="M682" i="1"/>
  <c r="AJ682" i="1"/>
  <c r="AV682" i="1"/>
  <c r="H683" i="1"/>
  <c r="M683" i="1"/>
  <c r="AJ683" i="1"/>
  <c r="AV683" i="1"/>
  <c r="M684" i="1"/>
  <c r="AJ684" i="1"/>
  <c r="AV684" i="1"/>
  <c r="M685" i="1"/>
  <c r="AJ685" i="1"/>
  <c r="AV685" i="1"/>
  <c r="M686" i="1"/>
  <c r="AJ686" i="1"/>
  <c r="AV686" i="1"/>
  <c r="M687" i="1"/>
  <c r="AJ687" i="1"/>
  <c r="AV687" i="1"/>
  <c r="M688" i="1"/>
  <c r="AJ688" i="1"/>
  <c r="AV688" i="1"/>
  <c r="M689" i="1"/>
  <c r="AJ689" i="1"/>
  <c r="AV689" i="1"/>
  <c r="M690" i="1"/>
  <c r="AJ690" i="1"/>
  <c r="AV690" i="1"/>
  <c r="M691" i="1"/>
  <c r="AJ691" i="1"/>
  <c r="AV691" i="1"/>
  <c r="M692" i="1"/>
  <c r="G692" i="1" s="1"/>
  <c r="AJ692" i="1"/>
  <c r="AV692" i="1"/>
  <c r="M693" i="1"/>
  <c r="AJ693" i="1"/>
  <c r="AV693" i="1"/>
  <c r="M694" i="1"/>
  <c r="AJ694" i="1"/>
  <c r="AV694" i="1"/>
  <c r="M695" i="1"/>
  <c r="AV695" i="1"/>
  <c r="M696" i="1"/>
  <c r="AV696" i="1"/>
  <c r="H697" i="1"/>
  <c r="M697" i="1"/>
  <c r="AJ697" i="1"/>
  <c r="AV697" i="1"/>
  <c r="M698" i="1"/>
  <c r="AV698" i="1"/>
  <c r="M699" i="1"/>
  <c r="AJ699" i="1"/>
  <c r="AV699" i="1"/>
  <c r="M700" i="1"/>
  <c r="AJ700" i="1"/>
  <c r="AV700" i="1"/>
  <c r="M701" i="1"/>
  <c r="AJ701" i="1"/>
  <c r="AV701" i="1"/>
  <c r="M702" i="1"/>
  <c r="AJ702" i="1"/>
  <c r="AV702" i="1"/>
  <c r="M703" i="1"/>
  <c r="AJ703" i="1"/>
  <c r="AV703" i="1"/>
  <c r="H704" i="1"/>
  <c r="M704" i="1"/>
  <c r="AJ704" i="1"/>
  <c r="AV704" i="1"/>
  <c r="H705" i="1"/>
  <c r="M705" i="1"/>
  <c r="AJ705" i="1"/>
  <c r="AV705" i="1"/>
  <c r="H706" i="1"/>
  <c r="M706" i="1"/>
  <c r="AJ706" i="1"/>
  <c r="AV706" i="1"/>
  <c r="M707" i="1"/>
  <c r="AJ707" i="1"/>
  <c r="AV707" i="1"/>
  <c r="H708" i="1"/>
  <c r="M708" i="1"/>
  <c r="AJ708" i="1"/>
  <c r="AV708" i="1"/>
  <c r="H709" i="1"/>
  <c r="M709" i="1"/>
  <c r="AJ709" i="1"/>
  <c r="AV709" i="1"/>
  <c r="H710" i="1"/>
  <c r="M710" i="1"/>
  <c r="AJ710" i="1"/>
  <c r="AV710" i="1"/>
  <c r="H711" i="1"/>
  <c r="M711" i="1"/>
  <c r="G711" i="1" s="1"/>
  <c r="AJ711" i="1"/>
  <c r="AV711" i="1"/>
  <c r="H712" i="1"/>
  <c r="M712" i="1"/>
  <c r="AJ712" i="1"/>
  <c r="AV712" i="1"/>
  <c r="H713" i="1"/>
  <c r="M713" i="1"/>
  <c r="AJ713" i="1"/>
  <c r="AV713" i="1"/>
  <c r="H714" i="1"/>
  <c r="M714" i="1"/>
  <c r="G714" i="1" s="1"/>
  <c r="AJ714" i="1"/>
  <c r="AV714" i="1"/>
  <c r="H715" i="1"/>
  <c r="M715" i="1"/>
  <c r="AJ715" i="1"/>
  <c r="AV715" i="1"/>
  <c r="H716" i="1"/>
  <c r="M716" i="1"/>
  <c r="G716" i="1" s="1"/>
  <c r="AJ716" i="1"/>
  <c r="AV716" i="1"/>
  <c r="H717" i="1"/>
  <c r="M717" i="1"/>
  <c r="AJ717" i="1"/>
  <c r="AV717" i="1"/>
  <c r="H718" i="1"/>
  <c r="M718" i="1"/>
  <c r="G718" i="1" s="1"/>
  <c r="AJ718" i="1"/>
  <c r="AV718" i="1"/>
  <c r="H719" i="1"/>
  <c r="M719" i="1"/>
  <c r="AJ719" i="1"/>
  <c r="AV719" i="1"/>
  <c r="H720" i="1"/>
  <c r="M720" i="1"/>
  <c r="AJ720" i="1"/>
  <c r="AV720" i="1"/>
  <c r="H721" i="1"/>
  <c r="M721" i="1"/>
  <c r="AJ721" i="1"/>
  <c r="AV721" i="1"/>
  <c r="H722" i="1"/>
  <c r="M722" i="1"/>
  <c r="AJ722" i="1"/>
  <c r="AV722" i="1"/>
  <c r="H723" i="1"/>
  <c r="M723" i="1"/>
  <c r="AJ723" i="1"/>
  <c r="AV723" i="1"/>
  <c r="H724" i="1"/>
  <c r="M724" i="1"/>
  <c r="AJ724" i="1"/>
  <c r="AV724" i="1"/>
  <c r="H725" i="1"/>
  <c r="M725" i="1"/>
  <c r="AJ725" i="1"/>
  <c r="AV725" i="1"/>
  <c r="H726" i="1"/>
  <c r="M726" i="1"/>
  <c r="AJ726" i="1"/>
  <c r="AV726" i="1"/>
  <c r="H727" i="1"/>
  <c r="M727" i="1"/>
  <c r="AJ727" i="1"/>
  <c r="AV727" i="1"/>
  <c r="H728" i="1"/>
  <c r="M728" i="1"/>
  <c r="AJ728" i="1"/>
  <c r="AV728" i="1"/>
  <c r="H729" i="1"/>
  <c r="M729" i="1"/>
  <c r="G729" i="1" s="1"/>
  <c r="AJ729" i="1"/>
  <c r="AV729" i="1"/>
  <c r="H730" i="1"/>
  <c r="M730" i="1"/>
  <c r="AJ730" i="1"/>
  <c r="AV730" i="1"/>
  <c r="H731" i="1"/>
  <c r="M731" i="1"/>
  <c r="G731" i="1" s="1"/>
  <c r="AJ731" i="1"/>
  <c r="AV731" i="1"/>
  <c r="H732" i="1"/>
  <c r="M732" i="1"/>
  <c r="AJ732" i="1"/>
  <c r="AV732" i="1"/>
  <c r="H733" i="1"/>
  <c r="M733" i="1"/>
  <c r="AJ733" i="1"/>
  <c r="AV733" i="1"/>
  <c r="H734" i="1"/>
  <c r="M734" i="1"/>
  <c r="AJ734" i="1"/>
  <c r="AV734" i="1"/>
  <c r="H735" i="1"/>
  <c r="M735" i="1"/>
  <c r="AJ735" i="1"/>
  <c r="AV735" i="1"/>
  <c r="H736" i="1"/>
  <c r="M736" i="1"/>
  <c r="AJ736" i="1"/>
  <c r="AV736" i="1"/>
  <c r="H737" i="1"/>
  <c r="M737" i="1"/>
  <c r="AJ737" i="1"/>
  <c r="AV737" i="1"/>
  <c r="H738" i="1"/>
  <c r="M738" i="1"/>
  <c r="AJ738" i="1"/>
  <c r="AV738" i="1"/>
  <c r="H739" i="1"/>
  <c r="M739" i="1"/>
  <c r="AJ739" i="1"/>
  <c r="AV739" i="1"/>
  <c r="H740" i="1"/>
  <c r="M740" i="1"/>
  <c r="AJ740" i="1"/>
  <c r="AV740" i="1"/>
  <c r="H741" i="1"/>
  <c r="M741" i="1"/>
  <c r="G741" i="1" s="1"/>
  <c r="AJ741" i="1"/>
  <c r="AV741" i="1"/>
  <c r="H742" i="1"/>
  <c r="M742" i="1"/>
  <c r="AJ742" i="1"/>
  <c r="AV742" i="1"/>
  <c r="H743" i="1"/>
  <c r="M743" i="1"/>
  <c r="G743" i="1" s="1"/>
  <c r="AJ743" i="1"/>
  <c r="AV743" i="1"/>
  <c r="H744" i="1"/>
  <c r="M744" i="1"/>
  <c r="AJ744" i="1"/>
  <c r="BC744" i="1"/>
  <c r="AV744" i="1" s="1"/>
  <c r="H745" i="1"/>
  <c r="M745" i="1"/>
  <c r="AJ745" i="1"/>
  <c r="AV745" i="1"/>
  <c r="H746" i="1"/>
  <c r="M746" i="1"/>
  <c r="AJ746" i="1"/>
  <c r="AV746" i="1"/>
  <c r="H747" i="1"/>
  <c r="M747" i="1"/>
  <c r="G747" i="1" s="1"/>
  <c r="AJ747" i="1"/>
  <c r="AV747" i="1"/>
  <c r="H748" i="1"/>
  <c r="M748" i="1"/>
  <c r="AJ748" i="1"/>
  <c r="AV748" i="1"/>
  <c r="H749" i="1"/>
  <c r="M749" i="1"/>
  <c r="G749" i="1" s="1"/>
  <c r="AJ749" i="1"/>
  <c r="AV749" i="1"/>
  <c r="H750" i="1"/>
  <c r="M750" i="1"/>
  <c r="AJ750" i="1"/>
  <c r="AV750" i="1"/>
  <c r="H751" i="1"/>
  <c r="M751" i="1"/>
  <c r="AJ751" i="1"/>
  <c r="AV751" i="1"/>
  <c r="G751" i="1" s="1"/>
  <c r="H752" i="1"/>
  <c r="M752" i="1"/>
  <c r="AJ752" i="1"/>
  <c r="AV752" i="1"/>
  <c r="H753" i="1"/>
  <c r="M753" i="1"/>
  <c r="AJ753" i="1"/>
  <c r="AV753" i="1"/>
  <c r="H754" i="1"/>
  <c r="M754" i="1"/>
  <c r="AJ754" i="1"/>
  <c r="AV754" i="1"/>
  <c r="H755" i="1"/>
  <c r="M755" i="1"/>
  <c r="AJ755" i="1"/>
  <c r="AV755" i="1"/>
  <c r="H756" i="1"/>
  <c r="M756" i="1"/>
  <c r="AJ756" i="1"/>
  <c r="AV756" i="1"/>
  <c r="H757" i="1"/>
  <c r="M757" i="1"/>
  <c r="AJ757" i="1"/>
  <c r="AV757" i="1"/>
  <c r="H758" i="1"/>
  <c r="M758" i="1"/>
  <c r="AJ758" i="1"/>
  <c r="AV758" i="1"/>
  <c r="H759" i="1"/>
  <c r="M759" i="1"/>
  <c r="AJ759" i="1"/>
  <c r="AV759" i="1"/>
  <c r="H760" i="1"/>
  <c r="M760" i="1"/>
  <c r="AJ760" i="1"/>
  <c r="AV760" i="1"/>
  <c r="H761" i="1"/>
  <c r="M761" i="1"/>
  <c r="AJ761" i="1"/>
  <c r="AV761" i="1"/>
  <c r="H762" i="1"/>
  <c r="M762" i="1"/>
  <c r="AJ762" i="1"/>
  <c r="AV762" i="1"/>
  <c r="H763" i="1"/>
  <c r="M763" i="1"/>
  <c r="AJ763" i="1"/>
  <c r="AV763" i="1"/>
  <c r="H764" i="1"/>
  <c r="M764" i="1"/>
  <c r="AJ764" i="1"/>
  <c r="AV764" i="1"/>
  <c r="H765" i="1"/>
  <c r="M765" i="1"/>
  <c r="AJ765" i="1"/>
  <c r="AV765" i="1"/>
  <c r="H766" i="1"/>
  <c r="M766" i="1"/>
  <c r="AJ766" i="1"/>
  <c r="AV766" i="1"/>
  <c r="H767" i="1"/>
  <c r="M767" i="1"/>
  <c r="AJ767" i="1"/>
  <c r="AV767" i="1"/>
  <c r="H768" i="1"/>
  <c r="M768" i="1"/>
  <c r="AJ768" i="1"/>
  <c r="AV768" i="1"/>
  <c r="H769" i="1"/>
  <c r="M769" i="1"/>
  <c r="AJ769" i="1"/>
  <c r="AV769" i="1"/>
  <c r="H770" i="1"/>
  <c r="M770" i="1"/>
  <c r="AJ770" i="1"/>
  <c r="AV770" i="1"/>
  <c r="H771" i="1"/>
  <c r="M771" i="1"/>
  <c r="AJ771" i="1"/>
  <c r="AV771" i="1"/>
  <c r="H772" i="1"/>
  <c r="M772" i="1"/>
  <c r="AJ772" i="1"/>
  <c r="AV772" i="1"/>
  <c r="H773" i="1"/>
  <c r="M773" i="1"/>
  <c r="AJ773" i="1"/>
  <c r="AV773" i="1"/>
  <c r="H774" i="1"/>
  <c r="M774" i="1"/>
  <c r="AJ774" i="1"/>
  <c r="AV774" i="1"/>
  <c r="H775" i="1"/>
  <c r="M775" i="1"/>
  <c r="AJ775" i="1"/>
  <c r="AV775" i="1"/>
  <c r="H776" i="1"/>
  <c r="M776" i="1"/>
  <c r="AJ776" i="1"/>
  <c r="AV776" i="1"/>
  <c r="H777" i="1"/>
  <c r="M777" i="1"/>
  <c r="AJ777" i="1"/>
  <c r="AV777" i="1"/>
  <c r="H778" i="1"/>
  <c r="M778" i="1"/>
  <c r="AJ778" i="1"/>
  <c r="AV778" i="1"/>
  <c r="H779" i="1"/>
  <c r="M779" i="1"/>
  <c r="AJ779" i="1"/>
  <c r="AV779" i="1"/>
  <c r="H780" i="1"/>
  <c r="M780" i="1"/>
  <c r="AJ780" i="1"/>
  <c r="AV780" i="1"/>
  <c r="G780" i="1" s="1"/>
  <c r="H781" i="1"/>
  <c r="M781" i="1"/>
  <c r="AJ781" i="1"/>
  <c r="AV781" i="1"/>
  <c r="H782" i="1"/>
  <c r="M782" i="1"/>
  <c r="AJ782" i="1"/>
  <c r="AV782" i="1"/>
  <c r="H783" i="1"/>
  <c r="M783" i="1"/>
  <c r="AJ783" i="1"/>
  <c r="AV783" i="1"/>
  <c r="H784" i="1"/>
  <c r="M784" i="1"/>
  <c r="AJ784" i="1"/>
  <c r="AV784" i="1"/>
  <c r="H785" i="1"/>
  <c r="M785" i="1"/>
  <c r="AJ785" i="1"/>
  <c r="AV785" i="1"/>
  <c r="H786" i="1"/>
  <c r="M786" i="1"/>
  <c r="AJ786" i="1"/>
  <c r="AV786" i="1"/>
  <c r="H787" i="1"/>
  <c r="M787" i="1"/>
  <c r="AJ787" i="1"/>
  <c r="AV787" i="1"/>
  <c r="H788" i="1"/>
  <c r="M788" i="1"/>
  <c r="AJ788" i="1"/>
  <c r="AV788" i="1"/>
  <c r="H789" i="1"/>
  <c r="M789" i="1"/>
  <c r="AJ789" i="1"/>
  <c r="AV789" i="1"/>
  <c r="H790" i="1"/>
  <c r="M790" i="1"/>
  <c r="AJ790" i="1"/>
  <c r="AV790" i="1"/>
  <c r="H791" i="1"/>
  <c r="M791" i="1"/>
  <c r="AV791" i="1"/>
  <c r="H792" i="1"/>
  <c r="M792" i="1"/>
  <c r="AJ792" i="1"/>
  <c r="AV792" i="1"/>
  <c r="H793" i="1"/>
  <c r="M793" i="1"/>
  <c r="AJ793" i="1"/>
  <c r="AV793" i="1"/>
  <c r="H794" i="1"/>
  <c r="M794" i="1"/>
  <c r="AJ794" i="1"/>
  <c r="AV794" i="1"/>
  <c r="H795" i="1"/>
  <c r="M795" i="1"/>
  <c r="AJ795" i="1"/>
  <c r="AV795" i="1"/>
  <c r="H796" i="1"/>
  <c r="M796" i="1"/>
  <c r="AJ796" i="1"/>
  <c r="AV796" i="1"/>
  <c r="H797" i="1"/>
  <c r="M797" i="1"/>
  <c r="AJ797" i="1"/>
  <c r="AV797" i="1"/>
  <c r="H798" i="1"/>
  <c r="M798" i="1"/>
  <c r="AJ798" i="1"/>
  <c r="AV798" i="1"/>
  <c r="H799" i="1"/>
  <c r="M799" i="1"/>
  <c r="AJ799" i="1"/>
  <c r="AV799" i="1"/>
  <c r="H800" i="1"/>
  <c r="M800" i="1"/>
  <c r="AJ800" i="1"/>
  <c r="AV800" i="1"/>
  <c r="H801" i="1"/>
  <c r="M801" i="1"/>
  <c r="AJ801" i="1"/>
  <c r="AV801" i="1"/>
  <c r="G801" i="1" s="1"/>
  <c r="H802" i="1"/>
  <c r="M802" i="1"/>
  <c r="AJ802" i="1"/>
  <c r="AV802" i="1"/>
  <c r="H803" i="1"/>
  <c r="M803" i="1"/>
  <c r="AJ803" i="1"/>
  <c r="AV803" i="1"/>
  <c r="H804" i="1"/>
  <c r="M804" i="1"/>
  <c r="AJ804" i="1"/>
  <c r="AV804" i="1"/>
  <c r="H805" i="1"/>
  <c r="M805" i="1"/>
  <c r="AJ805" i="1"/>
  <c r="AV805" i="1"/>
  <c r="H806" i="1"/>
  <c r="M806" i="1"/>
  <c r="AJ806" i="1"/>
  <c r="AV806" i="1"/>
  <c r="H807" i="1"/>
  <c r="M807" i="1"/>
  <c r="AJ807" i="1"/>
  <c r="AV807" i="1"/>
  <c r="H808" i="1"/>
  <c r="M808" i="1"/>
  <c r="AJ808" i="1"/>
  <c r="AV808" i="1"/>
  <c r="H809" i="1"/>
  <c r="M809" i="1"/>
  <c r="AJ809" i="1"/>
  <c r="AV809" i="1"/>
  <c r="H810" i="1"/>
  <c r="M810" i="1"/>
  <c r="AJ810" i="1"/>
  <c r="AV810" i="1"/>
  <c r="H811" i="1"/>
  <c r="M811" i="1"/>
  <c r="AJ811" i="1"/>
  <c r="AV811" i="1"/>
  <c r="H812" i="1"/>
  <c r="M812" i="1"/>
  <c r="AJ812" i="1"/>
  <c r="AV812" i="1"/>
  <c r="H813" i="1"/>
  <c r="M813" i="1"/>
  <c r="AJ813" i="1"/>
  <c r="AV813" i="1"/>
  <c r="H814" i="1"/>
  <c r="M814" i="1"/>
  <c r="AJ814" i="1"/>
  <c r="AV814" i="1"/>
  <c r="H815" i="1"/>
  <c r="M815" i="1"/>
  <c r="AJ815" i="1"/>
  <c r="AV815" i="1"/>
  <c r="H816" i="1"/>
  <c r="M816" i="1"/>
  <c r="AJ816" i="1"/>
  <c r="AV816" i="1"/>
  <c r="H817" i="1"/>
  <c r="M817" i="1"/>
  <c r="AJ817" i="1"/>
  <c r="AV817" i="1"/>
  <c r="H818" i="1"/>
  <c r="M818" i="1"/>
  <c r="AJ818" i="1"/>
  <c r="AV818" i="1"/>
  <c r="H819" i="1"/>
  <c r="M819" i="1"/>
  <c r="AJ819" i="1"/>
  <c r="AV819" i="1"/>
  <c r="H820" i="1"/>
  <c r="M820" i="1"/>
  <c r="AJ820" i="1"/>
  <c r="AV820" i="1"/>
  <c r="H821" i="1"/>
  <c r="M821" i="1"/>
  <c r="AJ821" i="1"/>
  <c r="AV821" i="1"/>
  <c r="H822" i="1"/>
  <c r="M822" i="1"/>
  <c r="AJ822" i="1"/>
  <c r="AV822" i="1"/>
  <c r="H823" i="1"/>
  <c r="M823" i="1"/>
  <c r="AJ823" i="1"/>
  <c r="AV823" i="1"/>
  <c r="G823" i="1" s="1"/>
  <c r="H824" i="1"/>
  <c r="M824" i="1"/>
  <c r="AJ824" i="1"/>
  <c r="AV824" i="1"/>
  <c r="H825" i="1"/>
  <c r="M825" i="1"/>
  <c r="AJ825" i="1"/>
  <c r="AV825" i="1"/>
  <c r="G825" i="1" s="1"/>
  <c r="H826" i="1"/>
  <c r="M826" i="1"/>
  <c r="AJ826" i="1"/>
  <c r="AV826" i="1"/>
  <c r="H827" i="1"/>
  <c r="M827" i="1"/>
  <c r="AJ827" i="1"/>
  <c r="AV827" i="1"/>
  <c r="H828" i="1"/>
  <c r="M828" i="1"/>
  <c r="AJ828" i="1"/>
  <c r="AV828" i="1"/>
  <c r="H829" i="1"/>
  <c r="M829" i="1"/>
  <c r="AJ829" i="1"/>
  <c r="AV829" i="1"/>
  <c r="H830" i="1"/>
  <c r="M830" i="1"/>
  <c r="AJ830" i="1"/>
  <c r="AV830" i="1"/>
  <c r="H831" i="1"/>
  <c r="M831" i="1"/>
  <c r="AJ831" i="1"/>
  <c r="AV831" i="1"/>
  <c r="H832" i="1"/>
  <c r="M832" i="1"/>
  <c r="AJ832" i="1"/>
  <c r="AV832" i="1"/>
  <c r="H833" i="1"/>
  <c r="M833" i="1"/>
  <c r="AJ833" i="1"/>
  <c r="AV833" i="1"/>
  <c r="H834" i="1"/>
  <c r="M834" i="1"/>
  <c r="AJ834" i="1"/>
  <c r="AV834" i="1"/>
  <c r="H835" i="1"/>
  <c r="M835" i="1"/>
  <c r="AJ835" i="1"/>
  <c r="AV835" i="1"/>
  <c r="H836" i="1"/>
  <c r="M836" i="1"/>
  <c r="AJ836" i="1"/>
  <c r="AV836" i="1"/>
  <c r="G836" i="1" s="1"/>
  <c r="H837" i="1"/>
  <c r="M837" i="1"/>
  <c r="AJ837" i="1"/>
  <c r="AV837" i="1"/>
  <c r="H838" i="1"/>
  <c r="M838" i="1"/>
  <c r="AJ838" i="1"/>
  <c r="AV838" i="1"/>
  <c r="H839" i="1"/>
  <c r="M839" i="1"/>
  <c r="AJ839" i="1"/>
  <c r="AV839" i="1"/>
  <c r="H840" i="1"/>
  <c r="M840" i="1"/>
  <c r="AJ840" i="1"/>
  <c r="AV840" i="1"/>
  <c r="H841" i="1"/>
  <c r="M841" i="1"/>
  <c r="AJ841" i="1"/>
  <c r="AV841" i="1"/>
  <c r="H842" i="1"/>
  <c r="M842" i="1"/>
  <c r="AJ842" i="1"/>
  <c r="AV842" i="1"/>
  <c r="H843" i="1"/>
  <c r="M843" i="1"/>
  <c r="AJ843" i="1"/>
  <c r="AV843" i="1"/>
  <c r="H844" i="1"/>
  <c r="M844" i="1"/>
  <c r="AJ844" i="1"/>
  <c r="AV844" i="1"/>
  <c r="H845" i="1"/>
  <c r="M845" i="1"/>
  <c r="AJ845" i="1"/>
  <c r="AV845" i="1"/>
  <c r="H846" i="1"/>
  <c r="M846" i="1"/>
  <c r="AJ846" i="1"/>
  <c r="AV846" i="1"/>
  <c r="H847" i="1"/>
  <c r="M847" i="1"/>
  <c r="AJ847" i="1"/>
  <c r="AV847" i="1"/>
  <c r="H848" i="1"/>
  <c r="M848" i="1"/>
  <c r="AJ848" i="1"/>
  <c r="AV848" i="1"/>
  <c r="H849" i="1"/>
  <c r="M849" i="1"/>
  <c r="AJ849" i="1"/>
  <c r="AV849" i="1"/>
  <c r="H850" i="1"/>
  <c r="M850" i="1"/>
  <c r="AJ850" i="1"/>
  <c r="AV850" i="1"/>
  <c r="H851" i="1"/>
  <c r="M851" i="1"/>
  <c r="AJ851" i="1"/>
  <c r="AV851" i="1"/>
  <c r="H852" i="1"/>
  <c r="M852" i="1"/>
  <c r="AJ852" i="1"/>
  <c r="AV852" i="1"/>
  <c r="H853" i="1"/>
  <c r="M853" i="1"/>
  <c r="AJ853" i="1"/>
  <c r="AV853" i="1"/>
  <c r="H854" i="1"/>
  <c r="M854" i="1"/>
  <c r="AJ854" i="1"/>
  <c r="AV854" i="1"/>
  <c r="H855" i="1"/>
  <c r="M855" i="1"/>
  <c r="AJ855" i="1"/>
  <c r="AV855" i="1"/>
  <c r="H856" i="1"/>
  <c r="M856" i="1"/>
  <c r="AJ856" i="1"/>
  <c r="AV856" i="1"/>
  <c r="H857" i="1"/>
  <c r="M857" i="1"/>
  <c r="AJ857" i="1"/>
  <c r="AV857" i="1"/>
  <c r="H858" i="1"/>
  <c r="M858" i="1"/>
  <c r="AJ858" i="1"/>
  <c r="AV858" i="1"/>
  <c r="H859" i="1"/>
  <c r="M859" i="1"/>
  <c r="AJ859" i="1"/>
  <c r="AV859" i="1"/>
  <c r="H860" i="1"/>
  <c r="M860" i="1"/>
  <c r="AJ860" i="1"/>
  <c r="AV860" i="1"/>
  <c r="H861" i="1"/>
  <c r="M861" i="1"/>
  <c r="AJ861" i="1"/>
  <c r="AV861" i="1"/>
  <c r="H862" i="1"/>
  <c r="M862" i="1"/>
  <c r="AJ862" i="1"/>
  <c r="AV862" i="1"/>
  <c r="H863" i="1"/>
  <c r="M863" i="1"/>
  <c r="AJ863" i="1"/>
  <c r="AV863" i="1"/>
  <c r="H864" i="1"/>
  <c r="M864" i="1"/>
  <c r="AJ864" i="1"/>
  <c r="AV864" i="1"/>
  <c r="H865" i="1"/>
  <c r="M865" i="1"/>
  <c r="AJ865" i="1"/>
  <c r="AV865" i="1"/>
  <c r="H866" i="1"/>
  <c r="M866" i="1"/>
  <c r="AJ866" i="1"/>
  <c r="AV866" i="1"/>
  <c r="H867" i="1"/>
  <c r="M867" i="1"/>
  <c r="AJ867" i="1"/>
  <c r="AV867" i="1"/>
  <c r="H868" i="1"/>
  <c r="M868" i="1"/>
  <c r="AJ868" i="1"/>
  <c r="AV868" i="1"/>
  <c r="H869" i="1"/>
  <c r="M869" i="1"/>
  <c r="AJ869" i="1"/>
  <c r="AV869" i="1"/>
  <c r="H870" i="1"/>
  <c r="M870" i="1"/>
  <c r="AJ870" i="1"/>
  <c r="AV870" i="1"/>
  <c r="H871" i="1"/>
  <c r="M871" i="1"/>
  <c r="G871" i="1" s="1"/>
  <c r="AJ871" i="1"/>
  <c r="AV871" i="1"/>
  <c r="H872" i="1"/>
  <c r="M872" i="1"/>
  <c r="AJ872" i="1"/>
  <c r="AV872" i="1"/>
  <c r="H873" i="1"/>
  <c r="M873" i="1"/>
  <c r="G873" i="1" s="1"/>
  <c r="AJ873" i="1"/>
  <c r="AV873" i="1"/>
  <c r="H874" i="1"/>
  <c r="M874" i="1"/>
  <c r="AJ874" i="1"/>
  <c r="AV874" i="1"/>
  <c r="H875" i="1"/>
  <c r="M875" i="1"/>
  <c r="AJ875" i="1"/>
  <c r="AV875" i="1"/>
  <c r="H876" i="1"/>
  <c r="M876" i="1"/>
  <c r="AJ876" i="1"/>
  <c r="AV876" i="1"/>
  <c r="H877" i="1"/>
  <c r="M877" i="1"/>
  <c r="G877" i="1" s="1"/>
  <c r="AJ877" i="1"/>
  <c r="AV877" i="1"/>
  <c r="H878" i="1"/>
  <c r="M878" i="1"/>
  <c r="AJ878" i="1"/>
  <c r="AV878" i="1"/>
  <c r="H879" i="1"/>
  <c r="M879" i="1"/>
  <c r="G879" i="1" s="1"/>
  <c r="AJ879" i="1"/>
  <c r="AV879" i="1"/>
  <c r="H880" i="1"/>
  <c r="M880" i="1"/>
  <c r="AJ880" i="1"/>
  <c r="AV880" i="1"/>
  <c r="G880" i="1" s="1"/>
  <c r="H881" i="1"/>
  <c r="M881" i="1"/>
  <c r="AJ881" i="1"/>
  <c r="AV881" i="1"/>
  <c r="H882" i="1"/>
  <c r="M882" i="1"/>
  <c r="AJ882" i="1"/>
  <c r="AV882" i="1"/>
  <c r="H883" i="1"/>
  <c r="M883" i="1"/>
  <c r="G883" i="1" s="1"/>
  <c r="AJ883" i="1"/>
  <c r="AV883" i="1"/>
  <c r="H884" i="1"/>
  <c r="M884" i="1"/>
  <c r="AJ884" i="1"/>
  <c r="AV884" i="1"/>
  <c r="G884" i="1" s="1"/>
  <c r="H885" i="1"/>
  <c r="M885" i="1"/>
  <c r="AJ885" i="1"/>
  <c r="AV885" i="1"/>
  <c r="H886" i="1"/>
  <c r="M886" i="1"/>
  <c r="AJ886" i="1"/>
  <c r="AV886" i="1"/>
  <c r="H887" i="1"/>
  <c r="M887" i="1"/>
  <c r="G887" i="1" s="1"/>
  <c r="AJ887" i="1"/>
  <c r="AV887" i="1"/>
  <c r="H888" i="1"/>
  <c r="M888" i="1"/>
  <c r="AJ888" i="1"/>
  <c r="AV888" i="1"/>
  <c r="H889" i="1"/>
  <c r="M889" i="1"/>
  <c r="AJ889" i="1"/>
  <c r="AV889" i="1"/>
  <c r="H890" i="1"/>
  <c r="M890" i="1"/>
  <c r="AJ890" i="1"/>
  <c r="AV890" i="1"/>
  <c r="H891" i="1"/>
  <c r="M891" i="1"/>
  <c r="AJ891" i="1"/>
  <c r="AV891" i="1"/>
  <c r="H892" i="1"/>
  <c r="M892" i="1"/>
  <c r="AJ892" i="1"/>
  <c r="AV892" i="1"/>
  <c r="H893" i="1"/>
  <c r="M893" i="1"/>
  <c r="AJ893" i="1"/>
  <c r="AV893" i="1"/>
  <c r="H894" i="1"/>
  <c r="M894" i="1"/>
  <c r="AJ894" i="1"/>
  <c r="AV894" i="1"/>
  <c r="H895" i="1"/>
  <c r="M895" i="1"/>
  <c r="AJ895" i="1"/>
  <c r="AV895" i="1"/>
  <c r="H896" i="1"/>
  <c r="M896" i="1"/>
  <c r="AJ896" i="1"/>
  <c r="AV896" i="1"/>
  <c r="H897" i="1"/>
  <c r="M897" i="1"/>
  <c r="AJ897" i="1"/>
  <c r="AV897" i="1"/>
  <c r="H898" i="1"/>
  <c r="M898" i="1"/>
  <c r="AJ898" i="1"/>
  <c r="AV898" i="1"/>
  <c r="H899" i="1"/>
  <c r="M899" i="1"/>
  <c r="AJ899" i="1"/>
  <c r="AV899" i="1"/>
  <c r="H900" i="1"/>
  <c r="M900" i="1"/>
  <c r="AJ900" i="1"/>
  <c r="AV900" i="1"/>
  <c r="H901" i="1"/>
  <c r="M901" i="1"/>
  <c r="AJ901" i="1"/>
  <c r="AV901" i="1"/>
  <c r="H902" i="1"/>
  <c r="M902" i="1"/>
  <c r="AJ902" i="1"/>
  <c r="AV902" i="1"/>
  <c r="H903" i="1"/>
  <c r="M903" i="1"/>
  <c r="AJ903" i="1"/>
  <c r="AV903" i="1"/>
  <c r="H904" i="1"/>
  <c r="M904" i="1"/>
  <c r="AJ904" i="1"/>
  <c r="AV904" i="1"/>
  <c r="H905" i="1"/>
  <c r="M905" i="1"/>
  <c r="AJ905" i="1"/>
  <c r="AV905" i="1"/>
  <c r="H906" i="1"/>
  <c r="M906" i="1"/>
  <c r="AJ906" i="1"/>
  <c r="AV906" i="1"/>
  <c r="H907" i="1"/>
  <c r="M907" i="1"/>
  <c r="AJ907" i="1"/>
  <c r="AV907" i="1"/>
  <c r="H908" i="1"/>
  <c r="M908" i="1"/>
  <c r="AJ908" i="1"/>
  <c r="AV908" i="1"/>
  <c r="H909" i="1"/>
  <c r="M909" i="1"/>
  <c r="AJ909" i="1"/>
  <c r="AV909" i="1"/>
  <c r="H910" i="1"/>
  <c r="M910" i="1"/>
  <c r="AJ910" i="1"/>
  <c r="AV910" i="1"/>
  <c r="H911" i="1"/>
  <c r="M911" i="1"/>
  <c r="AJ911" i="1"/>
  <c r="AV911" i="1"/>
  <c r="H912" i="1"/>
  <c r="M912" i="1"/>
  <c r="AJ912" i="1"/>
  <c r="AV912" i="1"/>
  <c r="H913" i="1"/>
  <c r="M913" i="1"/>
  <c r="AJ913" i="1"/>
  <c r="AV913" i="1"/>
  <c r="H914" i="1"/>
  <c r="M914" i="1"/>
  <c r="AJ914" i="1"/>
  <c r="AV914" i="1"/>
  <c r="H915" i="1"/>
  <c r="M915" i="1"/>
  <c r="AJ915" i="1"/>
  <c r="AV915" i="1"/>
  <c r="H916" i="1"/>
  <c r="M916" i="1"/>
  <c r="AJ916" i="1"/>
  <c r="AV916" i="1"/>
  <c r="H917" i="1"/>
  <c r="M917" i="1"/>
  <c r="AJ917" i="1"/>
  <c r="AV917" i="1"/>
  <c r="H918" i="1"/>
  <c r="M918" i="1"/>
  <c r="AJ918" i="1"/>
  <c r="AV918" i="1"/>
  <c r="H919" i="1"/>
  <c r="M919" i="1"/>
  <c r="AJ919" i="1"/>
  <c r="AV919" i="1"/>
  <c r="H920" i="1"/>
  <c r="M920" i="1"/>
  <c r="AJ920" i="1"/>
  <c r="AV920" i="1"/>
  <c r="H921" i="1"/>
  <c r="M921" i="1"/>
  <c r="AJ921" i="1"/>
  <c r="AV921" i="1"/>
  <c r="H922" i="1"/>
  <c r="M922" i="1"/>
  <c r="AJ922" i="1"/>
  <c r="AV922" i="1"/>
  <c r="H923" i="1"/>
  <c r="M923" i="1"/>
  <c r="AJ923" i="1"/>
  <c r="AV923" i="1"/>
  <c r="H924" i="1"/>
  <c r="M924" i="1"/>
  <c r="AJ924" i="1"/>
  <c r="AV924" i="1"/>
  <c r="H925" i="1"/>
  <c r="M925" i="1"/>
  <c r="AJ925" i="1"/>
  <c r="AV925" i="1"/>
  <c r="H926" i="1"/>
  <c r="M926" i="1"/>
  <c r="AJ926" i="1"/>
  <c r="AV926" i="1"/>
  <c r="H927" i="1"/>
  <c r="M927" i="1"/>
  <c r="AJ927" i="1"/>
  <c r="AV927" i="1"/>
  <c r="H928" i="1"/>
  <c r="M928" i="1"/>
  <c r="AJ928" i="1"/>
  <c r="AV928" i="1"/>
  <c r="H929" i="1"/>
  <c r="M929" i="1"/>
  <c r="AJ929" i="1"/>
  <c r="AV929" i="1"/>
  <c r="H930" i="1"/>
  <c r="M930" i="1"/>
  <c r="AJ930" i="1"/>
  <c r="AV930" i="1"/>
  <c r="H931" i="1"/>
  <c r="M931" i="1"/>
  <c r="AJ931" i="1"/>
  <c r="AV931" i="1"/>
  <c r="H932" i="1"/>
  <c r="M932" i="1"/>
  <c r="AJ932" i="1"/>
  <c r="AV932" i="1"/>
  <c r="H933" i="1"/>
  <c r="M933" i="1"/>
  <c r="AJ933" i="1"/>
  <c r="AV933" i="1"/>
  <c r="H934" i="1"/>
  <c r="M934" i="1"/>
  <c r="AJ934" i="1"/>
  <c r="AV934" i="1"/>
  <c r="H935" i="1"/>
  <c r="M935" i="1"/>
  <c r="AJ935" i="1"/>
  <c r="AV935" i="1"/>
  <c r="H936" i="1"/>
  <c r="M936" i="1"/>
  <c r="AJ936" i="1"/>
  <c r="AV936" i="1"/>
  <c r="H937" i="1"/>
  <c r="M937" i="1"/>
  <c r="AJ937" i="1"/>
  <c r="AV937" i="1"/>
  <c r="H938" i="1"/>
  <c r="M938" i="1"/>
  <c r="AJ938" i="1"/>
  <c r="AV938" i="1"/>
  <c r="H939" i="1"/>
  <c r="M939" i="1"/>
  <c r="G939" i="1" s="1"/>
  <c r="AJ939" i="1"/>
  <c r="AV939" i="1"/>
  <c r="H940" i="1"/>
  <c r="M940" i="1"/>
  <c r="AJ940" i="1"/>
  <c r="AV940" i="1"/>
  <c r="G940" i="1" s="1"/>
  <c r="H941" i="1"/>
  <c r="M941" i="1"/>
  <c r="AJ941" i="1"/>
  <c r="AV941" i="1"/>
  <c r="H942" i="1"/>
  <c r="M942" i="1"/>
  <c r="AJ942" i="1"/>
  <c r="AV942" i="1"/>
  <c r="G942" i="1" s="1"/>
  <c r="H943" i="1"/>
  <c r="M943" i="1"/>
  <c r="AJ943" i="1"/>
  <c r="AV943" i="1"/>
  <c r="H944" i="1"/>
  <c r="M944" i="1"/>
  <c r="AJ944" i="1"/>
  <c r="AV944" i="1"/>
  <c r="H945" i="1"/>
  <c r="M945" i="1"/>
  <c r="AJ945" i="1"/>
  <c r="AV945" i="1"/>
  <c r="H946" i="1"/>
  <c r="M946" i="1"/>
  <c r="AJ946" i="1"/>
  <c r="AV946" i="1"/>
  <c r="H947" i="1"/>
  <c r="M947" i="1"/>
  <c r="G947" i="1" s="1"/>
  <c r="AJ947" i="1"/>
  <c r="AV947" i="1"/>
  <c r="H948" i="1"/>
  <c r="M948" i="1"/>
  <c r="AJ948" i="1"/>
  <c r="AV948" i="1"/>
  <c r="H949" i="1"/>
  <c r="M949" i="1"/>
  <c r="AJ949" i="1"/>
  <c r="AV949" i="1"/>
  <c r="H950" i="1"/>
  <c r="M950" i="1"/>
  <c r="AJ950" i="1"/>
  <c r="AV950" i="1"/>
  <c r="G950" i="1" s="1"/>
  <c r="H951" i="1"/>
  <c r="M951" i="1"/>
  <c r="AJ951" i="1"/>
  <c r="AV951" i="1"/>
  <c r="H952" i="1"/>
  <c r="M952" i="1"/>
  <c r="AJ952" i="1"/>
  <c r="AV952" i="1"/>
  <c r="H953" i="1"/>
  <c r="M953" i="1"/>
  <c r="G953" i="1" s="1"/>
  <c r="AJ953" i="1"/>
  <c r="AV953" i="1"/>
  <c r="H954" i="1"/>
  <c r="M954" i="1"/>
  <c r="AJ954" i="1"/>
  <c r="AV954" i="1"/>
  <c r="H955" i="1"/>
  <c r="M955" i="1"/>
  <c r="G955" i="1" s="1"/>
  <c r="AJ955" i="1"/>
  <c r="AV955" i="1"/>
  <c r="H956" i="1"/>
  <c r="M956" i="1"/>
  <c r="AJ956" i="1"/>
  <c r="AV956" i="1"/>
  <c r="H957" i="1"/>
  <c r="M957" i="1"/>
  <c r="AJ957" i="1"/>
  <c r="AV957" i="1"/>
  <c r="H958" i="1"/>
  <c r="M958" i="1"/>
  <c r="AJ958" i="1"/>
  <c r="AV958" i="1"/>
  <c r="H959" i="1"/>
  <c r="M959" i="1"/>
  <c r="AJ959" i="1"/>
  <c r="AV959" i="1"/>
  <c r="H960" i="1"/>
  <c r="M960" i="1"/>
  <c r="AJ960" i="1"/>
  <c r="AV960" i="1"/>
  <c r="H961" i="1"/>
  <c r="M961" i="1"/>
  <c r="AJ961" i="1"/>
  <c r="AV961" i="1"/>
  <c r="H962" i="1"/>
  <c r="M962" i="1"/>
  <c r="AJ962" i="1"/>
  <c r="AV962" i="1"/>
  <c r="H963" i="1"/>
  <c r="M963" i="1"/>
  <c r="G963" i="1" s="1"/>
  <c r="AJ963" i="1"/>
  <c r="AV963" i="1"/>
  <c r="H964" i="1"/>
  <c r="M964" i="1"/>
  <c r="AJ964" i="1"/>
  <c r="AV964" i="1"/>
  <c r="H965" i="1"/>
  <c r="M965" i="1"/>
  <c r="AJ965" i="1"/>
  <c r="AV965" i="1"/>
  <c r="H966" i="1"/>
  <c r="M966" i="1"/>
  <c r="AJ966" i="1"/>
  <c r="AV966" i="1"/>
  <c r="H967" i="1"/>
  <c r="M967" i="1"/>
  <c r="AJ967" i="1"/>
  <c r="AV967" i="1"/>
  <c r="H968" i="1"/>
  <c r="M968" i="1"/>
  <c r="AJ968" i="1"/>
  <c r="AV968" i="1"/>
  <c r="H969" i="1"/>
  <c r="M969" i="1"/>
  <c r="AJ969" i="1"/>
  <c r="AV969" i="1"/>
  <c r="H970" i="1"/>
  <c r="M970" i="1"/>
  <c r="AJ970" i="1"/>
  <c r="AV970" i="1"/>
  <c r="H971" i="1"/>
  <c r="M971" i="1"/>
  <c r="G971" i="1" s="1"/>
  <c r="AJ971" i="1"/>
  <c r="AV971" i="1"/>
  <c r="H972" i="1"/>
  <c r="M972" i="1"/>
  <c r="AJ972" i="1"/>
  <c r="AV972" i="1"/>
  <c r="H973" i="1"/>
  <c r="M973" i="1"/>
  <c r="G973" i="1" s="1"/>
  <c r="AJ973" i="1"/>
  <c r="AV973" i="1"/>
  <c r="H974" i="1"/>
  <c r="M974" i="1"/>
  <c r="AJ974" i="1"/>
  <c r="AV974" i="1"/>
  <c r="H975" i="1"/>
  <c r="M975" i="1"/>
  <c r="AJ975" i="1"/>
  <c r="AV975" i="1"/>
  <c r="H976" i="1"/>
  <c r="M976" i="1"/>
  <c r="AJ976" i="1"/>
  <c r="AV976" i="1"/>
  <c r="H977" i="1"/>
  <c r="M977" i="1"/>
  <c r="G977" i="1" s="1"/>
  <c r="AJ977" i="1"/>
  <c r="AV977" i="1"/>
  <c r="H978" i="1"/>
  <c r="M978" i="1"/>
  <c r="AJ978" i="1"/>
  <c r="AV978" i="1"/>
  <c r="H979" i="1"/>
  <c r="M979" i="1"/>
  <c r="G979" i="1" s="1"/>
  <c r="AJ979" i="1"/>
  <c r="AV979" i="1"/>
  <c r="H980" i="1"/>
  <c r="M980" i="1"/>
  <c r="AJ980" i="1"/>
  <c r="AV980" i="1"/>
  <c r="H981" i="1"/>
  <c r="M981" i="1"/>
  <c r="G981" i="1" s="1"/>
  <c r="AJ981" i="1"/>
  <c r="AV981" i="1"/>
  <c r="H982" i="1"/>
  <c r="M982" i="1"/>
  <c r="AJ982" i="1"/>
  <c r="AV982" i="1"/>
  <c r="H983" i="1"/>
  <c r="M983" i="1"/>
  <c r="AJ983" i="1"/>
  <c r="AV983" i="1"/>
  <c r="H984" i="1"/>
  <c r="M984" i="1"/>
  <c r="AJ984" i="1"/>
  <c r="AV984" i="1"/>
  <c r="H985" i="1"/>
  <c r="M985" i="1"/>
  <c r="G985" i="1" s="1"/>
  <c r="AJ985" i="1"/>
  <c r="AV985" i="1"/>
  <c r="H986" i="1"/>
  <c r="M986" i="1"/>
  <c r="AJ986" i="1"/>
  <c r="AV986" i="1"/>
  <c r="H987" i="1"/>
  <c r="M987" i="1"/>
  <c r="AJ987" i="1"/>
  <c r="AV987" i="1"/>
  <c r="H988" i="1"/>
  <c r="M988" i="1"/>
  <c r="AJ988" i="1"/>
  <c r="AV988" i="1"/>
  <c r="H989" i="1"/>
  <c r="M989" i="1"/>
  <c r="AJ989" i="1"/>
  <c r="AV989" i="1"/>
  <c r="H990" i="1"/>
  <c r="M990" i="1"/>
  <c r="AJ990" i="1"/>
  <c r="AV990" i="1"/>
  <c r="H991" i="1"/>
  <c r="M991" i="1"/>
  <c r="AJ991" i="1"/>
  <c r="AV991" i="1"/>
  <c r="H992" i="1"/>
  <c r="M992" i="1"/>
  <c r="AJ992" i="1"/>
  <c r="AV992" i="1"/>
  <c r="H993" i="1"/>
  <c r="M993" i="1"/>
  <c r="AJ993" i="1"/>
  <c r="AV993" i="1"/>
  <c r="H994" i="1"/>
  <c r="M994" i="1"/>
  <c r="AJ994" i="1"/>
  <c r="AV994" i="1"/>
  <c r="H995" i="1"/>
  <c r="M995" i="1"/>
  <c r="AJ995" i="1"/>
  <c r="AV995" i="1"/>
  <c r="H996" i="1"/>
  <c r="M996" i="1"/>
  <c r="AJ996" i="1"/>
  <c r="AV996" i="1"/>
  <c r="H997" i="1"/>
  <c r="M997" i="1"/>
  <c r="AJ997" i="1"/>
  <c r="AV997" i="1"/>
  <c r="H998" i="1"/>
  <c r="M998" i="1"/>
  <c r="AJ998" i="1"/>
  <c r="AV998" i="1"/>
  <c r="H999" i="1"/>
  <c r="M999" i="1"/>
  <c r="AJ999" i="1"/>
  <c r="AV999" i="1"/>
  <c r="H1000" i="1"/>
  <c r="M1000" i="1"/>
  <c r="AJ1000" i="1"/>
  <c r="AV1000" i="1"/>
  <c r="H1001" i="1"/>
  <c r="M1001" i="1"/>
  <c r="AJ1001" i="1"/>
  <c r="AV1001" i="1"/>
  <c r="H1002" i="1"/>
  <c r="M1002" i="1"/>
  <c r="AJ1002" i="1"/>
  <c r="AV1002" i="1"/>
  <c r="H1003" i="1"/>
  <c r="M1003" i="1"/>
  <c r="AJ1003" i="1"/>
  <c r="AV1003" i="1"/>
  <c r="H1004" i="1"/>
  <c r="M1004" i="1"/>
  <c r="AJ1004" i="1"/>
  <c r="AV1004" i="1"/>
  <c r="H1005" i="1"/>
  <c r="M1005" i="1"/>
  <c r="AJ1005" i="1"/>
  <c r="AV1005" i="1"/>
  <c r="H1006" i="1"/>
  <c r="M1006" i="1"/>
  <c r="AJ1006" i="1"/>
  <c r="AV1006" i="1"/>
  <c r="H1007" i="1"/>
  <c r="M1007" i="1"/>
  <c r="G1007" i="1" s="1"/>
  <c r="AJ1007" i="1"/>
  <c r="H1008" i="1"/>
  <c r="M1008" i="1"/>
  <c r="AJ1008" i="1"/>
  <c r="AV1008" i="1"/>
  <c r="H1009" i="1"/>
  <c r="M1009" i="1"/>
  <c r="AJ1009" i="1"/>
  <c r="AV1009" i="1"/>
  <c r="H1010" i="1"/>
  <c r="M1010" i="1"/>
  <c r="AJ1010" i="1"/>
  <c r="AV1010" i="1"/>
  <c r="H1011" i="1"/>
  <c r="M1011" i="1"/>
  <c r="AJ1011" i="1"/>
  <c r="AV1011" i="1"/>
  <c r="H1012" i="1"/>
  <c r="M1012" i="1"/>
  <c r="AJ1012" i="1"/>
  <c r="AV1012" i="1"/>
  <c r="H1013" i="1"/>
  <c r="M1013" i="1"/>
  <c r="AJ1013" i="1"/>
  <c r="AV1013" i="1"/>
  <c r="H1014" i="1"/>
  <c r="M1014" i="1"/>
  <c r="AJ1014" i="1"/>
  <c r="AV1014" i="1"/>
  <c r="H1015" i="1"/>
  <c r="M1015" i="1"/>
  <c r="AJ1015" i="1"/>
  <c r="AV1015" i="1"/>
  <c r="H1016" i="1"/>
  <c r="M1016" i="1"/>
  <c r="AJ1016" i="1"/>
  <c r="AV1016" i="1"/>
  <c r="H1017" i="1"/>
  <c r="M1017" i="1"/>
  <c r="AJ1017" i="1"/>
  <c r="AV1017" i="1"/>
  <c r="H1018" i="1"/>
  <c r="M1018" i="1"/>
  <c r="AJ1018" i="1"/>
  <c r="AV1018" i="1"/>
  <c r="H1019" i="1"/>
  <c r="M1019" i="1"/>
  <c r="AJ1019" i="1"/>
  <c r="AV1019" i="1"/>
  <c r="H1020" i="1"/>
  <c r="M1020" i="1"/>
  <c r="AJ1020" i="1"/>
  <c r="AV1020" i="1"/>
  <c r="H1021" i="1"/>
  <c r="M1021" i="1"/>
  <c r="AJ1021" i="1"/>
  <c r="AV1021" i="1"/>
  <c r="H1022" i="1"/>
  <c r="M1022" i="1"/>
  <c r="AJ1022" i="1"/>
  <c r="AV1022" i="1"/>
  <c r="H1023" i="1"/>
  <c r="M1023" i="1"/>
  <c r="AJ1023" i="1"/>
  <c r="AV1023" i="1"/>
  <c r="H1024" i="1"/>
  <c r="M1024" i="1"/>
  <c r="AJ1024" i="1"/>
  <c r="AV1024" i="1"/>
  <c r="H1025" i="1"/>
  <c r="M1025" i="1"/>
  <c r="AJ1025" i="1"/>
  <c r="AV1025" i="1"/>
  <c r="H1026" i="1"/>
  <c r="M1026" i="1"/>
  <c r="AJ1026" i="1"/>
  <c r="AV1026" i="1"/>
  <c r="M1027" i="1"/>
  <c r="G1027" i="1" s="1"/>
  <c r="H1028" i="1"/>
  <c r="M1028" i="1"/>
  <c r="AJ1028" i="1"/>
  <c r="AV1028" i="1"/>
  <c r="H1029" i="1"/>
  <c r="M1029" i="1"/>
  <c r="AJ1029" i="1"/>
  <c r="AV1029" i="1"/>
  <c r="H1030" i="1"/>
  <c r="M1030" i="1"/>
  <c r="AJ1030" i="1"/>
  <c r="AV1030" i="1"/>
  <c r="H1031" i="1"/>
  <c r="M1031" i="1"/>
  <c r="AJ1031" i="1"/>
  <c r="AV1031" i="1"/>
  <c r="M1032" i="1"/>
  <c r="AJ1032" i="1"/>
  <c r="AV1032" i="1"/>
  <c r="H1033" i="1"/>
  <c r="M1033" i="1"/>
  <c r="AJ1033" i="1"/>
  <c r="AV1033" i="1"/>
  <c r="H1034" i="1"/>
  <c r="M1034" i="1"/>
  <c r="AJ1034" i="1"/>
  <c r="AV1034" i="1"/>
  <c r="H1035" i="1"/>
  <c r="M1035" i="1"/>
  <c r="AJ1035" i="1"/>
  <c r="AV1035" i="1"/>
  <c r="H1036" i="1"/>
  <c r="M1036" i="1"/>
  <c r="AJ1036" i="1"/>
  <c r="AV1036" i="1"/>
  <c r="H1037" i="1"/>
  <c r="M1037" i="1"/>
  <c r="G1037" i="1" s="1"/>
  <c r="H1038" i="1"/>
  <c r="M1038" i="1"/>
  <c r="G1038" i="1" s="1"/>
  <c r="AJ1038" i="1"/>
  <c r="AV1038" i="1"/>
  <c r="H14" i="1"/>
  <c r="M14" i="1"/>
  <c r="AJ14" i="1"/>
  <c r="H15" i="1"/>
  <c r="M15" i="1"/>
  <c r="AJ15" i="1"/>
  <c r="AV15" i="1"/>
  <c r="H16" i="1"/>
  <c r="M16" i="1"/>
  <c r="AJ16" i="1"/>
  <c r="AV16" i="1"/>
  <c r="H17" i="1"/>
  <c r="M17" i="1"/>
  <c r="AJ17" i="1"/>
  <c r="AV17" i="1"/>
  <c r="H18" i="1"/>
  <c r="M18" i="1"/>
  <c r="AJ18" i="1"/>
  <c r="AV18" i="1"/>
  <c r="H19" i="1"/>
  <c r="M19" i="1"/>
  <c r="AJ19" i="1"/>
  <c r="AV19" i="1"/>
  <c r="H20" i="1"/>
  <c r="M20" i="1"/>
  <c r="AJ20" i="1"/>
  <c r="AV20" i="1"/>
  <c r="H21" i="1"/>
  <c r="M21" i="1"/>
  <c r="AJ21" i="1"/>
  <c r="AV21" i="1"/>
  <c r="H22" i="1"/>
  <c r="M22" i="1"/>
  <c r="AJ22" i="1"/>
  <c r="AV22" i="1"/>
  <c r="H23" i="1"/>
  <c r="M23" i="1"/>
  <c r="G23" i="1" s="1"/>
  <c r="AJ23" i="1"/>
  <c r="AV23" i="1"/>
  <c r="H24" i="1"/>
  <c r="M24" i="1"/>
  <c r="AJ24" i="1"/>
  <c r="AV24" i="1"/>
  <c r="H25" i="1"/>
  <c r="M25" i="1"/>
  <c r="AJ25" i="1"/>
  <c r="AV25" i="1"/>
  <c r="H26" i="1"/>
  <c r="M26" i="1"/>
  <c r="AJ26" i="1"/>
  <c r="AV26" i="1"/>
  <c r="H27" i="1"/>
  <c r="M27" i="1"/>
  <c r="AJ27" i="1"/>
  <c r="AV27" i="1"/>
  <c r="H28" i="1"/>
  <c r="M28" i="1"/>
  <c r="AJ28" i="1"/>
  <c r="AV28" i="1"/>
  <c r="M10" i="1"/>
  <c r="M11" i="1"/>
  <c r="M12" i="1"/>
  <c r="G12" i="1" s="1"/>
  <c r="M13" i="1"/>
  <c r="M9" i="1"/>
  <c r="G9" i="1" s="1"/>
  <c r="E98" i="3" l="1"/>
  <c r="AH10" i="4"/>
  <c r="E9" i="4"/>
  <c r="AT110" i="3"/>
  <c r="E105" i="3"/>
  <c r="E110" i="3" s="1"/>
  <c r="J9" i="4"/>
  <c r="J12" i="4" s="1"/>
  <c r="J62" i="3"/>
  <c r="G791" i="1"/>
  <c r="G982" i="1"/>
  <c r="G974" i="1"/>
  <c r="G972" i="1"/>
  <c r="G799" i="1"/>
  <c r="G797" i="1"/>
  <c r="G795" i="1"/>
  <c r="G793" i="1"/>
  <c r="G775" i="1"/>
  <c r="G765" i="1"/>
  <c r="G759" i="1"/>
  <c r="G755" i="1"/>
  <c r="G703" i="1"/>
  <c r="G675" i="1"/>
  <c r="G657" i="1"/>
  <c r="G641" i="1"/>
  <c r="G639" i="1"/>
  <c r="G629" i="1"/>
  <c r="G593" i="1"/>
  <c r="G591" i="1"/>
  <c r="G589" i="1"/>
  <c r="G577" i="1"/>
  <c r="G575" i="1"/>
  <c r="G499" i="1"/>
  <c r="G416" i="1"/>
  <c r="G410" i="1"/>
  <c r="G408" i="1"/>
  <c r="G406" i="1"/>
  <c r="G386" i="1"/>
  <c r="G384" i="1"/>
  <c r="G296" i="1"/>
  <c r="G294" i="1"/>
  <c r="G241" i="1"/>
  <c r="G237" i="1"/>
  <c r="G235" i="1"/>
  <c r="K12" i="4"/>
  <c r="E7" i="4"/>
  <c r="E12" i="4" s="1"/>
  <c r="J356" i="2"/>
  <c r="I59" i="3"/>
  <c r="AH9" i="4"/>
  <c r="AI12" i="4"/>
  <c r="G571" i="1"/>
  <c r="G565" i="1"/>
  <c r="G549" i="1"/>
  <c r="G360" i="1"/>
  <c r="G358" i="1"/>
  <c r="G354" i="1"/>
  <c r="G352" i="1"/>
  <c r="G346" i="1"/>
  <c r="G314" i="1"/>
  <c r="G85" i="1"/>
  <c r="E62" i="3"/>
  <c r="G922" i="1"/>
  <c r="G916" i="1"/>
  <c r="G856" i="1"/>
  <c r="G842" i="1"/>
  <c r="G786" i="1"/>
  <c r="G702" i="1"/>
  <c r="G688" i="1"/>
  <c r="G670" i="1"/>
  <c r="G668" i="1"/>
  <c r="G562" i="1"/>
  <c r="G443" i="1"/>
  <c r="G437" i="1"/>
  <c r="G435" i="1"/>
  <c r="G341" i="1"/>
  <c r="G325" i="1"/>
  <c r="G97" i="1"/>
  <c r="G93" i="1"/>
  <c r="G832" i="1"/>
  <c r="G830" i="1"/>
  <c r="G828" i="1"/>
  <c r="G826" i="1"/>
  <c r="G812" i="1"/>
  <c r="G778" i="1"/>
  <c r="G772" i="1"/>
  <c r="G764" i="1"/>
  <c r="G706" i="1"/>
  <c r="G704" i="1"/>
  <c r="G701" i="1"/>
  <c r="G672" i="1"/>
  <c r="G632" i="1"/>
  <c r="G626" i="1"/>
  <c r="G616" i="1"/>
  <c r="G427" i="1"/>
  <c r="G421" i="1"/>
  <c r="G419" i="1"/>
  <c r="G403" i="1"/>
  <c r="G401" i="1"/>
  <c r="G399" i="1"/>
  <c r="G397" i="1"/>
  <c r="G258" i="1"/>
  <c r="G256" i="1"/>
  <c r="G236" i="1"/>
  <c r="G234" i="1"/>
  <c r="G80" i="1"/>
  <c r="G857" i="1"/>
  <c r="G853" i="1"/>
  <c r="G849" i="1"/>
  <c r="AH152" i="3"/>
  <c r="AH7" i="4"/>
  <c r="G15" i="1"/>
  <c r="G1002" i="1"/>
  <c r="G992" i="1"/>
  <c r="G1024" i="1"/>
  <c r="G930" i="1"/>
  <c r="G25" i="1"/>
  <c r="G931" i="1"/>
  <c r="G913" i="1"/>
  <c r="G905" i="1"/>
  <c r="G895" i="1"/>
  <c r="G891" i="1"/>
  <c r="G788" i="1"/>
  <c r="G512" i="1"/>
  <c r="G506" i="1"/>
  <c r="G504" i="1"/>
  <c r="G502" i="1"/>
  <c r="G498" i="1"/>
  <c r="G490" i="1"/>
  <c r="G461" i="1"/>
  <c r="G338" i="1"/>
  <c r="G381" i="1"/>
  <c r="G373" i="1"/>
  <c r="G748" i="1"/>
  <c r="G740" i="1"/>
  <c r="G658" i="1"/>
  <c r="G642" i="1"/>
  <c r="G634" i="1"/>
  <c r="G531" i="1"/>
  <c r="G525" i="1"/>
  <c r="G282" i="1"/>
  <c r="G988" i="1"/>
  <c r="G305" i="1"/>
  <c r="G284" i="1"/>
  <c r="G77" i="1"/>
  <c r="G996" i="1"/>
  <c r="G21" i="1"/>
  <c r="G1000" i="1"/>
  <c r="G1026" i="1"/>
  <c r="G1018" i="1"/>
  <c r="G1008" i="1"/>
  <c r="G924" i="1"/>
  <c r="G861" i="1"/>
  <c r="G841" i="1"/>
  <c r="G999" i="1"/>
  <c r="G991" i="1"/>
  <c r="G987" i="1"/>
  <c r="G809" i="1"/>
  <c r="G773" i="1"/>
  <c r="G767" i="1"/>
  <c r="G690" i="1"/>
  <c r="G614" i="1"/>
  <c r="G608" i="1"/>
  <c r="G602" i="1"/>
  <c r="G586" i="1"/>
  <c r="G584" i="1"/>
  <c r="G456" i="1"/>
  <c r="G454" i="1"/>
  <c r="G450" i="1"/>
  <c r="G418" i="1"/>
  <c r="G347" i="1"/>
  <c r="G302" i="1"/>
  <c r="G288" i="1"/>
  <c r="G267" i="1"/>
  <c r="G263" i="1"/>
  <c r="G261" i="1"/>
  <c r="G259" i="1"/>
  <c r="G19" i="1"/>
  <c r="G994" i="1"/>
  <c r="G964" i="1"/>
  <c r="G1022" i="1"/>
  <c r="G869" i="1"/>
  <c r="G1032" i="1"/>
  <c r="G1019" i="1"/>
  <c r="G1017" i="1"/>
  <c r="G1009" i="1"/>
  <c r="G914" i="1"/>
  <c r="G912" i="1"/>
  <c r="G900" i="1"/>
  <c r="G890" i="1"/>
  <c r="G860" i="1"/>
  <c r="G858" i="1"/>
  <c r="G789" i="1"/>
  <c r="G713" i="1"/>
  <c r="G651" i="1"/>
  <c r="G649" i="1"/>
  <c r="G646" i="1"/>
  <c r="G497" i="1"/>
  <c r="G495" i="1"/>
  <c r="G493" i="1"/>
  <c r="G491" i="1"/>
  <c r="G485" i="1"/>
  <c r="G481" i="1"/>
  <c r="G479" i="1"/>
  <c r="G442" i="1"/>
  <c r="G333" i="1"/>
  <c r="G86" i="1"/>
  <c r="G84" i="1"/>
  <c r="G72" i="1"/>
  <c r="G70" i="1"/>
  <c r="G56" i="1"/>
  <c r="G1016" i="1"/>
  <c r="G863" i="1"/>
  <c r="G696" i="1"/>
  <c r="G919" i="1"/>
  <c r="G613" i="1"/>
  <c r="G597" i="1"/>
  <c r="G595" i="1"/>
  <c r="G453" i="1"/>
  <c r="G299" i="1"/>
  <c r="G283" i="1"/>
  <c r="G451" i="1"/>
  <c r="G980" i="1"/>
  <c r="G970" i="1"/>
  <c r="G925" i="1"/>
  <c r="G888" i="1"/>
  <c r="G727" i="1"/>
  <c r="G962" i="1"/>
  <c r="G762" i="1"/>
  <c r="G709" i="1"/>
  <c r="G625" i="1"/>
  <c r="G935" i="1"/>
  <c r="G904" i="1"/>
  <c r="G896" i="1"/>
  <c r="G892" i="1"/>
  <c r="G820" i="1"/>
  <c r="G735" i="1"/>
  <c r="G662" i="1"/>
  <c r="G483" i="1"/>
  <c r="G370" i="1"/>
  <c r="G103" i="1"/>
  <c r="G674" i="1"/>
  <c r="G631" i="1"/>
  <c r="G520" i="1"/>
  <c r="G405" i="1"/>
  <c r="G59" i="1"/>
  <c r="G88" i="1"/>
  <c r="G929" i="1"/>
  <c r="G806" i="1"/>
  <c r="G20" i="1"/>
  <c r="G956" i="1"/>
  <c r="G707" i="1"/>
  <c r="G705" i="1"/>
  <c r="G627" i="1"/>
  <c r="G619" i="1"/>
  <c r="G1036" i="1"/>
  <c r="G1015" i="1"/>
  <c r="G1005" i="1"/>
  <c r="G967" i="1"/>
  <c r="G948" i="1"/>
  <c r="G946" i="1"/>
  <c r="G926" i="1"/>
  <c r="G911" i="1"/>
  <c r="G907" i="1"/>
  <c r="G889" i="1"/>
  <c r="G868" i="1"/>
  <c r="G866" i="1"/>
  <c r="G852" i="1"/>
  <c r="G848" i="1"/>
  <c r="G844" i="1"/>
  <c r="G833" i="1"/>
  <c r="G742" i="1"/>
  <c r="G724" i="1"/>
  <c r="G687" i="1"/>
  <c r="G682" i="1"/>
  <c r="G661" i="1"/>
  <c r="G582" i="1"/>
  <c r="G580" i="1"/>
  <c r="G578" i="1"/>
  <c r="G576" i="1"/>
  <c r="G547" i="1"/>
  <c r="G545" i="1"/>
  <c r="G543" i="1"/>
  <c r="G541" i="1"/>
  <c r="G539" i="1"/>
  <c r="G509" i="1"/>
  <c r="G440" i="1"/>
  <c r="G438" i="1"/>
  <c r="G434" i="1"/>
  <c r="G395" i="1"/>
  <c r="G389" i="1"/>
  <c r="G387" i="1"/>
  <c r="G355" i="1"/>
  <c r="G310" i="1"/>
  <c r="G254" i="1"/>
  <c r="G252" i="1"/>
  <c r="G250" i="1"/>
  <c r="G240" i="1"/>
  <c r="G98" i="1"/>
  <c r="G96" i="1"/>
  <c r="G78" i="1"/>
  <c r="G28" i="1"/>
  <c r="G923" i="1"/>
  <c r="G802" i="1"/>
  <c r="G960" i="1"/>
  <c r="G839" i="1"/>
  <c r="G621" i="1"/>
  <c r="F444" i="1"/>
  <c r="G1025" i="1"/>
  <c r="G1013" i="1"/>
  <c r="G1003" i="1"/>
  <c r="G1031" i="1"/>
  <c r="G995" i="1"/>
  <c r="G959" i="1"/>
  <c r="G938" i="1"/>
  <c r="G936" i="1"/>
  <c r="G932" i="1"/>
  <c r="G903" i="1"/>
  <c r="G901" i="1"/>
  <c r="G899" i="1"/>
  <c r="G819" i="1"/>
  <c r="G817" i="1"/>
  <c r="G815" i="1"/>
  <c r="G771" i="1"/>
  <c r="G757" i="1"/>
  <c r="G738" i="1"/>
  <c r="G734" i="1"/>
  <c r="G732" i="1"/>
  <c r="G700" i="1"/>
  <c r="G694" i="1"/>
  <c r="G689" i="1"/>
  <c r="G684" i="1"/>
  <c r="G669" i="1"/>
  <c r="G660" i="1"/>
  <c r="G640" i="1"/>
  <c r="G638" i="1"/>
  <c r="G618" i="1"/>
  <c r="G570" i="1"/>
  <c r="G529" i="1"/>
  <c r="G527" i="1"/>
  <c r="G488" i="1"/>
  <c r="G486" i="1"/>
  <c r="G371" i="1"/>
  <c r="G336" i="1"/>
  <c r="G330" i="1"/>
  <c r="G106" i="1"/>
  <c r="G104" i="1"/>
  <c r="G48" i="1"/>
  <c r="G37" i="1"/>
  <c r="G35" i="1"/>
  <c r="G968" i="1"/>
  <c r="G874" i="1"/>
  <c r="G804" i="1"/>
  <c r="G725" i="1"/>
  <c r="G837" i="1"/>
  <c r="G557" i="1"/>
  <c r="G1012" i="1"/>
  <c r="G1006" i="1"/>
  <c r="G1004" i="1"/>
  <c r="G951" i="1"/>
  <c r="G943" i="1"/>
  <c r="G908" i="1"/>
  <c r="G865" i="1"/>
  <c r="G699" i="1"/>
  <c r="G579" i="1"/>
  <c r="G546" i="1"/>
  <c r="G394" i="1"/>
  <c r="G101" i="1"/>
  <c r="G60" i="1"/>
  <c r="G54" i="1"/>
  <c r="G52" i="1"/>
  <c r="G40" i="1"/>
  <c r="G906" i="1"/>
  <c r="G878" i="1"/>
  <c r="G1014" i="1"/>
  <c r="G997" i="1"/>
  <c r="G986" i="1"/>
  <c r="G954" i="1"/>
  <c r="G781" i="1"/>
  <c r="G708" i="1"/>
  <c r="G1020" i="1"/>
  <c r="G990" i="1"/>
  <c r="G975" i="1"/>
  <c r="G958" i="1"/>
  <c r="G949" i="1"/>
  <c r="G934" i="1"/>
  <c r="G920" i="1"/>
  <c r="G898" i="1"/>
  <c r="G894" i="1"/>
  <c r="G864" i="1"/>
  <c r="G862" i="1"/>
  <c r="G855" i="1"/>
  <c r="G730" i="1"/>
  <c r="G680" i="1"/>
  <c r="G876" i="1"/>
  <c r="G882" i="1"/>
  <c r="G587" i="1"/>
  <c r="G248" i="1"/>
  <c r="G600" i="1"/>
  <c r="G598" i="1"/>
  <c r="G533" i="1"/>
  <c r="G402" i="1"/>
  <c r="G369" i="1"/>
  <c r="G367" i="1"/>
  <c r="G365" i="1"/>
  <c r="G363" i="1"/>
  <c r="G315" i="1"/>
  <c r="G306" i="1"/>
  <c r="G1034" i="1"/>
  <c r="G945" i="1"/>
  <c r="G1001" i="1"/>
  <c r="G969" i="1"/>
  <c r="G921" i="1"/>
  <c r="G850" i="1"/>
  <c r="G813" i="1"/>
  <c r="G787" i="1"/>
  <c r="G710" i="1"/>
  <c r="G928" i="1"/>
  <c r="G902" i="1"/>
  <c r="G835" i="1"/>
  <c r="G824" i="1"/>
  <c r="G811" i="1"/>
  <c r="G798" i="1"/>
  <c r="G796" i="1"/>
  <c r="G756" i="1"/>
  <c r="G754" i="1"/>
  <c r="G656" i="1"/>
  <c r="G654" i="1"/>
  <c r="G652" i="1"/>
  <c r="G581" i="1"/>
  <c r="G552" i="1"/>
  <c r="G550" i="1"/>
  <c r="G517" i="1"/>
  <c r="G515" i="1"/>
  <c r="G482" i="1"/>
  <c r="G480" i="1"/>
  <c r="G357" i="1"/>
  <c r="G328" i="1"/>
  <c r="G326" i="1"/>
  <c r="G257" i="1"/>
  <c r="G242" i="1"/>
  <c r="G1030" i="1"/>
  <c r="G941" i="1"/>
  <c r="G984" i="1"/>
  <c r="G965" i="1"/>
  <c r="G846" i="1"/>
  <c r="G783" i="1"/>
  <c r="G737" i="1"/>
  <c r="G650" i="1"/>
  <c r="G1023" i="1"/>
  <c r="G1011" i="1"/>
  <c r="G993" i="1"/>
  <c r="G983" i="1"/>
  <c r="G978" i="1"/>
  <c r="G966" i="1"/>
  <c r="G957" i="1"/>
  <c r="G937" i="1"/>
  <c r="G933" i="1"/>
  <c r="G859" i="1"/>
  <c r="G840" i="1"/>
  <c r="G818" i="1"/>
  <c r="G807" i="1"/>
  <c r="G723" i="1"/>
  <c r="G721" i="1"/>
  <c r="G719" i="1"/>
  <c r="G673" i="1"/>
  <c r="G665" i="1"/>
  <c r="G663" i="1"/>
  <c r="G617" i="1"/>
  <c r="G594" i="1"/>
  <c r="G474" i="1"/>
  <c r="G432" i="1"/>
  <c r="G417" i="1"/>
  <c r="G415" i="1"/>
  <c r="G413" i="1"/>
  <c r="G378" i="1"/>
  <c r="G376" i="1"/>
  <c r="G374" i="1"/>
  <c r="G270" i="1"/>
  <c r="G268" i="1"/>
  <c r="G266" i="1"/>
  <c r="G253" i="1"/>
  <c r="G1028" i="1"/>
  <c r="G886" i="1"/>
  <c r="G1010" i="1"/>
  <c r="G952" i="1"/>
  <c r="G917" i="1"/>
  <c r="G854" i="1"/>
  <c r="G1021" i="1"/>
  <c r="G998" i="1"/>
  <c r="G989" i="1"/>
  <c r="G976" i="1"/>
  <c r="G961" i="1"/>
  <c r="G1035" i="1"/>
  <c r="G1033" i="1"/>
  <c r="G1029" i="1"/>
  <c r="G944" i="1"/>
  <c r="G927" i="1"/>
  <c r="G831" i="1"/>
  <c r="G829" i="1"/>
  <c r="G611" i="1"/>
  <c r="G605" i="1"/>
  <c r="G563" i="1"/>
  <c r="G426" i="1"/>
  <c r="G339" i="1"/>
  <c r="G322" i="1"/>
  <c r="G281" i="1"/>
  <c r="G279" i="1"/>
  <c r="G277" i="1"/>
  <c r="G698" i="1"/>
  <c r="G100" i="1"/>
  <c r="G73" i="1"/>
  <c r="G71" i="1"/>
  <c r="G58" i="1"/>
  <c r="G41" i="1"/>
  <c r="G39" i="1"/>
  <c r="G805" i="1"/>
  <c r="G794" i="1"/>
  <c r="G763" i="1"/>
  <c r="G739" i="1"/>
  <c r="G717" i="1"/>
  <c r="G667" i="1"/>
  <c r="G637" i="1"/>
  <c r="G635" i="1"/>
  <c r="G624" i="1"/>
  <c r="G622" i="1"/>
  <c r="G609" i="1"/>
  <c r="G607" i="1"/>
  <c r="G561" i="1"/>
  <c r="G559" i="1"/>
  <c r="G548" i="1"/>
  <c r="G465" i="1"/>
  <c r="G463" i="1"/>
  <c r="G424" i="1"/>
  <c r="G422" i="1"/>
  <c r="G411" i="1"/>
  <c r="G400" i="1"/>
  <c r="G337" i="1"/>
  <c r="G335" i="1"/>
  <c r="G264" i="1"/>
  <c r="G82" i="1"/>
  <c r="G65" i="1"/>
  <c r="G63" i="1"/>
  <c r="G50" i="1"/>
  <c r="G33" i="1"/>
  <c r="G31" i="1"/>
  <c r="G915" i="1"/>
  <c r="G909" i="1"/>
  <c r="G897" i="1"/>
  <c r="G893" i="1"/>
  <c r="G867" i="1"/>
  <c r="G851" i="1"/>
  <c r="G847" i="1"/>
  <c r="G845" i="1"/>
  <c r="G821" i="1"/>
  <c r="G814" i="1"/>
  <c r="G803" i="1"/>
  <c r="G770" i="1"/>
  <c r="G726" i="1"/>
  <c r="G715" i="1"/>
  <c r="G691" i="1"/>
  <c r="G686" i="1"/>
  <c r="G678" i="1"/>
  <c r="G666" i="1"/>
  <c r="G653" i="1"/>
  <c r="G647" i="1"/>
  <c r="G633" i="1"/>
  <c r="G603" i="1"/>
  <c r="G592" i="1"/>
  <c r="G568" i="1"/>
  <c r="G566" i="1"/>
  <c r="G555" i="1"/>
  <c r="G513" i="1"/>
  <c r="G511" i="1"/>
  <c r="G472" i="1"/>
  <c r="G470" i="1"/>
  <c r="G459" i="1"/>
  <c r="G448" i="1"/>
  <c r="G385" i="1"/>
  <c r="G383" i="1"/>
  <c r="G344" i="1"/>
  <c r="G342" i="1"/>
  <c r="G331" i="1"/>
  <c r="G320" i="1"/>
  <c r="G292" i="1"/>
  <c r="G275" i="1"/>
  <c r="G251" i="1"/>
  <c r="G105" i="1"/>
  <c r="G95" i="1"/>
  <c r="G76" i="1"/>
  <c r="G61" i="1"/>
  <c r="G44" i="1"/>
  <c r="G29" i="1"/>
  <c r="G885" i="1"/>
  <c r="G881" i="1"/>
  <c r="G872" i="1"/>
  <c r="G834" i="1"/>
  <c r="G810" i="1"/>
  <c r="G779" i="1"/>
  <c r="G746" i="1"/>
  <c r="G733" i="1"/>
  <c r="G722" i="1"/>
  <c r="G685" i="1"/>
  <c r="G655" i="1"/>
  <c r="G644" i="1"/>
  <c r="G610" i="1"/>
  <c r="G544" i="1"/>
  <c r="G518" i="1"/>
  <c r="G507" i="1"/>
  <c r="G496" i="1"/>
  <c r="G433" i="1"/>
  <c r="G431" i="1"/>
  <c r="G392" i="1"/>
  <c r="G390" i="1"/>
  <c r="G379" i="1"/>
  <c r="G368" i="1"/>
  <c r="G303" i="1"/>
  <c r="G301" i="1"/>
  <c r="G290" i="1"/>
  <c r="G286" i="1"/>
  <c r="G247" i="1"/>
  <c r="G238" i="1"/>
  <c r="G108" i="1"/>
  <c r="G99" i="1"/>
  <c r="G89" i="1"/>
  <c r="G74" i="1"/>
  <c r="G64" i="1"/>
  <c r="G57" i="1"/>
  <c r="G55" i="1"/>
  <c r="G42" i="1"/>
  <c r="G32" i="1"/>
  <c r="G785" i="1"/>
  <c r="G776" i="1"/>
  <c r="G769" i="1"/>
  <c r="G760" i="1"/>
  <c r="G753" i="1"/>
  <c r="G827" i="1"/>
  <c r="G822" i="1"/>
  <c r="G808" i="1"/>
  <c r="G792" i="1"/>
  <c r="G790" i="1"/>
  <c r="G774" i="1"/>
  <c r="G758" i="1"/>
  <c r="G744" i="1"/>
  <c r="G728" i="1"/>
  <c r="G712" i="1"/>
  <c r="G693" i="1"/>
  <c r="G596" i="1"/>
  <c r="G532" i="1"/>
  <c r="G695" i="1"/>
  <c r="G910" i="1"/>
  <c r="G784" i="1"/>
  <c r="G777" i="1"/>
  <c r="G768" i="1"/>
  <c r="G761" i="1"/>
  <c r="G752" i="1"/>
  <c r="G745" i="1"/>
  <c r="G683" i="1"/>
  <c r="G643" i="1"/>
  <c r="G612" i="1"/>
  <c r="G918" i="1"/>
  <c r="G875" i="1"/>
  <c r="G870" i="1"/>
  <c r="G843" i="1"/>
  <c r="G838" i="1"/>
  <c r="G816" i="1"/>
  <c r="G800" i="1"/>
  <c r="G782" i="1"/>
  <c r="G766" i="1"/>
  <c r="G750" i="1"/>
  <c r="G736" i="1"/>
  <c r="G720" i="1"/>
  <c r="G664" i="1"/>
  <c r="G630" i="1"/>
  <c r="G564" i="1"/>
  <c r="G636" i="1"/>
  <c r="G500" i="1"/>
  <c r="G484" i="1"/>
  <c r="G468" i="1"/>
  <c r="G452" i="1"/>
  <c r="G436" i="1"/>
  <c r="G420" i="1"/>
  <c r="G404" i="1"/>
  <c r="G388" i="1"/>
  <c r="G372" i="1"/>
  <c r="G356" i="1"/>
  <c r="G340" i="1"/>
  <c r="G324" i="1"/>
  <c r="G311" i="1"/>
  <c r="G280" i="1"/>
  <c r="G273" i="1"/>
  <c r="G262" i="1"/>
  <c r="G255" i="1"/>
  <c r="G246" i="1"/>
  <c r="G239" i="1"/>
  <c r="G309" i="1"/>
  <c r="G295" i="1"/>
  <c r="G278" i="1"/>
  <c r="G260" i="1"/>
  <c r="G244" i="1"/>
  <c r="G94" i="1"/>
  <c r="G671" i="1"/>
  <c r="G620" i="1"/>
  <c r="G615" i="1"/>
  <c r="G601" i="1"/>
  <c r="G585" i="1"/>
  <c r="G569" i="1"/>
  <c r="G553" i="1"/>
  <c r="G537" i="1"/>
  <c r="G521" i="1"/>
  <c r="G505" i="1"/>
  <c r="G489" i="1"/>
  <c r="G473" i="1"/>
  <c r="G457" i="1"/>
  <c r="G441" i="1"/>
  <c r="G425" i="1"/>
  <c r="G409" i="1"/>
  <c r="G393" i="1"/>
  <c r="G377" i="1"/>
  <c r="G361" i="1"/>
  <c r="G345" i="1"/>
  <c r="G329" i="1"/>
  <c r="G313" i="1"/>
  <c r="G300" i="1"/>
  <c r="G293" i="1"/>
  <c r="G107" i="1"/>
  <c r="G681" i="1"/>
  <c r="G676" i="1"/>
  <c r="G606" i="1"/>
  <c r="G599" i="1"/>
  <c r="G590" i="1"/>
  <c r="G583" i="1"/>
  <c r="G574" i="1"/>
  <c r="G567" i="1"/>
  <c r="G558" i="1"/>
  <c r="G551" i="1"/>
  <c r="G542" i="1"/>
  <c r="G535" i="1"/>
  <c r="G526" i="1"/>
  <c r="G519" i="1"/>
  <c r="G510" i="1"/>
  <c r="G503" i="1"/>
  <c r="G494" i="1"/>
  <c r="G487" i="1"/>
  <c r="G478" i="1"/>
  <c r="G471" i="1"/>
  <c r="G462" i="1"/>
  <c r="G455" i="1"/>
  <c r="G446" i="1"/>
  <c r="G439" i="1"/>
  <c r="G430" i="1"/>
  <c r="G423" i="1"/>
  <c r="G414" i="1"/>
  <c r="G407" i="1"/>
  <c r="G398" i="1"/>
  <c r="G391" i="1"/>
  <c r="G382" i="1"/>
  <c r="G375" i="1"/>
  <c r="G366" i="1"/>
  <c r="G359" i="1"/>
  <c r="G350" i="1"/>
  <c r="G343" i="1"/>
  <c r="G334" i="1"/>
  <c r="G327" i="1"/>
  <c r="G318" i="1"/>
  <c r="G298" i="1"/>
  <c r="G285" i="1"/>
  <c r="G265" i="1"/>
  <c r="G249" i="1"/>
  <c r="G697" i="1"/>
  <c r="G628" i="1"/>
  <c r="G623" i="1"/>
  <c r="G604" i="1"/>
  <c r="G588" i="1"/>
  <c r="G572" i="1"/>
  <c r="G556" i="1"/>
  <c r="G540" i="1"/>
  <c r="G524" i="1"/>
  <c r="G508" i="1"/>
  <c r="G492" i="1"/>
  <c r="G476" i="1"/>
  <c r="G460" i="1"/>
  <c r="G444" i="1"/>
  <c r="G428" i="1"/>
  <c r="G412" i="1"/>
  <c r="G396" i="1"/>
  <c r="G380" i="1"/>
  <c r="G364" i="1"/>
  <c r="G348" i="1"/>
  <c r="G332" i="1"/>
  <c r="G316" i="1"/>
  <c r="G87" i="1"/>
  <c r="G24" i="1"/>
  <c r="G18" i="1"/>
  <c r="G16" i="1"/>
  <c r="G22" i="1"/>
  <c r="G14" i="1"/>
  <c r="G26" i="1"/>
  <c r="G27" i="1"/>
  <c r="G17" i="1"/>
  <c r="F1014" i="1"/>
  <c r="F1024" i="1"/>
  <c r="F1019" i="1"/>
  <c r="F1029" i="1"/>
  <c r="F1034" i="1"/>
  <c r="F1009" i="1"/>
  <c r="I62" i="3" l="1"/>
  <c r="I9" i="4"/>
  <c r="I12" i="4" s="1"/>
  <c r="I356" i="2"/>
  <c r="H59" i="3"/>
  <c r="F1004" i="1"/>
  <c r="H9" i="4" l="1"/>
  <c r="H12" i="4" s="1"/>
  <c r="H62" i="3"/>
  <c r="H356" i="2"/>
  <c r="G59" i="3"/>
  <c r="F984" i="1"/>
  <c r="F964" i="1"/>
  <c r="F949" i="1"/>
  <c r="F944" i="1"/>
  <c r="F934" i="1"/>
  <c r="F919" i="1"/>
  <c r="F914" i="1"/>
  <c r="F909" i="1"/>
  <c r="F904" i="1"/>
  <c r="F899" i="1"/>
  <c r="F894" i="1"/>
  <c r="F889" i="1"/>
  <c r="G62" i="3" l="1"/>
  <c r="G9" i="4"/>
  <c r="F924" i="1"/>
  <c r="F989" i="1"/>
  <c r="F959" i="1"/>
  <c r="F969" i="1"/>
  <c r="F979" i="1"/>
  <c r="F994" i="1"/>
  <c r="F879" i="1"/>
  <c r="F884" i="1"/>
  <c r="F929" i="1"/>
  <c r="F954" i="1"/>
  <c r="F974" i="1"/>
  <c r="F939" i="1"/>
  <c r="F999" i="1"/>
  <c r="F9" i="4" l="1"/>
  <c r="F12" i="4" s="1"/>
  <c r="G12" i="4"/>
  <c r="F874" i="1"/>
  <c r="F869" i="1"/>
  <c r="F854" i="1"/>
  <c r="F849" i="1"/>
  <c r="F844" i="1"/>
  <c r="F829" i="1"/>
  <c r="F824" i="1"/>
  <c r="F864" i="1" l="1"/>
  <c r="F839" i="1"/>
  <c r="F859" i="1"/>
  <c r="F834" i="1"/>
  <c r="F819" i="1"/>
  <c r="F814" i="1"/>
  <c r="F804" i="1" l="1"/>
  <c r="F799" i="1"/>
  <c r="F789" i="1"/>
  <c r="F794" i="1" l="1"/>
  <c r="F809" i="1"/>
  <c r="F784" i="1" l="1"/>
  <c r="F779" i="1" l="1"/>
  <c r="F759" i="1"/>
  <c r="F734" i="1"/>
  <c r="F774" i="1" l="1"/>
  <c r="F739" i="1"/>
  <c r="F744" i="1"/>
  <c r="F764" i="1"/>
  <c r="F754" i="1"/>
  <c r="F749" i="1"/>
  <c r="F769" i="1"/>
  <c r="F724" i="1" l="1"/>
  <c r="F719" i="1"/>
  <c r="F709" i="1"/>
  <c r="F714" i="1" l="1"/>
  <c r="F729" i="1"/>
  <c r="F704" i="1" l="1"/>
  <c r="F694" i="1"/>
  <c r="C689" i="1"/>
  <c r="F684" i="1"/>
  <c r="F659" i="1"/>
  <c r="F644" i="1"/>
  <c r="F689" i="1" l="1"/>
  <c r="F654" i="1"/>
  <c r="F679" i="1"/>
  <c r="F674" i="1"/>
  <c r="F699" i="1"/>
  <c r="F664" i="1"/>
  <c r="F669" i="1"/>
  <c r="F619" i="1" l="1"/>
  <c r="F604" i="1" l="1"/>
  <c r="F624" i="1"/>
  <c r="F609" i="1"/>
  <c r="F629" i="1"/>
  <c r="F614" i="1"/>
  <c r="F634" i="1"/>
  <c r="F639" i="1"/>
  <c r="F569" i="1" l="1"/>
  <c r="F564" i="1"/>
  <c r="F554" i="1"/>
  <c r="F539" i="1"/>
  <c r="F529" i="1"/>
  <c r="F524" i="1"/>
  <c r="F519" i="1"/>
  <c r="F549" i="1" l="1"/>
  <c r="F534" i="1"/>
  <c r="F544" i="1"/>
  <c r="F559" i="1"/>
  <c r="F504" i="1" l="1"/>
  <c r="F499" i="1"/>
  <c r="F494" i="1"/>
  <c r="F489" i="1"/>
  <c r="F484" i="1"/>
  <c r="F479" i="1"/>
  <c r="F474" i="1"/>
  <c r="F469" i="1"/>
  <c r="F449" i="1"/>
  <c r="F454" i="1" l="1"/>
  <c r="F514" i="1"/>
  <c r="F459" i="1"/>
  <c r="F464" i="1"/>
  <c r="F509" i="1"/>
  <c r="F434" i="1" l="1"/>
  <c r="F429" i="1"/>
  <c r="F419" i="1"/>
  <c r="F414" i="1"/>
  <c r="F439" i="1" l="1"/>
  <c r="F424" i="1"/>
  <c r="F409" i="1" l="1"/>
  <c r="F404" i="1"/>
  <c r="F399" i="1"/>
  <c r="F394" i="1" l="1"/>
  <c r="F389" i="1"/>
  <c r="F384" i="1"/>
  <c r="F369" i="1"/>
  <c r="F349" i="1" l="1"/>
  <c r="F334" i="1"/>
  <c r="F329" i="1"/>
  <c r="F314" i="1"/>
  <c r="F354" i="1" l="1"/>
  <c r="F339" i="1"/>
  <c r="F359" i="1"/>
  <c r="F324" i="1"/>
  <c r="F344" i="1"/>
  <c r="F364" i="1"/>
  <c r="F319" i="1"/>
  <c r="F294" i="1" l="1"/>
  <c r="F299" i="1"/>
  <c r="F284" i="1" l="1"/>
  <c r="F269" i="1"/>
  <c r="F264" i="1"/>
  <c r="F274" i="1" l="1"/>
  <c r="F279" i="1"/>
  <c r="F289" i="1"/>
  <c r="F259" i="1" l="1"/>
  <c r="F234" i="1" l="1"/>
  <c r="F254" i="1"/>
  <c r="F104" i="1" l="1"/>
  <c r="F99" i="1"/>
  <c r="F89" i="1"/>
  <c r="F94" i="1" l="1"/>
  <c r="AV13" i="1" l="1"/>
  <c r="G13" i="1" s="1"/>
  <c r="AJ13" i="1"/>
  <c r="H13" i="1"/>
  <c r="AV11" i="1"/>
  <c r="G11" i="1" s="1"/>
  <c r="H11" i="1"/>
  <c r="AV10" i="1"/>
  <c r="G10" i="1" s="1"/>
  <c r="AJ10" i="1"/>
  <c r="H10" i="1"/>
  <c r="H9" i="1"/>
  <c r="F14" i="1" l="1"/>
  <c r="F34" i="1"/>
  <c r="F54" i="1"/>
  <c r="F74" i="1"/>
  <c r="F24" i="1"/>
  <c r="F49" i="1"/>
  <c r="F69" i="1"/>
  <c r="F39" i="1"/>
  <c r="F59" i="1"/>
  <c r="F79" i="1"/>
  <c r="F19" i="1"/>
  <c r="F44" i="1"/>
  <c r="F64" i="1"/>
  <c r="F84" i="1"/>
  <c r="F9" i="1"/>
</calcChain>
</file>

<file path=xl/sharedStrings.xml><?xml version="1.0" encoding="utf-8"?>
<sst xmlns="http://schemas.openxmlformats.org/spreadsheetml/2006/main" count="27778" uniqueCount="522">
  <si>
    <t>Регіон</t>
  </si>
  <si>
    <t>Можливості щодо лікування</t>
  </si>
  <si>
    <t>Нових пацієнтів за звітний період</t>
  </si>
  <si>
    <t>Кількісні та якісні характеристики пацієнтів, які отримують ЗПТ станом на кінець звітного періоду</t>
  </si>
  <si>
    <t>Кількість осіб які вибули з програми ЗПТ із різних причин</t>
  </si>
  <si>
    <t>по джерелам фінансування</t>
  </si>
  <si>
    <t>по формі видачі</t>
  </si>
  <si>
    <t>стать</t>
  </si>
  <si>
    <t>супутні стани та захворювання</t>
  </si>
  <si>
    <t>загальні характеристики</t>
  </si>
  <si>
    <t>Дозування</t>
  </si>
  <si>
    <t>з них отримують підтримувальне дозування:</t>
  </si>
  <si>
    <t>Повна назва ЗОЗ</t>
  </si>
  <si>
    <t>ЄДРПОУ</t>
  </si>
  <si>
    <t>Препарат</t>
  </si>
  <si>
    <t>кількість осіб погоджених НСЗУ</t>
  </si>
  <si>
    <t>кількість вільних курсів</t>
  </si>
  <si>
    <t>кількість пацієнтів, які отримували послугу за звітний період</t>
  </si>
  <si>
    <t>нових пацієнтів за звітний період</t>
  </si>
  <si>
    <t>з них самостійно прийшли в програму</t>
  </si>
  <si>
    <t>з них направлені з неурядової організації</t>
  </si>
  <si>
    <t>з них направлені з іншого ЗОЗ</t>
  </si>
  <si>
    <t>з них направлені від правоохоронних органів</t>
  </si>
  <si>
    <t>кількість пацієнтів станом на кінець поточного місяця</t>
  </si>
  <si>
    <t>кошти міжнародних донорів (ГФ, PEPFAR)</t>
  </si>
  <si>
    <t>гуманітарна допомога</t>
  </si>
  <si>
    <t>кошти пацієнта</t>
  </si>
  <si>
    <t>кошти місцевого бюджету</t>
  </si>
  <si>
    <t>кошти Державного бюджету</t>
  </si>
  <si>
    <t>щоденно під наглядом медичного персоналу</t>
  </si>
  <si>
    <t>щоденно під наглядом медичного персоналу за допомогою інших методів контролю</t>
  </si>
  <si>
    <t>щомісяця під наглядом медичного персоналу</t>
  </si>
  <si>
    <t>видача з ЗОЗ для самостійного прийому</t>
  </si>
  <si>
    <t>стаціонар на дому</t>
  </si>
  <si>
    <t>видача за рецептом</t>
  </si>
  <si>
    <t>чоловіки</t>
  </si>
  <si>
    <t>жінки</t>
  </si>
  <si>
    <t>з них жінки у яких вагітність закінилась пологами</t>
  </si>
  <si>
    <t>з діагнозом ВІЛ-інфекція</t>
  </si>
  <si>
    <t>які отримують антиретровірусну терапію</t>
  </si>
  <si>
    <t>з діагнозом вірусний гепатит В</t>
  </si>
  <si>
    <t>з діагнозом вірусний гепатит С</t>
  </si>
  <si>
    <t>з діагнозом туберкульоз</t>
  </si>
  <si>
    <t>середній вік пацієнтів</t>
  </si>
  <si>
    <t>середній стаж наркоспоживання пацієнтів</t>
  </si>
  <si>
    <t>середня доза замісного препарату</t>
  </si>
  <si>
    <t xml:space="preserve">кількість осіб, які станом на кінець звітного періоду, які отримували підтримувальне лікування (етап стабілізації) </t>
  </si>
  <si>
    <t>64 мг</t>
  </si>
  <si>
    <t>96 мг</t>
  </si>
  <si>
    <t>128 мг</t>
  </si>
  <si>
    <t>&lt;=6 (мг.)</t>
  </si>
  <si>
    <t xml:space="preserve"> =8-16 (мг.) </t>
  </si>
  <si>
    <t xml:space="preserve"> &gt;= 18 (мг.) </t>
  </si>
  <si>
    <t>&lt;=55 (мг.)</t>
  </si>
  <si>
    <t xml:space="preserve"> =60-75 (мг.) </t>
  </si>
  <si>
    <t xml:space="preserve"> =80-120 (мг.) </t>
  </si>
  <si>
    <t xml:space="preserve"> =125-150 (мг.) </t>
  </si>
  <si>
    <t xml:space="preserve"> &gt;=155 (мг.) </t>
  </si>
  <si>
    <t>всього вибуло за звітній період</t>
  </si>
  <si>
    <t>успішно завершили курс лікування</t>
  </si>
  <si>
    <t>змінили місце проживання (без переадресації в інший ЗОЗ)</t>
  </si>
  <si>
    <t>позбавлення волі</t>
  </si>
  <si>
    <t>адміністративна виписка</t>
  </si>
  <si>
    <t>пропуск препаратів більше 10 днів</t>
  </si>
  <si>
    <t>за медичними показами</t>
  </si>
  <si>
    <t>смерть пацієнта</t>
  </si>
  <si>
    <t>переадресація до іншого ЗОЗ</t>
  </si>
  <si>
    <t>завершення участі  в програмі за власним бажанням</t>
  </si>
  <si>
    <t>А</t>
  </si>
  <si>
    <t>Б</t>
  </si>
  <si>
    <t>В</t>
  </si>
  <si>
    <t>КНП "Центр терапії залежностей "Соціотерапія" Вінницької обласної Ради"</t>
  </si>
  <si>
    <t>05483931</t>
  </si>
  <si>
    <t>Бупренорфіну гідрохлорид (табл)</t>
  </si>
  <si>
    <t>X</t>
  </si>
  <si>
    <t>Бупренорфіну гідрохлорид/налоксон  (табл)</t>
  </si>
  <si>
    <t>Х</t>
  </si>
  <si>
    <t>Бупренорфіну гідрохлорид (пролонг)</t>
  </si>
  <si>
    <t>Метадону гідрохлорид (табл)</t>
  </si>
  <si>
    <t>Метадону гідрохлорид (рідкий)</t>
  </si>
  <si>
    <t xml:space="preserve">КНП ВОР "Клінічний центр інфекційних хвороб" </t>
  </si>
  <si>
    <t xml:space="preserve">КНП "Вінницький обласний клінічний фтизіопульмоцентр" </t>
  </si>
  <si>
    <t>05484008</t>
  </si>
  <si>
    <t>КНП "Барська центральна районна лікарня Барської районної ради"</t>
  </si>
  <si>
    <t>01982488</t>
  </si>
  <si>
    <t>КНП "Бершадська окружна лікарня інтенсивного лікування" Бершадської районної Ради</t>
  </si>
  <si>
    <t>01982494</t>
  </si>
  <si>
    <t>КНП "Гайсинська центральна районна лікарня Гайсинської районної ради"</t>
  </si>
  <si>
    <t>КНП "Жмеринська центральна районна лікарня Жмеринської міської ради"</t>
  </si>
  <si>
    <t>01982525</t>
  </si>
  <si>
    <t>КНП "Іллінецька міська лікарня"</t>
  </si>
  <si>
    <t>01982531</t>
  </si>
  <si>
    <t>КНП "Калинівська центральна районна лікарня" Калинівської міської Ради</t>
  </si>
  <si>
    <t>КНП "Козятинська центральна районна лікарня Козятинської районної ради"</t>
  </si>
  <si>
    <t>КП"Ладижинська міська лікарня"</t>
  </si>
  <si>
    <t>41758238</t>
  </si>
  <si>
    <t>КНП "Літинська центральна районна лікарня Літинської районної ради"</t>
  </si>
  <si>
    <t>01982583</t>
  </si>
  <si>
    <t>КНП "Могилів-Подільська окружна лікарня інтенсивного лікування Могилів-Подільської міської ради"</t>
  </si>
  <si>
    <t>01982591</t>
  </si>
  <si>
    <t>КНП "Немирівська центральна районна лікарня Немирівської районної ради"</t>
  </si>
  <si>
    <t>01982614</t>
  </si>
  <si>
    <t>КНП "Погребищенська центральна районна лікарня Погребищенської районної ради"</t>
  </si>
  <si>
    <t>01982637</t>
  </si>
  <si>
    <t>КНП "Хмільницька центральна районна лікарня Хмільницької районної ради"</t>
  </si>
  <si>
    <t>01982695</t>
  </si>
  <si>
    <t>Комунальне підприємство "Волинський медичний центр терапії залежностей" Волинської обласної ради</t>
  </si>
  <si>
    <t>01983080</t>
  </si>
  <si>
    <t>Комунальне підприємство "Володимирське територіальне медичне об'єднання"Володимиської міської ради</t>
  </si>
  <si>
    <t>42631325</t>
  </si>
  <si>
    <t>КНП "Ковельське МТМО"</t>
  </si>
  <si>
    <t>01984659</t>
  </si>
  <si>
    <t>КП "Волинський фтизіопульмунологічний медичний центр"</t>
  </si>
  <si>
    <t>Волинська область</t>
  </si>
  <si>
    <t>Вінницька область</t>
  </si>
  <si>
    <t>КП "Криворізька багатопрофільна лікарня з надання психіатричної допомоги" ДОР</t>
  </si>
  <si>
    <t>01986256</t>
  </si>
  <si>
    <t>14,9</t>
  </si>
  <si>
    <t>"База-лікувально - профілактичних закладів"      м. Кривий Ріг</t>
  </si>
  <si>
    <t>КНП “Центр первинної медико-санітарної допомоги №4” Криворізької міської ради</t>
  </si>
  <si>
    <t>37862114</t>
  </si>
  <si>
    <t>Комунальне Некомерційне Підприємство "Центр Первинної Медико-Санітарної допомоги №2" Криворізької Міської Ради</t>
  </si>
  <si>
    <t>37862093</t>
  </si>
  <si>
    <t>КНП "ЦПМСД № 6" КМР</t>
  </si>
  <si>
    <t>37862109</t>
  </si>
  <si>
    <t>Комунальне некомерційне підприємство "Центр первинної медико-санітарної допомоги №7" Криворізької міської ради</t>
  </si>
  <si>
    <t>37862122</t>
  </si>
  <si>
    <t>Комунальне підприємство "Криворізький протитуберкульозний диспансер"ДОР м.Дніпро</t>
  </si>
  <si>
    <t>01985989</t>
  </si>
  <si>
    <t>КНП "Дніпровський центр первинної медико-санітарної допомоги № 4" ДМР</t>
  </si>
  <si>
    <t>37899673</t>
  </si>
  <si>
    <t>КНП "Дніпровський центр первинної медико-санітарної допомоги №3" ДМР</t>
  </si>
  <si>
    <t>37899762</t>
  </si>
  <si>
    <t>Комунальне підприємство "Верхньодніпровська центральна міська лікарня "Верхньодніпровської міської ради"</t>
  </si>
  <si>
    <t>01987913</t>
  </si>
  <si>
    <t>КНП "Першотравенська МЛ"</t>
  </si>
  <si>
    <t>01987416</t>
  </si>
  <si>
    <t>КНП "Павлоградська лікарня інтенсивного лікування"</t>
  </si>
  <si>
    <t>01984174</t>
  </si>
  <si>
    <t>КНП МКЛ № 21 ім. проф. Є.Г.Попкової  ДМР</t>
  </si>
  <si>
    <t>х</t>
  </si>
  <si>
    <t>Комунальне підприємство "Марганецька центральна міська лікарня" Марганецької міської ради"</t>
  </si>
  <si>
    <t>01987327</t>
  </si>
  <si>
    <t>Комунальне некомерційне підприємство" Тернівська центральна міська лікарня" Тернівської міської ради"</t>
  </si>
  <si>
    <t>01987445</t>
  </si>
  <si>
    <t>КНП КМР «Міська лікарня № 1» (м.Кам`янське)</t>
  </si>
  <si>
    <t>01985794</t>
  </si>
  <si>
    <t>Комунальне підприємство "Центральна міська лікарня Покровської міської ради Дніпропетровської області"</t>
  </si>
  <si>
    <t>01987563</t>
  </si>
  <si>
    <t>×</t>
  </si>
  <si>
    <t>КНП"Жовтоводська міська лікарня"</t>
  </si>
  <si>
    <t>14280960</t>
  </si>
  <si>
    <t>КП " Дніпропетровська багатопрофільна клінічна лікарня з надання  психіатричної допомоги" ДОР   м.Дніро</t>
  </si>
  <si>
    <t>01985400</t>
  </si>
  <si>
    <t>КП " Дніпропетровська багатопрофільна клінічна лікарня з надання психіатричної допомоги" ДОР   м.Павлоград</t>
  </si>
  <si>
    <t>КП " Дніпропетровська багатопрофільна клінічна лікарня з надання  психіатрчної допомоги " ДОР  м. Нікополь</t>
  </si>
  <si>
    <t>КНП " Новомосковська ЦМЛ"-НМР</t>
  </si>
  <si>
    <t>01987273</t>
  </si>
  <si>
    <t>КНП «Дніпровський центр первинної медико-санітарної допомоги № 9» Дніпровської міської ради</t>
  </si>
  <si>
    <t>37899715</t>
  </si>
  <si>
    <t>Комунальне підприємство"  Криворізький протитуберкульозний диспансер"  Дніпропетровської обласної ради  м.Кривий Ріг</t>
  </si>
  <si>
    <t xml:space="preserve">КНП" Криворізька інфекційна лікарня №1 " КМР </t>
  </si>
  <si>
    <t>Дніпропетровська область</t>
  </si>
  <si>
    <t>КНП "Медичний центр з профілактики та лікування залежності м .Краматорськ" вул. О. Тихого, 7</t>
  </si>
  <si>
    <t>02003818</t>
  </si>
  <si>
    <t>КНП "МЦПЛЗ м. Краматорськ" у м. Покровськ, вул. Мікрорайон Гірник, 1</t>
  </si>
  <si>
    <t>КНП "МЦПЛЗ м. Краматорськ" у м. Костянтинівка, вул. Європейська, 17</t>
  </si>
  <si>
    <t xml:space="preserve">02003818 </t>
  </si>
  <si>
    <t>КНП "Медичний центр з профілактики та лікування залежності м. Краматорськ" у м. Слов'янськ, вул. Шнурківська, 4</t>
  </si>
  <si>
    <t>КНП "ЦПМСД 1" КМР вул. Дніпровська, 17</t>
  </si>
  <si>
    <t>37944301</t>
  </si>
  <si>
    <t>КНП "Добропільська лікарня інтенсивного лікування" вул. Гагаріна, 1</t>
  </si>
  <si>
    <t>39017488</t>
  </si>
  <si>
    <t>Донецька область</t>
  </si>
  <si>
    <t>КНП"Обласний медичний спеціалізований центр"ЖОР</t>
  </si>
  <si>
    <t>01992050</t>
  </si>
  <si>
    <t>КНП "Бердичівська міська лікарня"                              Бердичівської міської ради</t>
  </si>
  <si>
    <t>01992015</t>
  </si>
  <si>
    <t xml:space="preserve">КНП "Звягельська багатопрофільна лікарня"Звягельської міської ради </t>
  </si>
  <si>
    <t>01991820</t>
  </si>
  <si>
    <t>КНП"Коростенська ЦМЛ" КМР</t>
  </si>
  <si>
    <t>КНП "Центральна районна лікарня ім. Д.І. Потєхіна" Коростишівської районної ради</t>
  </si>
  <si>
    <t>3294574</t>
  </si>
  <si>
    <t>КП "Центр первинної медико санітарної допомоги" Житомирської міської ради</t>
  </si>
  <si>
    <t>41931754</t>
  </si>
  <si>
    <t>Житомирська область</t>
  </si>
  <si>
    <t>КНП "Закарпатський обласний медичний центр психічного здоров'я та медицини залежностей" Закарпатської обласної ради</t>
  </si>
  <si>
    <t>03294574</t>
  </si>
  <si>
    <t>КНП "Ужгородський міський центр первинної медико-санітарної допомоги"</t>
  </si>
  <si>
    <t>04542904</t>
  </si>
  <si>
    <t>Закарпатська область</t>
  </si>
  <si>
    <t>КНП "Обласний клінічний заклад з надання психіатричної допомоги" ЗОР</t>
  </si>
  <si>
    <t>05498909</t>
  </si>
  <si>
    <t>КНП «Запорізький регіональний фтизіопульмонологічний клінічний лікувально-діагностичний центр» ЗОР</t>
  </si>
  <si>
    <t>Запорізька область</t>
  </si>
  <si>
    <t>КНП"Прикарпатський наркологічний центр ІФ ОР"</t>
  </si>
  <si>
    <t>13648234</t>
  </si>
  <si>
    <t>КНП  " Калуський міський центр первинної медико-санітарної допомоги Калуської міської ради"</t>
  </si>
  <si>
    <t>01993457</t>
  </si>
  <si>
    <t>КНП  " Надвірнянська центральна районна лікарня " Надвірнянської районної ради</t>
  </si>
  <si>
    <t>01993581</t>
  </si>
  <si>
    <t>КНП  "Долинська багатопрофільна лікарня" Долинської районної ради Івано-Франківської області</t>
  </si>
  <si>
    <t>КНП  "Івано-Франківський фтизіопульмонологічний центр Івано-Франківської обласної ради"</t>
  </si>
  <si>
    <t>01993351</t>
  </si>
  <si>
    <t>КНП  " Коломийська центральна районна лікарня " Коломийської районної ради</t>
  </si>
  <si>
    <t>01993658</t>
  </si>
  <si>
    <t>КНП  " Тлумацька центральна районна лікарня " Тлумацької районної ради Івано-Франківської області</t>
  </si>
  <si>
    <t>03568132</t>
  </si>
  <si>
    <t>КНП  "Богородчанська центральна районна лікарня" Богородчанської районної ради Івано-Франківської області</t>
  </si>
  <si>
    <t>КНМП "Рогатинська ЦРЛ"</t>
  </si>
  <si>
    <t>КНП"Бурштинська центральна міська лікарня"</t>
  </si>
  <si>
    <t>25068128</t>
  </si>
  <si>
    <t>КНП  "Івано-Франківська Обласна Клінічна Інфекційна Лікарня Івано-Франківської Обласної Ради"</t>
  </si>
  <si>
    <t>01993575</t>
  </si>
  <si>
    <t>Івано-Франківська область</t>
  </si>
  <si>
    <t>КНП  " Київська міська наркологічна клінічна лікарня "Соціотерапія" виконавчого органу Київської міської ради ( Київської міської державної адміністрації), пров. Деміївський, 5А</t>
  </si>
  <si>
    <t>05496862</t>
  </si>
  <si>
    <t>КНП  " Київська міська наркологічна клінічна лікарня "Соціотерапія" виконавчого органу Київської міської ради ( Київської міської державної адміністрації)   вул. Відпочинку, 18</t>
  </si>
  <si>
    <t>КНП  " Київська міська наркологічна клінічна лікарня "Соціотерапія" виконавчого органу Київської міської ради ( Київської міської державної адміністрації), Визволителів</t>
  </si>
  <si>
    <t>КНП  "Центр первинної медико-санітарної допомоги №2" Подільськього району міста Києва</t>
  </si>
  <si>
    <t>38946192</t>
  </si>
  <si>
    <t>КНП  " Київська міська клінічна лікарня №5",Київський міський центр профілактики боротьби зі СНІДом</t>
  </si>
  <si>
    <t>00185028</t>
  </si>
  <si>
    <t>КНП  "ФТИЗІАТРІЯ" ВИКОНАВЧОГО ОРГАНУ КИЇВСЬКОЇ МІСЬКОЇ РАДИ (КИЇВСЬКОЇ МІСЬКОЇ ДЕРЖАВНОЇ АДМІНІСТРАЦІЇ)</t>
  </si>
  <si>
    <t>01993865</t>
  </si>
  <si>
    <t>Київ</t>
  </si>
  <si>
    <t>м. Київ</t>
  </si>
  <si>
    <t xml:space="preserve">КНП БМР  "Білоцерківська міська лікарня №4"
</t>
  </si>
  <si>
    <t>34019124</t>
  </si>
  <si>
    <t xml:space="preserve">КНП ОМР  "Обухівська БЛІЛ"
</t>
  </si>
  <si>
    <t>КНП ФМР "Фастівська БЛІЛ"</t>
  </si>
  <si>
    <t>Київська область</t>
  </si>
  <si>
    <t>КНП "Обласна клінічна психіатрічна лікарня Кіровоградської обласної ради"</t>
  </si>
  <si>
    <t>01995160</t>
  </si>
  <si>
    <t>КНП  "Олександрійський наркологічний диспансер Кіровоградської обласної ради"</t>
  </si>
  <si>
    <t>03092540</t>
  </si>
  <si>
    <t>КНП  "Світловодська центральна районна лікарня"Світловодської міської ради</t>
  </si>
  <si>
    <t>01995083</t>
  </si>
  <si>
    <t>КНП  "Знам'янська міська лікарня ім. А.В.Лисенка"Знам'янської міської ради</t>
  </si>
  <si>
    <t>01111227</t>
  </si>
  <si>
    <t>КНП  "Ноувоукраїнська центральна районна лікарня" Новоукраїнської районної  ради</t>
  </si>
  <si>
    <t>01995249</t>
  </si>
  <si>
    <t>КНП "Кіровоградський обласний фтизіопульмонологічний медичний центр Кіровоградської обласної ради"</t>
  </si>
  <si>
    <t>01994936</t>
  </si>
  <si>
    <t>Кіровоградська область</t>
  </si>
  <si>
    <t>КНП ЛОР "Львівський обласний медичний центр превевнції та терапії узалежнень"  вул. Б. Лепкого</t>
  </si>
  <si>
    <t>01997768</t>
  </si>
  <si>
    <t>КНП ЛОР "Львівський обласний медичний центр превевнції та терапії узалежнень"                                              вул. Б. Хмельницького</t>
  </si>
  <si>
    <t>КНП  Львівської обласної ради "Львівський регіональний фтизіопульмонологічний клінічний лікувально-діагностичний центр"           вул. Лисенка</t>
  </si>
  <si>
    <t>01998147</t>
  </si>
  <si>
    <t>Комунальне некомерційне підприємство Львівської міської ради "Львівський регіональний фтизіопульмонологічний клінічний лікувально-діагностичний центр"                               вул. Зелена</t>
  </si>
  <si>
    <t>КНП " Львівське ТМО2" ВП "4 лікарня",  вул. Фредра , 2</t>
  </si>
  <si>
    <t>44625774</t>
  </si>
  <si>
    <t xml:space="preserve"> КНП " Львівське ТМО2" ВП "  Лікарня Князя Лева"    вул. Лемківська, 28</t>
  </si>
  <si>
    <t>КНП "ЦМЛ м. Борислава"</t>
  </si>
  <si>
    <t>01997372</t>
  </si>
  <si>
    <t>КНП "Бродівська центральна районна лікарня Бродівської районної ради Львівської області"</t>
  </si>
  <si>
    <t>01998226</t>
  </si>
  <si>
    <t>КНП   "Дрогобицька міська поліклініка" Дрогобицької міської ради</t>
  </si>
  <si>
    <t>19163609</t>
  </si>
  <si>
    <t>КНП  Золочівська центральна районна лікарня Золочівської районної ради Львівської області</t>
  </si>
  <si>
    <t>01996272</t>
  </si>
  <si>
    <t>КНП  "Миколаївська центральна районна лікарня" Миколаївської районної ради</t>
  </si>
  <si>
    <t>01998271</t>
  </si>
  <si>
    <t>КНП "Новороздільська міська лікарня"</t>
  </si>
  <si>
    <t>20764314</t>
  </si>
  <si>
    <t>КНП " Стебницька міська лікарня" ДМР</t>
  </si>
  <si>
    <t>КНП  "Стрийська центральна міська лікарня"</t>
  </si>
  <si>
    <t>01996958</t>
  </si>
  <si>
    <t>КП "Центральна міська лікарня  Червоноградськаої міської ради"</t>
  </si>
  <si>
    <t>01996869</t>
  </si>
  <si>
    <t>Львівська область</t>
  </si>
  <si>
    <t>КНП  "Миколаївський обласний центр психічного здоров'я" Миколаївської обласної ради</t>
  </si>
  <si>
    <t>КНП  Миколаївської міської ради «Центр соціально значущих хвороб</t>
  </si>
  <si>
    <t>КНП  "Миколаївський обласний центр паліативної  допомоги та інтегрованих послуг" Миколаївської обласної ради</t>
  </si>
  <si>
    <t>КНП  "Миколаївський регіональний фтизіопульмонологічний медичний центр" Миколаївської обласної ради</t>
  </si>
  <si>
    <t>КНП  "Миколаївська обласна клінічна лікарня" Миколаївської обласної ради</t>
  </si>
  <si>
    <t>КНП  Миколаївської міської ради "Міська лікарня № 5"</t>
  </si>
  <si>
    <t>КНП  "Первомайська центральна міська багатопрофільна лікарня" Первомайської міської ради</t>
  </si>
  <si>
    <t>КП "Комунальне некомерційне підприємство Вознесенська багатопрофільна лікарня" Вознесенської міської ради</t>
  </si>
  <si>
    <t>КНП  "Южноукраїнська міська багатопрофільна лікарня" Южноукраїнської міської ради</t>
  </si>
  <si>
    <t>КНП  "Багатопрофільна лікарня Веснянської,Нечаянської,Радсадівської сільських рад  Миколаївського району  Миколаївської області"</t>
  </si>
  <si>
    <t>КНП  "Новоодеська центральна районна лікарня" Новоодеської районної ради</t>
  </si>
  <si>
    <t>КНП  "Новобузька центральна районна лікарня" Новобузької районної ради</t>
  </si>
  <si>
    <t>КНП  "Очаківська центральна районна лікарня" Очаківської районної ради</t>
  </si>
  <si>
    <t>КНП  "Казанківська центральна районна лікарня" Казанківської районної ради</t>
  </si>
  <si>
    <t>КНП  "Снігурівська центральна районна лікарня" Снігурівської районної ради</t>
  </si>
  <si>
    <t>Миколаївська область</t>
  </si>
  <si>
    <t>КНП «Одеський міський  центр  профілактики та боротьби з ВІЛ-інфекцією/СНІДом»</t>
  </si>
  <si>
    <t>Комунальне Некомерційне Підприємство "Міський психіатричний диспансер" Одеської Міської Ради</t>
  </si>
  <si>
    <t>35357187</t>
  </si>
  <si>
    <t>КНП   «Одеський обласний центр соціально значущих хвороб Одеської Обласної Ради»</t>
  </si>
  <si>
    <t>КНП "Ізмаїльська міська центральна лікарня" Ізмаїльської Міської Ради</t>
  </si>
  <si>
    <t>42489785</t>
  </si>
  <si>
    <t>КНП "Березівська центральна міська лікарня" Березівської Міської Ради</t>
  </si>
  <si>
    <t>01998650</t>
  </si>
  <si>
    <t>КНП  «Білгород-Дністровська міська багатопрофільна лікарня»  Білгород-Дністровської Міської Ради</t>
  </si>
  <si>
    <t>01998667</t>
  </si>
  <si>
    <t>КНП  «Центр первинної медико-санітарної допомоги № 3» Одеської Міської Ради</t>
  </si>
  <si>
    <t>39027648</t>
  </si>
  <si>
    <t>КНП  «Центр первинної медико-санітарної допомоги № 18» Одеської Міської Ради</t>
  </si>
  <si>
    <t>02774556</t>
  </si>
  <si>
    <t>Одеська область</t>
  </si>
  <si>
    <t>01984151</t>
  </si>
  <si>
    <t>01999218</t>
  </si>
  <si>
    <t>01999307</t>
  </si>
  <si>
    <t>01999709</t>
  </si>
  <si>
    <t>01999402</t>
  </si>
  <si>
    <t>01999359</t>
  </si>
  <si>
    <t>01999460</t>
  </si>
  <si>
    <t>01999276</t>
  </si>
  <si>
    <t>01999299</t>
  </si>
  <si>
    <t>26553305</t>
  </si>
  <si>
    <t>Полтавська область</t>
  </si>
  <si>
    <t>КП "Полтавський обласний центр терапії залежностей Полтавської обласної ради"
(м. Полтава)</t>
  </si>
  <si>
    <t>КП "Полтавський обласний центр терапії залежностей Полтавської обласної ради"
(м. Кременчуг)</t>
  </si>
  <si>
    <t>КП "Полтавський обласний центр терапії залежностей Полтавської обласної ради"
(м. Лубни)</t>
  </si>
  <si>
    <t>КНП "Гадяцька центральна районна лікарня" Гадяцької районної ради</t>
  </si>
  <si>
    <t>КНП "Кобеляцька міська лікарня"</t>
  </si>
  <si>
    <t>КП "Полтавський обласний клінічний протитуберкульозний диспансер Полтавської обласної ради"</t>
  </si>
  <si>
    <t>КНП "Миргородська центральна районна лікарня" Миргородської районної ради</t>
  </si>
  <si>
    <t>КНП "Лохвицька районна ліекарня Лохвицькоі районної ради"</t>
  </si>
  <si>
    <t>КП" Пирятинська центральна районна лікарня Пирятинської районної ради"</t>
  </si>
  <si>
    <t>КНП "Хорольська центральна районна лікарня" Хорольської районної ради, Полтавьскої області</t>
  </si>
  <si>
    <t>КНП "Зіньківська центральна районна лікарня"</t>
  </si>
  <si>
    <t>КНП "Карлівська центральна районна лікарня імені Л.В.Радевича"</t>
  </si>
  <si>
    <t>КНП "Центр первинної медико-санітарної допомоги м. Горішні Плавні Горішньоплавнівської міської ради Полтавської області"</t>
  </si>
  <si>
    <t>Комунальне підриємство" Рівненський обласний центр психічного здоровя населення" Рівненської обласної ради</t>
  </si>
  <si>
    <t>22563423</t>
  </si>
  <si>
    <t xml:space="preserve">   </t>
  </si>
  <si>
    <t>Комунальне некомерційне підприємство" Здлобунівська центральна міська лікарня" Здолбунівської міської ради Рівненської області</t>
  </si>
  <si>
    <t>02000105</t>
  </si>
  <si>
    <t>Комунальне некомерційне підприємство Вараської міської ради" Вараська багатопрофільна лікарня"</t>
  </si>
  <si>
    <t>33992414</t>
  </si>
  <si>
    <t>Комунальне підприємство "  Обласний інформаційно-аналітичний  центр медичної статистики" Рівненської обласної ради ( сектор профілактики та боротьби зі СНІДом)</t>
  </si>
  <si>
    <t>42337651</t>
  </si>
  <si>
    <t>Комунальне некомерційне підприємство" Центр первинної медико-санітарної допомоги Ювілейний" Рівненської міської ради</t>
  </si>
  <si>
    <t>03068582</t>
  </si>
  <si>
    <t>Рівненська область</t>
  </si>
  <si>
    <t>КНП СОР "Обласний клінічний медичний центр соціально небезпечних захворювань"</t>
  </si>
  <si>
    <t>03083340</t>
  </si>
  <si>
    <t>КНП Сумської обласної ради «Обласна спеціалізована клінічна лікарня»</t>
  </si>
  <si>
    <t>02000369</t>
  </si>
  <si>
    <t>КНП «Шосткинська центральна районна лікарня» Шосткинської міської ради</t>
  </si>
  <si>
    <t>01981514</t>
  </si>
  <si>
    <t>КНП "Середино-Будська міська лікарня" Середино-Будської міської ради</t>
  </si>
  <si>
    <t>01981483</t>
  </si>
  <si>
    <t>КНП Охтирської міської ради «Охтирська центральна районна лікарня»</t>
  </si>
  <si>
    <t>02007472</t>
  </si>
  <si>
    <t xml:space="preserve">КНП "Буринська лікарня ім.проф.М.П.Новаченка" </t>
  </si>
  <si>
    <t>39034372</t>
  </si>
  <si>
    <t>КНП  Конотопської міської ради «Конотопська центральна районна лікарня ім. академіка Михайла Давидова»</t>
  </si>
  <si>
    <t>02007532</t>
  </si>
  <si>
    <t>КП «Кролевецька лікарня» Кролевецької міської  ради</t>
  </si>
  <si>
    <t>02007549</t>
  </si>
  <si>
    <t>КНП "Лебединська лікарня ім. лікаря К.О.Зільберника" Лебединської міської ради</t>
  </si>
  <si>
    <t>02007555</t>
  </si>
  <si>
    <t>КНП "Краснопільська лікарня" Краснопільської селищної ради</t>
  </si>
  <si>
    <t>02007526</t>
  </si>
  <si>
    <t>Сумська область</t>
  </si>
  <si>
    <t>КНП "Тернопільський обласний медичний центр соціально-небезпечних захворювань" Тернопільської обласної ради</t>
  </si>
  <si>
    <t>14030985</t>
  </si>
  <si>
    <t>Тернопільська область</t>
  </si>
  <si>
    <t>КНП ХОР "Обласний наркологічний диспансер"</t>
  </si>
  <si>
    <t>03293557</t>
  </si>
  <si>
    <t>КНП ХОР " Обласний клінічний центр профілактики і боротьби зі СНІДом"</t>
  </si>
  <si>
    <t>25187896</t>
  </si>
  <si>
    <t>КНП ХОР "Обласний протитуберкульозний диспансер №1"</t>
  </si>
  <si>
    <t>2002760</t>
  </si>
  <si>
    <t>КНП "Зміївська центральна районна лікарня"Зміївської міської ради Харківської області</t>
  </si>
  <si>
    <t>02003178</t>
  </si>
  <si>
    <t>КНП" Лозівське територіальне медичне обєднання"</t>
  </si>
  <si>
    <t>40199749</t>
  </si>
  <si>
    <t>Харківська область</t>
  </si>
  <si>
    <t>КНП "Херсонський обласний заклад з надання психіатричної допомоги наркологічний центр" ХОР"</t>
  </si>
  <si>
    <t>02004151</t>
  </si>
  <si>
    <t>Херсонська область</t>
  </si>
  <si>
    <t>КНП « Хмельницький обласний заклад з надання психіатричної допомоги»</t>
  </si>
  <si>
    <t>02004982</t>
  </si>
  <si>
    <t>КНП "Волочиська багатопрофільна лікарня" ВОЛОЧИСЬКОЇ МІСЬКОЇ РАДИ ХМЕЛЬНИЦЬКОГО РАЙОНУ ХМЕЛЬНИЦЬКОЇ ОБЛАСТІ</t>
  </si>
  <si>
    <t>02004195</t>
  </si>
  <si>
    <t>КНП Дунаєвецької міської ради "Дунаєвецька багатопрофільна лікарня</t>
  </si>
  <si>
    <t>02004255</t>
  </si>
  <si>
    <t>КНП "ІЗЯСЛАВСЬКА МІСЬКА БАГАТОПРОФІЛЬНА ЛІКАРНЯ" ІЗЯСЛАВСЬКОЇ МІСЬКОЇ РАДИ</t>
  </si>
  <si>
    <t>02004367</t>
  </si>
  <si>
    <t>КНП "Лікувальний діагностично-консультативний центр" Камянець-Подільської міської ради.</t>
  </si>
  <si>
    <t>26381844</t>
  </si>
  <si>
    <t>КНП  Нетішинської міської ради "Спеціалізована медико-санітарна частина м.Нетішин"</t>
  </si>
  <si>
    <t>05540451</t>
  </si>
  <si>
    <t>КНП  «НОВОУШИЦЬКА БАГАТОПРОФІЛЬНА ЛІКАРНЯ» НОВОУШИЦЬКОЇ  СЕЛИЩНОЇ РАДИ</t>
  </si>
  <si>
    <t>02004380</t>
  </si>
  <si>
    <t>КНП  ПОЛОНСЬКОЇ МІСЬКОЇ РАДИ "ПОЛОНСЬКА МІСЬКА БАГАТОПРОФІЛЬНА ЛІКАРНЯ ІМ.НАТАЛІЇ САВЕЛІЇВНИ ГОВОРУН"</t>
  </si>
  <si>
    <t>02004404</t>
  </si>
  <si>
    <t xml:space="preserve"> КНП "СТАРОКОСТЯНТИНІВСЬКА БАГАТОПРОФІЛЬНА ЛІКАРНЯ "СТАРОКОСТЯНТИНІВСЬКОЇ МІСЬКОЇ РАДИ ХМЕЛЬНИЦЬКОГО РАЙОНУ ХМЕЛЬНИЦЬКОЇ ОБЛАСТІ</t>
  </si>
  <si>
    <t>02004479</t>
  </si>
  <si>
    <t>КНП "ЧЕМЕРОВЕЦЬКА БАГАТОПРОФІЛЬНА ЛІКАРНЯ" ЧЕМЕРОВЕЦЬКОЇ СЕЛИЩНОЇ РАДИ</t>
  </si>
  <si>
    <t>02004522</t>
  </si>
  <si>
    <t>КНП "ШЕПЕТІВСЬКА БАГАТОПРОФІЛЬНА ЛІКАРНЯ" ШЕПЕТІВСЬКОЇ МІСЬКОЇ РАДИ ХМЕЛЬНИЦЬКОЇ ОБЛАСТІ</t>
  </si>
  <si>
    <t>02004812</t>
  </si>
  <si>
    <t>КНП "Ярмолинецька багатопрофільна лікарня" Ярмолинецької селищної  ради Хмельницької області</t>
  </si>
  <si>
    <t>02004580</t>
  </si>
  <si>
    <t>Хмельницька область</t>
  </si>
  <si>
    <t>02005603</t>
  </si>
  <si>
    <t>КНП "Черкаська обласна психіатрична лікарня Черкаської обласної ради"</t>
  </si>
  <si>
    <t>25974252</t>
  </si>
  <si>
    <t>05540631</t>
  </si>
  <si>
    <t>05503680</t>
  </si>
  <si>
    <t>02005355</t>
  </si>
  <si>
    <t>02005361</t>
  </si>
  <si>
    <t>02005378</t>
  </si>
  <si>
    <t>КНП "Звенигородська багатопрофільна лікарня інтенсивного лікування" Звенигородської  міської ради Звенигородського району Черкаської області</t>
  </si>
  <si>
    <t>02005384</t>
  </si>
  <si>
    <t>02005303</t>
  </si>
  <si>
    <t>02005310</t>
  </si>
  <si>
    <t>02005326</t>
  </si>
  <si>
    <t>02005332</t>
  </si>
  <si>
    <t>02005349</t>
  </si>
  <si>
    <t>02005415</t>
  </si>
  <si>
    <t>02005421</t>
  </si>
  <si>
    <t>02005450</t>
  </si>
  <si>
    <t>02005167</t>
  </si>
  <si>
    <t>02005473</t>
  </si>
  <si>
    <t>02005289</t>
  </si>
  <si>
    <t>02005496</t>
  </si>
  <si>
    <t>КНП "Чорнобаївська багатопрофільна лікарня Чорнобаївської районної ради"</t>
  </si>
  <si>
    <t>02005266</t>
  </si>
  <si>
    <t>КНП "Черкаська центральна районна лікарня Червонослобідської сільської ради"</t>
  </si>
  <si>
    <t>02005484</t>
  </si>
  <si>
    <t>КНП "Монастирищенська багатопрофільна лікарня Монастирищенської міської ради"</t>
  </si>
  <si>
    <t>02005390</t>
  </si>
  <si>
    <t>КНП "Черкаський обласний наркологічний диспансер" Черкаської обласної ради</t>
  </si>
  <si>
    <t>КНП "Черкаський обласний протитуберкульозний диспансер Черкаської обласної ради"</t>
  </si>
  <si>
    <t>КНП "Смілянська міська поліклініка" Смілянської міської ради</t>
  </si>
  <si>
    <t>КНП "Уманська психіатрична лікарня" Уманської міської ради</t>
  </si>
  <si>
    <t>КНП "Ватутінська міська лікарня Ватутінської міської ради"</t>
  </si>
  <si>
    <t>КНП "Городищенське районне територіальне медичне об’єднання" Городищенської районної ради</t>
  </si>
  <si>
    <t>КНП Драбівської районної ради "Драбівська центральна районна лікарня"</t>
  </si>
  <si>
    <t xml:space="preserve">КНП "Жашківська центральна районна лікарня" </t>
  </si>
  <si>
    <t>КНП "Золотоніська районна багатопрофільна лікарня" Золотоніської районної ради</t>
  </si>
  <si>
    <t>КНП "Кам’янська багатопрофільна лікарня" Кам’янської міської ради</t>
  </si>
  <si>
    <t>КНП "Канівська центральна районна лікарня" Канівської районної ради</t>
  </si>
  <si>
    <t>КНП "Катеринопільська центральна районна лікарня"</t>
  </si>
  <si>
    <t>КНП "Корсунь-Шевченківська центральна районна лікарня" Корсунь-Шевченківської районної ради</t>
  </si>
  <si>
    <t>КНП "Лисянська центральна районна лікарня" Лисянської районної ради Черкаської області</t>
  </si>
  <si>
    <t>КНП "Маньківська центральна районна лікарня" Маньківської районної ради Черкаської області</t>
  </si>
  <si>
    <t>КНП "Тальнівська багатопрофільна лікарня" Тальнівської міської ради</t>
  </si>
  <si>
    <t>КНП "Уманська центральна районна лікарня" Уманської районної ради</t>
  </si>
  <si>
    <t>КНП "Христинівська центральна районна лікарня Христинівської районної ради" Черкаської області</t>
  </si>
  <si>
    <t>КНП "Чигиринська багатопрофільна лікарня" Чигиринської районної ради</t>
  </si>
  <si>
    <t>КНП "Шполянська багатопрофільна лікарня імені братів М. С. і О. С. Коломійченків" Шполянської районної ради</t>
  </si>
  <si>
    <t>Черкаська область</t>
  </si>
  <si>
    <t>Обласне комунальне некомерційне підприємство "Чернівецький обласний наркологічний диспансер"</t>
  </si>
  <si>
    <t>43353243</t>
  </si>
  <si>
    <t>Чернівецька область</t>
  </si>
  <si>
    <t>Чернігівська область</t>
  </si>
  <si>
    <t>КНП "Чернігівська обласна психоневрологічна лікарня" Чернігівської обласної ради. Чернігівське диспансерне наркологічне відділення</t>
  </si>
  <si>
    <t>02006076</t>
  </si>
  <si>
    <t>КНП "Чернігівська обласна психоневрологічна лікарня" Чернігівської обласної ради. Ніжинське диспансерне наркологічне відділення</t>
  </si>
  <si>
    <t>КНП "Чернігівська обласна психоневрологічна лікарня" Чернігівської обласної ради. Прилуцьке диспансерне наркологічне відділення</t>
  </si>
  <si>
    <t>КНП "Корюківська центральна районна лікарня Корюківської районної ради Чернігівської області"</t>
  </si>
  <si>
    <t>02006320</t>
  </si>
  <si>
    <t>КНП "Менська центральна районна лікарня" Менської районої ради</t>
  </si>
  <si>
    <t>02006343</t>
  </si>
  <si>
    <t>КНП "Бахмацька міська лікарня" Бахмацької міської ради</t>
  </si>
  <si>
    <t>02006159</t>
  </si>
  <si>
    <t xml:space="preserve">КНП "Медичний центр з профілактики та лікування залежності м .Краматорськ" </t>
  </si>
  <si>
    <t>всього</t>
  </si>
  <si>
    <t>360</t>
  </si>
  <si>
    <t>Україна</t>
  </si>
  <si>
    <t>21102</t>
  </si>
  <si>
    <t>662</t>
  </si>
  <si>
    <t>Інформація про осіб, з психічними та поведінковими розладами внаслідок вживання опіоїдів, які отримують замісну підтримувальну терапію станом на 01 березня 2023 року</t>
  </si>
  <si>
    <t>ТОВ "ЄДЦ ЄВРОПА"</t>
  </si>
  <si>
    <t>39503500</t>
  </si>
  <si>
    <t>ТОВ "АЮМЕД"</t>
  </si>
  <si>
    <t>44205127</t>
  </si>
  <si>
    <t>ТОВ "АДДІМЕД"</t>
  </si>
  <si>
    <t>44205128</t>
  </si>
  <si>
    <t>ТОВ" Центр лікування залежності"</t>
  </si>
  <si>
    <t>43295162</t>
  </si>
  <si>
    <t>ТОВ "Б-КЛІНІКА"</t>
  </si>
  <si>
    <t>44198874</t>
  </si>
  <si>
    <t>ТОВ "ЦЕНТР АДИКТОЛОГІЧНОЇ МЕДИЦИНИ"</t>
  </si>
  <si>
    <t>31988411</t>
  </si>
  <si>
    <t>ТОВ "УКРАЇНСЬКИЙ ЦЕНТР ШВИДКОЇ НАРКОЛОГІЧНОЇ ДОПОМОГИ"</t>
  </si>
  <si>
    <t>37431817</t>
  </si>
  <si>
    <t>КМВ МБО "РЕАБІЛІТАЦІЙНИЙ ЦЕНТР"СХОДИ"</t>
  </si>
  <si>
    <t>26438337</t>
  </si>
  <si>
    <t>ТОВ "Медичний центр "КЛІНІКА МЕДЛЮКС"</t>
  </si>
  <si>
    <t>44198047</t>
  </si>
  <si>
    <t>ТОВ "Деснянський наркологічний центр інтегрованих послуг"</t>
  </si>
  <si>
    <t>44298871</t>
  </si>
  <si>
    <t>ТОВ  "Медичний центр"КВІНМЕД"</t>
  </si>
  <si>
    <t>44451533</t>
  </si>
  <si>
    <t>ТОВ "Медичний центр "МЕДВІН"</t>
  </si>
  <si>
    <t>44595394</t>
  </si>
  <si>
    <t>ТОВ"Медичний Центр "Клініка-Допомога"</t>
  </si>
  <si>
    <t>44546677</t>
  </si>
  <si>
    <t>ТОВ "Київський міський центр лікування залежності"</t>
  </si>
  <si>
    <t>41623926</t>
  </si>
  <si>
    <t>ТОВ "АЮМЕД" Відділення у м. Вишгород</t>
  </si>
  <si>
    <t>ТОВ "Медичний центр громадського здоров'я "Інновація" (м. Львів)</t>
  </si>
  <si>
    <t>41232949</t>
  </si>
  <si>
    <t xml:space="preserve">Одеська область </t>
  </si>
  <si>
    <t>ТОВ "АДДІМЕД" МЦ №2</t>
  </si>
  <si>
    <t>37571097</t>
  </si>
  <si>
    <t xml:space="preserve">Харківська область </t>
  </si>
  <si>
    <t>ТОВ "Медичний центр "Холодногірський"</t>
  </si>
  <si>
    <t>43591404</t>
  </si>
  <si>
    <t>ТОВ "Харківський медичний центр "Альтернатива"</t>
  </si>
  <si>
    <t>39782607</t>
  </si>
  <si>
    <t>ТОВ "Медичний центр "Одеський"</t>
  </si>
  <si>
    <t>43796233</t>
  </si>
  <si>
    <t>м.Суми</t>
  </si>
  <si>
    <t>ТОВ "Міський центр лікування залежності"</t>
  </si>
  <si>
    <t>44436578</t>
  </si>
  <si>
    <t>м. Запоріжжя</t>
  </si>
  <si>
    <t>ТОВ" Запорізький Центр практичної наркології"</t>
  </si>
  <si>
    <t>.</t>
  </si>
  <si>
    <t>ТОВ "Медичний центр здоров'я та реабілітації "100 відсотків життя"</t>
  </si>
  <si>
    <t>40382938</t>
  </si>
  <si>
    <t>Всього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</si>
</sst>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2"/>
      <color theme="1"/>
      <name val="Calibri"/>
      <family val="2"/>
      <charset val="204"/>
      <scheme val="minor"/>
    </font>
    <font>
      <sz val="12"/>
      <color theme="1"/>
      <name val="Calibri"/>
      <family val="2"/>
      <charset val="204"/>
      <scheme val="minor"/>
    </font>
    <font>
      <b/>
      <sz val="12"/>
      <color theme="1"/>
      <name val="Calibri"/>
      <family val="2"/>
      <charset val="204"/>
      <scheme val="minor"/>
    </font>
    <font>
      <sz val="12"/>
      <name val="Calibri"/>
      <family val="2"/>
      <charset val="204"/>
      <scheme val="minor"/>
    </font>
    <font>
      <b/>
      <sz val="12"/>
      <name val="Calibri"/>
      <family val="2"/>
      <charset val="204"/>
      <scheme val="minor"/>
    </font>
    <font>
      <b/>
      <sz val="12"/>
      <color indexed="8"/>
      <name val="Calibri"/>
      <family val="2"/>
      <charset val="204"/>
      <scheme val="minor"/>
    </font>
    <font>
      <b/>
      <sz val="11"/>
      <color theme="1"/>
      <name val="Calibri"/>
      <family val="2"/>
      <charset val="204"/>
      <scheme val="minor"/>
    </font>
    <font>
      <b/>
      <sz val="12"/>
      <name val="Calibri"/>
      <family val="2"/>
      <scheme val="minor"/>
    </font>
    <font>
      <b/>
      <sz val="11"/>
      <color theme="1"/>
      <name val="Calibri"/>
      <family val="2"/>
      <scheme val="minor"/>
    </font>
    <font>
      <b/>
      <sz val="11"/>
      <name val="Calibri"/>
      <family val="2"/>
      <scheme val="minor"/>
    </font>
    <font>
      <b/>
      <sz val="11"/>
      <color indexed="8"/>
      <name val="Calibri"/>
      <family val="2"/>
      <scheme val="minor"/>
    </font>
    <font>
      <b/>
      <sz val="12"/>
      <color indexed="8"/>
      <name val="Times New Roman"/>
      <family val="1"/>
      <charset val="204"/>
    </font>
    <font>
      <sz val="11"/>
      <color indexed="8"/>
      <name val="Calibri"/>
      <family val="2"/>
      <charset val="204"/>
    </font>
    <font>
      <b/>
      <sz val="12"/>
      <color rgb="FF000000"/>
      <name val="Calibri"/>
      <family val="2"/>
      <charset val="204"/>
      <scheme val="minor"/>
    </font>
    <font>
      <b/>
      <sz val="12"/>
      <color theme="1"/>
      <name val="Calibri"/>
      <family val="2"/>
      <scheme val="minor"/>
    </font>
    <font>
      <sz val="12"/>
      <name val="Calibri"/>
      <family val="2"/>
      <scheme val="minor"/>
    </font>
    <font>
      <sz val="12"/>
      <color theme="1"/>
      <name val="Calibri"/>
      <family val="2"/>
      <scheme val="minor"/>
    </font>
    <font>
      <b/>
      <sz val="10"/>
      <name val="Calibri"/>
      <family val="2"/>
      <scheme val="minor"/>
    </font>
    <font>
      <b/>
      <sz val="10"/>
      <color theme="1"/>
      <name val="Calibri"/>
      <family val="2"/>
      <scheme val="minor"/>
    </font>
    <font>
      <b/>
      <sz val="10"/>
      <color rgb="FF000000"/>
      <name val="Calibri"/>
      <family val="2"/>
      <scheme val="minor"/>
    </font>
    <font>
      <b/>
      <sz val="12"/>
      <color indexed="8"/>
      <name val="Calibri"/>
      <family val="2"/>
      <scheme val="minor"/>
    </font>
    <font>
      <sz val="12"/>
      <color indexed="8"/>
      <name val="Calibri"/>
      <family val="2"/>
      <scheme val="minor"/>
    </font>
    <font>
      <sz val="14"/>
      <color theme="1"/>
      <name val="Calibri"/>
      <family val="2"/>
      <scheme val="minor"/>
    </font>
    <font>
      <b/>
      <sz val="14"/>
      <color theme="1"/>
      <name val="Calibri"/>
      <family val="2"/>
      <scheme val="minor"/>
    </font>
    <font>
      <sz val="12"/>
      <color theme="1"/>
      <name val="Calibri"/>
      <family val="2"/>
    </font>
    <font>
      <b/>
      <sz val="13"/>
      <color indexed="8"/>
      <name val="Calibri"/>
      <family val="2"/>
      <charset val="204"/>
      <scheme val="minor"/>
    </font>
    <font>
      <b/>
      <sz val="14"/>
      <name val="Calibri"/>
      <family val="2"/>
      <charset val="204"/>
      <scheme val="minor"/>
    </font>
    <font>
      <sz val="14"/>
      <color indexed="8"/>
      <name val="Calibri"/>
      <family val="2"/>
      <charset val="204"/>
      <scheme val="minor"/>
    </font>
    <font>
      <sz val="12"/>
      <color indexed="8"/>
      <name val="Calibri"/>
      <family val="2"/>
      <charset val="204"/>
      <scheme val="minor"/>
    </font>
    <font>
      <sz val="13"/>
      <color indexed="8"/>
      <name val="Calibri"/>
      <family val="2"/>
      <charset val="204"/>
      <scheme val="minor"/>
    </font>
    <font>
      <b/>
      <sz val="11"/>
      <name val="Calibri"/>
      <family val="2"/>
      <charset val="204"/>
      <scheme val="minor"/>
    </font>
    <font>
      <b/>
      <sz val="11"/>
      <color indexed="8"/>
      <name val="Calibri"/>
      <family val="2"/>
      <charset val="204"/>
      <scheme val="minor"/>
    </font>
  </fonts>
  <fills count="24">
    <fill>
      <patternFill patternType="none"/>
    </fill>
    <fill>
      <patternFill patternType="gray125"/>
    </fill>
    <fill>
      <patternFill patternType="solid">
        <fgColor theme="0"/>
        <bgColor indexed="64"/>
      </patternFill>
    </fill>
    <fill>
      <patternFill patternType="solid">
        <fgColor rgb="FFB1A0C8"/>
        <bgColor indexed="64"/>
      </patternFill>
    </fill>
    <fill>
      <patternFill patternType="solid">
        <fgColor rgb="FFE4DFEC"/>
        <bgColor indexed="64"/>
      </patternFill>
    </fill>
    <fill>
      <patternFill patternType="solid">
        <fgColor rgb="FFFFFF99"/>
        <bgColor indexed="64"/>
      </patternFill>
    </fill>
    <fill>
      <patternFill patternType="solid">
        <fgColor rgb="FFFFCCFF"/>
        <bgColor indexed="64"/>
      </patternFill>
    </fill>
    <fill>
      <patternFill patternType="solid">
        <fgColor theme="9" tint="0.59999389629810485"/>
        <bgColor indexed="64"/>
      </patternFill>
    </fill>
    <fill>
      <patternFill patternType="solid">
        <fgColor rgb="FFDDDAC4"/>
        <bgColor indexed="64"/>
      </patternFill>
    </fill>
    <fill>
      <patternFill patternType="solid">
        <fgColor rgb="FFF2DCDB"/>
        <bgColor indexed="64"/>
      </patternFill>
    </fill>
    <fill>
      <patternFill patternType="solid">
        <fgColor rgb="FFD8D8D8"/>
        <bgColor rgb="FFD8D8D8"/>
      </patternFill>
    </fill>
    <fill>
      <patternFill patternType="solid">
        <fgColor rgb="FFBFBFBF"/>
        <bgColor rgb="FFBFBFBF"/>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theme="0" tint="-0.14999847407452621"/>
        <bgColor rgb="FFF2F2F2"/>
      </patternFill>
    </fill>
    <fill>
      <patternFill patternType="solid">
        <fgColor theme="0" tint="-0.14999847407452621"/>
        <bgColor rgb="FFD8D8D8"/>
      </patternFill>
    </fill>
    <fill>
      <patternFill patternType="solid">
        <fgColor theme="0"/>
        <bgColor rgb="FFBFBFBF"/>
      </patternFill>
    </fill>
    <fill>
      <patternFill patternType="solid">
        <fgColor theme="9" tint="0.79998168889431442"/>
        <bgColor rgb="FFD8D8D8"/>
      </patternFill>
    </fill>
    <fill>
      <patternFill patternType="solid">
        <fgColor theme="9" tint="0.79998168889431442"/>
        <bgColor rgb="FFBFBFBF"/>
      </patternFill>
    </fill>
    <fill>
      <patternFill patternType="solid">
        <fgColor rgb="FFFFFF00"/>
        <bgColor indexed="64"/>
      </patternFill>
    </fill>
    <fill>
      <patternFill patternType="solid">
        <fgColor rgb="FFFFFF9A"/>
        <bgColor indexed="64"/>
      </patternFill>
    </fill>
    <fill>
      <patternFill patternType="solid">
        <fgColor rgb="FFD0DCB6"/>
        <bgColor indexed="64"/>
      </patternFill>
    </fill>
    <fill>
      <patternFill patternType="solid">
        <fgColor theme="0" tint="-4.9989318521683403E-2"/>
        <bgColor indexed="64"/>
      </patternFill>
    </fill>
  </fills>
  <borders count="153">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bottom/>
      <diagonal/>
    </border>
    <border>
      <left style="thin">
        <color indexed="64"/>
      </left>
      <right style="thin">
        <color indexed="64"/>
      </right>
      <top style="medium">
        <color rgb="FF000000"/>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thin">
        <color rgb="FF000000"/>
      </right>
      <top style="medium">
        <color rgb="FF000000"/>
      </top>
      <bottom/>
      <diagonal/>
    </border>
    <border>
      <left/>
      <right style="thin">
        <color rgb="FF000000"/>
      </right>
      <top/>
      <bottom/>
      <diagonal/>
    </border>
    <border>
      <left/>
      <right style="thin">
        <color rgb="FF000000"/>
      </right>
      <top/>
      <bottom style="medium">
        <color rgb="FF000000"/>
      </bottom>
      <diagonal/>
    </border>
    <border>
      <left/>
      <right style="thin">
        <color indexed="64"/>
      </right>
      <top style="medium">
        <color rgb="FF000000"/>
      </top>
      <bottom style="thin">
        <color indexed="64"/>
      </bottom>
      <diagonal/>
    </border>
    <border>
      <left style="thin">
        <color indexed="64"/>
      </left>
      <right/>
      <top style="medium">
        <color indexed="64"/>
      </top>
      <bottom style="medium">
        <color indexed="64"/>
      </bottom>
      <diagonal/>
    </border>
    <border>
      <left/>
      <right style="thin">
        <color rgb="FF000000"/>
      </right>
      <top style="medium">
        <color indexed="64"/>
      </top>
      <bottom style="thin">
        <color rgb="FF000000"/>
      </bottom>
      <diagonal/>
    </border>
    <border>
      <left/>
      <right style="thin">
        <color rgb="FF000000"/>
      </right>
      <top style="thin">
        <color rgb="FF000000"/>
      </top>
      <bottom style="medium">
        <color indexed="64"/>
      </bottom>
      <diagonal/>
    </border>
    <border>
      <left style="medium">
        <color indexed="64"/>
      </left>
      <right style="thin">
        <color rgb="FF000000"/>
      </right>
      <top/>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medium">
        <color rgb="FF000000"/>
      </top>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indexed="64"/>
      </top>
      <bottom/>
      <diagonal/>
    </border>
    <border>
      <left style="medium">
        <color rgb="FF000000"/>
      </left>
      <right style="thin">
        <color rgb="FF000000"/>
      </right>
      <top style="medium">
        <color indexed="64"/>
      </top>
      <bottom style="thin">
        <color rgb="FF000000"/>
      </bottom>
      <diagonal/>
    </border>
    <border>
      <left style="medium">
        <color rgb="FF000000"/>
      </left>
      <right style="thin">
        <color rgb="FF000000"/>
      </right>
      <top style="thin">
        <color rgb="FF000000"/>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rgb="FF000000"/>
      </left>
      <right style="thin">
        <color rgb="FF000000"/>
      </right>
      <top/>
      <bottom style="medium">
        <color indexed="64"/>
      </bottom>
      <diagonal/>
    </border>
    <border>
      <left style="medium">
        <color indexed="64"/>
      </left>
      <right/>
      <top/>
      <bottom style="medium">
        <color indexed="64"/>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right style="medium">
        <color indexed="64"/>
      </right>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style="medium">
        <color indexed="64"/>
      </top>
      <bottom style="thin">
        <color rgb="FF000000"/>
      </bottom>
      <diagonal/>
    </border>
    <border>
      <left style="medium">
        <color indexed="64"/>
      </left>
      <right/>
      <top style="medium">
        <color indexed="64"/>
      </top>
      <bottom style="medium">
        <color indexed="64"/>
      </bottom>
      <diagonal/>
    </border>
    <border>
      <left style="thin">
        <color rgb="FF000000"/>
      </left>
      <right/>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right/>
      <top style="medium">
        <color auto="1"/>
      </top>
      <bottom style="medium">
        <color auto="1"/>
      </bottom>
      <diagonal/>
    </border>
    <border>
      <left style="thin">
        <color indexed="64"/>
      </left>
      <right/>
      <top/>
      <bottom style="medium">
        <color indexed="64"/>
      </bottom>
      <diagonal/>
    </border>
    <border>
      <left/>
      <right style="thin">
        <color rgb="FF000000"/>
      </right>
      <top/>
      <bottom style="medium">
        <color indexed="64"/>
      </bottom>
      <diagonal/>
    </border>
    <border>
      <left style="medium">
        <color indexed="64"/>
      </left>
      <right style="medium">
        <color indexed="64"/>
      </right>
      <top style="thin">
        <color rgb="FF000000"/>
      </top>
      <bottom style="medium">
        <color indexed="64"/>
      </bottom>
      <diagonal/>
    </border>
    <border>
      <left/>
      <right/>
      <top/>
      <bottom style="medium">
        <color indexed="64"/>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12" fillId="0" borderId="0"/>
  </cellStyleXfs>
  <cellXfs count="964">
    <xf numFmtId="0" fontId="0" fillId="0" borderId="0" xfId="0"/>
    <xf numFmtId="0" fontId="3" fillId="2" borderId="4" xfId="0" applyFont="1" applyFill="1" applyBorder="1" applyAlignment="1" applyProtection="1">
      <alignment wrapText="1" shrinkToFit="1"/>
      <protection hidden="1"/>
    </xf>
    <xf numFmtId="0" fontId="4" fillId="2" borderId="14" xfId="0" applyFont="1" applyFill="1" applyBorder="1" applyAlignment="1" applyProtection="1">
      <alignment vertical="center" wrapText="1"/>
      <protection hidden="1"/>
    </xf>
    <xf numFmtId="0" fontId="4" fillId="3" borderId="5" xfId="0" applyFont="1" applyFill="1" applyBorder="1" applyAlignment="1" applyProtection="1">
      <alignment horizontal="center" textRotation="90" wrapText="1"/>
      <protection hidden="1"/>
    </xf>
    <xf numFmtId="0" fontId="4" fillId="2" borderId="26" xfId="0" applyFont="1" applyFill="1" applyBorder="1" applyAlignment="1" applyProtection="1">
      <alignment horizontal="center" vertical="center" wrapText="1"/>
      <protection hidden="1"/>
    </xf>
    <xf numFmtId="0" fontId="7" fillId="5" borderId="27" xfId="0" applyFont="1" applyFill="1" applyBorder="1" applyAlignment="1" applyProtection="1">
      <alignment horizontal="center" textRotation="90" wrapText="1"/>
      <protection hidden="1"/>
    </xf>
    <xf numFmtId="0" fontId="7" fillId="5" borderId="28" xfId="0" applyFont="1" applyFill="1" applyBorder="1" applyAlignment="1" applyProtection="1">
      <alignment horizontal="center" textRotation="90" wrapText="1"/>
      <protection hidden="1"/>
    </xf>
    <xf numFmtId="0" fontId="7" fillId="5" borderId="29" xfId="0" applyFont="1" applyFill="1" applyBorder="1" applyAlignment="1" applyProtection="1">
      <alignment horizontal="center" textRotation="90" wrapText="1"/>
      <protection hidden="1"/>
    </xf>
    <xf numFmtId="0" fontId="7" fillId="3" borderId="27" xfId="0" applyFont="1" applyFill="1" applyBorder="1" applyAlignment="1" applyProtection="1">
      <alignment horizontal="center" textRotation="90" wrapText="1"/>
      <protection hidden="1"/>
    </xf>
    <xf numFmtId="0" fontId="7" fillId="4" borderId="28" xfId="0" applyFont="1" applyFill="1" applyBorder="1" applyAlignment="1" applyProtection="1">
      <alignment horizontal="center" textRotation="90" wrapText="1"/>
      <protection hidden="1"/>
    </xf>
    <xf numFmtId="0" fontId="7" fillId="4" borderId="29" xfId="0" applyFont="1" applyFill="1" applyBorder="1" applyAlignment="1" applyProtection="1">
      <alignment horizontal="center" textRotation="90" wrapText="1"/>
      <protection hidden="1"/>
    </xf>
    <xf numFmtId="0" fontId="7" fillId="3" borderId="30" xfId="0" applyFont="1" applyFill="1" applyBorder="1" applyAlignment="1" applyProtection="1">
      <alignment horizontal="center" textRotation="90" wrapText="1"/>
      <protection hidden="1"/>
    </xf>
    <xf numFmtId="0" fontId="7" fillId="5" borderId="31" xfId="0" applyFont="1" applyFill="1" applyBorder="1" applyAlignment="1" applyProtection="1">
      <alignment horizontal="center" textRotation="90" wrapText="1"/>
      <protection hidden="1"/>
    </xf>
    <xf numFmtId="0" fontId="7" fillId="5" borderId="32" xfId="0" applyFont="1" applyFill="1" applyBorder="1" applyAlignment="1" applyProtection="1">
      <alignment horizontal="center" textRotation="90" wrapText="1"/>
      <protection hidden="1"/>
    </xf>
    <xf numFmtId="0" fontId="7" fillId="6" borderId="30" xfId="0" applyFont="1" applyFill="1" applyBorder="1" applyAlignment="1" applyProtection="1">
      <alignment horizontal="center" textRotation="90" wrapText="1"/>
      <protection hidden="1"/>
    </xf>
    <xf numFmtId="0" fontId="7" fillId="6" borderId="33" xfId="0" applyFont="1" applyFill="1" applyBorder="1" applyAlignment="1" applyProtection="1">
      <alignment horizontal="center" textRotation="90" wrapText="1"/>
      <protection hidden="1"/>
    </xf>
    <xf numFmtId="0" fontId="7" fillId="6" borderId="31" xfId="0" applyFont="1" applyFill="1" applyBorder="1" applyAlignment="1" applyProtection="1">
      <alignment horizontal="center" textRotation="90" wrapText="1"/>
      <protection hidden="1"/>
    </xf>
    <xf numFmtId="0" fontId="7" fillId="6" borderId="34" xfId="0" applyFont="1" applyFill="1" applyBorder="1" applyAlignment="1" applyProtection="1">
      <alignment horizontal="center" textRotation="90" wrapText="1"/>
      <protection hidden="1"/>
    </xf>
    <xf numFmtId="0" fontId="7" fillId="0" borderId="23" xfId="0" applyFont="1" applyBorder="1" applyAlignment="1" applyProtection="1">
      <alignment horizontal="center" textRotation="90" wrapText="1"/>
      <protection hidden="1"/>
    </xf>
    <xf numFmtId="0" fontId="7" fillId="0" borderId="26" xfId="0" applyFont="1" applyBorder="1" applyAlignment="1" applyProtection="1">
      <alignment horizontal="center" textRotation="90" wrapText="1"/>
      <protection hidden="1"/>
    </xf>
    <xf numFmtId="0" fontId="7" fillId="7" borderId="23" xfId="0" applyFont="1" applyFill="1" applyBorder="1" applyAlignment="1" applyProtection="1">
      <alignment horizontal="center" textRotation="90" wrapText="1"/>
      <protection hidden="1"/>
    </xf>
    <xf numFmtId="0" fontId="7" fillId="7" borderId="25" xfId="0" applyFont="1" applyFill="1" applyBorder="1" applyAlignment="1" applyProtection="1">
      <alignment horizontal="center" textRotation="90" wrapText="1"/>
      <protection hidden="1"/>
    </xf>
    <xf numFmtId="0" fontId="7" fillId="7" borderId="26" xfId="0" applyFont="1" applyFill="1" applyBorder="1" applyAlignment="1" applyProtection="1">
      <alignment horizontal="center" textRotation="90" wrapText="1"/>
      <protection hidden="1"/>
    </xf>
    <xf numFmtId="0" fontId="7" fillId="8" borderId="33" xfId="0" applyFont="1" applyFill="1" applyBorder="1" applyAlignment="1" applyProtection="1">
      <alignment horizontal="center" textRotation="90" wrapText="1"/>
      <protection hidden="1"/>
    </xf>
    <xf numFmtId="0" fontId="7" fillId="8" borderId="32" xfId="0" applyFont="1" applyFill="1" applyBorder="1" applyAlignment="1" applyProtection="1">
      <alignment horizontal="center" textRotation="90" wrapText="1"/>
      <protection hidden="1"/>
    </xf>
    <xf numFmtId="0" fontId="7" fillId="4" borderId="35" xfId="0" applyFont="1" applyFill="1" applyBorder="1" applyAlignment="1" applyProtection="1">
      <alignment horizontal="center" textRotation="90" wrapText="1"/>
      <protection hidden="1"/>
    </xf>
    <xf numFmtId="0" fontId="7" fillId="4" borderId="36" xfId="0" applyFont="1" applyFill="1" applyBorder="1" applyAlignment="1" applyProtection="1">
      <alignment horizontal="center" textRotation="90" wrapText="1"/>
      <protection hidden="1"/>
    </xf>
    <xf numFmtId="0" fontId="8" fillId="4" borderId="37" xfId="0" applyFont="1" applyFill="1" applyBorder="1" applyAlignment="1">
      <alignment horizontal="center" vertical="center" textRotation="90" wrapText="1"/>
    </xf>
    <xf numFmtId="0" fontId="8" fillId="4" borderId="28" xfId="0" applyFont="1" applyFill="1" applyBorder="1" applyAlignment="1">
      <alignment horizontal="center" vertical="center" textRotation="90" wrapText="1"/>
    </xf>
    <xf numFmtId="0" fontId="8" fillId="4" borderId="29" xfId="0" applyFont="1" applyFill="1" applyBorder="1" applyAlignment="1">
      <alignment horizontal="center" vertical="center" textRotation="90" wrapText="1"/>
    </xf>
    <xf numFmtId="0" fontId="8" fillId="4" borderId="27" xfId="0" applyFont="1" applyFill="1" applyBorder="1" applyAlignment="1">
      <alignment horizontal="center" vertical="center" textRotation="90" wrapText="1"/>
    </xf>
    <xf numFmtId="0" fontId="9" fillId="4" borderId="28" xfId="0" applyFont="1" applyFill="1" applyBorder="1" applyAlignment="1" applyProtection="1">
      <alignment horizontal="center" vertical="center" textRotation="90" wrapText="1"/>
      <protection hidden="1"/>
    </xf>
    <xf numFmtId="0" fontId="9" fillId="4" borderId="29" xfId="0" applyFont="1" applyFill="1" applyBorder="1" applyAlignment="1" applyProtection="1">
      <alignment horizontal="center" vertical="center" textRotation="90" wrapText="1"/>
      <protection hidden="1"/>
    </xf>
    <xf numFmtId="0" fontId="10" fillId="4" borderId="27" xfId="0" applyFont="1" applyFill="1" applyBorder="1" applyAlignment="1" applyProtection="1">
      <alignment horizontal="left" vertical="center" textRotation="90" wrapText="1" shrinkToFit="1"/>
      <protection hidden="1"/>
    </xf>
    <xf numFmtId="0" fontId="10" fillId="4" borderId="28" xfId="0" applyFont="1" applyFill="1" applyBorder="1" applyAlignment="1" applyProtection="1">
      <alignment horizontal="center" vertical="center" textRotation="90" wrapText="1" shrinkToFi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49" fontId="15" fillId="2" borderId="3" xfId="0" applyNumberFormat="1" applyFont="1" applyFill="1" applyBorder="1" applyAlignment="1" applyProtection="1">
      <alignment wrapText="1" shrinkToFit="1"/>
      <protection hidden="1"/>
    </xf>
    <xf numFmtId="0" fontId="15" fillId="2" borderId="4" xfId="0" applyFont="1" applyFill="1" applyBorder="1" applyAlignment="1" applyProtection="1">
      <alignment wrapText="1" shrinkToFit="1"/>
      <protection hidden="1"/>
    </xf>
    <xf numFmtId="0" fontId="7" fillId="2" borderId="12" xfId="0" applyFont="1" applyFill="1" applyBorder="1" applyAlignment="1" applyProtection="1">
      <alignment vertical="center" wrapText="1"/>
      <protection hidden="1"/>
    </xf>
    <xf numFmtId="49" fontId="7" fillId="2" borderId="13" xfId="0" applyNumberFormat="1" applyFont="1" applyFill="1" applyBorder="1" applyAlignment="1" applyProtection="1">
      <alignment vertical="center" wrapText="1"/>
      <protection hidden="1"/>
    </xf>
    <xf numFmtId="0" fontId="7" fillId="2" borderId="14" xfId="0" applyFont="1" applyFill="1" applyBorder="1" applyAlignment="1" applyProtection="1">
      <alignment vertical="center" wrapText="1"/>
      <protection hidden="1"/>
    </xf>
    <xf numFmtId="0" fontId="7" fillId="3" borderId="5" xfId="0" applyFont="1" applyFill="1" applyBorder="1" applyAlignment="1" applyProtection="1">
      <alignment horizontal="center" textRotation="90" wrapText="1"/>
      <protection hidden="1"/>
    </xf>
    <xf numFmtId="49" fontId="7" fillId="2" borderId="25" xfId="0" applyNumberFormat="1" applyFont="1" applyFill="1" applyBorder="1" applyAlignment="1" applyProtection="1">
      <alignment horizontal="center" vertical="center" wrapText="1"/>
      <protection hidden="1"/>
    </xf>
    <xf numFmtId="0" fontId="7" fillId="2" borderId="26" xfId="0" applyFont="1" applyFill="1" applyBorder="1" applyAlignment="1" applyProtection="1">
      <alignment horizontal="center" vertical="center" wrapText="1"/>
      <protection hidden="1"/>
    </xf>
    <xf numFmtId="0" fontId="16" fillId="0" borderId="13" xfId="0" applyFont="1" applyBorder="1" applyAlignment="1">
      <alignment vertical="center"/>
    </xf>
    <xf numFmtId="0" fontId="7" fillId="0" borderId="12" xfId="0" applyFont="1" applyBorder="1" applyAlignment="1" applyProtection="1">
      <alignment horizontal="center" vertical="center" wrapText="1"/>
      <protection hidden="1"/>
    </xf>
    <xf numFmtId="49" fontId="7" fillId="0" borderId="40" xfId="0" applyNumberFormat="1" applyFont="1" applyBorder="1" applyAlignment="1" applyProtection="1">
      <alignment horizontal="center" vertical="center" wrapText="1"/>
      <protection hidden="1"/>
    </xf>
    <xf numFmtId="0" fontId="7" fillId="0" borderId="41"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7" fillId="0" borderId="13"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7" fillId="0" borderId="40" xfId="0" applyFont="1" applyBorder="1" applyAlignment="1" applyProtection="1">
      <alignment horizontal="center" vertical="center" wrapText="1"/>
      <protection hidden="1"/>
    </xf>
    <xf numFmtId="0" fontId="7" fillId="0" borderId="20" xfId="0" applyFont="1" applyBorder="1" applyAlignment="1" applyProtection="1">
      <alignment horizontal="center" vertical="center" wrapText="1"/>
      <protection hidden="1"/>
    </xf>
    <xf numFmtId="0" fontId="15" fillId="0" borderId="60" xfId="0" applyFont="1" applyBorder="1" applyAlignment="1">
      <alignment horizontal="center" vertical="center" shrinkToFit="1"/>
    </xf>
    <xf numFmtId="0" fontId="15" fillId="0" borderId="61" xfId="0" applyFont="1" applyBorder="1" applyAlignment="1">
      <alignment horizontal="center" vertical="center" shrinkToFit="1"/>
    </xf>
    <xf numFmtId="0" fontId="15" fillId="0" borderId="52" xfId="0"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71" xfId="0" applyFont="1" applyBorder="1" applyAlignment="1">
      <alignment horizontal="center" vertical="center" shrinkToFit="1"/>
    </xf>
    <xf numFmtId="0" fontId="15" fillId="0" borderId="72" xfId="0" applyFont="1" applyBorder="1" applyAlignment="1">
      <alignment horizontal="center" vertical="center" shrinkToFit="1"/>
    </xf>
    <xf numFmtId="0" fontId="15" fillId="0" borderId="75" xfId="0" applyFont="1" applyBorder="1" applyAlignment="1">
      <alignment horizontal="center" vertical="center" shrinkToFit="1"/>
    </xf>
    <xf numFmtId="0" fontId="15" fillId="0" borderId="65" xfId="0" applyFont="1" applyBorder="1" applyAlignment="1" applyProtection="1">
      <alignment horizontal="center" vertical="center" wrapText="1" shrinkToFit="1"/>
      <protection locked="0" hidden="1"/>
    </xf>
    <xf numFmtId="0" fontId="16" fillId="0" borderId="81" xfId="0" applyFont="1" applyBorder="1"/>
    <xf numFmtId="0" fontId="15" fillId="0" borderId="66" xfId="0" applyFont="1" applyBorder="1" applyAlignment="1" applyProtection="1">
      <alignment horizontal="center" vertical="center" wrapText="1" shrinkToFit="1"/>
      <protection locked="0" hidden="1"/>
    </xf>
    <xf numFmtId="0" fontId="16" fillId="0" borderId="49" xfId="0" applyFont="1" applyBorder="1"/>
    <xf numFmtId="0" fontId="15" fillId="0" borderId="7" xfId="0" applyFont="1" applyBorder="1" applyAlignment="1">
      <alignment horizontal="center" vertical="center" shrinkToFit="1"/>
    </xf>
    <xf numFmtId="0" fontId="15" fillId="0" borderId="47" xfId="0" applyFont="1" applyBorder="1" applyAlignment="1">
      <alignment horizontal="center" vertical="center" shrinkToFit="1"/>
    </xf>
    <xf numFmtId="0" fontId="15" fillId="0" borderId="48" xfId="0" applyFont="1" applyBorder="1" applyAlignment="1">
      <alignment horizontal="center" vertical="center" shrinkToFit="1"/>
    </xf>
    <xf numFmtId="0" fontId="15" fillId="0" borderId="43" xfId="0" applyFont="1" applyBorder="1" applyAlignment="1">
      <alignment horizontal="center" vertical="center" shrinkToFit="1"/>
    </xf>
    <xf numFmtId="0" fontId="15" fillId="0" borderId="44" xfId="0" applyFont="1" applyBorder="1" applyAlignment="1">
      <alignment horizontal="center" vertical="center" shrinkToFit="1"/>
    </xf>
    <xf numFmtId="0" fontId="15" fillId="0" borderId="46" xfId="0" applyFont="1" applyBorder="1" applyAlignment="1">
      <alignment horizontal="center" vertical="center" shrinkToFit="1"/>
    </xf>
    <xf numFmtId="0" fontId="20" fillId="12" borderId="18" xfId="0" applyFont="1" applyFill="1" applyBorder="1" applyAlignment="1" applyProtection="1">
      <alignment vertical="center" wrapText="1"/>
      <protection hidden="1"/>
    </xf>
    <xf numFmtId="0" fontId="20" fillId="12" borderId="65" xfId="0" applyFont="1" applyFill="1" applyBorder="1" applyAlignment="1" applyProtection="1">
      <alignment vertical="center" wrapText="1"/>
      <protection hidden="1"/>
    </xf>
    <xf numFmtId="0" fontId="15" fillId="13" borderId="92" xfId="0" applyFont="1" applyFill="1" applyBorder="1" applyAlignment="1" applyProtection="1">
      <alignment horizontal="right" vertical="center" wrapText="1" shrinkToFit="1"/>
      <protection locked="0"/>
    </xf>
    <xf numFmtId="0" fontId="20" fillId="12" borderId="88" xfId="0" applyFont="1" applyFill="1" applyBorder="1" applyAlignment="1" applyProtection="1">
      <alignment vertical="center" wrapText="1"/>
      <protection hidden="1"/>
    </xf>
    <xf numFmtId="0" fontId="20" fillId="12" borderId="32" xfId="0" applyFont="1" applyFill="1" applyBorder="1" applyAlignment="1" applyProtection="1">
      <alignment vertical="center" wrapText="1"/>
      <protection hidden="1"/>
    </xf>
    <xf numFmtId="0" fontId="15" fillId="0" borderId="45" xfId="0" applyFont="1" applyBorder="1" applyAlignment="1">
      <alignment horizontal="center" vertical="center" shrinkToFit="1"/>
    </xf>
    <xf numFmtId="0" fontId="15" fillId="0" borderId="50" xfId="0" applyFont="1" applyBorder="1" applyAlignment="1">
      <alignment horizontal="center" vertical="center"/>
    </xf>
    <xf numFmtId="0" fontId="15" fillId="11" borderId="62" xfId="0" applyFont="1" applyFill="1" applyBorder="1" applyAlignment="1">
      <alignment horizontal="center" vertical="center"/>
    </xf>
    <xf numFmtId="0" fontId="15" fillId="0" borderId="60" xfId="0" applyFont="1" applyBorder="1" applyAlignment="1">
      <alignment horizontal="center" vertical="center"/>
    </xf>
    <xf numFmtId="0" fontId="15" fillId="0" borderId="56" xfId="0" applyFont="1" applyBorder="1" applyAlignment="1">
      <alignment horizontal="center" vertical="center"/>
    </xf>
    <xf numFmtId="0" fontId="15" fillId="0" borderId="62" xfId="0" applyFont="1" applyBorder="1" applyAlignment="1">
      <alignment horizontal="center" vertical="center" shrinkToFit="1"/>
    </xf>
    <xf numFmtId="0" fontId="15" fillId="11" borderId="63" xfId="0" applyFont="1" applyFill="1" applyBorder="1" applyAlignment="1">
      <alignment horizontal="center" vertical="center" shrinkToFit="1"/>
    </xf>
    <xf numFmtId="0" fontId="7" fillId="0" borderId="60" xfId="0" applyFont="1" applyBorder="1" applyAlignment="1">
      <alignment horizontal="center" vertical="center" wrapText="1"/>
    </xf>
    <xf numFmtId="0" fontId="15" fillId="11" borderId="73" xfId="0" applyFont="1" applyFill="1" applyBorder="1" applyAlignment="1">
      <alignment horizontal="center" vertical="center"/>
    </xf>
    <xf numFmtId="0" fontId="15" fillId="0" borderId="74"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80" xfId="0" applyFont="1" applyBorder="1" applyAlignment="1">
      <alignment horizontal="center" vertical="center" shrinkToFit="1"/>
    </xf>
    <xf numFmtId="0" fontId="15" fillId="0" borderId="77" xfId="0" applyFont="1" applyBorder="1" applyAlignment="1">
      <alignment horizontal="center" vertical="center" shrinkToFit="1"/>
    </xf>
    <xf numFmtId="0" fontId="15" fillId="0" borderId="69" xfId="0" applyFont="1" applyBorder="1" applyAlignment="1">
      <alignment horizontal="center" vertical="center" shrinkToFit="1"/>
    </xf>
    <xf numFmtId="0" fontId="15" fillId="11" borderId="76" xfId="0" applyFont="1" applyFill="1" applyBorder="1" applyAlignment="1">
      <alignment horizontal="center" vertical="center" shrinkToFit="1"/>
    </xf>
    <xf numFmtId="0" fontId="15" fillId="0" borderId="52" xfId="0" applyFont="1" applyBorder="1" applyAlignment="1">
      <alignment horizontal="center" vertical="center"/>
    </xf>
    <xf numFmtId="0" fontId="15" fillId="0" borderId="73" xfId="0" applyFont="1" applyBorder="1" applyAlignment="1">
      <alignment horizontal="center" vertical="center" shrinkToFit="1"/>
    </xf>
    <xf numFmtId="0" fontId="7" fillId="0" borderId="27" xfId="0" applyFont="1" applyBorder="1" applyAlignment="1" applyProtection="1">
      <alignment horizontal="center" vertical="center" wrapText="1"/>
      <protection hidden="1"/>
    </xf>
    <xf numFmtId="0" fontId="7" fillId="0" borderId="28" xfId="0" applyFont="1" applyBorder="1" applyAlignment="1" applyProtection="1">
      <alignment horizontal="center" vertical="center" wrapText="1"/>
      <protection hidden="1"/>
    </xf>
    <xf numFmtId="0" fontId="7" fillId="0" borderId="29" xfId="0" applyFont="1" applyBorder="1" applyAlignment="1" applyProtection="1">
      <alignment horizontal="center" vertical="center" wrapText="1"/>
      <protection hidden="1"/>
    </xf>
    <xf numFmtId="0" fontId="7" fillId="0" borderId="37" xfId="0" applyFont="1" applyBorder="1" applyAlignment="1" applyProtection="1">
      <alignment horizontal="center" vertical="center" wrapText="1"/>
      <protection hidden="1"/>
    </xf>
    <xf numFmtId="0" fontId="9" fillId="4" borderId="105" xfId="0" applyFont="1" applyFill="1" applyBorder="1" applyAlignment="1" applyProtection="1">
      <alignment horizontal="center" vertical="center" textRotation="90" wrapText="1"/>
      <protection hidden="1"/>
    </xf>
    <xf numFmtId="0" fontId="7" fillId="9" borderId="1" xfId="0" applyFont="1" applyFill="1" applyBorder="1" applyAlignment="1" applyProtection="1">
      <alignment horizontal="center" textRotation="90" wrapText="1"/>
      <protection hidden="1"/>
    </xf>
    <xf numFmtId="0" fontId="7" fillId="9" borderId="3" xfId="0" applyFont="1" applyFill="1" applyBorder="1" applyAlignment="1" applyProtection="1">
      <alignment horizontal="center" textRotation="90" wrapText="1"/>
      <protection hidden="1"/>
    </xf>
    <xf numFmtId="0" fontId="7" fillId="9" borderId="4" xfId="0" applyFont="1" applyFill="1" applyBorder="1" applyAlignment="1" applyProtection="1">
      <alignment horizontal="center" textRotation="90" wrapText="1"/>
      <protection hidden="1"/>
    </xf>
    <xf numFmtId="0" fontId="15" fillId="11" borderId="51" xfId="0" applyFont="1" applyFill="1" applyBorder="1" applyAlignment="1">
      <alignment horizontal="center" vertical="center" shrinkToFit="1"/>
    </xf>
    <xf numFmtId="0" fontId="7" fillId="10" borderId="43" xfId="0" applyFont="1" applyFill="1" applyBorder="1" applyAlignment="1">
      <alignment vertical="center" wrapText="1"/>
    </xf>
    <xf numFmtId="0" fontId="7" fillId="10" borderId="58" xfId="0" applyFont="1" applyFill="1" applyBorder="1" applyAlignment="1">
      <alignment vertical="center" wrapText="1"/>
    </xf>
    <xf numFmtId="0" fontId="7" fillId="10" borderId="75" xfId="0" applyFont="1" applyFill="1" applyBorder="1" applyAlignment="1">
      <alignment vertical="center" wrapText="1"/>
    </xf>
    <xf numFmtId="0" fontId="7" fillId="10" borderId="69" xfId="0" applyFont="1" applyFill="1" applyBorder="1" applyAlignment="1">
      <alignment vertical="center" wrapText="1"/>
    </xf>
    <xf numFmtId="0" fontId="20" fillId="12" borderId="18" xfId="0" applyFont="1" applyFill="1" applyBorder="1" applyAlignment="1" applyProtection="1">
      <alignment horizontal="center" vertical="center" wrapText="1"/>
      <protection hidden="1"/>
    </xf>
    <xf numFmtId="0" fontId="20" fillId="12" borderId="65" xfId="0" applyFont="1" applyFill="1" applyBorder="1" applyAlignment="1" applyProtection="1">
      <alignment horizontal="center" vertical="center" wrapText="1"/>
      <protection hidden="1"/>
    </xf>
    <xf numFmtId="0" fontId="20" fillId="12" borderId="88" xfId="0" applyFont="1" applyFill="1" applyBorder="1" applyAlignment="1" applyProtection="1">
      <alignment horizontal="center" vertical="center" wrapText="1"/>
      <protection hidden="1"/>
    </xf>
    <xf numFmtId="0" fontId="20" fillId="12" borderId="32" xfId="0" applyFont="1" applyFill="1" applyBorder="1" applyAlignment="1" applyProtection="1">
      <alignment horizontal="center" vertical="center" wrapText="1"/>
      <protection hidden="1"/>
    </xf>
    <xf numFmtId="0" fontId="20" fillId="12" borderId="99" xfId="0" applyFont="1" applyFill="1" applyBorder="1" applyAlignment="1" applyProtection="1">
      <alignment vertical="center" wrapText="1"/>
      <protection hidden="1"/>
    </xf>
    <xf numFmtId="0" fontId="20" fillId="12" borderId="64" xfId="0" applyFont="1" applyFill="1" applyBorder="1" applyAlignment="1" applyProtection="1">
      <alignment vertical="center" wrapText="1"/>
      <protection hidden="1"/>
    </xf>
    <xf numFmtId="0" fontId="20" fillId="12" borderId="35" xfId="0" applyFont="1" applyFill="1" applyBorder="1" applyAlignment="1" applyProtection="1">
      <alignment vertical="center" wrapText="1"/>
      <protection hidden="1"/>
    </xf>
    <xf numFmtId="0" fontId="15" fillId="11" borderId="46" xfId="0" applyFont="1" applyFill="1" applyBorder="1" applyAlignment="1">
      <alignment horizontal="center" vertical="center" shrinkToFit="1"/>
    </xf>
    <xf numFmtId="0" fontId="15" fillId="11" borderId="61" xfId="0" applyFont="1" applyFill="1" applyBorder="1" applyAlignment="1">
      <alignment horizontal="center" vertical="center" shrinkToFit="1"/>
    </xf>
    <xf numFmtId="0" fontId="15" fillId="11" borderId="110" xfId="0" applyFont="1" applyFill="1" applyBorder="1" applyAlignment="1">
      <alignment horizontal="center" vertical="center" shrinkToFit="1"/>
    </xf>
    <xf numFmtId="0" fontId="15" fillId="0" borderId="112" xfId="0" applyFont="1" applyBorder="1" applyAlignment="1">
      <alignment horizontal="center" vertical="center" shrinkToFit="1"/>
    </xf>
    <xf numFmtId="0" fontId="15" fillId="0" borderId="113" xfId="0" applyFont="1" applyBorder="1" applyAlignment="1">
      <alignment horizontal="center" vertical="center" shrinkToFit="1"/>
    </xf>
    <xf numFmtId="0" fontId="15" fillId="11" borderId="44" xfId="0" applyFont="1" applyFill="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11" borderId="59" xfId="0" applyFont="1" applyFill="1" applyBorder="1" applyAlignment="1">
      <alignment horizontal="center" vertical="center"/>
    </xf>
    <xf numFmtId="0" fontId="15" fillId="0" borderId="61" xfId="0" applyFont="1" applyBorder="1" applyAlignment="1">
      <alignment horizontal="center" vertical="center"/>
    </xf>
    <xf numFmtId="0" fontId="15" fillId="0" borderId="115" xfId="0" applyFont="1" applyBorder="1" applyAlignment="1">
      <alignment horizontal="center" vertical="center"/>
    </xf>
    <xf numFmtId="0" fontId="15" fillId="0" borderId="110" xfId="0" applyFont="1" applyBorder="1" applyAlignment="1">
      <alignment horizontal="center" vertical="center"/>
    </xf>
    <xf numFmtId="0" fontId="15" fillId="0" borderId="118" xfId="0" applyFont="1" applyBorder="1" applyAlignment="1">
      <alignment horizontal="center" vertical="center"/>
    </xf>
    <xf numFmtId="0" fontId="15" fillId="0" borderId="44" xfId="0" applyFont="1" applyBorder="1" applyAlignment="1">
      <alignment horizontal="center" vertical="center"/>
    </xf>
    <xf numFmtId="0" fontId="15" fillId="0" borderId="59" xfId="0" applyFont="1" applyBorder="1" applyAlignment="1">
      <alignment horizontal="center" vertical="center"/>
    </xf>
    <xf numFmtId="0" fontId="15" fillId="0" borderId="116" xfId="0" applyFont="1" applyBorder="1" applyAlignment="1">
      <alignment horizontal="center" vertical="center"/>
    </xf>
    <xf numFmtId="0" fontId="15" fillId="0" borderId="117" xfId="0" applyFont="1" applyBorder="1" applyAlignment="1">
      <alignment horizontal="center" vertical="center"/>
    </xf>
    <xf numFmtId="0" fontId="15" fillId="0" borderId="5" xfId="0" applyFont="1" applyBorder="1" applyAlignment="1">
      <alignment horizontal="center" vertical="center" shrinkToFit="1"/>
    </xf>
    <xf numFmtId="0" fontId="15" fillId="0" borderId="106" xfId="0" applyFont="1" applyBorder="1" applyAlignment="1">
      <alignment horizontal="center" vertical="center" shrinkToFit="1"/>
    </xf>
    <xf numFmtId="0" fontId="15" fillId="0" borderId="117" xfId="0" applyFont="1" applyBorder="1" applyAlignment="1">
      <alignment horizontal="center" vertical="center" shrinkToFit="1"/>
    </xf>
    <xf numFmtId="0" fontId="15" fillId="0" borderId="118" xfId="0" applyFont="1" applyBorder="1" applyAlignment="1">
      <alignment horizontal="center" vertical="center" shrinkToFit="1"/>
    </xf>
    <xf numFmtId="0" fontId="15" fillId="0" borderId="59" xfId="0" applyFont="1" applyBorder="1" applyAlignment="1">
      <alignment horizontal="center" vertical="center" shrinkToFit="1"/>
    </xf>
    <xf numFmtId="0" fontId="15" fillId="0" borderId="116" xfId="0" applyFont="1" applyBorder="1" applyAlignment="1">
      <alignment horizontal="center" vertical="center" shrinkToFit="1"/>
    </xf>
    <xf numFmtId="0" fontId="15" fillId="0" borderId="110" xfId="0" applyFont="1" applyBorder="1" applyAlignment="1">
      <alignment horizontal="center" vertical="center" shrinkToFit="1"/>
    </xf>
    <xf numFmtId="0" fontId="15" fillId="0" borderId="114" xfId="0" applyFont="1" applyBorder="1" applyAlignment="1">
      <alignment horizontal="center" vertical="center" shrinkToFit="1"/>
    </xf>
    <xf numFmtId="0" fontId="15" fillId="0" borderId="115" xfId="0" applyFont="1" applyBorder="1" applyAlignment="1">
      <alignment horizontal="center" vertical="center" shrinkToFit="1"/>
    </xf>
    <xf numFmtId="0" fontId="15" fillId="11" borderId="115" xfId="0" applyFont="1" applyFill="1" applyBorder="1" applyAlignment="1">
      <alignment horizontal="center" vertical="center" shrinkToFit="1"/>
    </xf>
    <xf numFmtId="0" fontId="15" fillId="0" borderId="96" xfId="0" applyFont="1" applyBorder="1" applyAlignment="1" applyProtection="1">
      <alignment horizontal="center" vertical="center" wrapText="1" shrinkToFit="1"/>
      <protection locked="0" hidden="1"/>
    </xf>
    <xf numFmtId="0" fontId="15" fillId="0" borderId="81" xfId="0" applyFont="1" applyBorder="1" applyAlignment="1">
      <alignment horizontal="center" vertical="center"/>
    </xf>
    <xf numFmtId="0" fontId="15" fillId="0" borderId="54" xfId="0" applyFont="1" applyBorder="1" applyAlignment="1">
      <alignment horizontal="center" vertical="center"/>
    </xf>
    <xf numFmtId="0" fontId="15" fillId="0" borderId="31" xfId="0" applyFont="1" applyBorder="1" applyAlignment="1">
      <alignment horizontal="center" vertical="center"/>
    </xf>
    <xf numFmtId="0" fontId="15" fillId="11" borderId="18" xfId="0" applyFont="1" applyFill="1" applyBorder="1" applyAlignment="1">
      <alignment horizontal="center" vertical="center" shrinkToFit="1"/>
    </xf>
    <xf numFmtId="0" fontId="15" fillId="11" borderId="65" xfId="0" applyFont="1" applyFill="1" applyBorder="1" applyAlignment="1">
      <alignment horizontal="center" vertical="center" shrinkToFit="1"/>
    </xf>
    <xf numFmtId="0" fontId="15" fillId="11" borderId="32" xfId="0" applyFont="1" applyFill="1" applyBorder="1" applyAlignment="1">
      <alignment horizontal="center" vertical="center" shrinkToFit="1"/>
    </xf>
    <xf numFmtId="0" fontId="15" fillId="11" borderId="106" xfId="0" applyFont="1" applyFill="1" applyBorder="1" applyAlignment="1">
      <alignment horizontal="center" vertical="center"/>
    </xf>
    <xf numFmtId="0" fontId="15" fillId="0" borderId="81" xfId="0" applyFont="1" applyBorder="1" applyAlignment="1">
      <alignment horizontal="center" vertical="center" shrinkToFit="1"/>
    </xf>
    <xf numFmtId="0" fontId="7" fillId="11" borderId="5" xfId="0" applyFont="1" applyFill="1" applyBorder="1" applyAlignment="1">
      <alignment horizontal="center" vertical="center" wrapText="1"/>
    </xf>
    <xf numFmtId="0" fontId="15" fillId="0" borderId="6" xfId="0" applyFont="1" applyBorder="1" applyAlignment="1">
      <alignment horizontal="center" vertical="center" shrinkToFit="1"/>
    </xf>
    <xf numFmtId="0" fontId="7" fillId="11" borderId="54" xfId="0" applyFont="1" applyFill="1" applyBorder="1" applyAlignment="1">
      <alignment horizontal="center" vertical="center" wrapText="1"/>
    </xf>
    <xf numFmtId="0" fontId="15" fillId="0" borderId="66" xfId="0" applyFont="1" applyBorder="1" applyAlignment="1">
      <alignment horizontal="center" vertical="center" shrinkToFit="1"/>
    </xf>
    <xf numFmtId="0" fontId="7" fillId="11" borderId="30" xfId="0" applyFont="1" applyFill="1" applyBorder="1" applyAlignment="1">
      <alignment horizontal="center" vertical="center" wrapText="1"/>
    </xf>
    <xf numFmtId="0" fontId="15" fillId="0" borderId="31" xfId="0" applyFont="1" applyBorder="1" applyAlignment="1">
      <alignment horizontal="center" vertical="center" shrinkToFit="1"/>
    </xf>
    <xf numFmtId="0" fontId="15" fillId="0" borderId="34" xfId="0" applyFont="1" applyBorder="1" applyAlignment="1">
      <alignment horizontal="center" vertical="center" shrinkToFit="1"/>
    </xf>
    <xf numFmtId="0" fontId="15" fillId="11" borderId="88" xfId="0" applyFont="1" applyFill="1" applyBorder="1" applyAlignment="1">
      <alignment horizontal="center" vertical="center" shrinkToFit="1"/>
    </xf>
    <xf numFmtId="0" fontId="7" fillId="11" borderId="15" xfId="0" applyFont="1" applyFill="1" applyBorder="1" applyAlignment="1">
      <alignment horizontal="center" vertical="center" wrapTex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114" xfId="0" applyFont="1" applyBorder="1" applyAlignment="1">
      <alignment horizontal="center" vertical="center"/>
    </xf>
    <xf numFmtId="0" fontId="15" fillId="0" borderId="74" xfId="0" applyFont="1" applyBorder="1" applyAlignment="1">
      <alignment horizontal="center" vertical="center" shrinkToFit="1"/>
    </xf>
    <xf numFmtId="0" fontId="15" fillId="11" borderId="79" xfId="0" applyFont="1" applyFill="1" applyBorder="1" applyAlignment="1">
      <alignment horizontal="center" vertical="center" shrinkToFit="1"/>
    </xf>
    <xf numFmtId="0" fontId="15" fillId="0" borderId="67" xfId="0" applyFont="1" applyBorder="1" applyAlignment="1">
      <alignment horizontal="center" vertical="center"/>
    </xf>
    <xf numFmtId="0" fontId="15" fillId="11" borderId="120" xfId="0" applyFont="1" applyFill="1" applyBorder="1" applyAlignment="1">
      <alignment horizontal="center" vertical="center" shrinkToFit="1"/>
    </xf>
    <xf numFmtId="0" fontId="15" fillId="11" borderId="107" xfId="0" applyFont="1" applyFill="1" applyBorder="1" applyAlignment="1">
      <alignment horizontal="center" vertical="center"/>
    </xf>
    <xf numFmtId="0" fontId="15" fillId="0" borderId="71" xfId="0" applyFont="1" applyBorder="1" applyAlignment="1">
      <alignment horizontal="center" vertical="center"/>
    </xf>
    <xf numFmtId="0" fontId="15" fillId="0" borderId="72" xfId="0" applyFont="1" applyBorder="1" applyAlignment="1">
      <alignment horizontal="center" vertical="center"/>
    </xf>
    <xf numFmtId="0" fontId="15" fillId="0" borderId="70" xfId="0" applyFont="1" applyBorder="1" applyAlignment="1">
      <alignment horizontal="center" vertical="center"/>
    </xf>
    <xf numFmtId="0" fontId="15" fillId="0" borderId="70" xfId="0" applyFont="1" applyBorder="1" applyAlignment="1">
      <alignment horizontal="center" vertical="center" shrinkToFit="1"/>
    </xf>
    <xf numFmtId="0" fontId="15" fillId="11" borderId="72" xfId="0" applyFont="1" applyFill="1" applyBorder="1" applyAlignment="1">
      <alignment horizontal="center" vertical="center" shrinkToFit="1"/>
    </xf>
    <xf numFmtId="0" fontId="15" fillId="0" borderId="107" xfId="0" applyFont="1" applyBorder="1" applyAlignment="1">
      <alignment horizontal="center" vertical="center" shrinkToFit="1"/>
    </xf>
    <xf numFmtId="0" fontId="15" fillId="11" borderId="121" xfId="0" applyFont="1" applyFill="1" applyBorder="1" applyAlignment="1">
      <alignment horizontal="center" vertical="center" shrinkToFit="1"/>
    </xf>
    <xf numFmtId="0" fontId="15" fillId="0" borderId="18" xfId="0" applyFont="1" applyBorder="1" applyAlignment="1">
      <alignment horizontal="center" vertical="center" shrinkToFit="1"/>
    </xf>
    <xf numFmtId="0" fontId="15" fillId="0" borderId="65" xfId="0" applyFont="1" applyBorder="1" applyAlignment="1">
      <alignment horizontal="center" vertical="center" shrinkToFit="1"/>
    </xf>
    <xf numFmtId="0" fontId="15" fillId="0" borderId="32" xfId="0" applyFont="1" applyBorder="1" applyAlignment="1">
      <alignment horizontal="center" vertical="center" shrinkToFit="1"/>
    </xf>
    <xf numFmtId="0" fontId="15" fillId="11" borderId="70" xfId="0" applyFont="1" applyFill="1" applyBorder="1" applyAlignment="1">
      <alignment horizontal="center" vertical="center"/>
    </xf>
    <xf numFmtId="164" fontId="15" fillId="0" borderId="44" xfId="0" applyNumberFormat="1" applyFont="1" applyBorder="1" applyAlignment="1">
      <alignment horizontal="center" vertical="center" shrinkToFit="1"/>
    </xf>
    <xf numFmtId="164" fontId="15" fillId="0" borderId="46" xfId="0" applyNumberFormat="1" applyFont="1" applyBorder="1" applyAlignment="1">
      <alignment horizontal="center" vertical="center" shrinkToFit="1"/>
    </xf>
    <xf numFmtId="164" fontId="15" fillId="0" borderId="59" xfId="0" applyNumberFormat="1" applyFont="1" applyBorder="1" applyAlignment="1">
      <alignment horizontal="center" vertical="center" shrinkToFit="1"/>
    </xf>
    <xf numFmtId="164" fontId="15" fillId="0" borderId="61" xfId="0" applyNumberFormat="1" applyFont="1" applyBorder="1" applyAlignment="1">
      <alignment horizontal="center" vertical="center" shrinkToFit="1"/>
    </xf>
    <xf numFmtId="0" fontId="15" fillId="11" borderId="44" xfId="0" applyFont="1" applyFill="1" applyBorder="1" applyAlignment="1">
      <alignment horizontal="center" vertical="center" shrinkToFit="1"/>
    </xf>
    <xf numFmtId="0" fontId="15" fillId="11" borderId="59" xfId="0" applyFont="1" applyFill="1" applyBorder="1" applyAlignment="1">
      <alignment horizontal="center" vertical="center" shrinkToFit="1"/>
    </xf>
    <xf numFmtId="0" fontId="15" fillId="11" borderId="70" xfId="0" applyFont="1" applyFill="1" applyBorder="1" applyAlignment="1">
      <alignment horizontal="center" vertical="center" shrinkToFit="1"/>
    </xf>
    <xf numFmtId="0" fontId="15" fillId="0" borderId="124" xfId="0" applyFont="1" applyBorder="1" applyAlignment="1">
      <alignment horizontal="center" vertical="center"/>
    </xf>
    <xf numFmtId="164" fontId="15" fillId="0" borderId="106" xfId="0" applyNumberFormat="1" applyFont="1" applyBorder="1" applyAlignment="1">
      <alignment horizontal="center" vertical="center" shrinkToFit="1"/>
    </xf>
    <xf numFmtId="164" fontId="15" fillId="0" borderId="62" xfId="0" applyNumberFormat="1" applyFont="1" applyBorder="1" applyAlignment="1">
      <alignment horizontal="center" vertical="center" shrinkToFit="1"/>
    </xf>
    <xf numFmtId="164" fontId="15" fillId="0" borderId="5" xfId="0" applyNumberFormat="1" applyFont="1" applyBorder="1" applyAlignment="1">
      <alignment horizontal="center" vertical="center" shrinkToFit="1"/>
    </xf>
    <xf numFmtId="164" fontId="15" fillId="0" borderId="7" xfId="0" applyNumberFormat="1" applyFont="1" applyBorder="1" applyAlignment="1">
      <alignment horizontal="center" vertical="center" shrinkToFit="1"/>
    </xf>
    <xf numFmtId="0" fontId="15" fillId="0" borderId="54" xfId="0" applyFont="1" applyBorder="1" applyAlignment="1">
      <alignment horizontal="center" vertical="center" shrinkToFit="1"/>
    </xf>
    <xf numFmtId="164" fontId="15" fillId="0" borderId="54" xfId="0" applyNumberFormat="1" applyFont="1" applyBorder="1" applyAlignment="1">
      <alignment horizontal="center" vertical="center" shrinkToFit="1"/>
    </xf>
    <xf numFmtId="164" fontId="15" fillId="0" borderId="66" xfId="0" applyNumberFormat="1"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66" xfId="0" applyFont="1" applyBorder="1" applyAlignment="1">
      <alignment horizontal="center" vertical="center"/>
    </xf>
    <xf numFmtId="0" fontId="15" fillId="0" borderId="19" xfId="0" applyFont="1" applyBorder="1" applyAlignment="1">
      <alignment horizontal="center" vertical="center"/>
    </xf>
    <xf numFmtId="0" fontId="15" fillId="0" borderId="87" xfId="0" applyFont="1" applyBorder="1" applyAlignment="1">
      <alignment horizontal="center" vertical="center"/>
    </xf>
    <xf numFmtId="0" fontId="15" fillId="0" borderId="33" xfId="0" applyFont="1" applyBorder="1" applyAlignment="1">
      <alignment horizontal="center" vertical="center" shrinkToFit="1"/>
    </xf>
    <xf numFmtId="0" fontId="15" fillId="0" borderId="34" xfId="0" applyFont="1" applyBorder="1" applyAlignment="1">
      <alignment horizontal="center" vertical="center"/>
    </xf>
    <xf numFmtId="0" fontId="15" fillId="0" borderId="18" xfId="0" applyFont="1" applyBorder="1" applyAlignment="1">
      <alignment horizontal="center" vertical="center"/>
    </xf>
    <xf numFmtId="0" fontId="15" fillId="0" borderId="65" xfId="0" applyFont="1" applyBorder="1" applyAlignment="1">
      <alignment horizontal="center" vertical="center"/>
    </xf>
    <xf numFmtId="0" fontId="15" fillId="0" borderId="33" xfId="0" applyFont="1" applyBorder="1" applyAlignment="1">
      <alignment horizontal="center" vertical="center"/>
    </xf>
    <xf numFmtId="0" fontId="15" fillId="11" borderId="49" xfId="0" applyFont="1" applyFill="1" applyBorder="1" applyAlignment="1">
      <alignment horizontal="center" vertical="center"/>
    </xf>
    <xf numFmtId="0" fontId="15" fillId="11" borderId="19" xfId="0" applyFont="1" applyFill="1" applyBorder="1" applyAlignment="1">
      <alignment horizontal="center" vertical="center"/>
    </xf>
    <xf numFmtId="0" fontId="15" fillId="11" borderId="87" xfId="0" applyFont="1" applyFill="1" applyBorder="1" applyAlignment="1">
      <alignment horizontal="center" vertical="center"/>
    </xf>
    <xf numFmtId="0" fontId="15" fillId="11" borderId="33" xfId="0" applyFont="1" applyFill="1" applyBorder="1" applyAlignment="1">
      <alignment horizontal="center" vertical="center"/>
    </xf>
    <xf numFmtId="0" fontId="7" fillId="11" borderId="84" xfId="0" applyFont="1" applyFill="1" applyBorder="1" applyAlignment="1">
      <alignment horizontal="center" vertical="center" wrapText="1"/>
    </xf>
    <xf numFmtId="0" fontId="15" fillId="0" borderId="85" xfId="0" applyFont="1" applyBorder="1" applyAlignment="1">
      <alignment horizontal="center" vertical="center" shrinkToFit="1"/>
    </xf>
    <xf numFmtId="0" fontId="15" fillId="0" borderId="83" xfId="0" applyFont="1" applyBorder="1" applyAlignment="1">
      <alignment horizontal="center" vertical="center" shrinkToFit="1"/>
    </xf>
    <xf numFmtId="0" fontId="15" fillId="11" borderId="126" xfId="0" applyFont="1" applyFill="1" applyBorder="1" applyAlignment="1">
      <alignment horizontal="center" vertical="center" shrinkToFit="1"/>
    </xf>
    <xf numFmtId="0" fontId="15" fillId="11" borderId="127" xfId="0" applyFont="1" applyFill="1" applyBorder="1" applyAlignment="1">
      <alignment horizontal="center" vertical="center" shrinkToFit="1"/>
    </xf>
    <xf numFmtId="0" fontId="15" fillId="11" borderId="128" xfId="0" applyFont="1" applyFill="1" applyBorder="1" applyAlignment="1">
      <alignment horizontal="center" vertical="center" shrinkToFit="1"/>
    </xf>
    <xf numFmtId="0" fontId="15" fillId="0" borderId="129" xfId="0" applyFont="1" applyBorder="1" applyAlignment="1">
      <alignment horizontal="center" vertical="center"/>
    </xf>
    <xf numFmtId="0" fontId="15" fillId="0" borderId="130" xfId="0" applyFont="1" applyBorder="1" applyAlignment="1">
      <alignment horizontal="center" vertical="center"/>
    </xf>
    <xf numFmtId="164" fontId="15" fillId="0" borderId="114" xfId="0" applyNumberFormat="1" applyFont="1" applyBorder="1" applyAlignment="1">
      <alignment horizontal="center" vertical="center" shrinkToFit="1"/>
    </xf>
    <xf numFmtId="164" fontId="15" fillId="0" borderId="115" xfId="0" applyNumberFormat="1" applyFont="1" applyBorder="1" applyAlignment="1">
      <alignment horizontal="center" vertical="center" shrinkToFit="1"/>
    </xf>
    <xf numFmtId="164" fontId="15" fillId="0" borderId="116" xfId="0" applyNumberFormat="1" applyFont="1" applyBorder="1" applyAlignment="1">
      <alignment horizontal="center" vertical="center" shrinkToFit="1"/>
    </xf>
    <xf numFmtId="0" fontId="7" fillId="9" borderId="33" xfId="0" applyFont="1" applyFill="1" applyBorder="1" applyAlignment="1" applyProtection="1">
      <alignment horizontal="center" textRotation="90" wrapText="1"/>
      <protection hidden="1"/>
    </xf>
    <xf numFmtId="0" fontId="7" fillId="9" borderId="31" xfId="0" applyFont="1" applyFill="1" applyBorder="1" applyAlignment="1" applyProtection="1">
      <alignment horizontal="center" textRotation="90" wrapText="1"/>
      <protection hidden="1"/>
    </xf>
    <xf numFmtId="0" fontId="7" fillId="9" borderId="34" xfId="0" applyFont="1" applyFill="1" applyBorder="1" applyAlignment="1" applyProtection="1">
      <alignment horizontal="center" textRotation="90" wrapText="1"/>
      <protection hidden="1"/>
    </xf>
    <xf numFmtId="0" fontId="4" fillId="0" borderId="29" xfId="0" applyFont="1" applyBorder="1" applyAlignment="1" applyProtection="1">
      <alignment horizontal="center" vertical="center" wrapText="1"/>
      <protection hidden="1"/>
    </xf>
    <xf numFmtId="0" fontId="4" fillId="0" borderId="27" xfId="0" applyFont="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105"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37" xfId="0" applyFont="1" applyBorder="1" applyAlignment="1" applyProtection="1">
      <alignment horizontal="center" vertical="center" wrapText="1"/>
      <protection hidden="1"/>
    </xf>
    <xf numFmtId="0" fontId="16" fillId="0" borderId="106" xfId="0" applyFont="1" applyBorder="1"/>
    <xf numFmtId="0" fontId="16" fillId="0" borderId="44" xfId="0" applyFont="1" applyBorder="1"/>
    <xf numFmtId="0" fontId="16" fillId="0" borderId="44" xfId="0" applyFont="1" applyBorder="1" applyAlignment="1">
      <alignment horizontal="center" shrinkToFit="1"/>
    </xf>
    <xf numFmtId="0" fontId="16" fillId="0" borderId="106" xfId="0" applyFont="1" applyBorder="1" applyAlignment="1">
      <alignment horizontal="center" shrinkToFit="1"/>
    </xf>
    <xf numFmtId="0" fontId="16" fillId="0" borderId="5" xfId="0" applyFont="1" applyBorder="1" applyAlignment="1">
      <alignment horizontal="center" shrinkToFit="1"/>
    </xf>
    <xf numFmtId="0" fontId="16" fillId="0" borderId="6" xfId="0" applyFont="1" applyBorder="1" applyAlignment="1">
      <alignment horizontal="center" shrinkToFit="1"/>
    </xf>
    <xf numFmtId="0" fontId="16" fillId="0" borderId="18" xfId="0" applyFont="1" applyBorder="1" applyAlignment="1">
      <alignment horizontal="center" shrinkToFit="1"/>
    </xf>
    <xf numFmtId="0" fontId="16" fillId="2" borderId="5" xfId="0" applyFont="1" applyFill="1" applyBorder="1" applyAlignment="1">
      <alignment horizontal="center" shrinkToFit="1"/>
    </xf>
    <xf numFmtId="0" fontId="16" fillId="2" borderId="6" xfId="0" applyFont="1" applyFill="1" applyBorder="1" applyAlignment="1">
      <alignment horizontal="center" shrinkToFit="1"/>
    </xf>
    <xf numFmtId="0" fontId="16" fillId="2" borderId="18" xfId="0" applyFont="1" applyFill="1" applyBorder="1" applyAlignment="1">
      <alignment horizontal="center" shrinkToFit="1"/>
    </xf>
    <xf numFmtId="0" fontId="16" fillId="11" borderId="91" xfId="0" applyFont="1" applyFill="1" applyBorder="1" applyAlignment="1">
      <alignment horizontal="right" shrinkToFit="1"/>
    </xf>
    <xf numFmtId="0" fontId="16" fillId="0" borderId="117" xfId="0" applyFont="1" applyBorder="1"/>
    <xf numFmtId="0" fontId="16" fillId="0" borderId="54" xfId="0" applyFont="1" applyBorder="1" applyAlignment="1">
      <alignment horizontal="center" shrinkToFit="1"/>
    </xf>
    <xf numFmtId="0" fontId="16" fillId="0" borderId="81" xfId="0" applyFont="1" applyBorder="1" applyAlignment="1">
      <alignment horizontal="center" shrinkToFit="1"/>
    </xf>
    <xf numFmtId="0" fontId="16" fillId="0" borderId="65" xfId="0" applyFont="1" applyBorder="1" applyAlignment="1">
      <alignment horizontal="center" shrinkToFit="1"/>
    </xf>
    <xf numFmtId="0" fontId="16" fillId="2" borderId="54" xfId="0" applyFont="1" applyFill="1" applyBorder="1" applyAlignment="1">
      <alignment horizontal="center" shrinkToFit="1"/>
    </xf>
    <xf numFmtId="0" fontId="16" fillId="2" borderId="81" xfId="0" applyFont="1" applyFill="1" applyBorder="1" applyAlignment="1">
      <alignment horizontal="center" shrinkToFit="1"/>
    </xf>
    <xf numFmtId="0" fontId="16" fillId="2" borderId="65" xfId="0" applyFont="1" applyFill="1" applyBorder="1" applyAlignment="1">
      <alignment horizontal="center" shrinkToFit="1"/>
    </xf>
    <xf numFmtId="0" fontId="16" fillId="11" borderId="92" xfId="0" applyFont="1" applyFill="1" applyBorder="1" applyAlignment="1">
      <alignment horizontal="right" shrinkToFit="1"/>
    </xf>
    <xf numFmtId="0" fontId="16" fillId="0" borderId="117" xfId="0" applyFont="1" applyBorder="1" applyAlignment="1">
      <alignment horizontal="center" shrinkToFit="1"/>
    </xf>
    <xf numFmtId="0" fontId="16" fillId="0" borderId="52" xfId="0" applyFont="1" applyBorder="1" applyAlignment="1">
      <alignment horizontal="center" shrinkToFit="1"/>
    </xf>
    <xf numFmtId="0" fontId="16" fillId="17" borderId="54" xfId="0" applyFont="1" applyFill="1" applyBorder="1" applyAlignment="1">
      <alignment horizontal="right" shrinkToFit="1"/>
    </xf>
    <xf numFmtId="0" fontId="16" fillId="0" borderId="74" xfId="0" applyFont="1" applyBorder="1" applyAlignment="1">
      <alignment horizontal="center" vertical="center" shrinkToFit="1"/>
    </xf>
    <xf numFmtId="0" fontId="16" fillId="0" borderId="75" xfId="0" applyFont="1" applyBorder="1" applyAlignment="1">
      <alignment horizontal="center" vertical="center" shrinkToFit="1"/>
    </xf>
    <xf numFmtId="0" fontId="16" fillId="0" borderId="15" xfId="0" applyFont="1" applyBorder="1" applyAlignment="1">
      <alignment horizontal="center" shrinkToFit="1"/>
    </xf>
    <xf numFmtId="0" fontId="16" fillId="0" borderId="16" xfId="0" applyFont="1" applyBorder="1" applyAlignment="1">
      <alignment horizontal="center" shrinkToFit="1"/>
    </xf>
    <xf numFmtId="0" fontId="16" fillId="0" borderId="88" xfId="0" applyFont="1" applyBorder="1" applyAlignment="1">
      <alignment horizontal="center" shrinkToFit="1"/>
    </xf>
    <xf numFmtId="0" fontId="16" fillId="2" borderId="15" xfId="0" applyFont="1" applyFill="1" applyBorder="1" applyAlignment="1">
      <alignment horizontal="center" shrinkToFit="1"/>
    </xf>
    <xf numFmtId="0" fontId="16" fillId="2" borderId="16" xfId="0" applyFont="1" applyFill="1" applyBorder="1" applyAlignment="1">
      <alignment horizontal="center" shrinkToFit="1"/>
    </xf>
    <xf numFmtId="0" fontId="16" fillId="2" borderId="88" xfId="0" applyFont="1" applyFill="1" applyBorder="1" applyAlignment="1">
      <alignment horizontal="center" shrinkToFit="1"/>
    </xf>
    <xf numFmtId="0" fontId="16" fillId="11" borderId="122" xfId="0" applyFont="1" applyFill="1" applyBorder="1" applyAlignment="1">
      <alignment horizontal="right" shrinkToFit="1"/>
    </xf>
    <xf numFmtId="0" fontId="16" fillId="19" borderId="28" xfId="0" applyFont="1" applyFill="1" applyBorder="1" applyAlignment="1">
      <alignment shrinkToFit="1"/>
    </xf>
    <xf numFmtId="164" fontId="16" fillId="19" borderId="28" xfId="0" applyNumberFormat="1" applyFont="1" applyFill="1" applyBorder="1" applyAlignment="1">
      <alignment shrinkToFit="1"/>
    </xf>
    <xf numFmtId="0" fontId="16" fillId="19" borderId="29" xfId="0" applyFont="1" applyFill="1" applyBorder="1" applyAlignment="1">
      <alignment shrinkToFit="1"/>
    </xf>
    <xf numFmtId="0" fontId="4" fillId="16" borderId="50" xfId="0" applyFont="1" applyFill="1" applyBorder="1" applyAlignment="1">
      <alignment horizontal="left" vertical="center" wrapText="1"/>
    </xf>
    <xf numFmtId="0" fontId="16" fillId="0" borderId="49" xfId="0" applyFont="1" applyBorder="1" applyAlignment="1">
      <alignment horizontal="center" shrinkToFit="1"/>
    </xf>
    <xf numFmtId="0" fontId="4" fillId="16" borderId="56" xfId="0" applyFont="1" applyFill="1" applyBorder="1" applyAlignment="1">
      <alignment horizontal="left" vertical="center" wrapText="1"/>
    </xf>
    <xf numFmtId="0" fontId="4" fillId="16" borderId="67" xfId="0" applyFont="1" applyFill="1" applyBorder="1" applyAlignment="1">
      <alignment horizontal="left" vertical="center" wrapText="1"/>
    </xf>
    <xf numFmtId="0" fontId="16" fillId="0" borderId="131" xfId="0" applyFont="1" applyBorder="1"/>
    <xf numFmtId="0" fontId="16" fillId="0" borderId="66" xfId="0" applyFont="1" applyBorder="1" applyAlignment="1">
      <alignment horizontal="center" shrinkToFit="1"/>
    </xf>
    <xf numFmtId="0" fontId="16" fillId="0" borderId="15" xfId="0" applyFont="1" applyBorder="1" applyAlignment="1">
      <alignment horizontal="center" vertical="center" shrinkToFit="1"/>
    </xf>
    <xf numFmtId="0" fontId="16" fillId="0" borderId="87" xfId="0" applyFont="1" applyBorder="1" applyAlignment="1">
      <alignment horizontal="center" shrinkToFit="1"/>
    </xf>
    <xf numFmtId="164" fontId="16" fillId="0" borderId="54" xfId="0" applyNumberFormat="1" applyFont="1" applyBorder="1" applyAlignment="1">
      <alignment horizontal="center" shrinkToFit="1"/>
    </xf>
    <xf numFmtId="0" fontId="16" fillId="19" borderId="105" xfId="0" applyFont="1" applyFill="1" applyBorder="1" applyAlignment="1">
      <alignment shrinkToFit="1"/>
    </xf>
    <xf numFmtId="0" fontId="16" fillId="19" borderId="36" xfId="0" applyFont="1" applyFill="1" applyBorder="1" applyAlignment="1">
      <alignment shrinkToFit="1"/>
    </xf>
    <xf numFmtId="0" fontId="16" fillId="19" borderId="37" xfId="0" applyFont="1" applyFill="1" applyBorder="1" applyAlignment="1">
      <alignment shrinkToFit="1"/>
    </xf>
    <xf numFmtId="0" fontId="0" fillId="0" borderId="0" xfId="0" applyAlignment="1">
      <alignment wrapText="1"/>
    </xf>
    <xf numFmtId="0" fontId="14" fillId="0" borderId="0" xfId="0" applyFont="1"/>
    <xf numFmtId="0" fontId="14" fillId="0" borderId="13" xfId="0" applyFont="1" applyBorder="1" applyAlignment="1">
      <alignment vertical="center"/>
    </xf>
    <xf numFmtId="0" fontId="7" fillId="2" borderId="2" xfId="0" applyFont="1" applyFill="1" applyBorder="1" applyAlignment="1" applyProtection="1">
      <alignment wrapText="1" shrinkToFit="1"/>
      <protection hidden="1"/>
    </xf>
    <xf numFmtId="49" fontId="7" fillId="2" borderId="3" xfId="0" applyNumberFormat="1" applyFont="1" applyFill="1" applyBorder="1" applyAlignment="1" applyProtection="1">
      <alignment wrapText="1" shrinkToFit="1"/>
      <protection hidden="1"/>
    </xf>
    <xf numFmtId="0" fontId="1" fillId="0" borderId="8" xfId="0" applyFont="1" applyBorder="1" applyAlignment="1">
      <alignment vertical="center" wrapText="1"/>
    </xf>
    <xf numFmtId="0" fontId="2" fillId="2" borderId="125" xfId="0" applyFont="1" applyFill="1" applyBorder="1" applyAlignment="1">
      <alignment horizontal="center" vertical="center" wrapText="1"/>
    </xf>
    <xf numFmtId="0" fontId="20" fillId="12" borderId="86" xfId="0" applyFont="1" applyFill="1" applyBorder="1" applyAlignment="1" applyProtection="1">
      <alignment vertical="center" wrapText="1"/>
      <protection hidden="1"/>
    </xf>
    <xf numFmtId="0" fontId="7" fillId="12" borderId="18" xfId="0" applyFont="1" applyFill="1" applyBorder="1" applyAlignment="1" applyProtection="1">
      <alignment vertical="center" wrapText="1"/>
      <protection hidden="1"/>
    </xf>
    <xf numFmtId="0" fontId="7" fillId="12" borderId="65" xfId="0" applyFont="1" applyFill="1" applyBorder="1" applyAlignment="1" applyProtection="1">
      <alignment vertical="center" wrapText="1"/>
      <protection hidden="1"/>
    </xf>
    <xf numFmtId="0" fontId="7" fillId="12" borderId="32" xfId="0" applyFont="1" applyFill="1" applyBorder="1" applyAlignment="1" applyProtection="1">
      <alignment vertical="center" wrapText="1"/>
      <protection hidden="1"/>
    </xf>
    <xf numFmtId="0" fontId="7" fillId="16" borderId="43" xfId="0" applyFont="1" applyFill="1" applyBorder="1" applyAlignment="1">
      <alignment vertical="center" wrapText="1"/>
    </xf>
    <xf numFmtId="0" fontId="7" fillId="16" borderId="58" xfId="0" applyFont="1" applyFill="1" applyBorder="1" applyAlignment="1">
      <alignment vertical="center" wrapText="1"/>
    </xf>
    <xf numFmtId="0" fontId="7" fillId="16" borderId="75" xfId="0" applyFont="1" applyFill="1" applyBorder="1" applyAlignment="1">
      <alignment vertical="center" wrapText="1"/>
    </xf>
    <xf numFmtId="0" fontId="7" fillId="16" borderId="69" xfId="0" applyFont="1" applyFill="1" applyBorder="1" applyAlignment="1">
      <alignment vertical="center" wrapText="1"/>
    </xf>
    <xf numFmtId="0" fontId="16" fillId="19" borderId="25" xfId="0" applyFont="1" applyFill="1" applyBorder="1" applyAlignment="1">
      <alignment shrinkToFit="1"/>
    </xf>
    <xf numFmtId="0" fontId="16" fillId="0" borderId="7" xfId="0" applyFont="1" applyBorder="1" applyAlignment="1">
      <alignment horizontal="center" shrinkToFit="1"/>
    </xf>
    <xf numFmtId="0" fontId="16" fillId="0" borderId="30" xfId="0" applyFont="1" applyBorder="1" applyAlignment="1">
      <alignment horizontal="center" shrinkToFit="1"/>
    </xf>
    <xf numFmtId="0" fontId="16" fillId="0" borderId="31" xfId="0" applyFont="1" applyBorder="1" applyAlignment="1">
      <alignment horizontal="center" shrinkToFit="1"/>
    </xf>
    <xf numFmtId="0" fontId="16" fillId="0" borderId="34" xfId="0" applyFont="1" applyBorder="1" applyAlignment="1">
      <alignment horizontal="center" shrinkToFit="1"/>
    </xf>
    <xf numFmtId="0" fontId="24" fillId="0" borderId="132" xfId="0" applyFont="1" applyBorder="1" applyAlignment="1">
      <alignment horizontal="center" vertical="center" shrinkToFit="1"/>
    </xf>
    <xf numFmtId="2" fontId="24" fillId="0" borderId="53" xfId="0" applyNumberFormat="1" applyFont="1" applyBorder="1" applyAlignment="1">
      <alignment horizontal="center" vertical="center" shrinkToFit="1"/>
    </xf>
    <xf numFmtId="0" fontId="4" fillId="16" borderId="133" xfId="0" applyFont="1" applyFill="1" applyBorder="1" applyAlignment="1">
      <alignment horizontal="left" vertical="center" wrapText="1"/>
    </xf>
    <xf numFmtId="0" fontId="4" fillId="16" borderId="134" xfId="0" applyFont="1" applyFill="1" applyBorder="1" applyAlignment="1">
      <alignment horizontal="left" vertical="center" wrapText="1"/>
    </xf>
    <xf numFmtId="0" fontId="4" fillId="16" borderId="135" xfId="0" applyFont="1" applyFill="1" applyBorder="1" applyAlignment="1">
      <alignment horizontal="left" vertical="center" wrapText="1"/>
    </xf>
    <xf numFmtId="0" fontId="4" fillId="0" borderId="95" xfId="0" applyFont="1" applyBorder="1" applyAlignment="1" applyProtection="1">
      <alignment horizontal="center" vertical="center" wrapText="1"/>
      <protection hidden="1"/>
    </xf>
    <xf numFmtId="0" fontId="16" fillId="0" borderId="54" xfId="0" applyFont="1" applyBorder="1"/>
    <xf numFmtId="0" fontId="16" fillId="11" borderId="18" xfId="0" applyFont="1" applyFill="1" applyBorder="1" applyAlignment="1">
      <alignment shrinkToFit="1"/>
    </xf>
    <xf numFmtId="0" fontId="16" fillId="11" borderId="65" xfId="0" applyFont="1" applyFill="1" applyBorder="1" applyAlignment="1">
      <alignment shrinkToFit="1"/>
    </xf>
    <xf numFmtId="0" fontId="14" fillId="11" borderId="5" xfId="0" applyFont="1" applyFill="1" applyBorder="1" applyAlignment="1">
      <alignment wrapText="1"/>
    </xf>
    <xf numFmtId="0" fontId="14" fillId="11" borderId="54" xfId="0" applyFont="1" applyFill="1" applyBorder="1" applyAlignment="1">
      <alignment wrapText="1"/>
    </xf>
    <xf numFmtId="0" fontId="16" fillId="0" borderId="32" xfId="0" applyFont="1" applyBorder="1" applyAlignment="1">
      <alignment horizontal="center" shrinkToFit="1"/>
    </xf>
    <xf numFmtId="0" fontId="16" fillId="0" borderId="6" xfId="0" applyFont="1" applyBorder="1"/>
    <xf numFmtId="0" fontId="16" fillId="0" borderId="7" xfId="0" applyFont="1" applyBorder="1"/>
    <xf numFmtId="0" fontId="16" fillId="0" borderId="66" xfId="0" applyFont="1" applyBorder="1"/>
    <xf numFmtId="0" fontId="16" fillId="0" borderId="31" xfId="0" applyFont="1" applyBorder="1"/>
    <xf numFmtId="0" fontId="16" fillId="0" borderId="34" xfId="0" applyFont="1" applyBorder="1"/>
    <xf numFmtId="0" fontId="16" fillId="0" borderId="18" xfId="0" applyFont="1" applyBorder="1"/>
    <xf numFmtId="0" fontId="16" fillId="0" borderId="65" xfId="0" applyFont="1" applyBorder="1"/>
    <xf numFmtId="0" fontId="16" fillId="0" borderId="5" xfId="0" applyFont="1" applyBorder="1"/>
    <xf numFmtId="0" fontId="4" fillId="0" borderId="2" xfId="0" applyFont="1" applyBorder="1" applyAlignment="1" applyProtection="1">
      <alignment horizontal="center" vertical="center" wrapText="1"/>
      <protection hidden="1"/>
    </xf>
    <xf numFmtId="0" fontId="16" fillId="0" borderId="93" xfId="0" applyFont="1" applyBorder="1" applyAlignment="1">
      <alignment horizontal="center" vertical="center" shrinkToFit="1"/>
    </xf>
    <xf numFmtId="0" fontId="0" fillId="13" borderId="92" xfId="0" applyFill="1" applyBorder="1"/>
    <xf numFmtId="0" fontId="16" fillId="2" borderId="87" xfId="0" applyFont="1" applyFill="1" applyBorder="1" applyAlignment="1">
      <alignment horizontal="center" shrinkToFit="1"/>
    </xf>
    <xf numFmtId="0" fontId="16" fillId="17" borderId="87" xfId="0" applyFont="1" applyFill="1" applyBorder="1" applyAlignment="1">
      <alignment horizontal="right" shrinkToFit="1"/>
    </xf>
    <xf numFmtId="0" fontId="16" fillId="17" borderId="81" xfId="0" applyFont="1" applyFill="1" applyBorder="1" applyAlignment="1">
      <alignment horizontal="right" shrinkToFit="1"/>
    </xf>
    <xf numFmtId="0" fontId="16" fillId="2" borderId="66" xfId="0" applyFont="1" applyFill="1" applyBorder="1" applyAlignment="1">
      <alignment horizontal="center" shrinkToFit="1"/>
    </xf>
    <xf numFmtId="0" fontId="16" fillId="17" borderId="66" xfId="0" applyFont="1" applyFill="1" applyBorder="1" applyAlignment="1">
      <alignment horizontal="right" shrinkToFit="1"/>
    </xf>
    <xf numFmtId="0" fontId="16" fillId="2" borderId="31" xfId="0" applyFont="1" applyFill="1" applyBorder="1" applyAlignment="1">
      <alignment horizontal="center" shrinkToFit="1"/>
    </xf>
    <xf numFmtId="0" fontId="16" fillId="2" borderId="34" xfId="0" applyFont="1" applyFill="1" applyBorder="1" applyAlignment="1">
      <alignment horizontal="center" shrinkToFit="1"/>
    </xf>
    <xf numFmtId="0" fontId="16" fillId="17" borderId="65" xfId="0" applyFont="1" applyFill="1" applyBorder="1" applyAlignment="1">
      <alignment horizontal="right" shrinkToFit="1"/>
    </xf>
    <xf numFmtId="0" fontId="16" fillId="19" borderId="26" xfId="0" applyFont="1" applyFill="1" applyBorder="1" applyAlignment="1">
      <alignment shrinkToFit="1"/>
    </xf>
    <xf numFmtId="0" fontId="16" fillId="11" borderId="5" xfId="0" applyFont="1" applyFill="1" applyBorder="1" applyAlignment="1">
      <alignment horizontal="right" shrinkToFit="1"/>
    </xf>
    <xf numFmtId="0" fontId="16" fillId="11" borderId="54" xfId="0" applyFont="1" applyFill="1" applyBorder="1" applyAlignment="1">
      <alignment horizontal="right" shrinkToFit="1"/>
    </xf>
    <xf numFmtId="0" fontId="16" fillId="11" borderId="19" xfId="0" applyFont="1" applyFill="1" applyBorder="1"/>
    <xf numFmtId="0" fontId="16" fillId="11" borderId="87" xfId="0" applyFont="1" applyFill="1" applyBorder="1"/>
    <xf numFmtId="0" fontId="16" fillId="0" borderId="19" xfId="0" applyFont="1" applyBorder="1" applyAlignment="1">
      <alignment horizontal="center" shrinkToFit="1"/>
    </xf>
    <xf numFmtId="0" fontId="16" fillId="2" borderId="33" xfId="0" applyFont="1" applyFill="1" applyBorder="1" applyAlignment="1">
      <alignment horizontal="center" shrinkToFit="1"/>
    </xf>
    <xf numFmtId="0" fontId="16" fillId="11" borderId="19" xfId="0" applyFont="1" applyFill="1" applyBorder="1" applyAlignment="1">
      <alignment horizontal="right" shrinkToFit="1"/>
    </xf>
    <xf numFmtId="0" fontId="16" fillId="11" borderId="87" xfId="0" applyFont="1" applyFill="1" applyBorder="1" applyAlignment="1">
      <alignment horizontal="right" shrinkToFit="1"/>
    </xf>
    <xf numFmtId="0" fontId="16" fillId="11" borderId="33" xfId="0" applyFont="1" applyFill="1" applyBorder="1" applyAlignment="1">
      <alignment horizontal="right" shrinkToFit="1"/>
    </xf>
    <xf numFmtId="0" fontId="16" fillId="0" borderId="15" xfId="0" applyFont="1" applyBorder="1"/>
    <xf numFmtId="0" fontId="16" fillId="0" borderId="16" xfId="0" applyFont="1" applyBorder="1"/>
    <xf numFmtId="0" fontId="16" fillId="11" borderId="88" xfId="0" applyFont="1" applyFill="1" applyBorder="1" applyAlignment="1">
      <alignment shrinkToFit="1"/>
    </xf>
    <xf numFmtId="0" fontId="14" fillId="11" borderId="15" xfId="0" applyFont="1" applyFill="1" applyBorder="1" applyAlignment="1">
      <alignment wrapText="1"/>
    </xf>
    <xf numFmtId="0" fontId="16" fillId="0" borderId="17" xfId="0" applyFont="1" applyBorder="1" applyAlignment="1">
      <alignment horizontal="center" shrinkToFit="1"/>
    </xf>
    <xf numFmtId="0" fontId="16" fillId="11" borderId="39" xfId="0" applyFont="1" applyFill="1" applyBorder="1"/>
    <xf numFmtId="0" fontId="16" fillId="0" borderId="88" xfId="0" applyFont="1" applyBorder="1"/>
    <xf numFmtId="0" fontId="16" fillId="0" borderId="16" xfId="0" applyFont="1" applyBorder="1" applyAlignment="1">
      <alignment horizontal="center" vertical="center" shrinkToFit="1"/>
    </xf>
    <xf numFmtId="0" fontId="16" fillId="0" borderId="88" xfId="0" applyFont="1" applyBorder="1" applyAlignment="1">
      <alignment horizontal="center" vertical="center" shrinkToFit="1"/>
    </xf>
    <xf numFmtId="0" fontId="16" fillId="0" borderId="39" xfId="0" applyFont="1" applyBorder="1" applyAlignment="1">
      <alignment horizontal="center" shrinkToFit="1"/>
    </xf>
    <xf numFmtId="0" fontId="16" fillId="11" borderId="15" xfId="0" applyFont="1" applyFill="1" applyBorder="1" applyAlignment="1">
      <alignment horizontal="right" shrinkToFit="1"/>
    </xf>
    <xf numFmtId="0" fontId="16" fillId="0" borderId="17" xfId="0" applyFont="1" applyBorder="1"/>
    <xf numFmtId="0" fontId="16" fillId="19" borderId="27" xfId="0" applyFont="1" applyFill="1" applyBorder="1" applyAlignment="1">
      <alignment shrinkToFit="1"/>
    </xf>
    <xf numFmtId="164" fontId="16" fillId="19" borderId="27" xfId="0" applyNumberFormat="1" applyFont="1" applyFill="1" applyBorder="1" applyAlignment="1">
      <alignment shrinkToFit="1"/>
    </xf>
    <xf numFmtId="0" fontId="16" fillId="20" borderId="65" xfId="0" applyFont="1" applyFill="1" applyBorder="1" applyAlignment="1">
      <alignment horizontal="center" shrinkToFit="1"/>
    </xf>
    <xf numFmtId="0" fontId="16" fillId="20" borderId="87" xfId="0" applyFont="1" applyFill="1" applyBorder="1" applyAlignment="1">
      <alignment horizontal="center" shrinkToFit="1"/>
    </xf>
    <xf numFmtId="0" fontId="16" fillId="20" borderId="81" xfId="0" applyFont="1" applyFill="1" applyBorder="1" applyAlignment="1">
      <alignment horizontal="center" shrinkToFit="1"/>
    </xf>
    <xf numFmtId="0" fontId="16" fillId="20" borderId="81" xfId="0" applyFont="1" applyFill="1" applyBorder="1"/>
    <xf numFmtId="0" fontId="16" fillId="20" borderId="65" xfId="0" applyFont="1" applyFill="1" applyBorder="1"/>
    <xf numFmtId="0" fontId="16" fillId="20" borderId="54" xfId="0" applyFont="1" applyFill="1" applyBorder="1"/>
    <xf numFmtId="164" fontId="16" fillId="0" borderId="5" xfId="0" applyNumberFormat="1" applyFont="1" applyBorder="1" applyAlignment="1">
      <alignment horizontal="center" shrinkToFit="1"/>
    </xf>
    <xf numFmtId="164" fontId="16" fillId="0" borderId="18" xfId="0" applyNumberFormat="1" applyFont="1" applyBorder="1" applyAlignment="1">
      <alignment horizontal="center" shrinkToFit="1"/>
    </xf>
    <xf numFmtId="164" fontId="16" fillId="0" borderId="99" xfId="0" applyNumberFormat="1" applyFont="1" applyBorder="1" applyAlignment="1">
      <alignment horizontal="center" shrinkToFit="1"/>
    </xf>
    <xf numFmtId="164" fontId="16" fillId="0" borderId="65" xfId="0" applyNumberFormat="1" applyFont="1" applyBorder="1" applyAlignment="1">
      <alignment horizontal="center" vertical="center" shrinkToFit="1"/>
    </xf>
    <xf numFmtId="164" fontId="16" fillId="0" borderId="64" xfId="0" applyNumberFormat="1" applyFont="1" applyBorder="1" applyAlignment="1">
      <alignment horizontal="center" vertical="center" shrinkToFit="1"/>
    </xf>
    <xf numFmtId="164" fontId="16" fillId="0" borderId="65" xfId="0" applyNumberFormat="1" applyFont="1" applyBorder="1" applyAlignment="1">
      <alignment horizontal="center" shrinkToFit="1"/>
    </xf>
    <xf numFmtId="164" fontId="16" fillId="0" borderId="64" xfId="0" applyNumberFormat="1" applyFont="1" applyBorder="1" applyAlignment="1">
      <alignment horizontal="center" shrinkToFit="1"/>
    </xf>
    <xf numFmtId="164" fontId="16" fillId="0" borderId="15" xfId="0" applyNumberFormat="1" applyFont="1" applyBorder="1" applyAlignment="1">
      <alignment horizontal="center" vertical="center" shrinkToFit="1"/>
    </xf>
    <xf numFmtId="164" fontId="16" fillId="0" borderId="88" xfId="0" applyNumberFormat="1" applyFont="1" applyBorder="1" applyAlignment="1">
      <alignment horizontal="center" vertical="center" shrinkToFit="1"/>
    </xf>
    <xf numFmtId="164" fontId="16" fillId="0" borderId="119" xfId="0" applyNumberFormat="1" applyFont="1" applyBorder="1" applyAlignment="1">
      <alignment horizontal="center" vertical="center" shrinkToFit="1"/>
    </xf>
    <xf numFmtId="164" fontId="16" fillId="19" borderId="105" xfId="0" applyNumberFormat="1" applyFont="1" applyFill="1" applyBorder="1" applyAlignment="1">
      <alignment shrinkToFit="1"/>
    </xf>
    <xf numFmtId="164" fontId="16" fillId="19" borderId="137" xfId="0" applyNumberFormat="1" applyFont="1" applyFill="1" applyBorder="1" applyAlignment="1">
      <alignment shrinkToFit="1"/>
    </xf>
    <xf numFmtId="164" fontId="16" fillId="20" borderId="54" xfId="0" applyNumberFormat="1" applyFont="1" applyFill="1" applyBorder="1" applyAlignment="1">
      <alignment horizontal="center" shrinkToFit="1"/>
    </xf>
    <xf numFmtId="164" fontId="16" fillId="20" borderId="65" xfId="0" applyNumberFormat="1" applyFont="1" applyFill="1" applyBorder="1" applyAlignment="1">
      <alignment horizontal="center" shrinkToFit="1"/>
    </xf>
    <xf numFmtId="164" fontId="16" fillId="20" borderId="64" xfId="0" applyNumberFormat="1" applyFont="1" applyFill="1" applyBorder="1" applyAlignment="1">
      <alignment horizontal="center" shrinkToFit="1"/>
    </xf>
    <xf numFmtId="0" fontId="1" fillId="0" borderId="8" xfId="0" applyFont="1" applyBorder="1" applyAlignment="1">
      <alignment vertical="center"/>
    </xf>
    <xf numFmtId="0" fontId="16" fillId="11" borderId="139" xfId="0" applyFont="1" applyFill="1" applyBorder="1" applyAlignment="1">
      <alignment shrinkToFit="1"/>
    </xf>
    <xf numFmtId="0" fontId="14" fillId="11" borderId="49" xfId="0" applyFont="1" applyFill="1" applyBorder="1" applyAlignment="1">
      <alignment wrapText="1"/>
    </xf>
    <xf numFmtId="0" fontId="16" fillId="11" borderId="140" xfId="0" applyFont="1" applyFill="1" applyBorder="1" applyAlignment="1">
      <alignment shrinkToFit="1"/>
    </xf>
    <xf numFmtId="0" fontId="14" fillId="11" borderId="62" xfId="0" applyFont="1" applyFill="1" applyBorder="1" applyAlignment="1">
      <alignment wrapText="1"/>
    </xf>
    <xf numFmtId="0" fontId="21" fillId="13" borderId="92" xfId="0" applyFont="1" applyFill="1" applyBorder="1" applyAlignment="1" applyProtection="1">
      <alignment wrapText="1" shrinkToFit="1"/>
      <protection hidden="1"/>
    </xf>
    <xf numFmtId="0" fontId="20" fillId="13" borderId="87" xfId="0" applyFont="1" applyFill="1" applyBorder="1" applyAlignment="1" applyProtection="1">
      <alignment wrapText="1"/>
      <protection hidden="1"/>
    </xf>
    <xf numFmtId="0" fontId="16" fillId="11" borderId="141" xfId="0" applyFont="1" applyFill="1" applyBorder="1" applyAlignment="1">
      <alignment shrinkToFit="1"/>
    </xf>
    <xf numFmtId="0" fontId="14" fillId="11" borderId="73" xfId="0" applyFont="1" applyFill="1" applyBorder="1" applyAlignment="1">
      <alignment wrapText="1"/>
    </xf>
    <xf numFmtId="0" fontId="16" fillId="11" borderId="99" xfId="0" applyFont="1" applyFill="1" applyBorder="1" applyAlignment="1">
      <alignment horizontal="right" shrinkToFit="1"/>
    </xf>
    <xf numFmtId="0" fontId="16" fillId="11" borderId="64" xfId="0" applyFont="1" applyFill="1" applyBorder="1" applyAlignment="1">
      <alignment horizontal="right" shrinkToFit="1"/>
    </xf>
    <xf numFmtId="0" fontId="0" fillId="13" borderId="64" xfId="0" applyFill="1" applyBorder="1"/>
    <xf numFmtId="0" fontId="16" fillId="11" borderId="119" xfId="0" applyFont="1" applyFill="1" applyBorder="1" applyAlignment="1">
      <alignment horizontal="right" shrinkToFit="1"/>
    </xf>
    <xf numFmtId="0" fontId="16" fillId="11" borderId="39" xfId="0" applyFont="1" applyFill="1" applyBorder="1" applyAlignment="1">
      <alignment horizontal="right" shrinkToFit="1"/>
    </xf>
    <xf numFmtId="0" fontId="16" fillId="19" borderId="2" xfId="0" applyFont="1" applyFill="1" applyBorder="1" applyAlignment="1">
      <alignment shrinkToFit="1"/>
    </xf>
    <xf numFmtId="0" fontId="16" fillId="19" borderId="3" xfId="0" applyFont="1" applyFill="1" applyBorder="1" applyAlignment="1">
      <alignment shrinkToFit="1"/>
    </xf>
    <xf numFmtId="0" fontId="16" fillId="19" borderId="95" xfId="0" applyFont="1" applyFill="1" applyBorder="1" applyAlignment="1">
      <alignment shrinkToFit="1"/>
    </xf>
    <xf numFmtId="0" fontId="16" fillId="19" borderId="1" xfId="0" applyFont="1" applyFill="1" applyBorder="1" applyAlignment="1">
      <alignment shrinkToFit="1"/>
    </xf>
    <xf numFmtId="0" fontId="16" fillId="19" borderId="24" xfId="0" applyFont="1" applyFill="1" applyBorder="1" applyAlignment="1">
      <alignment shrinkToFit="1"/>
    </xf>
    <xf numFmtId="0" fontId="16" fillId="19" borderId="143" xfId="0" applyFont="1" applyFill="1" applyBorder="1" applyAlignment="1">
      <alignment shrinkToFit="1"/>
    </xf>
    <xf numFmtId="0" fontId="16" fillId="19" borderId="23" xfId="0" applyFont="1" applyFill="1" applyBorder="1" applyAlignment="1">
      <alignment shrinkToFit="1"/>
    </xf>
    <xf numFmtId="0" fontId="15" fillId="13" borderId="87" xfId="0" applyFont="1" applyFill="1" applyBorder="1" applyAlignment="1" applyProtection="1">
      <alignment horizontal="right" vertical="center" wrapText="1" shrinkToFit="1"/>
      <protection hidden="1"/>
    </xf>
    <xf numFmtId="0" fontId="16" fillId="0" borderId="136" xfId="0" applyFont="1" applyBorder="1" applyAlignment="1">
      <alignment horizontal="center" shrinkToFit="1"/>
    </xf>
    <xf numFmtId="0" fontId="16" fillId="0" borderId="131" xfId="0" applyFont="1" applyBorder="1" applyAlignment="1">
      <alignment horizontal="center" shrinkToFit="1"/>
    </xf>
    <xf numFmtId="0" fontId="16" fillId="0" borderId="129" xfId="0" applyFont="1" applyBorder="1" applyAlignment="1">
      <alignment horizontal="center" shrinkToFit="1"/>
    </xf>
    <xf numFmtId="0" fontId="16" fillId="0" borderId="144" xfId="0" applyFont="1" applyBorder="1" applyAlignment="1">
      <alignment horizontal="center" shrinkToFit="1"/>
    </xf>
    <xf numFmtId="0" fontId="16" fillId="0" borderId="98" xfId="0" applyFont="1" applyBorder="1" applyAlignment="1">
      <alignment horizontal="center" shrinkToFit="1"/>
    </xf>
    <xf numFmtId="0" fontId="16" fillId="11" borderId="64" xfId="0" applyFont="1" applyFill="1" applyBorder="1"/>
    <xf numFmtId="164" fontId="16" fillId="0" borderId="21" xfId="0" applyNumberFormat="1" applyFont="1" applyBorder="1" applyAlignment="1">
      <alignment horizontal="center" shrinkToFit="1"/>
    </xf>
    <xf numFmtId="0" fontId="16" fillId="0" borderId="100" xfId="0" applyFont="1" applyBorder="1" applyAlignment="1">
      <alignment horizontal="center" vertical="center" shrinkToFit="1"/>
    </xf>
    <xf numFmtId="164" fontId="16" fillId="0" borderId="91" xfId="0" applyNumberFormat="1" applyFont="1" applyBorder="1" applyAlignment="1">
      <alignment horizontal="center" shrinkToFit="1"/>
    </xf>
    <xf numFmtId="164" fontId="16" fillId="0" borderId="123" xfId="0" applyNumberFormat="1" applyFont="1" applyBorder="1" applyAlignment="1">
      <alignment horizontal="center" shrinkToFit="1"/>
    </xf>
    <xf numFmtId="0" fontId="16" fillId="0" borderId="145" xfId="0" applyFont="1" applyBorder="1" applyAlignment="1">
      <alignment horizontal="center" vertical="center" shrinkToFit="1"/>
    </xf>
    <xf numFmtId="0" fontId="16" fillId="11" borderId="139" xfId="0" applyFont="1" applyFill="1" applyBorder="1" applyAlignment="1">
      <alignment horizontal="right" shrinkToFit="1"/>
    </xf>
    <xf numFmtId="0" fontId="16" fillId="11" borderId="140" xfId="0" applyFont="1" applyFill="1" applyBorder="1" applyAlignment="1">
      <alignment horizontal="right" shrinkToFit="1"/>
    </xf>
    <xf numFmtId="0" fontId="16" fillId="11" borderId="145" xfId="0" applyFont="1" applyFill="1" applyBorder="1" applyAlignment="1">
      <alignment horizontal="right" shrinkToFit="1"/>
    </xf>
    <xf numFmtId="0" fontId="16" fillId="0" borderId="70" xfId="0" applyFont="1" applyBorder="1" applyAlignment="1">
      <alignment horizontal="center" vertical="center" shrinkToFit="1"/>
    </xf>
    <xf numFmtId="0" fontId="16" fillId="0" borderId="71" xfId="0" applyFont="1" applyBorder="1" applyAlignment="1">
      <alignment horizontal="center" vertical="center" shrinkToFit="1"/>
    </xf>
    <xf numFmtId="0" fontId="16" fillId="0" borderId="113" xfId="0" applyFont="1" applyBorder="1" applyAlignment="1">
      <alignment horizontal="center" vertical="center" shrinkToFit="1"/>
    </xf>
    <xf numFmtId="0" fontId="16" fillId="0" borderId="136" xfId="0" applyFont="1" applyBorder="1"/>
    <xf numFmtId="0" fontId="16" fillId="0" borderId="70" xfId="0" applyFont="1" applyBorder="1"/>
    <xf numFmtId="0" fontId="16" fillId="0" borderId="72" xfId="0" applyFont="1" applyBorder="1"/>
    <xf numFmtId="0" fontId="16" fillId="0" borderId="71" xfId="0" applyFont="1" applyBorder="1"/>
    <xf numFmtId="0" fontId="16" fillId="0" borderId="0" xfId="0" applyFont="1"/>
    <xf numFmtId="2" fontId="16" fillId="0" borderId="53" xfId="0" applyNumberFormat="1" applyFont="1" applyBorder="1" applyAlignment="1">
      <alignment horizontal="center" vertical="center" shrinkToFit="1"/>
    </xf>
    <xf numFmtId="0" fontId="16" fillId="0" borderId="132" xfId="0" applyFont="1" applyBorder="1" applyAlignment="1">
      <alignment horizontal="center" vertical="center" shrinkToFit="1"/>
    </xf>
    <xf numFmtId="0" fontId="15" fillId="2" borderId="24" xfId="0" applyFont="1" applyFill="1" applyBorder="1" applyAlignment="1" applyProtection="1">
      <alignment horizontal="center" vertical="center" wrapText="1"/>
      <protection hidden="1"/>
    </xf>
    <xf numFmtId="49" fontId="3" fillId="2" borderId="3" xfId="0" applyNumberFormat="1" applyFont="1" applyFill="1" applyBorder="1" applyAlignment="1" applyProtection="1">
      <alignment wrapText="1" shrinkToFit="1"/>
      <protection hidden="1"/>
    </xf>
    <xf numFmtId="0" fontId="3" fillId="2" borderId="95" xfId="0" applyFont="1" applyFill="1" applyBorder="1" applyAlignment="1" applyProtection="1">
      <alignment wrapText="1" shrinkToFit="1"/>
      <protection hidden="1"/>
    </xf>
    <xf numFmtId="0" fontId="4" fillId="2" borderId="40" xfId="0" applyFont="1" applyFill="1" applyBorder="1" applyAlignment="1" applyProtection="1">
      <alignment vertical="center" wrapText="1"/>
      <protection hidden="1"/>
    </xf>
    <xf numFmtId="0" fontId="4" fillId="2" borderId="36" xfId="0" applyFont="1" applyFill="1" applyBorder="1" applyAlignment="1" applyProtection="1">
      <alignment horizontal="center" vertical="center" wrapText="1"/>
      <protection hidden="1"/>
    </xf>
    <xf numFmtId="0" fontId="9" fillId="4" borderId="146" xfId="0" applyFont="1" applyFill="1" applyBorder="1" applyAlignment="1" applyProtection="1">
      <alignment horizontal="center" textRotation="90" wrapText="1"/>
      <protection hidden="1"/>
    </xf>
    <xf numFmtId="0" fontId="9" fillId="4" borderId="94" xfId="0" applyFont="1" applyFill="1" applyBorder="1" applyAlignment="1" applyProtection="1">
      <alignment horizontal="center" textRotation="90" wrapText="1"/>
      <protection hidden="1"/>
    </xf>
    <xf numFmtId="0" fontId="8" fillId="4" borderId="24" xfId="0" applyFont="1" applyFill="1" applyBorder="1" applyAlignment="1">
      <alignment horizontal="center" vertical="center" textRotation="90" wrapText="1"/>
    </xf>
    <xf numFmtId="0" fontId="8" fillId="4" borderId="25" xfId="0" applyFont="1" applyFill="1" applyBorder="1" applyAlignment="1">
      <alignment horizontal="center" vertical="center" textRotation="90" wrapText="1"/>
    </xf>
    <xf numFmtId="0" fontId="8" fillId="4" borderId="26" xfId="0" applyFont="1" applyFill="1" applyBorder="1" applyAlignment="1">
      <alignment horizontal="center" vertical="center" textRotation="90" wrapText="1"/>
    </xf>
    <xf numFmtId="0" fontId="8" fillId="4" borderId="23" xfId="0" applyFont="1" applyFill="1" applyBorder="1" applyAlignment="1">
      <alignment horizontal="center" vertical="center" textRotation="90" wrapText="1"/>
    </xf>
    <xf numFmtId="0" fontId="9" fillId="4" borderId="25" xfId="0" applyFont="1" applyFill="1" applyBorder="1" applyAlignment="1" applyProtection="1">
      <alignment horizontal="center" vertical="center" textRotation="90" wrapText="1"/>
      <protection hidden="1"/>
    </xf>
    <xf numFmtId="0" fontId="9" fillId="4" borderId="26" xfId="0" applyFont="1" applyFill="1" applyBorder="1" applyAlignment="1" applyProtection="1">
      <alignment horizontal="center" vertical="center" textRotation="90" wrapText="1"/>
      <protection hidden="1"/>
    </xf>
    <xf numFmtId="0" fontId="10" fillId="4" borderId="23" xfId="0" applyFont="1" applyFill="1" applyBorder="1" applyAlignment="1" applyProtection="1">
      <alignment horizontal="left" vertical="center" textRotation="90" wrapText="1" shrinkToFit="1"/>
      <protection hidden="1"/>
    </xf>
    <xf numFmtId="0" fontId="10" fillId="4" borderId="25" xfId="0" applyFont="1" applyFill="1" applyBorder="1" applyAlignment="1" applyProtection="1">
      <alignment horizontal="center" vertical="center" textRotation="90" wrapText="1" shrinkToFit="1"/>
      <protection hidden="1"/>
    </xf>
    <xf numFmtId="0" fontId="7" fillId="10" borderId="53" xfId="0" applyFont="1" applyFill="1" applyBorder="1" applyAlignment="1">
      <alignment vertical="center" wrapText="1"/>
    </xf>
    <xf numFmtId="49" fontId="4" fillId="2" borderId="12" xfId="0" applyNumberFormat="1" applyFont="1" applyFill="1" applyBorder="1" applyAlignment="1" applyProtection="1">
      <alignment vertical="center" wrapText="1"/>
      <protection hidden="1"/>
    </xf>
    <xf numFmtId="49" fontId="4" fillId="2" borderId="146" xfId="0" applyNumberFormat="1" applyFont="1" applyFill="1" applyBorder="1" applyAlignment="1" applyProtection="1">
      <alignment horizontal="center" vertical="center" wrapText="1"/>
      <protection hidden="1"/>
    </xf>
    <xf numFmtId="0" fontId="7" fillId="2" borderId="38" xfId="0" applyFont="1" applyFill="1" applyBorder="1" applyAlignment="1" applyProtection="1">
      <alignment vertical="center" wrapText="1"/>
      <protection hidden="1"/>
    </xf>
    <xf numFmtId="0" fontId="15" fillId="2" borderId="94" xfId="0" applyFont="1" applyFill="1" applyBorder="1" applyAlignment="1" applyProtection="1">
      <alignment horizontal="center" vertical="center" wrapText="1"/>
      <protection hidden="1"/>
    </xf>
    <xf numFmtId="0" fontId="15" fillId="0" borderId="147" xfId="0" applyFont="1" applyBorder="1" applyAlignment="1">
      <alignment horizontal="center" vertical="center" shrinkToFit="1"/>
    </xf>
    <xf numFmtId="0" fontId="16" fillId="0" borderId="148" xfId="0" applyFont="1" applyBorder="1" applyAlignment="1">
      <alignment horizontal="center" vertical="center" shrinkToFit="1"/>
    </xf>
    <xf numFmtId="0" fontId="2" fillId="0" borderId="0" xfId="0" applyFont="1" applyAlignment="1">
      <alignment wrapText="1"/>
    </xf>
    <xf numFmtId="0" fontId="25" fillId="0" borderId="0" xfId="0" applyFont="1" applyAlignment="1">
      <alignment vertical="center"/>
    </xf>
    <xf numFmtId="49" fontId="2" fillId="0" borderId="0" xfId="0" applyNumberFormat="1" applyFont="1" applyProtection="1">
      <protection locked="0"/>
    </xf>
    <xf numFmtId="0" fontId="26" fillId="0" borderId="0" xfId="0" applyFont="1" applyAlignment="1" applyProtection="1">
      <alignment horizontal="center" vertical="center" wrapText="1" shrinkToFit="1"/>
      <protection hidden="1"/>
    </xf>
    <xf numFmtId="0" fontId="27" fillId="0" borderId="0" xfId="0" applyFont="1" applyAlignment="1" applyProtection="1">
      <alignment vertical="center"/>
      <protection hidden="1"/>
    </xf>
    <xf numFmtId="0" fontId="28" fillId="0" borderId="0" xfId="0" applyFont="1" applyProtection="1">
      <protection hidden="1"/>
    </xf>
    <xf numFmtId="0" fontId="1" fillId="0" borderId="0" xfId="0" applyFont="1"/>
    <xf numFmtId="0" fontId="1" fillId="0" borderId="0" xfId="0" applyFont="1" applyAlignment="1">
      <alignment wrapText="1"/>
    </xf>
    <xf numFmtId="0" fontId="29" fillId="0" borderId="0" xfId="0" applyFont="1" applyAlignment="1" applyProtection="1">
      <alignment vertical="center"/>
      <protection locked="0"/>
    </xf>
    <xf numFmtId="49" fontId="1" fillId="0" borderId="0" xfId="0" applyNumberFormat="1" applyFont="1"/>
    <xf numFmtId="0" fontId="5" fillId="0" borderId="0" xfId="0" applyFont="1" applyAlignment="1" applyProtection="1">
      <alignment horizontal="center"/>
      <protection hidden="1"/>
    </xf>
    <xf numFmtId="0" fontId="3" fillId="2" borderId="2" xfId="0" applyFont="1" applyFill="1" applyBorder="1" applyAlignment="1" applyProtection="1">
      <alignment wrapText="1" shrinkToFit="1"/>
      <protection hidden="1"/>
    </xf>
    <xf numFmtId="0" fontId="4" fillId="2" borderId="12" xfId="0" applyFont="1" applyFill="1" applyBorder="1" applyAlignment="1" applyProtection="1">
      <alignment vertical="center" wrapText="1"/>
      <protection hidden="1"/>
    </xf>
    <xf numFmtId="49" fontId="4" fillId="2" borderId="13" xfId="0" applyNumberFormat="1" applyFont="1" applyFill="1" applyBorder="1" applyAlignment="1" applyProtection="1">
      <alignment vertical="center" wrapText="1"/>
      <protection hidden="1"/>
    </xf>
    <xf numFmtId="0" fontId="4" fillId="2" borderId="82" xfId="0" applyFont="1" applyFill="1" applyBorder="1" applyAlignment="1" applyProtection="1">
      <alignment horizontal="center" vertical="center" wrapText="1"/>
      <protection hidden="1"/>
    </xf>
    <xf numFmtId="49" fontId="4" fillId="2" borderId="13" xfId="0" applyNumberFormat="1"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textRotation="90" wrapText="1"/>
      <protection hidden="1"/>
    </xf>
    <xf numFmtId="0" fontId="4" fillId="5" borderId="3" xfId="0" applyFont="1" applyFill="1" applyBorder="1" applyAlignment="1" applyProtection="1">
      <alignment horizontal="center" textRotation="90" wrapText="1"/>
      <protection hidden="1"/>
    </xf>
    <xf numFmtId="0" fontId="4" fillId="21" borderId="95" xfId="0" applyFont="1" applyFill="1" applyBorder="1" applyAlignment="1" applyProtection="1">
      <alignment horizontal="center" textRotation="90" wrapText="1"/>
      <protection hidden="1"/>
    </xf>
    <xf numFmtId="0" fontId="4" fillId="3" borderId="1" xfId="0" applyFont="1" applyFill="1" applyBorder="1" applyAlignment="1" applyProtection="1">
      <alignment horizontal="center" textRotation="90" wrapText="1"/>
      <protection hidden="1"/>
    </xf>
    <xf numFmtId="0" fontId="4" fillId="4" borderId="3" xfId="0" applyFont="1" applyFill="1" applyBorder="1" applyAlignment="1" applyProtection="1">
      <alignment horizontal="center" textRotation="90" wrapText="1"/>
      <protection hidden="1"/>
    </xf>
    <xf numFmtId="0" fontId="4" fillId="4" borderId="4" xfId="0" applyFont="1" applyFill="1" applyBorder="1" applyAlignment="1" applyProtection="1">
      <alignment horizontal="center" textRotation="90" wrapText="1"/>
      <protection hidden="1"/>
    </xf>
    <xf numFmtId="0" fontId="4" fillId="3" borderId="15" xfId="0" applyFont="1" applyFill="1" applyBorder="1" applyAlignment="1" applyProtection="1">
      <alignment horizontal="center" textRotation="90" wrapText="1"/>
      <protection hidden="1"/>
    </xf>
    <xf numFmtId="0" fontId="4" fillId="21" borderId="16" xfId="0" applyFont="1" applyFill="1" applyBorder="1" applyAlignment="1" applyProtection="1">
      <alignment horizontal="center" textRotation="90" wrapText="1"/>
      <protection hidden="1"/>
    </xf>
    <xf numFmtId="0" fontId="4" fillId="21" borderId="17" xfId="0" applyFont="1" applyFill="1" applyBorder="1" applyAlignment="1" applyProtection="1">
      <alignment horizontal="center" textRotation="90" wrapText="1"/>
      <protection hidden="1"/>
    </xf>
    <xf numFmtId="0" fontId="4" fillId="6" borderId="15" xfId="0" applyFont="1" applyFill="1" applyBorder="1" applyAlignment="1" applyProtection="1">
      <alignment horizontal="center" textRotation="90" wrapText="1"/>
      <protection hidden="1"/>
    </xf>
    <xf numFmtId="0" fontId="4" fillId="6" borderId="16" xfId="0" applyFont="1" applyFill="1" applyBorder="1" applyAlignment="1" applyProtection="1">
      <alignment horizontal="center" textRotation="90" wrapText="1"/>
      <protection hidden="1"/>
    </xf>
    <xf numFmtId="0" fontId="4" fillId="6" borderId="17" xfId="0" applyFont="1" applyFill="1" applyBorder="1" applyAlignment="1" applyProtection="1">
      <alignment horizontal="center" textRotation="90" wrapText="1"/>
      <protection hidden="1"/>
    </xf>
    <xf numFmtId="0" fontId="4" fillId="0" borderId="11" xfId="0" applyFont="1" applyBorder="1" applyAlignment="1" applyProtection="1">
      <alignment horizontal="center" textRotation="90" wrapText="1"/>
      <protection hidden="1"/>
    </xf>
    <xf numFmtId="0" fontId="4" fillId="0" borderId="14" xfId="0" applyFont="1" applyBorder="1" applyAlignment="1" applyProtection="1">
      <alignment horizontal="center" textRotation="90" wrapText="1"/>
      <protection hidden="1"/>
    </xf>
    <xf numFmtId="0" fontId="4" fillId="22" borderId="11" xfId="0" applyFont="1" applyFill="1" applyBorder="1" applyAlignment="1" applyProtection="1">
      <alignment horizontal="center" textRotation="90" wrapText="1"/>
      <protection hidden="1"/>
    </xf>
    <xf numFmtId="0" fontId="4" fillId="22" borderId="13" xfId="0" applyFont="1" applyFill="1" applyBorder="1" applyAlignment="1" applyProtection="1">
      <alignment horizontal="center" textRotation="90" wrapText="1"/>
      <protection hidden="1"/>
    </xf>
    <xf numFmtId="0" fontId="4" fillId="22" borderId="14" xfId="0" applyFont="1" applyFill="1" applyBorder="1" applyAlignment="1" applyProtection="1">
      <alignment horizontal="center" textRotation="90" wrapText="1"/>
      <protection hidden="1"/>
    </xf>
    <xf numFmtId="0" fontId="3" fillId="8" borderId="15" xfId="0" applyFont="1" applyFill="1" applyBorder="1" applyAlignment="1" applyProtection="1">
      <alignment horizontal="center" textRotation="90" wrapText="1"/>
      <protection hidden="1"/>
    </xf>
    <xf numFmtId="0" fontId="3" fillId="8" borderId="17" xfId="0" applyFont="1" applyFill="1" applyBorder="1" applyAlignment="1" applyProtection="1">
      <alignment horizontal="center" textRotation="90" wrapText="1"/>
      <protection hidden="1"/>
    </xf>
    <xf numFmtId="0" fontId="4" fillId="4" borderId="54" xfId="0" applyFont="1" applyFill="1" applyBorder="1" applyAlignment="1" applyProtection="1">
      <alignment horizontal="center" textRotation="90" wrapText="1"/>
      <protection hidden="1"/>
    </xf>
    <xf numFmtId="0" fontId="4" fillId="4" borderId="66" xfId="0" applyFont="1" applyFill="1" applyBorder="1" applyAlignment="1" applyProtection="1">
      <alignment horizontal="center" textRotation="90" wrapText="1"/>
      <protection hidden="1"/>
    </xf>
    <xf numFmtId="0" fontId="6" fillId="4" borderId="19" xfId="0" applyFont="1" applyFill="1" applyBorder="1" applyAlignment="1">
      <alignment horizontal="center" vertical="center" textRotation="90" wrapText="1"/>
    </xf>
    <xf numFmtId="0" fontId="6" fillId="4" borderId="6" xfId="0" applyFont="1" applyFill="1" applyBorder="1" applyAlignment="1">
      <alignment horizontal="center" vertical="center" textRotation="90" wrapText="1"/>
    </xf>
    <xf numFmtId="0" fontId="6" fillId="4" borderId="7" xfId="0" applyFont="1" applyFill="1" applyBorder="1" applyAlignment="1">
      <alignment horizontal="center" vertical="center" textRotation="90" wrapText="1"/>
    </xf>
    <xf numFmtId="0" fontId="6" fillId="4" borderId="5" xfId="0" applyFont="1" applyFill="1" applyBorder="1" applyAlignment="1">
      <alignment horizontal="center" vertical="center" textRotation="90" wrapText="1"/>
    </xf>
    <xf numFmtId="0" fontId="30" fillId="4" borderId="6" xfId="0" applyFont="1" applyFill="1" applyBorder="1" applyAlignment="1" applyProtection="1">
      <alignment horizontal="center" vertical="center" textRotation="90" wrapText="1"/>
      <protection hidden="1"/>
    </xf>
    <xf numFmtId="0" fontId="30" fillId="4" borderId="7" xfId="0" applyFont="1" applyFill="1" applyBorder="1" applyAlignment="1" applyProtection="1">
      <alignment horizontal="center" vertical="center" textRotation="90" wrapText="1"/>
      <protection hidden="1"/>
    </xf>
    <xf numFmtId="0" fontId="31" fillId="4" borderId="5" xfId="0" applyFont="1" applyFill="1" applyBorder="1" applyAlignment="1" applyProtection="1">
      <alignment horizontal="left" vertical="center" textRotation="90" wrapText="1" shrinkToFit="1"/>
      <protection hidden="1"/>
    </xf>
    <xf numFmtId="0" fontId="31" fillId="4" borderId="6" xfId="0" applyFont="1" applyFill="1" applyBorder="1" applyAlignment="1" applyProtection="1">
      <alignment horizontal="center" vertical="center" textRotation="90" wrapText="1" shrinkToFit="1"/>
      <protection hidden="1"/>
    </xf>
    <xf numFmtId="0" fontId="4" fillId="9" borderId="39" xfId="0" applyFont="1" applyFill="1" applyBorder="1" applyAlignment="1" applyProtection="1">
      <alignment horizontal="center" textRotation="90" wrapText="1"/>
      <protection hidden="1"/>
    </xf>
    <xf numFmtId="0" fontId="4" fillId="9" borderId="16" xfId="0" applyFont="1" applyFill="1" applyBorder="1" applyAlignment="1" applyProtection="1">
      <alignment horizontal="center" textRotation="90" wrapText="1"/>
      <protection hidden="1"/>
    </xf>
    <xf numFmtId="0" fontId="4" fillId="9" borderId="17" xfId="0" applyFont="1" applyFill="1" applyBorder="1" applyAlignment="1" applyProtection="1">
      <alignment horizontal="center" textRotation="90" wrapText="1"/>
      <protection hidden="1"/>
    </xf>
    <xf numFmtId="0" fontId="1" fillId="0" borderId="100" xfId="0" applyFont="1" applyBorder="1" applyAlignment="1">
      <alignment vertical="center" wrapText="1"/>
    </xf>
    <xf numFmtId="0" fontId="4" fillId="0" borderId="39" xfId="0" applyFont="1" applyBorder="1" applyAlignment="1" applyProtection="1">
      <alignment horizontal="center" vertical="center" wrapText="1"/>
      <protection hidden="1"/>
    </xf>
    <xf numFmtId="49" fontId="4" fillId="0" borderId="16" xfId="0" applyNumberFormat="1" applyFont="1" applyBorder="1" applyAlignment="1" applyProtection="1">
      <alignment horizontal="center" vertical="center" wrapText="1"/>
      <protection hidden="1"/>
    </xf>
    <xf numFmtId="0" fontId="4" fillId="0" borderId="17" xfId="0" applyFont="1" applyBorder="1" applyAlignment="1" applyProtection="1">
      <alignment horizontal="center" vertical="center" wrapText="1"/>
      <protection hidden="1"/>
    </xf>
    <xf numFmtId="0" fontId="4" fillId="0" borderId="15" xfId="0" applyFont="1" applyBorder="1" applyAlignment="1" applyProtection="1">
      <alignment horizontal="center" vertical="center" wrapText="1"/>
      <protection hidden="1"/>
    </xf>
    <xf numFmtId="0" fontId="4" fillId="0" borderId="16" xfId="0" applyFont="1" applyBorder="1" applyAlignment="1" applyProtection="1">
      <alignment horizontal="center" vertical="center" wrapText="1"/>
      <protection hidden="1"/>
    </xf>
    <xf numFmtId="0" fontId="4" fillId="0" borderId="88" xfId="0" applyFont="1" applyBorder="1" applyAlignment="1" applyProtection="1">
      <alignment horizontal="center" vertical="center" wrapText="1"/>
      <protection hidden="1"/>
    </xf>
    <xf numFmtId="0" fontId="4" fillId="4" borderId="11" xfId="0" applyFont="1" applyFill="1" applyBorder="1" applyAlignment="1" applyProtection="1">
      <alignment horizontal="center" vertical="center" wrapText="1"/>
      <protection hidden="1"/>
    </xf>
    <xf numFmtId="0" fontId="4" fillId="4" borderId="14" xfId="0" applyFont="1" applyFill="1" applyBorder="1" applyAlignment="1" applyProtection="1">
      <alignment horizontal="center" vertical="center" wrapText="1"/>
      <protection hidden="1"/>
    </xf>
    <xf numFmtId="0" fontId="4" fillId="4" borderId="39" xfId="0" applyFont="1" applyFill="1" applyBorder="1" applyAlignment="1" applyProtection="1">
      <alignment horizontal="center" vertical="center" wrapText="1"/>
      <protection hidden="1"/>
    </xf>
    <xf numFmtId="0" fontId="4" fillId="4" borderId="16" xfId="0" applyFont="1" applyFill="1" applyBorder="1" applyAlignment="1" applyProtection="1">
      <alignment horizontal="center" vertical="center" wrapText="1"/>
      <protection hidden="1"/>
    </xf>
    <xf numFmtId="0" fontId="4" fillId="4" borderId="17" xfId="0" applyFont="1" applyFill="1" applyBorder="1" applyAlignment="1" applyProtection="1">
      <alignment horizontal="center" vertical="center" wrapText="1"/>
      <protection hidden="1"/>
    </xf>
    <xf numFmtId="0" fontId="4" fillId="4" borderId="15" xfId="0" applyFont="1" applyFill="1" applyBorder="1" applyAlignment="1" applyProtection="1">
      <alignment horizontal="center" vertical="center" wrapText="1"/>
      <protection hidden="1"/>
    </xf>
    <xf numFmtId="0" fontId="4" fillId="9" borderId="39" xfId="0" applyFont="1" applyFill="1" applyBorder="1" applyAlignment="1" applyProtection="1">
      <alignment horizontal="center" vertical="center" wrapText="1"/>
      <protection hidden="1"/>
    </xf>
    <xf numFmtId="0" fontId="4" fillId="9" borderId="15" xfId="0" applyFont="1" applyFill="1" applyBorder="1" applyAlignment="1" applyProtection="1">
      <alignment horizontal="center" vertical="center" wrapText="1"/>
      <protection hidden="1"/>
    </xf>
    <xf numFmtId="0" fontId="5" fillId="12" borderId="150" xfId="0" applyFont="1" applyFill="1" applyBorder="1" applyAlignment="1" applyProtection="1">
      <alignment horizontal="left" vertical="center" wrapText="1"/>
      <protection hidden="1"/>
    </xf>
    <xf numFmtId="0" fontId="5" fillId="0" borderId="19" xfId="0" applyFont="1" applyBorder="1" applyAlignment="1" applyProtection="1">
      <alignment horizontal="center" vertical="center" wrapText="1"/>
      <protection locked="0" hidden="1"/>
    </xf>
    <xf numFmtId="0" fontId="5" fillId="13" borderId="5" xfId="0" applyFont="1" applyFill="1" applyBorder="1" applyAlignment="1" applyProtection="1">
      <alignment horizontal="center" vertical="center" wrapText="1"/>
      <protection hidden="1"/>
    </xf>
    <xf numFmtId="0" fontId="3" fillId="0" borderId="6" xfId="0" applyFont="1" applyBorder="1" applyAlignment="1" applyProtection="1">
      <alignment horizontal="center" vertical="center" wrapText="1" shrinkToFit="1"/>
      <protection locked="0" hidden="1"/>
    </xf>
    <xf numFmtId="0" fontId="3" fillId="0" borderId="7" xfId="0" applyFont="1" applyBorder="1" applyAlignment="1" applyProtection="1">
      <alignment horizontal="center" vertical="center" wrapText="1" shrinkToFit="1"/>
      <protection locked="0" hidden="1"/>
    </xf>
    <xf numFmtId="0" fontId="2" fillId="13" borderId="87" xfId="0" applyFont="1" applyFill="1" applyBorder="1" applyAlignment="1" applyProtection="1">
      <alignment horizontal="center" vertical="center"/>
      <protection hidden="1"/>
    </xf>
    <xf numFmtId="0" fontId="2" fillId="0" borderId="81" xfId="0" applyFont="1" applyBorder="1" applyAlignment="1" applyProtection="1">
      <alignment horizontal="center" vertical="center"/>
      <protection locked="0" hidden="1"/>
    </xf>
    <xf numFmtId="0" fontId="2" fillId="0" borderId="65" xfId="0" applyFont="1" applyBorder="1" applyAlignment="1" applyProtection="1">
      <alignment horizontal="center" vertical="center"/>
      <protection locked="0" hidden="1"/>
    </xf>
    <xf numFmtId="0" fontId="1" fillId="0" borderId="5" xfId="0" applyFont="1" applyBorder="1" applyAlignment="1" applyProtection="1">
      <alignment horizontal="center" vertical="center"/>
      <protection locked="0" hidden="1"/>
    </xf>
    <xf numFmtId="0" fontId="28" fillId="0" borderId="6" xfId="0" applyFont="1" applyBorder="1" applyAlignment="1" applyProtection="1">
      <alignment horizontal="center" vertical="center" wrapText="1" shrinkToFit="1"/>
      <protection hidden="1"/>
    </xf>
    <xf numFmtId="0" fontId="1" fillId="0" borderId="6" xfId="0" applyFont="1" applyBorder="1" applyAlignment="1" applyProtection="1">
      <alignment horizontal="center" vertical="center"/>
      <protection locked="0" hidden="1"/>
    </xf>
    <xf numFmtId="0" fontId="1" fillId="0" borderId="7" xfId="0" applyFont="1" applyBorder="1" applyAlignment="1" applyProtection="1">
      <alignment horizontal="center" vertical="center"/>
      <protection locked="0" hidden="1"/>
    </xf>
    <xf numFmtId="0" fontId="3" fillId="0" borderId="5" xfId="0" applyFont="1" applyBorder="1" applyAlignment="1" applyProtection="1">
      <alignment horizontal="center" vertical="center" wrapText="1" shrinkToFit="1"/>
      <protection locked="0" hidden="1"/>
    </xf>
    <xf numFmtId="0" fontId="3" fillId="0" borderId="5" xfId="0" applyFont="1" applyBorder="1" applyAlignment="1" applyProtection="1">
      <alignment horizontal="center" vertical="center" wrapText="1" shrinkToFit="1"/>
      <protection hidden="1"/>
    </xf>
    <xf numFmtId="0" fontId="3" fillId="0" borderId="6" xfId="0" applyFont="1" applyBorder="1" applyAlignment="1" applyProtection="1">
      <alignment horizontal="center" vertical="center" wrapText="1" shrinkToFit="1"/>
      <protection hidden="1"/>
    </xf>
    <xf numFmtId="0" fontId="3" fillId="0" borderId="7" xfId="0" applyFont="1" applyBorder="1" applyAlignment="1" applyProtection="1">
      <alignment horizontal="center" vertical="center" wrapText="1" shrinkToFit="1"/>
      <protection hidden="1"/>
    </xf>
    <xf numFmtId="0" fontId="3" fillId="13" borderId="5" xfId="0" applyFont="1" applyFill="1" applyBorder="1" applyAlignment="1" applyProtection="1">
      <alignment horizontal="center" vertical="center" wrapText="1" shrinkToFit="1"/>
      <protection hidden="1"/>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5" fillId="12" borderId="151" xfId="0" applyFont="1" applyFill="1" applyBorder="1" applyAlignment="1" applyProtection="1">
      <alignment horizontal="left" vertical="center" wrapText="1"/>
      <protection hidden="1"/>
    </xf>
    <xf numFmtId="0" fontId="5" fillId="0" borderId="87" xfId="0" applyFont="1" applyBorder="1" applyAlignment="1" applyProtection="1">
      <alignment horizontal="center" vertical="center" wrapText="1"/>
      <protection locked="0" hidden="1"/>
    </xf>
    <xf numFmtId="0" fontId="5" fillId="13" borderId="54" xfId="0" applyFont="1" applyFill="1" applyBorder="1" applyAlignment="1" applyProtection="1">
      <alignment horizontal="center" vertical="center" wrapText="1"/>
      <protection hidden="1"/>
    </xf>
    <xf numFmtId="0" fontId="3" fillId="0" borderId="81" xfId="0" applyFont="1" applyBorder="1" applyAlignment="1" applyProtection="1">
      <alignment horizontal="center" vertical="center" wrapText="1" shrinkToFit="1"/>
      <protection locked="0" hidden="1"/>
    </xf>
    <xf numFmtId="0" fontId="3" fillId="0" borderId="66" xfId="0" applyFont="1" applyBorder="1" applyAlignment="1" applyProtection="1">
      <alignment horizontal="center" vertical="center" wrapText="1" shrinkToFit="1"/>
      <protection locked="0" hidden="1"/>
    </xf>
    <xf numFmtId="0" fontId="1" fillId="13" borderId="87" xfId="0" applyFont="1" applyFill="1" applyBorder="1" applyAlignment="1" applyProtection="1">
      <alignment horizontal="center" vertical="center"/>
      <protection hidden="1"/>
    </xf>
    <xf numFmtId="0" fontId="1" fillId="0" borderId="85" xfId="0" applyFont="1" applyBorder="1" applyAlignment="1" applyProtection="1">
      <alignment horizontal="center" vertical="center"/>
      <protection locked="0" hidden="1"/>
    </xf>
    <xf numFmtId="0" fontId="1" fillId="0" borderId="81" xfId="0" applyFont="1" applyBorder="1" applyAlignment="1" applyProtection="1">
      <alignment horizontal="center" vertical="center"/>
      <protection locked="0" hidden="1"/>
    </xf>
    <xf numFmtId="0" fontId="1" fillId="0" borderId="83" xfId="0" applyFont="1" applyBorder="1" applyAlignment="1" applyProtection="1">
      <alignment horizontal="center" vertical="center"/>
      <protection locked="0" hidden="1"/>
    </xf>
    <xf numFmtId="0" fontId="1" fillId="0" borderId="84" xfId="0" applyFont="1" applyBorder="1" applyAlignment="1" applyProtection="1">
      <alignment horizontal="center" vertical="center"/>
      <protection locked="0" hidden="1"/>
    </xf>
    <xf numFmtId="0" fontId="3" fillId="0" borderId="84" xfId="0" applyFont="1" applyBorder="1" applyAlignment="1" applyProtection="1">
      <alignment horizontal="center" vertical="center" wrapText="1" shrinkToFit="1"/>
      <protection locked="0" hidden="1"/>
    </xf>
    <xf numFmtId="0" fontId="3" fillId="0" borderId="85" xfId="0" applyFont="1" applyBorder="1" applyAlignment="1" applyProtection="1">
      <alignment horizontal="center" vertical="center" wrapText="1" shrinkToFit="1"/>
      <protection locked="0" hidden="1"/>
    </xf>
    <xf numFmtId="0" fontId="3" fillId="0" borderId="86" xfId="0" applyFont="1" applyBorder="1" applyAlignment="1" applyProtection="1">
      <alignment horizontal="center" vertical="center" wrapText="1" shrinkToFit="1"/>
      <protection locked="0" hidden="1"/>
    </xf>
    <xf numFmtId="0" fontId="3" fillId="0" borderId="54" xfId="0" applyFont="1" applyBorder="1" applyAlignment="1" applyProtection="1">
      <alignment horizontal="center" vertical="center" wrapText="1" shrinkToFit="1"/>
      <protection locked="0" hidden="1"/>
    </xf>
    <xf numFmtId="0" fontId="3" fillId="0" borderId="87" xfId="0" applyFont="1" applyBorder="1" applyAlignment="1" applyProtection="1">
      <alignment horizontal="center" vertical="center" wrapText="1" shrinkToFit="1"/>
      <protection hidden="1"/>
    </xf>
    <xf numFmtId="0" fontId="3" fillId="0" borderId="81" xfId="0" applyFont="1" applyBorder="1" applyAlignment="1" applyProtection="1">
      <alignment horizontal="center" vertical="center" wrapText="1" shrinkToFit="1"/>
      <protection hidden="1"/>
    </xf>
    <xf numFmtId="0" fontId="3" fillId="0" borderId="66" xfId="0" applyFont="1" applyBorder="1" applyAlignment="1" applyProtection="1">
      <alignment horizontal="center" vertical="center" wrapText="1" shrinkToFit="1"/>
      <protection hidden="1"/>
    </xf>
    <xf numFmtId="0" fontId="3" fillId="0" borderId="54" xfId="0" applyFont="1" applyBorder="1" applyAlignment="1" applyProtection="1">
      <alignment horizontal="center" vertical="center" wrapText="1" shrinkToFit="1"/>
      <protection hidden="1"/>
    </xf>
    <xf numFmtId="0" fontId="3" fillId="0" borderId="65" xfId="0" applyFont="1" applyBorder="1" applyAlignment="1" applyProtection="1">
      <alignment horizontal="center" vertical="center" wrapText="1" shrinkToFit="1"/>
      <protection hidden="1"/>
    </xf>
    <xf numFmtId="0" fontId="3" fillId="13" borderId="54" xfId="0" applyFont="1" applyFill="1" applyBorder="1" applyAlignment="1" applyProtection="1">
      <alignment horizontal="center" vertical="center" wrapText="1" shrinkToFit="1"/>
      <protection hidden="1"/>
    </xf>
    <xf numFmtId="0" fontId="1" fillId="0" borderId="81" xfId="0" applyFont="1" applyBorder="1" applyAlignment="1" applyProtection="1">
      <alignment horizontal="center" vertical="center"/>
      <protection locked="0"/>
    </xf>
    <xf numFmtId="0" fontId="1" fillId="0" borderId="66" xfId="0" applyFont="1" applyBorder="1" applyAlignment="1" applyProtection="1">
      <alignment horizontal="center" vertical="center"/>
      <protection locked="0"/>
    </xf>
    <xf numFmtId="0" fontId="1" fillId="0" borderId="81" xfId="0" applyFont="1" applyBorder="1" applyAlignment="1">
      <alignment horizontal="center" vertical="center"/>
    </xf>
    <xf numFmtId="0" fontId="5" fillId="2" borderId="81" xfId="0" applyFont="1" applyFill="1" applyBorder="1" applyAlignment="1" applyProtection="1">
      <alignment horizontal="center" vertical="center" wrapText="1"/>
      <protection hidden="1"/>
    </xf>
    <xf numFmtId="0" fontId="1" fillId="0" borderId="54" xfId="0" applyFont="1" applyBorder="1" applyAlignment="1" applyProtection="1">
      <alignment horizontal="center" vertical="center"/>
      <protection locked="0" hidden="1"/>
    </xf>
    <xf numFmtId="0" fontId="1" fillId="0" borderId="66" xfId="0" applyFont="1" applyBorder="1" applyAlignment="1" applyProtection="1">
      <alignment horizontal="center" vertical="center"/>
      <protection locked="0" hidden="1"/>
    </xf>
    <xf numFmtId="0" fontId="5" fillId="12" borderId="149" xfId="0" applyFont="1" applyFill="1" applyBorder="1" applyAlignment="1" applyProtection="1">
      <alignment horizontal="left" vertical="center" wrapText="1"/>
      <protection hidden="1"/>
    </xf>
    <xf numFmtId="0" fontId="5" fillId="0" borderId="39" xfId="0" applyFont="1" applyBorder="1" applyAlignment="1" applyProtection="1">
      <alignment horizontal="center" vertical="center" wrapText="1"/>
      <protection locked="0" hidden="1"/>
    </xf>
    <xf numFmtId="0" fontId="3" fillId="0" borderId="33" xfId="0" applyFont="1" applyBorder="1" applyAlignment="1" applyProtection="1">
      <alignment horizontal="center" vertical="center" wrapText="1" shrinkToFit="1"/>
      <protection hidden="1"/>
    </xf>
    <xf numFmtId="0" fontId="3" fillId="0" borderId="31" xfId="0" applyFont="1" applyBorder="1" applyAlignment="1" applyProtection="1">
      <alignment horizontal="center" vertical="center" wrapText="1" shrinkToFit="1"/>
      <protection hidden="1"/>
    </xf>
    <xf numFmtId="0" fontId="3" fillId="0" borderId="34" xfId="0" applyFont="1" applyBorder="1" applyAlignment="1" applyProtection="1">
      <alignment horizontal="center" vertical="center" wrapText="1" shrinkToFit="1"/>
      <protection hidden="1"/>
    </xf>
    <xf numFmtId="0" fontId="3" fillId="0" borderId="30" xfId="0" applyFont="1" applyBorder="1" applyAlignment="1" applyProtection="1">
      <alignment horizontal="center" vertical="center" wrapText="1" shrinkToFit="1"/>
      <protection hidden="1"/>
    </xf>
    <xf numFmtId="0" fontId="3" fillId="0" borderId="30" xfId="0" applyFont="1" applyBorder="1" applyAlignment="1" applyProtection="1">
      <alignment horizontal="center" vertical="center" wrapText="1" shrinkToFit="1"/>
      <protection locked="0" hidden="1"/>
    </xf>
    <xf numFmtId="0" fontId="3" fillId="0" borderId="31" xfId="0" applyFont="1" applyBorder="1" applyAlignment="1" applyProtection="1">
      <alignment horizontal="center" vertical="center" wrapText="1" shrinkToFit="1"/>
      <protection locked="0" hidden="1"/>
    </xf>
    <xf numFmtId="0" fontId="3" fillId="0" borderId="32" xfId="0" applyFont="1" applyBorder="1" applyAlignment="1" applyProtection="1">
      <alignment horizontal="center" vertical="center" wrapText="1" shrinkToFit="1"/>
      <protection locked="0" hidden="1"/>
    </xf>
    <xf numFmtId="0" fontId="3" fillId="13" borderId="30" xfId="0" applyFont="1" applyFill="1" applyBorder="1" applyAlignment="1" applyProtection="1">
      <alignment horizontal="center" vertical="center" wrapText="1" shrinkToFit="1"/>
      <protection hidden="1"/>
    </xf>
    <xf numFmtId="0" fontId="3" fillId="0" borderId="18" xfId="0" applyFont="1" applyBorder="1" applyAlignment="1" applyProtection="1">
      <alignment horizontal="center" vertical="center" wrapText="1" shrinkToFit="1"/>
      <protection locked="0" hidden="1"/>
    </xf>
    <xf numFmtId="0" fontId="3" fillId="0" borderId="65" xfId="0" applyFont="1" applyBorder="1" applyAlignment="1" applyProtection="1">
      <alignment horizontal="center" vertical="center" wrapText="1" shrinkToFit="1"/>
      <protection locked="0" hidden="1"/>
    </xf>
    <xf numFmtId="0" fontId="3" fillId="0" borderId="34" xfId="0" applyFont="1" applyBorder="1" applyAlignment="1" applyProtection="1">
      <alignment horizontal="center" vertical="center" wrapText="1" shrinkToFit="1"/>
      <protection locked="0" hidden="1"/>
    </xf>
    <xf numFmtId="0" fontId="1" fillId="0" borderId="31" xfId="0" applyFont="1" applyBorder="1" applyAlignment="1" applyProtection="1">
      <alignment horizontal="center" vertical="center"/>
      <protection locked="0" hidden="1"/>
    </xf>
    <xf numFmtId="0" fontId="1" fillId="0" borderId="34" xfId="0" applyFont="1" applyBorder="1" applyAlignment="1" applyProtection="1">
      <alignment horizontal="center" vertical="center"/>
      <protection locked="0" hidden="1"/>
    </xf>
    <xf numFmtId="0" fontId="1" fillId="0" borderId="31"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28" fillId="0" borderId="0" xfId="0" applyFont="1" applyAlignment="1" applyProtection="1">
      <alignment wrapText="1" shrinkToFit="1"/>
      <protection hidden="1"/>
    </xf>
    <xf numFmtId="0" fontId="3" fillId="0" borderId="0" xfId="0" applyFont="1" applyAlignment="1" applyProtection="1">
      <alignment wrapText="1" shrinkToFit="1"/>
      <protection hidden="1"/>
    </xf>
    <xf numFmtId="49" fontId="1" fillId="0" borderId="0" xfId="0" applyNumberFormat="1" applyFont="1" applyAlignment="1">
      <alignment horizontal="center"/>
    </xf>
    <xf numFmtId="0" fontId="1" fillId="0" borderId="0" xfId="0" applyFont="1" applyAlignment="1">
      <alignment vertical="center"/>
    </xf>
    <xf numFmtId="0" fontId="28" fillId="0" borderId="91" xfId="0" applyFont="1" applyBorder="1" applyAlignment="1" applyProtection="1">
      <alignment horizontal="center" vertical="center" wrapText="1" shrinkToFit="1"/>
      <protection hidden="1"/>
    </xf>
    <xf numFmtId="0" fontId="28" fillId="0" borderId="92" xfId="0" applyFont="1" applyBorder="1" applyAlignment="1" applyProtection="1">
      <alignment horizontal="center" vertical="center" wrapText="1" shrinkToFit="1"/>
      <protection hidden="1"/>
    </xf>
    <xf numFmtId="0" fontId="20" fillId="0" borderId="1" xfId="0" applyFont="1" applyBorder="1" applyAlignment="1" applyProtection="1">
      <alignment horizontal="center"/>
      <protection hidden="1"/>
    </xf>
    <xf numFmtId="0" fontId="16" fillId="0" borderId="3" xfId="0" applyFont="1" applyBorder="1" applyAlignment="1">
      <alignment horizontal="center"/>
    </xf>
    <xf numFmtId="0" fontId="16" fillId="0" borderId="4" xfId="0" applyFont="1" applyBorder="1" applyAlignment="1">
      <alignment horizontal="center"/>
    </xf>
    <xf numFmtId="49" fontId="17" fillId="0" borderId="42" xfId="0" applyNumberFormat="1" applyFont="1" applyBorder="1" applyAlignment="1">
      <alignment horizontal="center" vertical="center"/>
    </xf>
    <xf numFmtId="0" fontId="17" fillId="0" borderId="55" xfId="0" applyFont="1" applyBorder="1"/>
    <xf numFmtId="0" fontId="17" fillId="0" borderId="52" xfId="0" applyFont="1" applyBorder="1"/>
    <xf numFmtId="0" fontId="7" fillId="11" borderId="6" xfId="0" applyFont="1" applyFill="1" applyBorder="1" applyAlignment="1">
      <alignment horizontal="center" vertical="center" wrapText="1"/>
    </xf>
    <xf numFmtId="0" fontId="15" fillId="0" borderId="81" xfId="0" applyFont="1" applyBorder="1" applyAlignment="1">
      <alignment horizontal="center" vertical="center"/>
    </xf>
    <xf numFmtId="0" fontId="15" fillId="0" borderId="31" xfId="0" applyFont="1" applyBorder="1" applyAlignment="1">
      <alignment horizontal="center" vertical="center"/>
    </xf>
    <xf numFmtId="0" fontId="17" fillId="0" borderId="68" xfId="0" applyFont="1" applyBorder="1"/>
    <xf numFmtId="0" fontId="7" fillId="11" borderId="55" xfId="0" applyFont="1" applyFill="1" applyBorder="1" applyAlignment="1">
      <alignment horizontal="center" vertical="center" wrapText="1"/>
    </xf>
    <xf numFmtId="0" fontId="15" fillId="0" borderId="55" xfId="0" applyFont="1" applyBorder="1" applyAlignment="1">
      <alignment horizontal="center" vertical="center"/>
    </xf>
    <xf numFmtId="0" fontId="15" fillId="0" borderId="68" xfId="0" applyFont="1" applyBorder="1" applyAlignment="1">
      <alignment horizontal="center" vertical="center"/>
    </xf>
    <xf numFmtId="0" fontId="7" fillId="11" borderId="42"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0" xfId="0" applyFont="1" applyAlignment="1">
      <alignment horizontal="center" vertical="center" wrapText="1"/>
    </xf>
    <xf numFmtId="0" fontId="14" fillId="0" borderId="89" xfId="0" applyFont="1" applyBorder="1" applyAlignment="1">
      <alignment horizontal="center" vertical="center" wrapText="1"/>
    </xf>
    <xf numFmtId="0" fontId="20" fillId="0" borderId="6" xfId="0" applyFont="1" applyBorder="1" applyAlignment="1" applyProtection="1">
      <alignment horizontal="center" wrapText="1"/>
      <protection hidden="1"/>
    </xf>
    <xf numFmtId="0" fontId="16" fillId="0" borderId="6" xfId="0" applyFont="1" applyBorder="1" applyAlignment="1">
      <alignment horizontal="center" wrapText="1"/>
    </xf>
    <xf numFmtId="0" fontId="16" fillId="0" borderId="18" xfId="0" applyFont="1" applyBorder="1" applyAlignment="1">
      <alignment horizontal="center" wrapText="1"/>
    </xf>
    <xf numFmtId="0" fontId="20" fillId="0" borderId="5" xfId="0" applyFont="1" applyBorder="1" applyAlignment="1" applyProtection="1">
      <alignment horizontal="center" wrapText="1"/>
      <protection hidden="1"/>
    </xf>
    <xf numFmtId="0" fontId="20" fillId="0" borderId="19" xfId="0" applyFont="1" applyBorder="1" applyAlignment="1" applyProtection="1">
      <alignment horizontal="center" wrapText="1"/>
      <protection hidden="1"/>
    </xf>
    <xf numFmtId="0" fontId="16" fillId="0" borderId="7" xfId="0" applyFont="1" applyBorder="1" applyAlignment="1">
      <alignment horizontal="center" wrapText="1"/>
    </xf>
    <xf numFmtId="0" fontId="20" fillId="0" borderId="7" xfId="0" applyFont="1" applyBorder="1" applyAlignment="1" applyProtection="1">
      <alignment horizontal="center" wrapText="1"/>
      <protection hidden="1"/>
    </xf>
    <xf numFmtId="0" fontId="20" fillId="0" borderId="18" xfId="0" applyFont="1" applyBorder="1" applyAlignment="1" applyProtection="1">
      <alignment horizontal="center" wrapText="1"/>
      <protection hidden="1"/>
    </xf>
    <xf numFmtId="0" fontId="7" fillId="0" borderId="108" xfId="0" applyFont="1" applyBorder="1" applyAlignment="1">
      <alignment horizontal="center" vertical="center" wrapText="1"/>
    </xf>
    <xf numFmtId="0" fontId="15" fillId="0" borderId="108" xfId="0" applyFont="1" applyBorder="1" applyAlignment="1">
      <alignment horizontal="center" vertical="center"/>
    </xf>
    <xf numFmtId="0" fontId="15" fillId="0" borderId="109" xfId="0" applyFont="1" applyBorder="1" applyAlignment="1">
      <alignment horizontal="center" vertical="center"/>
    </xf>
    <xf numFmtId="0" fontId="7" fillId="0" borderId="111" xfId="0" applyFont="1" applyBorder="1" applyAlignment="1">
      <alignment horizontal="center" vertical="center" wrapText="1"/>
    </xf>
    <xf numFmtId="0" fontId="20" fillId="4" borderId="5" xfId="0" applyFont="1" applyFill="1" applyBorder="1" applyAlignment="1" applyProtection="1">
      <alignment horizontal="center" wrapText="1"/>
      <protection hidden="1"/>
    </xf>
    <xf numFmtId="0" fontId="20" fillId="4" borderId="4" xfId="0"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0" fontId="7" fillId="4" borderId="3" xfId="0" applyFont="1" applyFill="1" applyBorder="1" applyAlignment="1" applyProtection="1">
      <alignment horizontal="center" wrapText="1"/>
      <protection hidden="1"/>
    </xf>
    <xf numFmtId="0" fontId="7" fillId="4" borderId="4" xfId="0" applyFont="1" applyFill="1" applyBorder="1" applyAlignment="1" applyProtection="1">
      <alignment horizontal="center" wrapText="1"/>
      <protection hidden="1"/>
    </xf>
    <xf numFmtId="0" fontId="7" fillId="0" borderId="5" xfId="0" applyFont="1" applyBorder="1" applyAlignment="1">
      <alignment horizontal="center" vertical="center" wrapText="1"/>
    </xf>
    <xf numFmtId="0" fontId="15" fillId="0" borderId="54" xfId="0" applyFont="1" applyBorder="1" applyAlignment="1">
      <alignment horizontal="center" vertical="center"/>
    </xf>
    <xf numFmtId="0" fontId="15" fillId="0" borderId="30" xfId="0" applyFont="1" applyBorder="1" applyAlignment="1">
      <alignment horizontal="center" vertical="center"/>
    </xf>
    <xf numFmtId="0" fontId="14" fillId="0" borderId="1" xfId="0" applyFont="1" applyBorder="1" applyAlignment="1">
      <alignment horizontal="center" vertical="center"/>
    </xf>
    <xf numFmtId="0" fontId="8" fillId="0" borderId="11" xfId="0" applyFont="1" applyBorder="1" applyAlignment="1">
      <alignment horizontal="center" vertical="center"/>
    </xf>
    <xf numFmtId="0" fontId="8" fillId="0" borderId="23" xfId="0" applyFont="1" applyBorder="1" applyAlignment="1">
      <alignment horizontal="center" vertical="center"/>
    </xf>
    <xf numFmtId="0" fontId="7" fillId="0" borderId="5" xfId="0" applyFont="1" applyBorder="1" applyAlignment="1" applyProtection="1">
      <alignment horizontal="center" wrapText="1" shrinkToFit="1"/>
      <protection hidden="1"/>
    </xf>
    <xf numFmtId="0" fontId="7" fillId="0" borderId="6" xfId="0" applyFont="1" applyBorder="1" applyAlignment="1" applyProtection="1">
      <alignment horizontal="center" wrapText="1" shrinkToFit="1"/>
      <protection hidden="1"/>
    </xf>
    <xf numFmtId="0" fontId="7" fillId="0" borderId="7" xfId="0" applyFont="1" applyBorder="1" applyAlignment="1" applyProtection="1">
      <alignment horizontal="center" wrapText="1" shrinkToFit="1"/>
      <protection hidden="1"/>
    </xf>
    <xf numFmtId="0" fontId="7" fillId="0" borderId="15" xfId="0" applyFont="1" applyBorder="1" applyAlignment="1" applyProtection="1">
      <alignment horizontal="center" wrapText="1" shrinkToFit="1"/>
      <protection hidden="1"/>
    </xf>
    <xf numFmtId="0" fontId="7" fillId="0" borderId="16" xfId="0" applyFont="1" applyBorder="1" applyAlignment="1" applyProtection="1">
      <alignment horizontal="center" wrapText="1" shrinkToFit="1"/>
      <protection hidden="1"/>
    </xf>
    <xf numFmtId="0" fontId="7" fillId="0" borderId="17" xfId="0" applyFont="1" applyBorder="1" applyAlignment="1" applyProtection="1">
      <alignment horizontal="center" wrapText="1" shrinkToFit="1"/>
      <protection hidden="1"/>
    </xf>
    <xf numFmtId="0" fontId="20" fillId="0" borderId="15" xfId="0" applyFont="1" applyBorder="1" applyAlignment="1" applyProtection="1">
      <alignment horizontal="center" wrapText="1"/>
      <protection hidden="1"/>
    </xf>
    <xf numFmtId="0" fontId="20" fillId="0" borderId="16" xfId="0" applyFont="1" applyBorder="1" applyAlignment="1" applyProtection="1">
      <alignment horizontal="center" wrapText="1"/>
      <protection hidden="1"/>
    </xf>
    <xf numFmtId="0" fontId="20" fillId="0" borderId="17" xfId="0" applyFont="1" applyBorder="1" applyAlignment="1" applyProtection="1">
      <alignment horizontal="center" wrapText="1"/>
      <protection hidden="1"/>
    </xf>
    <xf numFmtId="0" fontId="7" fillId="12" borderId="19" xfId="0" applyFont="1" applyFill="1" applyBorder="1" applyAlignment="1" applyProtection="1">
      <alignment horizontal="center" vertical="center" wrapText="1" shrinkToFit="1"/>
      <protection locked="0" hidden="1"/>
    </xf>
    <xf numFmtId="0" fontId="7" fillId="12" borderId="87" xfId="0" applyFont="1" applyFill="1" applyBorder="1" applyAlignment="1" applyProtection="1">
      <alignment horizontal="center" vertical="center" wrapText="1" shrinkToFit="1"/>
      <protection locked="0" hidden="1"/>
    </xf>
    <xf numFmtId="0" fontId="7" fillId="12" borderId="39" xfId="0" applyFont="1" applyFill="1" applyBorder="1" applyAlignment="1">
      <alignment horizontal="center" vertical="center" wrapText="1" shrinkToFit="1"/>
    </xf>
    <xf numFmtId="49" fontId="17" fillId="0" borderId="6" xfId="0" applyNumberFormat="1" applyFont="1" applyBorder="1" applyAlignment="1" applyProtection="1">
      <alignment horizontal="center" vertical="center"/>
      <protection locked="0"/>
    </xf>
    <xf numFmtId="49" fontId="17" fillId="0" borderId="81" xfId="0" applyNumberFormat="1" applyFont="1" applyBorder="1" applyAlignment="1" applyProtection="1">
      <alignment horizontal="center" vertical="center"/>
      <protection locked="0"/>
    </xf>
    <xf numFmtId="0" fontId="17" fillId="0" borderId="16" xfId="0" applyFont="1" applyBorder="1" applyAlignment="1">
      <alignment horizontal="center" vertical="center"/>
    </xf>
    <xf numFmtId="0" fontId="14" fillId="12" borderId="33" xfId="0" applyFont="1" applyFill="1" applyBorder="1" applyAlignment="1">
      <alignment horizontal="center" vertical="center" wrapText="1" shrinkToFit="1"/>
    </xf>
    <xf numFmtId="49" fontId="18" fillId="0" borderId="6" xfId="0" applyNumberFormat="1" applyFont="1" applyBorder="1" applyAlignment="1" applyProtection="1">
      <alignment horizontal="center" vertical="center"/>
      <protection locked="0"/>
    </xf>
    <xf numFmtId="49" fontId="18" fillId="0" borderId="81" xfId="0" applyNumberFormat="1" applyFont="1" applyBorder="1" applyAlignment="1" applyProtection="1">
      <alignment horizontal="center" vertical="center"/>
      <protection locked="0"/>
    </xf>
    <xf numFmtId="0" fontId="18" fillId="0" borderId="31" xfId="0" applyFont="1" applyBorder="1" applyAlignment="1">
      <alignment horizontal="center" vertical="center"/>
    </xf>
    <xf numFmtId="0" fontId="20" fillId="0" borderId="1" xfId="0" applyFont="1" applyBorder="1" applyAlignment="1" applyProtection="1">
      <alignment horizontal="center" vertical="center" wrapText="1"/>
      <protection locked="0" hidden="1"/>
    </xf>
    <xf numFmtId="0" fontId="20" fillId="0" borderId="11" xfId="0" applyFont="1" applyBorder="1" applyAlignment="1" applyProtection="1">
      <alignment horizontal="center" vertical="center" wrapText="1"/>
      <protection locked="0" hidden="1"/>
    </xf>
    <xf numFmtId="0" fontId="20" fillId="0" borderId="23" xfId="0" applyFont="1" applyBorder="1" applyAlignment="1" applyProtection="1">
      <alignment horizontal="center" vertical="center" wrapText="1"/>
      <protection locked="0" hidden="1"/>
    </xf>
    <xf numFmtId="0" fontId="20" fillId="13" borderId="3" xfId="0" applyFont="1" applyFill="1" applyBorder="1" applyAlignment="1" applyProtection="1">
      <alignment horizontal="center" vertical="center" wrapText="1"/>
      <protection hidden="1"/>
    </xf>
    <xf numFmtId="0" fontId="20" fillId="13" borderId="13" xfId="0" applyFont="1" applyFill="1" applyBorder="1" applyAlignment="1" applyProtection="1">
      <alignment horizontal="center" vertical="center" wrapText="1"/>
      <protection hidden="1"/>
    </xf>
    <xf numFmtId="0" fontId="20" fillId="13" borderId="25" xfId="0" applyFont="1" applyFill="1" applyBorder="1" applyAlignment="1" applyProtection="1">
      <alignment horizontal="center" vertical="center" wrapText="1"/>
      <protection hidden="1"/>
    </xf>
    <xf numFmtId="0" fontId="16" fillId="0" borderId="91"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93" xfId="0" applyFont="1" applyBorder="1" applyAlignment="1">
      <alignment horizontal="center" vertical="center" wrapText="1"/>
    </xf>
    <xf numFmtId="0" fontId="14" fillId="12" borderId="39" xfId="0" applyFont="1" applyFill="1" applyBorder="1" applyAlignment="1">
      <alignment horizontal="center" vertical="center" wrapText="1" shrinkToFit="1"/>
    </xf>
    <xf numFmtId="0" fontId="18" fillId="0" borderId="16" xfId="0" applyFont="1" applyBorder="1" applyAlignment="1">
      <alignment horizontal="center" vertical="center"/>
    </xf>
    <xf numFmtId="0" fontId="14" fillId="12" borderId="87" xfId="0" applyFont="1" applyFill="1" applyBorder="1" applyAlignment="1">
      <alignment horizontal="center" vertical="center" wrapText="1" shrinkToFit="1"/>
    </xf>
    <xf numFmtId="0" fontId="18" fillId="0" borderId="81" xfId="0" applyFont="1" applyBorder="1" applyAlignment="1">
      <alignment horizontal="center" vertical="center"/>
    </xf>
    <xf numFmtId="0" fontId="7" fillId="12" borderId="2" xfId="0" applyFont="1" applyFill="1" applyBorder="1" applyAlignment="1" applyProtection="1">
      <alignment horizontal="center" vertical="center" wrapText="1" shrinkToFit="1"/>
      <protection locked="0" hidden="1"/>
    </xf>
    <xf numFmtId="0" fontId="7" fillId="12" borderId="12" xfId="0" applyFont="1" applyFill="1" applyBorder="1" applyAlignment="1" applyProtection="1">
      <alignment horizontal="center" vertical="center" wrapText="1" shrinkToFit="1"/>
      <protection locked="0" hidden="1"/>
    </xf>
    <xf numFmtId="0" fontId="7" fillId="12" borderId="24" xfId="0" applyFont="1" applyFill="1" applyBorder="1" applyAlignment="1" applyProtection="1">
      <alignment horizontal="center" vertical="center" wrapText="1" shrinkToFit="1"/>
      <protection locked="0" hidden="1"/>
    </xf>
    <xf numFmtId="49" fontId="18" fillId="0" borderId="3" xfId="0" applyNumberFormat="1" applyFont="1" applyBorder="1" applyAlignment="1" applyProtection="1">
      <alignment horizontal="center" vertical="center"/>
      <protection locked="0"/>
    </xf>
    <xf numFmtId="49" fontId="18" fillId="0" borderId="13" xfId="0" applyNumberFormat="1" applyFont="1" applyBorder="1" applyAlignment="1" applyProtection="1">
      <alignment horizontal="center" vertical="center"/>
      <protection locked="0"/>
    </xf>
    <xf numFmtId="49" fontId="18" fillId="0" borderId="25" xfId="0" applyNumberFormat="1"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hidden="1"/>
    </xf>
    <xf numFmtId="0" fontId="20" fillId="0" borderId="11" xfId="0" applyFont="1" applyBorder="1" applyAlignment="1" applyProtection="1">
      <alignment horizontal="center" vertical="center"/>
      <protection locked="0" hidden="1"/>
    </xf>
    <xf numFmtId="0" fontId="20" fillId="0" borderId="23" xfId="0" applyFont="1" applyBorder="1" applyAlignment="1" applyProtection="1">
      <alignment horizontal="center" vertical="center"/>
      <protection locked="0" hidden="1"/>
    </xf>
    <xf numFmtId="0" fontId="14" fillId="12" borderId="19" xfId="0" applyFont="1" applyFill="1" applyBorder="1" applyAlignment="1" applyProtection="1">
      <alignment horizontal="center" vertical="center" wrapText="1" shrinkToFit="1"/>
      <protection locked="0" hidden="1"/>
    </xf>
    <xf numFmtId="0" fontId="14" fillId="12" borderId="87" xfId="0" applyFont="1" applyFill="1" applyBorder="1" applyAlignment="1" applyProtection="1">
      <alignment horizontal="center" vertical="center" wrapText="1" shrinkToFit="1"/>
      <protection locked="0" hidden="1"/>
    </xf>
    <xf numFmtId="0" fontId="14" fillId="12" borderId="24" xfId="0" applyFont="1" applyFill="1" applyBorder="1" applyAlignment="1">
      <alignment horizontal="center" vertical="center" wrapText="1" shrinkToFit="1"/>
    </xf>
    <xf numFmtId="49" fontId="18" fillId="2" borderId="3" xfId="0" applyNumberFormat="1" applyFont="1" applyFill="1" applyBorder="1" applyAlignment="1" applyProtection="1">
      <alignment horizontal="center" vertical="center"/>
      <protection locked="0"/>
    </xf>
    <xf numFmtId="49" fontId="18" fillId="2" borderId="13" xfId="0" applyNumberFormat="1" applyFont="1" applyFill="1" applyBorder="1" applyAlignment="1" applyProtection="1">
      <alignment horizontal="center" vertical="center"/>
      <protection locked="0"/>
    </xf>
    <xf numFmtId="0" fontId="18" fillId="2" borderId="25" xfId="0" applyFont="1" applyFill="1" applyBorder="1" applyAlignment="1">
      <alignment horizontal="center" vertical="center"/>
    </xf>
    <xf numFmtId="49" fontId="14" fillId="12" borderId="2" xfId="0" applyNumberFormat="1" applyFont="1" applyFill="1" applyBorder="1" applyAlignment="1" applyProtection="1">
      <alignment horizontal="center" vertical="center" wrapText="1"/>
      <protection locked="0"/>
    </xf>
    <xf numFmtId="49" fontId="14" fillId="12" borderId="12" xfId="0" applyNumberFormat="1" applyFont="1" applyFill="1" applyBorder="1" applyAlignment="1" applyProtection="1">
      <alignment horizontal="center" vertical="center" wrapText="1"/>
      <protection locked="0"/>
    </xf>
    <xf numFmtId="0" fontId="14" fillId="12" borderId="24" xfId="0" applyFont="1" applyFill="1" applyBorder="1" applyAlignment="1">
      <alignment horizontal="center" vertical="center" wrapText="1"/>
    </xf>
    <xf numFmtId="49" fontId="18" fillId="2" borderId="6" xfId="0" applyNumberFormat="1" applyFont="1" applyFill="1" applyBorder="1" applyAlignment="1" applyProtection="1">
      <alignment horizontal="center" vertical="center"/>
      <protection locked="0"/>
    </xf>
    <xf numFmtId="49" fontId="18" fillId="2" borderId="81" xfId="0" applyNumberFormat="1" applyFont="1" applyFill="1" applyBorder="1" applyAlignment="1" applyProtection="1">
      <alignment horizontal="center" vertical="center"/>
      <protection locked="0"/>
    </xf>
    <xf numFmtId="0" fontId="18" fillId="2" borderId="16" xfId="0" applyFont="1" applyFill="1" applyBorder="1" applyAlignment="1">
      <alignment horizontal="center" vertical="center"/>
    </xf>
    <xf numFmtId="0" fontId="14" fillId="12" borderId="100" xfId="0" applyFont="1" applyFill="1" applyBorder="1" applyAlignment="1">
      <alignment horizontal="center" vertical="center" wrapText="1"/>
    </xf>
    <xf numFmtId="0" fontId="14" fillId="12" borderId="0" xfId="0" applyFont="1" applyFill="1" applyAlignment="1">
      <alignment horizontal="center" vertical="center" wrapText="1"/>
    </xf>
    <xf numFmtId="0" fontId="14" fillId="12" borderId="21" xfId="0" applyFont="1" applyFill="1" applyBorder="1" applyAlignment="1">
      <alignment horizontal="center" vertical="center" wrapText="1"/>
    </xf>
    <xf numFmtId="0" fontId="18" fillId="2" borderId="31" xfId="0" applyFont="1" applyFill="1" applyBorder="1" applyAlignment="1">
      <alignment horizontal="center" vertical="center"/>
    </xf>
    <xf numFmtId="0" fontId="14" fillId="14" borderId="39"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82" xfId="0" applyFont="1" applyFill="1" applyBorder="1" applyAlignment="1">
      <alignment horizontal="center" vertical="center" wrapText="1"/>
    </xf>
    <xf numFmtId="0" fontId="14" fillId="12" borderId="39" xfId="0" applyFont="1" applyFill="1" applyBorder="1" applyAlignment="1">
      <alignment horizontal="center" vertical="center" wrapText="1"/>
    </xf>
    <xf numFmtId="0" fontId="14" fillId="12" borderId="12"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8" fillId="2" borderId="85" xfId="0" applyFont="1" applyFill="1" applyBorder="1" applyAlignment="1">
      <alignment horizontal="center" vertical="center"/>
    </xf>
    <xf numFmtId="0" fontId="22" fillId="0" borderId="91" xfId="0" applyFont="1" applyBorder="1" applyAlignment="1">
      <alignment horizontal="center" vertical="center" wrapText="1"/>
    </xf>
    <xf numFmtId="0" fontId="22" fillId="0" borderId="92" xfId="0" applyFont="1" applyBorder="1" applyAlignment="1">
      <alignment horizontal="center" vertical="center" wrapText="1"/>
    </xf>
    <xf numFmtId="0" fontId="22" fillId="0" borderId="93" xfId="0" applyFont="1" applyBorder="1" applyAlignment="1">
      <alignment horizontal="center" vertical="center" wrapText="1"/>
    </xf>
    <xf numFmtId="0" fontId="7" fillId="12" borderId="82" xfId="0" applyFont="1" applyFill="1" applyBorder="1" applyAlignment="1" applyProtection="1">
      <alignment horizontal="center" vertical="center" wrapText="1" shrinkToFit="1"/>
      <protection locked="0" hidden="1"/>
    </xf>
    <xf numFmtId="0" fontId="7" fillId="12" borderId="39" xfId="0" applyFont="1" applyFill="1" applyBorder="1" applyAlignment="1" applyProtection="1">
      <alignment horizontal="center" vertical="center" wrapText="1" shrinkToFit="1"/>
      <protection locked="0" hidden="1"/>
    </xf>
    <xf numFmtId="0" fontId="14" fillId="14" borderId="24" xfId="0" applyFont="1" applyFill="1" applyBorder="1" applyAlignment="1">
      <alignment horizontal="center" vertical="center" wrapText="1"/>
    </xf>
    <xf numFmtId="49" fontId="18" fillId="2" borderId="25" xfId="0" applyNumberFormat="1"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wrapText="1"/>
      <protection locked="0" hidden="1"/>
    </xf>
    <xf numFmtId="0" fontId="20" fillId="2" borderId="11" xfId="0" applyFont="1" applyFill="1" applyBorder="1" applyAlignment="1" applyProtection="1">
      <alignment horizontal="center" vertical="center" wrapText="1"/>
      <protection locked="0" hidden="1"/>
    </xf>
    <xf numFmtId="0" fontId="20" fillId="2" borderId="23" xfId="0" applyFont="1" applyFill="1" applyBorder="1" applyAlignment="1" applyProtection="1">
      <alignment horizontal="center" vertical="center" wrapText="1"/>
      <protection locked="0" hidden="1"/>
    </xf>
    <xf numFmtId="0" fontId="7" fillId="15" borderId="101" xfId="0" applyFont="1" applyFill="1" applyBorder="1" applyAlignment="1">
      <alignment horizontal="center" vertical="center" wrapText="1" shrinkToFit="1"/>
    </xf>
    <xf numFmtId="0" fontId="7" fillId="12" borderId="102" xfId="0" applyFont="1" applyFill="1" applyBorder="1" applyAlignment="1">
      <alignment wrapText="1"/>
    </xf>
    <xf numFmtId="0" fontId="7" fillId="12" borderId="103" xfId="0" applyFont="1" applyFill="1" applyBorder="1" applyAlignment="1">
      <alignment wrapText="1"/>
    </xf>
    <xf numFmtId="0" fontId="7" fillId="12" borderId="104" xfId="0" applyFont="1" applyFill="1" applyBorder="1" applyAlignment="1" applyProtection="1">
      <alignment horizontal="center" vertical="center" wrapText="1" shrinkToFit="1"/>
      <protection locked="0" hidden="1"/>
    </xf>
    <xf numFmtId="49" fontId="18" fillId="0" borderId="90"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49" fontId="18" fillId="0" borderId="66" xfId="0" applyNumberFormat="1" applyFont="1" applyBorder="1" applyAlignment="1" applyProtection="1">
      <alignment horizontal="center" vertical="center"/>
      <protection locked="0"/>
    </xf>
    <xf numFmtId="0" fontId="18" fillId="0" borderId="17" xfId="0" applyFont="1" applyBorder="1" applyAlignment="1">
      <alignment horizontal="center" vertical="center"/>
    </xf>
    <xf numFmtId="0" fontId="20" fillId="0" borderId="38" xfId="0" applyFont="1" applyBorder="1" applyAlignment="1" applyProtection="1">
      <alignment horizontal="center" vertical="center" wrapText="1"/>
      <protection locked="0" hidden="1"/>
    </xf>
    <xf numFmtId="0" fontId="20" fillId="0" borderId="41" xfId="0" applyFont="1" applyBorder="1" applyAlignment="1" applyProtection="1">
      <alignment horizontal="center" vertical="center" wrapText="1"/>
      <protection locked="0" hidden="1"/>
    </xf>
    <xf numFmtId="0" fontId="20" fillId="0" borderId="94" xfId="0" applyFont="1" applyBorder="1" applyAlignment="1" applyProtection="1">
      <alignment horizontal="center" vertical="center" wrapText="1"/>
      <protection locked="0" hidden="1"/>
    </xf>
    <xf numFmtId="0" fontId="20" fillId="13" borderId="2" xfId="0" applyFont="1" applyFill="1" applyBorder="1" applyAlignment="1" applyProtection="1">
      <alignment horizontal="center" vertical="center" wrapText="1"/>
      <protection hidden="1"/>
    </xf>
    <xf numFmtId="0" fontId="20" fillId="13" borderId="12" xfId="0" applyFont="1" applyFill="1" applyBorder="1" applyAlignment="1" applyProtection="1">
      <alignment horizontal="center" vertical="center" wrapText="1"/>
      <protection hidden="1"/>
    </xf>
    <xf numFmtId="0" fontId="20" fillId="13" borderId="24" xfId="0" applyFont="1" applyFill="1" applyBorder="1" applyAlignment="1" applyProtection="1">
      <alignment horizontal="center" vertical="center" wrapText="1"/>
      <protection hidden="1"/>
    </xf>
    <xf numFmtId="0" fontId="14" fillId="12" borderId="2" xfId="0" applyFont="1" applyFill="1" applyBorder="1" applyAlignment="1">
      <alignment horizontal="center" vertical="center" wrapText="1" shrinkToFit="1"/>
    </xf>
    <xf numFmtId="0" fontId="14" fillId="12" borderId="12" xfId="0" applyFont="1" applyFill="1" applyBorder="1" applyAlignment="1">
      <alignment horizontal="center" vertical="center" wrapText="1" shrinkToFit="1"/>
    </xf>
    <xf numFmtId="0" fontId="18" fillId="0" borderId="95" xfId="0" applyFont="1" applyBorder="1" applyAlignment="1">
      <alignment horizontal="center" vertical="center"/>
    </xf>
    <xf numFmtId="0" fontId="18" fillId="0" borderId="40" xfId="0" applyFont="1" applyBorder="1" applyAlignment="1">
      <alignment horizontal="center" vertical="center"/>
    </xf>
    <xf numFmtId="0" fontId="14" fillId="12" borderId="2" xfId="0" applyFont="1" applyFill="1" applyBorder="1" applyAlignment="1">
      <alignment horizontal="center" vertical="center" wrapText="1"/>
    </xf>
    <xf numFmtId="49" fontId="18" fillId="0" borderId="10" xfId="0" applyNumberFormat="1" applyFont="1" applyBorder="1" applyAlignment="1">
      <alignment horizontal="center" vertical="center"/>
    </xf>
    <xf numFmtId="49" fontId="18" fillId="0" borderId="89" xfId="0" applyNumberFormat="1" applyFont="1" applyBorder="1" applyAlignment="1">
      <alignment horizontal="center" vertical="center"/>
    </xf>
    <xf numFmtId="49" fontId="18" fillId="0" borderId="98" xfId="0" applyNumberFormat="1" applyFont="1" applyBorder="1" applyAlignment="1">
      <alignment horizontal="center" vertical="center"/>
    </xf>
    <xf numFmtId="49" fontId="18" fillId="0" borderId="4"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18" fillId="0" borderId="26" xfId="0" applyNumberFormat="1" applyFont="1" applyBorder="1" applyAlignment="1">
      <alignment horizontal="center" vertical="center"/>
    </xf>
    <xf numFmtId="49" fontId="18" fillId="0" borderId="7" xfId="0" applyNumberFormat="1" applyFont="1" applyBorder="1" applyAlignment="1">
      <alignment horizontal="center" vertical="center"/>
    </xf>
    <xf numFmtId="49" fontId="18" fillId="0" borderId="66" xfId="0" applyNumberFormat="1" applyFont="1" applyBorder="1" applyAlignment="1">
      <alignment horizontal="center" vertical="center"/>
    </xf>
    <xf numFmtId="49" fontId="18" fillId="0" borderId="17" xfId="0" applyNumberFormat="1" applyFont="1" applyBorder="1" applyAlignment="1">
      <alignment horizontal="center" vertical="center"/>
    </xf>
    <xf numFmtId="0" fontId="15" fillId="0" borderId="41" xfId="0" applyFont="1" applyBorder="1" applyAlignment="1" applyProtection="1">
      <alignment horizontal="center" vertical="center" wrapText="1" shrinkToFit="1"/>
      <protection hidden="1"/>
    </xf>
    <xf numFmtId="0" fontId="15" fillId="0" borderId="94" xfId="0" applyFont="1" applyBorder="1" applyAlignment="1" applyProtection="1">
      <alignment horizontal="center" vertical="center" wrapText="1" shrinkToFit="1"/>
      <protection hidden="1"/>
    </xf>
    <xf numFmtId="0" fontId="15" fillId="0" borderId="38" xfId="0" applyFont="1" applyBorder="1" applyAlignment="1" applyProtection="1">
      <alignment horizontal="center" vertical="center" wrapText="1" shrinkToFit="1"/>
      <protection hidden="1"/>
    </xf>
    <xf numFmtId="0" fontId="20" fillId="13" borderId="1" xfId="0" applyFont="1" applyFill="1" applyBorder="1" applyAlignment="1" applyProtection="1">
      <alignment horizontal="center" vertical="center" wrapText="1"/>
      <protection hidden="1"/>
    </xf>
    <xf numFmtId="0" fontId="20" fillId="13" borderId="11" xfId="0" applyFont="1" applyFill="1" applyBorder="1" applyAlignment="1" applyProtection="1">
      <alignment horizontal="center" vertical="center" wrapText="1"/>
      <protection hidden="1"/>
    </xf>
    <xf numFmtId="0" fontId="20" fillId="13" borderId="23" xfId="0" applyFont="1" applyFill="1" applyBorder="1" applyAlignment="1" applyProtection="1">
      <alignment horizontal="center" vertical="center" wrapText="1"/>
      <protection hidden="1"/>
    </xf>
    <xf numFmtId="0" fontId="20" fillId="0" borderId="5" xfId="0" applyFont="1" applyBorder="1" applyAlignment="1" applyProtection="1">
      <alignment horizontal="center" vertical="center" wrapText="1"/>
      <protection locked="0" hidden="1"/>
    </xf>
    <xf numFmtId="0" fontId="20" fillId="0" borderId="54" xfId="0" applyFont="1" applyBorder="1" applyAlignment="1" applyProtection="1">
      <alignment horizontal="center" vertical="center" wrapText="1"/>
      <protection locked="0" hidden="1"/>
    </xf>
    <xf numFmtId="0" fontId="20" fillId="0" borderId="15" xfId="0" applyFont="1" applyBorder="1" applyAlignment="1" applyProtection="1">
      <alignment horizontal="center" vertical="center" wrapText="1"/>
      <protection locked="0" hidden="1"/>
    </xf>
    <xf numFmtId="0" fontId="20" fillId="0" borderId="30" xfId="0" applyFont="1" applyBorder="1" applyAlignment="1" applyProtection="1">
      <alignment horizontal="center" vertical="center" wrapText="1"/>
      <protection locked="0" hidden="1"/>
    </xf>
    <xf numFmtId="0" fontId="20" fillId="13" borderId="81" xfId="0" applyFont="1" applyFill="1" applyBorder="1" applyAlignment="1" applyProtection="1">
      <alignment horizontal="center" vertical="center" wrapText="1"/>
      <protection hidden="1"/>
    </xf>
    <xf numFmtId="0" fontId="7" fillId="12" borderId="33" xfId="0" applyFont="1" applyFill="1" applyBorder="1" applyAlignment="1" applyProtection="1">
      <alignment horizontal="center" vertical="center" wrapText="1" shrinkToFit="1"/>
      <protection locked="0" hidden="1"/>
    </xf>
    <xf numFmtId="49" fontId="19" fillId="0" borderId="3" xfId="0" applyNumberFormat="1" applyFont="1" applyBorder="1" applyAlignment="1" applyProtection="1">
      <alignment horizontal="center" vertical="center"/>
      <protection locked="0"/>
    </xf>
    <xf numFmtId="49" fontId="19" fillId="0" borderId="13" xfId="0" applyNumberFormat="1"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0" fontId="14" fillId="0" borderId="91" xfId="0" applyFont="1" applyBorder="1" applyAlignment="1">
      <alignment horizontal="center" vertical="center" wrapText="1"/>
    </xf>
    <xf numFmtId="0" fontId="14" fillId="0" borderId="92" xfId="0" applyFont="1" applyBorder="1" applyAlignment="1">
      <alignment horizontal="center" vertical="center" wrapText="1"/>
    </xf>
    <xf numFmtId="0" fontId="14" fillId="0" borderId="93" xfId="0" applyFont="1" applyBorder="1" applyAlignment="1">
      <alignment horizontal="center" vertical="center" wrapText="1"/>
    </xf>
    <xf numFmtId="49" fontId="18" fillId="0" borderId="2" xfId="0" applyNumberFormat="1" applyFont="1" applyBorder="1" applyAlignment="1" applyProtection="1">
      <alignment horizontal="center" vertical="center"/>
      <protection locked="0"/>
    </xf>
    <xf numFmtId="49" fontId="18" fillId="0" borderId="12" xfId="0" applyNumberFormat="1" applyFont="1" applyBorder="1" applyAlignment="1" applyProtection="1">
      <alignment horizontal="center" vertical="center"/>
      <protection locked="0"/>
    </xf>
    <xf numFmtId="49" fontId="18" fillId="0" borderId="24" xfId="0" applyNumberFormat="1"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49" fontId="18" fillId="0" borderId="3" xfId="0" applyNumberFormat="1" applyFont="1" applyBorder="1" applyAlignment="1">
      <alignment horizontal="center" vertical="center"/>
    </xf>
    <xf numFmtId="49" fontId="18" fillId="0" borderId="13" xfId="0" applyNumberFormat="1" applyFont="1" applyBorder="1" applyAlignment="1">
      <alignment horizontal="center" vertical="center"/>
    </xf>
    <xf numFmtId="49" fontId="18" fillId="0" borderId="25" xfId="0" applyNumberFormat="1" applyFont="1" applyBorder="1" applyAlignment="1">
      <alignment horizontal="center" vertical="center"/>
    </xf>
    <xf numFmtId="49" fontId="17" fillId="0" borderId="13" xfId="0" applyNumberFormat="1" applyFont="1" applyBorder="1" applyAlignment="1">
      <alignment horizontal="center" vertical="center"/>
    </xf>
    <xf numFmtId="0" fontId="20" fillId="13" borderId="6" xfId="0" applyFont="1" applyFill="1" applyBorder="1" applyAlignment="1" applyProtection="1">
      <alignment horizontal="center" vertical="center" wrapText="1"/>
      <protection hidden="1"/>
    </xf>
    <xf numFmtId="0" fontId="20" fillId="13" borderId="31" xfId="0" applyFont="1" applyFill="1" applyBorder="1" applyAlignment="1" applyProtection="1">
      <alignment horizontal="center" vertical="center" wrapText="1"/>
      <protection hidden="1"/>
    </xf>
    <xf numFmtId="0" fontId="7" fillId="13" borderId="3" xfId="0" applyFont="1" applyFill="1" applyBorder="1" applyAlignment="1" applyProtection="1">
      <alignment horizontal="center" vertical="center" wrapText="1"/>
      <protection hidden="1"/>
    </xf>
    <xf numFmtId="0" fontId="7" fillId="13" borderId="13" xfId="0" applyFont="1" applyFill="1" applyBorder="1" applyAlignment="1" applyProtection="1">
      <alignment horizontal="center" vertical="center" wrapText="1"/>
      <protection hidden="1"/>
    </xf>
    <xf numFmtId="0" fontId="7" fillId="13" borderId="25" xfId="0" applyFont="1" applyFill="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locked="0" hidden="1"/>
    </xf>
    <xf numFmtId="0" fontId="7" fillId="0" borderId="54" xfId="0" applyFont="1" applyBorder="1" applyAlignment="1" applyProtection="1">
      <alignment horizontal="center" vertical="center" wrapText="1"/>
      <protection locked="0" hidden="1"/>
    </xf>
    <xf numFmtId="0" fontId="7" fillId="0" borderId="30" xfId="0" applyFont="1" applyBorder="1" applyAlignment="1" applyProtection="1">
      <alignment horizontal="center" vertical="center" wrapText="1"/>
      <protection locked="0" hidden="1"/>
    </xf>
    <xf numFmtId="0" fontId="14" fillId="12" borderId="19" xfId="0" applyFont="1" applyFill="1" applyBorder="1" applyAlignment="1">
      <alignment horizontal="center" vertical="center" wrapText="1"/>
    </xf>
    <xf numFmtId="0" fontId="14" fillId="12" borderId="87" xfId="0" applyFont="1" applyFill="1" applyBorder="1" applyAlignment="1">
      <alignment horizontal="center" vertical="center" wrapText="1"/>
    </xf>
    <xf numFmtId="0" fontId="14" fillId="12" borderId="33" xfId="0" applyFont="1" applyFill="1" applyBorder="1" applyAlignment="1">
      <alignment horizontal="center" vertical="center" wrapText="1"/>
    </xf>
    <xf numFmtId="49" fontId="19" fillId="0" borderId="3" xfId="0" applyNumberFormat="1" applyFont="1" applyBorder="1" applyAlignment="1">
      <alignment horizontal="center" vertical="center" wrapText="1"/>
    </xf>
    <xf numFmtId="49" fontId="19" fillId="0" borderId="13" xfId="0" applyNumberFormat="1" applyFont="1" applyBorder="1" applyAlignment="1">
      <alignment horizontal="center" vertical="center" wrapText="1"/>
    </xf>
    <xf numFmtId="49" fontId="19" fillId="0" borderId="25" xfId="0" applyNumberFormat="1" applyFont="1" applyBorder="1" applyAlignment="1">
      <alignment horizontal="center" vertical="center" wrapText="1"/>
    </xf>
    <xf numFmtId="49" fontId="19" fillId="0" borderId="6" xfId="0" applyNumberFormat="1" applyFont="1" applyBorder="1" applyAlignment="1">
      <alignment horizontal="center" vertical="center" wrapText="1"/>
    </xf>
    <xf numFmtId="49" fontId="19" fillId="0" borderId="81" xfId="0" applyNumberFormat="1" applyFont="1" applyBorder="1" applyAlignment="1">
      <alignment horizontal="center" vertical="center" wrapText="1"/>
    </xf>
    <xf numFmtId="49" fontId="19" fillId="0" borderId="31" xfId="0" applyNumberFormat="1" applyFont="1" applyBorder="1" applyAlignment="1">
      <alignment horizontal="center" vertical="center" wrapText="1"/>
    </xf>
    <xf numFmtId="49" fontId="19" fillId="0" borderId="85" xfId="0" applyNumberFormat="1" applyFont="1" applyBorder="1" applyAlignment="1">
      <alignment horizontal="center" vertical="center" wrapText="1"/>
    </xf>
    <xf numFmtId="49" fontId="19" fillId="0" borderId="16" xfId="0" applyNumberFormat="1" applyFont="1" applyBorder="1" applyAlignment="1">
      <alignment horizontal="center" vertical="center" wrapText="1"/>
    </xf>
    <xf numFmtId="0" fontId="7" fillId="12" borderId="5" xfId="0" applyFont="1" applyFill="1" applyBorder="1" applyAlignment="1" applyProtection="1">
      <alignment horizontal="center" vertical="center" wrapText="1" shrinkToFit="1"/>
      <protection locked="0" hidden="1"/>
    </xf>
    <xf numFmtId="0" fontId="7" fillId="12" borderId="54" xfId="0" applyFont="1" applyFill="1" applyBorder="1" applyAlignment="1" applyProtection="1">
      <alignment horizontal="center" vertical="center" wrapText="1" shrinkToFit="1"/>
      <protection locked="0" hidden="1"/>
    </xf>
    <xf numFmtId="0" fontId="14" fillId="12" borderId="30" xfId="0" applyFont="1" applyFill="1" applyBorder="1" applyAlignment="1">
      <alignment horizontal="center" vertical="center" wrapText="1" shrinkToFit="1"/>
    </xf>
    <xf numFmtId="0" fontId="18" fillId="0" borderId="25" xfId="0" applyFont="1" applyBorder="1" applyAlignment="1">
      <alignment horizontal="center" vertical="center"/>
    </xf>
    <xf numFmtId="0" fontId="11" fillId="0" borderId="1" xfId="0" applyFont="1" applyBorder="1" applyAlignment="1" applyProtection="1">
      <alignment horizontal="center" vertical="center" wrapText="1"/>
      <protection locked="0" hidden="1"/>
    </xf>
    <xf numFmtId="0" fontId="11" fillId="0" borderId="11" xfId="0" applyFont="1" applyBorder="1" applyAlignment="1" applyProtection="1">
      <alignment horizontal="center" vertical="center" wrapText="1"/>
      <protection locked="0" hidden="1"/>
    </xf>
    <xf numFmtId="0" fontId="11" fillId="0" borderId="23" xfId="0" applyFont="1" applyBorder="1" applyAlignment="1" applyProtection="1">
      <alignment horizontal="center" vertical="center" wrapText="1"/>
      <protection locked="0" hidden="1"/>
    </xf>
    <xf numFmtId="0" fontId="11" fillId="13" borderId="3" xfId="0" applyFont="1" applyFill="1" applyBorder="1" applyAlignment="1" applyProtection="1">
      <alignment horizontal="center" vertical="center" wrapText="1"/>
      <protection hidden="1"/>
    </xf>
    <xf numFmtId="0" fontId="11" fillId="13" borderId="13" xfId="0" applyFont="1" applyFill="1" applyBorder="1" applyAlignment="1" applyProtection="1">
      <alignment horizontal="center" vertical="center" wrapText="1"/>
      <protection hidden="1"/>
    </xf>
    <xf numFmtId="0" fontId="11" fillId="13" borderId="25" xfId="0" applyFont="1" applyFill="1" applyBorder="1" applyAlignment="1" applyProtection="1">
      <alignment horizontal="center" vertical="center" wrapText="1"/>
      <protection hidden="1"/>
    </xf>
    <xf numFmtId="0" fontId="11" fillId="0" borderId="1" xfId="0" applyFont="1" applyBorder="1" applyAlignment="1" applyProtection="1">
      <alignment horizontal="center" vertical="center"/>
      <protection locked="0" hidden="1"/>
    </xf>
    <xf numFmtId="0" fontId="11" fillId="0" borderId="11" xfId="0" applyFont="1" applyBorder="1" applyAlignment="1" applyProtection="1">
      <alignment horizontal="center" vertical="center"/>
      <protection locked="0" hidden="1"/>
    </xf>
    <xf numFmtId="0" fontId="11" fillId="0" borderId="23" xfId="0" applyFont="1" applyBorder="1" applyAlignment="1" applyProtection="1">
      <alignment horizontal="center" vertical="center"/>
      <protection locked="0" hidden="1"/>
    </xf>
    <xf numFmtId="0" fontId="23" fillId="0" borderId="91" xfId="0" applyFont="1" applyBorder="1" applyAlignment="1">
      <alignment horizontal="center"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7" fillId="12" borderId="102" xfId="0" applyFont="1" applyFill="1" applyBorder="1" applyAlignment="1">
      <alignment horizontal="center" vertical="center" wrapText="1"/>
    </xf>
    <xf numFmtId="0" fontId="7" fillId="12" borderId="103"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6" xfId="0" applyFont="1" applyBorder="1" applyAlignment="1" applyProtection="1">
      <alignment horizontal="center" wrapText="1"/>
      <protection hidden="1"/>
    </xf>
    <xf numFmtId="0" fontId="0" fillId="0" borderId="6" xfId="0" applyBorder="1" applyAlignment="1">
      <alignment horizontal="center" wrapText="1"/>
    </xf>
    <xf numFmtId="0" fontId="0" fillId="0" borderId="18" xfId="0" applyBorder="1" applyAlignment="1">
      <alignment horizontal="center" wrapText="1"/>
    </xf>
    <xf numFmtId="0" fontId="5" fillId="0" borderId="5" xfId="0" applyFont="1" applyBorder="1" applyAlignment="1" applyProtection="1">
      <alignment horizontal="center" wrapText="1"/>
      <protection hidden="1"/>
    </xf>
    <xf numFmtId="0" fontId="5" fillId="0" borderId="19" xfId="0" applyFont="1" applyBorder="1" applyAlignment="1" applyProtection="1">
      <alignment horizontal="center" wrapText="1"/>
      <protection hidden="1"/>
    </xf>
    <xf numFmtId="0" fontId="0" fillId="0" borderId="7" xfId="0" applyBorder="1" applyAlignment="1">
      <alignment horizontal="center" wrapText="1"/>
    </xf>
    <xf numFmtId="0" fontId="5" fillId="0" borderId="7" xfId="0" applyFont="1" applyBorder="1" applyAlignment="1" applyProtection="1">
      <alignment horizontal="center" wrapText="1"/>
      <protection hidden="1"/>
    </xf>
    <xf numFmtId="0" fontId="5" fillId="0" borderId="18" xfId="0" applyFont="1" applyBorder="1" applyAlignment="1" applyProtection="1">
      <alignment horizontal="center" wrapText="1"/>
      <protection hidden="1"/>
    </xf>
    <xf numFmtId="0" fontId="5" fillId="4" borderId="5" xfId="0" applyFont="1" applyFill="1" applyBorder="1" applyAlignment="1" applyProtection="1">
      <alignment horizontal="center" wrapText="1"/>
      <protection hidden="1"/>
    </xf>
    <xf numFmtId="0" fontId="5" fillId="4" borderId="4" xfId="0" applyFont="1" applyFill="1" applyBorder="1" applyAlignment="1" applyProtection="1">
      <alignment horizontal="center" wrapText="1"/>
      <protection hidden="1"/>
    </xf>
    <xf numFmtId="0" fontId="4" fillId="4" borderId="1" xfId="0" applyFont="1" applyFill="1" applyBorder="1" applyAlignment="1" applyProtection="1">
      <alignment horizontal="center" wrapText="1"/>
      <protection hidden="1"/>
    </xf>
    <xf numFmtId="0" fontId="4" fillId="4" borderId="3" xfId="0" applyFont="1" applyFill="1" applyBorder="1" applyAlignment="1" applyProtection="1">
      <alignment horizontal="center" wrapText="1"/>
      <protection hidden="1"/>
    </xf>
    <xf numFmtId="0" fontId="4" fillId="4" borderId="4" xfId="0" applyFont="1" applyFill="1" applyBorder="1" applyAlignment="1" applyProtection="1">
      <alignment horizontal="center" wrapText="1"/>
      <protection hidden="1"/>
    </xf>
    <xf numFmtId="0" fontId="2" fillId="2" borderId="38"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4" fillId="0" borderId="5" xfId="0" applyFont="1" applyBorder="1" applyAlignment="1">
      <alignment horizontal="center" vertical="center" wrapText="1"/>
    </xf>
    <xf numFmtId="0" fontId="16" fillId="0" borderId="54" xfId="0" applyFont="1" applyBorder="1"/>
    <xf numFmtId="0" fontId="16" fillId="0" borderId="15" xfId="0" applyFont="1" applyBorder="1"/>
    <xf numFmtId="0" fontId="14" fillId="11" borderId="6" xfId="0" applyFont="1" applyFill="1" applyBorder="1" applyAlignment="1">
      <alignment horizontal="center" vertical="center" wrapText="1"/>
    </xf>
    <xf numFmtId="0" fontId="16" fillId="0" borderId="81" xfId="0" applyFont="1" applyBorder="1"/>
    <xf numFmtId="0" fontId="16" fillId="0" borderId="16" xfId="0" applyFont="1" applyBorder="1"/>
    <xf numFmtId="0" fontId="4" fillId="18" borderId="27" xfId="0" applyFont="1" applyFill="1" applyBorder="1" applyAlignment="1">
      <alignment horizontal="center" vertical="center" wrapText="1"/>
    </xf>
    <xf numFmtId="0" fontId="4" fillId="18" borderId="28"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3" xfId="0" applyFont="1" applyBorder="1" applyAlignment="1">
      <alignment horizontal="center" vertical="center" wrapText="1"/>
    </xf>
    <xf numFmtId="0" fontId="4" fillId="0" borderId="5" xfId="0" applyFont="1" applyBorder="1" applyAlignment="1" applyProtection="1">
      <alignment horizontal="center" wrapText="1" shrinkToFit="1"/>
      <protection hidden="1"/>
    </xf>
    <xf numFmtId="0" fontId="4" fillId="0" borderId="6" xfId="0" applyFont="1" applyBorder="1" applyAlignment="1" applyProtection="1">
      <alignment horizontal="center" wrapText="1" shrinkToFit="1"/>
      <protection hidden="1"/>
    </xf>
    <xf numFmtId="0" fontId="4" fillId="0" borderId="7" xfId="0" applyFont="1" applyBorder="1" applyAlignment="1" applyProtection="1">
      <alignment horizontal="center" wrapText="1" shrinkToFit="1"/>
      <protection hidden="1"/>
    </xf>
    <xf numFmtId="0" fontId="4" fillId="0" borderId="15" xfId="0" applyFont="1" applyBorder="1" applyAlignment="1" applyProtection="1">
      <alignment horizontal="center" wrapText="1" shrinkToFit="1"/>
      <protection hidden="1"/>
    </xf>
    <xf numFmtId="0" fontId="4" fillId="0" borderId="16" xfId="0" applyFont="1" applyBorder="1" applyAlignment="1" applyProtection="1">
      <alignment horizontal="center" wrapText="1" shrinkToFit="1"/>
      <protection hidden="1"/>
    </xf>
    <xf numFmtId="0" fontId="4" fillId="0" borderId="17" xfId="0" applyFont="1" applyBorder="1" applyAlignment="1" applyProtection="1">
      <alignment horizontal="center" wrapText="1" shrinkToFit="1"/>
      <protection hidden="1"/>
    </xf>
    <xf numFmtId="0" fontId="5" fillId="0" borderId="15" xfId="0" applyFont="1" applyBorder="1" applyAlignment="1" applyProtection="1">
      <alignment horizontal="center" wrapText="1"/>
      <protection hidden="1"/>
    </xf>
    <xf numFmtId="0" fontId="5" fillId="0" borderId="16" xfId="0" applyFont="1" applyBorder="1" applyAlignment="1" applyProtection="1">
      <alignment horizontal="center" wrapText="1"/>
      <protection hidden="1"/>
    </xf>
    <xf numFmtId="0" fontId="5" fillId="0" borderId="17" xfId="0" applyFont="1" applyBorder="1" applyAlignment="1" applyProtection="1">
      <alignment horizontal="center" wrapText="1"/>
      <protection hidden="1"/>
    </xf>
    <xf numFmtId="0" fontId="5" fillId="0" borderId="1" xfId="0" applyFont="1" applyBorder="1" applyAlignment="1" applyProtection="1">
      <alignment horizontal="center"/>
      <protection hidden="1"/>
    </xf>
    <xf numFmtId="0" fontId="0" fillId="0" borderId="3" xfId="0" applyBorder="1" applyAlignment="1">
      <alignment horizontal="center"/>
    </xf>
    <xf numFmtId="0" fontId="0" fillId="0" borderId="4" xfId="0" applyBorder="1" applyAlignment="1">
      <alignment horizontal="center"/>
    </xf>
    <xf numFmtId="0" fontId="2" fillId="0" borderId="3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25" xfId="0" applyFont="1" applyBorder="1" applyAlignment="1">
      <alignment horizontal="center" vertical="center" wrapText="1"/>
    </xf>
    <xf numFmtId="0" fontId="14" fillId="0" borderId="57" xfId="0" applyFont="1" applyBorder="1" applyAlignment="1">
      <alignment horizontal="center" vertical="center" wrapText="1"/>
    </xf>
    <xf numFmtId="0" fontId="16" fillId="0" borderId="57" xfId="0" applyFont="1" applyBorder="1"/>
    <xf numFmtId="0" fontId="14" fillId="11" borderId="55" xfId="0" applyFont="1" applyFill="1" applyBorder="1" applyAlignment="1">
      <alignment horizontal="center" vertical="center" wrapText="1"/>
    </xf>
    <xf numFmtId="0" fontId="16" fillId="0" borderId="55" xfId="0" applyFont="1" applyBorder="1"/>
    <xf numFmtId="0" fontId="2" fillId="0" borderId="94"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25" xfId="0" applyFont="1" applyBorder="1" applyAlignment="1">
      <alignment horizontal="center" vertical="center" wrapText="1"/>
    </xf>
    <xf numFmtId="49" fontId="14" fillId="0" borderId="57" xfId="0" applyNumberFormat="1" applyFont="1" applyBorder="1" applyAlignment="1">
      <alignment horizontal="center" vertical="center" wrapText="1"/>
    </xf>
    <xf numFmtId="49" fontId="14" fillId="11" borderId="55" xfId="0" applyNumberFormat="1" applyFont="1" applyFill="1" applyBorder="1" applyAlignment="1">
      <alignment horizontal="center" vertical="center" wrapText="1"/>
    </xf>
    <xf numFmtId="0" fontId="13" fillId="0" borderId="38"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94" xfId="0" applyFont="1" applyBorder="1" applyAlignment="1">
      <alignment horizontal="center" vertical="center" wrapText="1"/>
    </xf>
    <xf numFmtId="0" fontId="4" fillId="18" borderId="137" xfId="0" applyFont="1" applyFill="1" applyBorder="1" applyAlignment="1">
      <alignment horizontal="center" vertical="center" wrapText="1"/>
    </xf>
    <xf numFmtId="0" fontId="4" fillId="18" borderId="142"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center" vertical="center"/>
    </xf>
    <xf numFmtId="0" fontId="2" fillId="2" borderId="38" xfId="0" applyFont="1" applyFill="1" applyBorder="1" applyAlignment="1">
      <alignment horizontal="center" vertical="center"/>
    </xf>
    <xf numFmtId="0" fontId="2" fillId="2" borderId="41" xfId="0" applyFont="1" applyFill="1" applyBorder="1" applyAlignment="1">
      <alignment horizontal="center" vertical="center"/>
    </xf>
    <xf numFmtId="49" fontId="14" fillId="11" borderId="138" xfId="0" applyNumberFormat="1" applyFont="1" applyFill="1" applyBorder="1" applyAlignment="1">
      <alignment horizontal="center" vertical="center" wrapText="1"/>
    </xf>
    <xf numFmtId="0" fontId="16" fillId="0" borderId="138" xfId="0" applyFont="1" applyBorder="1"/>
    <xf numFmtId="0" fontId="6" fillId="0" borderId="20" xfId="0" applyFont="1" applyBorder="1" applyAlignment="1">
      <alignment horizontal="center" vertical="center"/>
    </xf>
    <xf numFmtId="0" fontId="6" fillId="0" borderId="125" xfId="0" applyFont="1" applyBorder="1" applyAlignment="1">
      <alignment horizontal="center" vertical="center"/>
    </xf>
    <xf numFmtId="0" fontId="10" fillId="4" borderId="5" xfId="0" applyFont="1" applyFill="1" applyBorder="1" applyAlignment="1" applyProtection="1">
      <alignment horizontal="center" wrapText="1"/>
      <protection hidden="1"/>
    </xf>
    <xf numFmtId="0" fontId="10" fillId="4" borderId="6" xfId="0" applyFont="1" applyFill="1" applyBorder="1" applyAlignment="1" applyProtection="1">
      <alignment horizontal="center" wrapText="1"/>
      <protection hidden="1"/>
    </xf>
    <xf numFmtId="0" fontId="10" fillId="4" borderId="30" xfId="0" applyFont="1" applyFill="1" applyBorder="1" applyAlignment="1" applyProtection="1">
      <alignment horizontal="center" wrapText="1"/>
      <protection hidden="1"/>
    </xf>
    <xf numFmtId="0" fontId="10" fillId="4" borderId="31" xfId="0" applyFont="1" applyFill="1" applyBorder="1" applyAlignment="1" applyProtection="1">
      <alignment horizontal="center" wrapText="1"/>
      <protection hidden="1"/>
    </xf>
    <xf numFmtId="0" fontId="9" fillId="4" borderId="6" xfId="0" applyFont="1" applyFill="1" applyBorder="1" applyAlignment="1" applyProtection="1">
      <alignment horizontal="center" wrapText="1"/>
      <protection hidden="1"/>
    </xf>
    <xf numFmtId="0" fontId="9" fillId="4" borderId="7" xfId="0" applyFont="1" applyFill="1" applyBorder="1" applyAlignment="1" applyProtection="1">
      <alignment horizontal="center" wrapText="1"/>
      <protection hidden="1"/>
    </xf>
    <xf numFmtId="0" fontId="9" fillId="4" borderId="31" xfId="0" applyFont="1" applyFill="1" applyBorder="1" applyAlignment="1" applyProtection="1">
      <alignment horizontal="center" wrapText="1"/>
      <protection hidden="1"/>
    </xf>
    <xf numFmtId="0" fontId="9" fillId="4" borderId="34" xfId="0" applyFont="1" applyFill="1" applyBorder="1" applyAlignment="1" applyProtection="1">
      <alignment horizontal="center" wrapText="1"/>
      <protection hidden="1"/>
    </xf>
    <xf numFmtId="0" fontId="16" fillId="0" borderId="97" xfId="0" applyFont="1" applyBorder="1" applyAlignment="1">
      <alignment horizontal="center" vertical="center" wrapText="1"/>
    </xf>
    <xf numFmtId="0" fontId="16" fillId="0" borderId="64" xfId="0" applyFont="1" applyBorder="1" applyAlignment="1">
      <alignment horizontal="center" vertical="center" wrapText="1"/>
    </xf>
    <xf numFmtId="0" fontId="7" fillId="12" borderId="123" xfId="0" applyFont="1" applyFill="1" applyBorder="1" applyAlignment="1" applyProtection="1">
      <alignment horizontal="center" vertical="center" wrapText="1" shrinkToFit="1"/>
      <protection locked="0" hidden="1"/>
    </xf>
    <xf numFmtId="0" fontId="7" fillId="12" borderId="92" xfId="0" applyFont="1" applyFill="1" applyBorder="1" applyAlignment="1" applyProtection="1">
      <alignment horizontal="center" vertical="center" wrapText="1" shrinkToFit="1"/>
      <protection locked="0" hidden="1"/>
    </xf>
    <xf numFmtId="0" fontId="7" fillId="12" borderId="93" xfId="0" applyFont="1" applyFill="1" applyBorder="1" applyAlignment="1">
      <alignment horizontal="center" vertical="center" wrapText="1" shrinkToFit="1"/>
    </xf>
    <xf numFmtId="49" fontId="17" fillId="0" borderId="102" xfId="0" applyNumberFormat="1" applyFont="1" applyBorder="1" applyAlignment="1">
      <alignment horizontal="center" vertical="center"/>
    </xf>
    <xf numFmtId="0" fontId="17" fillId="0" borderId="102" xfId="0" applyFont="1" applyBorder="1"/>
    <xf numFmtId="0" fontId="17" fillId="0" borderId="49" xfId="0" applyFont="1" applyBorder="1"/>
    <xf numFmtId="0" fontId="2" fillId="0" borderId="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lignment horizontal="center" vertical="center" wrapText="1"/>
    </xf>
    <xf numFmtId="0" fontId="2" fillId="0" borderId="146"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88" xfId="0" applyFont="1" applyBorder="1" applyAlignment="1" applyProtection="1">
      <alignment horizontal="center" wrapText="1"/>
      <protection hidden="1"/>
    </xf>
    <xf numFmtId="0" fontId="0" fillId="0" borderId="6" xfId="0" applyBorder="1" applyAlignment="1">
      <alignment horizontal="center"/>
    </xf>
    <xf numFmtId="0" fontId="0" fillId="0" borderId="18" xfId="0" applyBorder="1" applyAlignment="1">
      <alignment horizontal="center"/>
    </xf>
    <xf numFmtId="0" fontId="6" fillId="0" borderId="13" xfId="0" applyFont="1" applyBorder="1" applyAlignment="1">
      <alignment horizontal="center" vertical="center" wrapText="1"/>
    </xf>
    <xf numFmtId="0" fontId="6" fillId="0" borderId="85" xfId="0" applyFont="1" applyBorder="1" applyAlignment="1">
      <alignment horizontal="center" vertical="center" wrapText="1"/>
    </xf>
    <xf numFmtId="0" fontId="2" fillId="0" borderId="97" xfId="0" applyFont="1" applyBorder="1" applyAlignment="1">
      <alignment horizontal="center" vertical="center" wrapText="1"/>
    </xf>
    <xf numFmtId="0" fontId="5" fillId="0" borderId="27" xfId="0" applyFont="1" applyBorder="1" applyAlignment="1" applyProtection="1">
      <alignment horizontal="center" wrapText="1"/>
      <protection hidden="1"/>
    </xf>
    <xf numFmtId="0" fontId="5" fillId="0" borderId="29" xfId="0" applyFont="1" applyBorder="1" applyAlignment="1" applyProtection="1">
      <alignment horizontal="center" wrapText="1"/>
      <protection hidden="1"/>
    </xf>
    <xf numFmtId="0" fontId="5" fillId="0" borderId="28" xfId="0" applyFont="1" applyBorder="1" applyAlignment="1" applyProtection="1">
      <alignment horizontal="center" wrapText="1"/>
      <protection hidden="1"/>
    </xf>
    <xf numFmtId="0" fontId="5" fillId="4" borderId="8" xfId="0" applyFont="1" applyFill="1" applyBorder="1" applyAlignment="1" applyProtection="1">
      <alignment horizontal="center" wrapText="1"/>
      <protection hidden="1"/>
    </xf>
    <xf numFmtId="0" fontId="5" fillId="4" borderId="10" xfId="0" applyFont="1" applyFill="1" applyBorder="1" applyAlignment="1" applyProtection="1">
      <alignment horizontal="center" wrapText="1"/>
      <protection hidden="1"/>
    </xf>
    <xf numFmtId="0" fontId="4" fillId="4" borderId="100" xfId="0" applyFont="1" applyFill="1" applyBorder="1" applyAlignment="1" applyProtection="1">
      <alignment horizontal="center" wrapText="1"/>
      <protection hidden="1"/>
    </xf>
    <xf numFmtId="0" fontId="4" fillId="4" borderId="149" xfId="0" applyFont="1" applyFill="1" applyBorder="1" applyAlignment="1" applyProtection="1">
      <alignment horizontal="center" wrapText="1"/>
      <protection hidden="1"/>
    </xf>
    <xf numFmtId="0" fontId="15" fillId="0" borderId="60" xfId="0" applyFont="1" applyFill="1" applyBorder="1" applyAlignment="1">
      <alignment horizontal="center" vertical="center"/>
    </xf>
    <xf numFmtId="0" fontId="7" fillId="0" borderId="60" xfId="0" applyFont="1" applyFill="1" applyBorder="1" applyAlignment="1">
      <alignment horizontal="center" vertical="center" wrapText="1"/>
    </xf>
    <xf numFmtId="0" fontId="15" fillId="0" borderId="61" xfId="0" applyFont="1" applyFill="1" applyBorder="1" applyAlignment="1">
      <alignment horizontal="center" vertical="center"/>
    </xf>
    <xf numFmtId="0" fontId="15" fillId="0" borderId="59" xfId="0" applyFont="1" applyFill="1" applyBorder="1" applyAlignment="1">
      <alignment horizontal="center" vertical="center"/>
    </xf>
    <xf numFmtId="0" fontId="15" fillId="0" borderId="117" xfId="0" applyFont="1" applyFill="1" applyBorder="1" applyAlignment="1">
      <alignment horizontal="center" vertical="center"/>
    </xf>
    <xf numFmtId="0" fontId="15" fillId="0" borderId="118" xfId="0" applyFont="1" applyFill="1" applyBorder="1" applyAlignment="1">
      <alignment horizontal="center" vertical="center"/>
    </xf>
    <xf numFmtId="0" fontId="15" fillId="0" borderId="117" xfId="0" applyFont="1" applyFill="1" applyBorder="1" applyAlignment="1">
      <alignment horizontal="center" vertical="center" shrinkToFit="1"/>
    </xf>
    <xf numFmtId="0" fontId="15" fillId="0" borderId="52" xfId="0" applyFont="1" applyFill="1" applyBorder="1" applyAlignment="1">
      <alignment horizontal="center" vertical="center" shrinkToFit="1"/>
    </xf>
    <xf numFmtId="0" fontId="15" fillId="0" borderId="11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15" fillId="0" borderId="61" xfId="0" applyFont="1" applyFill="1" applyBorder="1" applyAlignment="1">
      <alignment horizontal="center" vertical="center" shrinkToFit="1"/>
    </xf>
    <xf numFmtId="0" fontId="15" fillId="0" borderId="60" xfId="0" applyFont="1" applyFill="1" applyBorder="1" applyAlignment="1">
      <alignment horizontal="center" vertical="center" shrinkToFit="1"/>
    </xf>
    <xf numFmtId="0" fontId="0" fillId="0" borderId="0" xfId="0" applyFill="1"/>
    <xf numFmtId="0" fontId="15" fillId="0" borderId="54" xfId="0" applyFont="1" applyFill="1" applyBorder="1" applyAlignment="1">
      <alignment horizontal="center" vertical="center" shrinkToFit="1"/>
    </xf>
    <xf numFmtId="0" fontId="16" fillId="0" borderId="87" xfId="0" applyFont="1" applyFill="1" applyBorder="1" applyAlignment="1">
      <alignment horizontal="center" shrinkToFit="1"/>
    </xf>
    <xf numFmtId="0" fontId="16" fillId="0" borderId="81" xfId="0" applyFont="1" applyFill="1" applyBorder="1" applyAlignment="1">
      <alignment horizontal="center" shrinkToFit="1"/>
    </xf>
    <xf numFmtId="0" fontId="16" fillId="0" borderId="65" xfId="0" applyFont="1" applyFill="1" applyBorder="1" applyAlignment="1">
      <alignment horizontal="center" shrinkToFit="1"/>
    </xf>
    <xf numFmtId="0" fontId="5" fillId="13" borderId="30" xfId="0" applyFont="1" applyFill="1" applyBorder="1" applyAlignment="1" applyProtection="1">
      <alignment horizontal="center" vertical="center" wrapText="1"/>
      <protection hidden="1"/>
    </xf>
    <xf numFmtId="0" fontId="5" fillId="13" borderId="18" xfId="0" applyFont="1" applyFill="1" applyBorder="1" applyAlignment="1" applyProtection="1">
      <alignment horizontal="center" vertical="center" wrapText="1"/>
      <protection hidden="1"/>
    </xf>
    <xf numFmtId="0" fontId="5" fillId="13" borderId="65" xfId="0" applyFont="1" applyFill="1" applyBorder="1" applyAlignment="1" applyProtection="1">
      <alignment horizontal="center" vertical="center" wrapText="1"/>
      <protection hidden="1"/>
    </xf>
    <xf numFmtId="0" fontId="5" fillId="13" borderId="88" xfId="0" applyFont="1" applyFill="1" applyBorder="1" applyAlignment="1" applyProtection="1">
      <alignment horizontal="center" vertical="center" wrapText="1"/>
      <protection hidden="1"/>
    </xf>
    <xf numFmtId="0" fontId="3" fillId="0" borderId="15" xfId="0" applyFont="1" applyBorder="1" applyAlignment="1" applyProtection="1">
      <alignment horizontal="center" vertical="center" wrapText="1"/>
      <protection hidden="1"/>
    </xf>
    <xf numFmtId="0" fontId="3" fillId="0" borderId="17" xfId="0" applyFont="1" applyBorder="1" applyAlignment="1" applyProtection="1">
      <alignment horizontal="center" vertical="center" wrapText="1"/>
      <protection hidden="1"/>
    </xf>
    <xf numFmtId="0" fontId="2" fillId="13" borderId="19" xfId="0" applyFont="1" applyFill="1" applyBorder="1" applyAlignment="1" applyProtection="1">
      <alignment horizontal="center" vertical="center"/>
      <protection hidden="1"/>
    </xf>
    <xf numFmtId="0" fontId="2" fillId="0" borderId="6" xfId="0" applyFont="1" applyBorder="1" applyAlignment="1" applyProtection="1">
      <alignment horizontal="center" vertical="center"/>
      <protection locked="0" hidden="1"/>
    </xf>
    <xf numFmtId="0" fontId="2" fillId="0" borderId="18" xfId="0" applyFont="1" applyBorder="1" applyAlignment="1" applyProtection="1">
      <alignment horizontal="center" vertical="center"/>
      <protection locked="0" hidden="1"/>
    </xf>
    <xf numFmtId="0" fontId="28" fillId="0" borderId="64" xfId="0" applyFont="1" applyBorder="1" applyAlignment="1" applyProtection="1">
      <alignment horizontal="center" vertical="center" wrapText="1" shrinkToFit="1"/>
      <protection hidden="1"/>
    </xf>
    <xf numFmtId="0" fontId="28" fillId="0" borderId="35" xfId="0" applyFont="1" applyBorder="1" applyAlignment="1" applyProtection="1">
      <alignment horizontal="center" vertical="center" wrapText="1" shrinkToFit="1"/>
      <protection hidden="1"/>
    </xf>
    <xf numFmtId="0" fontId="1" fillId="13" borderId="33" xfId="0" applyFont="1" applyFill="1" applyBorder="1" applyAlignment="1" applyProtection="1">
      <alignment horizontal="center" vertical="center"/>
      <protection hidden="1"/>
    </xf>
    <xf numFmtId="0" fontId="1" fillId="0" borderId="30" xfId="0" applyFont="1" applyBorder="1" applyAlignment="1" applyProtection="1">
      <alignment horizontal="center" vertical="center"/>
      <protection locked="0" hidden="1"/>
    </xf>
    <xf numFmtId="0" fontId="3" fillId="13" borderId="150" xfId="0" applyFont="1" applyFill="1" applyBorder="1" applyAlignment="1" applyProtection="1">
      <alignment horizontal="center" vertical="center" wrapText="1" shrinkToFit="1"/>
      <protection locked="0"/>
    </xf>
    <xf numFmtId="0" fontId="3" fillId="13" borderId="151" xfId="0" applyFont="1" applyFill="1" applyBorder="1" applyAlignment="1" applyProtection="1">
      <alignment horizontal="center" vertical="center" wrapText="1" shrinkToFit="1"/>
      <protection locked="0"/>
    </xf>
    <xf numFmtId="0" fontId="3" fillId="13" borderId="152" xfId="0" applyFont="1" applyFill="1" applyBorder="1" applyAlignment="1" applyProtection="1">
      <alignment horizontal="center" vertical="center" wrapText="1" shrinkToFit="1"/>
      <protection locked="0"/>
    </xf>
    <xf numFmtId="0" fontId="3" fillId="0" borderId="91" xfId="0" applyFont="1" applyBorder="1" applyAlignment="1" applyProtection="1">
      <alignment horizontal="center" vertical="center" wrapText="1" shrinkToFit="1"/>
      <protection locked="0" hidden="1"/>
    </xf>
    <xf numFmtId="0" fontId="3" fillId="0" borderId="92" xfId="0" applyFont="1" applyBorder="1" applyAlignment="1" applyProtection="1">
      <alignment horizontal="center" vertical="center" wrapText="1" shrinkToFit="1"/>
      <protection locked="0" hidden="1"/>
    </xf>
    <xf numFmtId="0" fontId="3" fillId="0" borderId="93" xfId="0" applyFont="1" applyBorder="1" applyAlignment="1" applyProtection="1">
      <alignment horizontal="center" vertical="center" wrapText="1" shrinkToFit="1"/>
      <protection locked="0" hidden="1"/>
    </xf>
    <xf numFmtId="0" fontId="4" fillId="2" borderId="91" xfId="0" applyFont="1" applyFill="1" applyBorder="1" applyAlignment="1" applyProtection="1">
      <alignment horizontal="center" vertical="center" wrapText="1" shrinkToFit="1"/>
      <protection locked="0" hidden="1"/>
    </xf>
    <xf numFmtId="0" fontId="4" fillId="2" borderId="92" xfId="0" applyFont="1" applyFill="1" applyBorder="1" applyAlignment="1" applyProtection="1">
      <alignment horizontal="center" vertical="center" wrapText="1" shrinkToFit="1"/>
      <protection locked="0" hidden="1"/>
    </xf>
    <xf numFmtId="0" fontId="2" fillId="2" borderId="93" xfId="0" applyFont="1" applyFill="1" applyBorder="1" applyAlignment="1">
      <alignment horizontal="center" vertical="center" wrapText="1" shrinkToFit="1"/>
    </xf>
    <xf numFmtId="0" fontId="4" fillId="23" borderId="91" xfId="0" applyFont="1" applyFill="1" applyBorder="1" applyAlignment="1" applyProtection="1">
      <alignment horizontal="center" vertical="center" wrapText="1" shrinkToFit="1"/>
      <protection locked="0" hidden="1"/>
    </xf>
    <xf numFmtId="0" fontId="4" fillId="23" borderId="92" xfId="0" applyFont="1" applyFill="1" applyBorder="1" applyAlignment="1" applyProtection="1">
      <alignment horizontal="center" vertical="center" wrapText="1" shrinkToFit="1"/>
      <protection locked="0" hidden="1"/>
    </xf>
    <xf numFmtId="0" fontId="2" fillId="23" borderId="122" xfId="0" applyFont="1" applyFill="1" applyBorder="1" applyAlignment="1">
      <alignment horizontal="center" vertical="center" wrapText="1" shrinkToFit="1"/>
    </xf>
    <xf numFmtId="0" fontId="4" fillId="23" borderId="38" xfId="0" applyFont="1" applyFill="1" applyBorder="1" applyAlignment="1" applyProtection="1">
      <alignment horizontal="center" vertical="center" wrapText="1" shrinkToFit="1"/>
      <protection locked="0" hidden="1"/>
    </xf>
    <xf numFmtId="0" fontId="4" fillId="23" borderId="41" xfId="0" applyFont="1" applyFill="1" applyBorder="1" applyAlignment="1" applyProtection="1">
      <alignment horizontal="center" vertical="center" wrapText="1" shrinkToFit="1"/>
      <protection locked="0" hidden="1"/>
    </xf>
    <xf numFmtId="0" fontId="2" fillId="23" borderId="92" xfId="0" applyFont="1" applyFill="1" applyBorder="1" applyAlignment="1">
      <alignment horizontal="center" vertical="center" wrapText="1" shrinkToFit="1"/>
    </xf>
    <xf numFmtId="0" fontId="4" fillId="23" borderId="123" xfId="0" applyFont="1" applyFill="1" applyBorder="1" applyAlignment="1" applyProtection="1">
      <alignment horizontal="center" vertical="center" wrapText="1" shrinkToFit="1"/>
      <protection locked="0" hidden="1"/>
    </xf>
    <xf numFmtId="0" fontId="2" fillId="23" borderId="93" xfId="0" applyFont="1" applyFill="1" applyBorder="1" applyAlignment="1">
      <alignment horizontal="center" vertical="center" wrapText="1" shrinkToFit="1"/>
    </xf>
    <xf numFmtId="49" fontId="2" fillId="0" borderId="91" xfId="0" applyNumberFormat="1" applyFont="1" applyBorder="1" applyAlignment="1" applyProtection="1">
      <alignment horizontal="center" vertical="center"/>
      <protection locked="0"/>
    </xf>
    <xf numFmtId="49" fontId="2" fillId="0" borderId="92" xfId="0" applyNumberFormat="1" applyFont="1" applyBorder="1" applyAlignment="1" applyProtection="1">
      <alignment horizontal="center" vertical="center"/>
      <protection locked="0"/>
    </xf>
    <xf numFmtId="0" fontId="2" fillId="0" borderId="93" xfId="0" applyFont="1" applyBorder="1" applyAlignment="1">
      <alignment horizontal="center" vertical="center"/>
    </xf>
    <xf numFmtId="0" fontId="2" fillId="0" borderId="122" xfId="0" applyFont="1" applyBorder="1" applyAlignment="1">
      <alignment horizontal="center" vertical="center"/>
    </xf>
    <xf numFmtId="49" fontId="2" fillId="0" borderId="38" xfId="0" applyNumberFormat="1" applyFont="1" applyBorder="1" applyAlignment="1" applyProtection="1">
      <alignment horizontal="center" vertical="center"/>
      <protection locked="0"/>
    </xf>
    <xf numFmtId="49" fontId="2" fillId="0" borderId="41" xfId="0" applyNumberFormat="1" applyFont="1" applyBorder="1" applyAlignment="1" applyProtection="1">
      <alignment horizontal="center" vertical="center"/>
      <protection locked="0"/>
    </xf>
    <xf numFmtId="49" fontId="1" fillId="0" borderId="91" xfId="0" applyNumberFormat="1" applyFont="1" applyBorder="1" applyAlignment="1" applyProtection="1">
      <alignment horizontal="center" vertical="center"/>
      <protection locked="0"/>
    </xf>
    <xf numFmtId="49" fontId="1" fillId="0" borderId="92" xfId="0" applyNumberFormat="1" applyFont="1" applyBorder="1" applyAlignment="1" applyProtection="1">
      <alignment horizontal="center" vertical="center"/>
      <protection locked="0"/>
    </xf>
    <xf numFmtId="0" fontId="1" fillId="0" borderId="122" xfId="0" applyFont="1" applyBorder="1" applyAlignment="1">
      <alignment horizontal="center" vertical="center"/>
    </xf>
    <xf numFmtId="49" fontId="2" fillId="2" borderId="91" xfId="0" applyNumberFormat="1" applyFont="1" applyFill="1" applyBorder="1" applyAlignment="1" applyProtection="1">
      <alignment horizontal="center" vertical="center"/>
      <protection locked="0"/>
    </xf>
    <xf numFmtId="49" fontId="2" fillId="2" borderId="92" xfId="0" applyNumberFormat="1" applyFont="1" applyFill="1" applyBorder="1" applyAlignment="1" applyProtection="1">
      <alignment horizontal="center" vertical="center"/>
      <protection locked="0"/>
    </xf>
    <xf numFmtId="0" fontId="2" fillId="2" borderId="122" xfId="0" applyFont="1" applyFill="1" applyBorder="1" applyAlignment="1">
      <alignment horizontal="center" vertical="center"/>
    </xf>
    <xf numFmtId="0" fontId="2" fillId="0" borderId="41" xfId="0" applyFont="1" applyBorder="1" applyAlignment="1">
      <alignment horizontal="center" vertical="center"/>
    </xf>
    <xf numFmtId="0" fontId="2" fillId="0" borderId="123" xfId="0" applyFont="1" applyBorder="1" applyAlignment="1">
      <alignment horizontal="center" vertical="center"/>
    </xf>
    <xf numFmtId="49" fontId="2" fillId="0" borderId="123" xfId="0" applyNumberFormat="1" applyFont="1" applyBorder="1" applyAlignment="1" applyProtection="1">
      <alignment horizontal="center" vertical="center"/>
      <protection locked="0"/>
    </xf>
    <xf numFmtId="0" fontId="4" fillId="0" borderId="91"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23" xfId="0" applyFont="1" applyBorder="1" applyAlignment="1">
      <alignment horizontal="center" vertical="center" wrapText="1"/>
    </xf>
    <xf numFmtId="0" fontId="2" fillId="0" borderId="122" xfId="0" applyFont="1" applyBorder="1" applyAlignment="1">
      <alignment horizontal="center" vertical="center" wrapText="1"/>
    </xf>
    <xf numFmtId="0" fontId="2" fillId="0" borderId="123" xfId="0" applyFont="1" applyBorder="1" applyAlignment="1">
      <alignment horizontal="center" vertical="center" wrapText="1"/>
    </xf>
    <xf numFmtId="0" fontId="2" fillId="0" borderId="92" xfId="0" applyFont="1" applyBorder="1" applyAlignment="1">
      <alignment horizontal="center" vertical="center" wrapText="1"/>
    </xf>
    <xf numFmtId="164" fontId="3" fillId="0" borderId="5" xfId="0" applyNumberFormat="1" applyFont="1" applyBorder="1" applyAlignment="1" applyProtection="1">
      <alignment horizontal="center" vertical="center" wrapText="1" shrinkToFit="1"/>
      <protection locked="0" hidden="1"/>
    </xf>
    <xf numFmtId="164" fontId="3" fillId="0" borderId="18" xfId="0" applyNumberFormat="1" applyFont="1" applyBorder="1" applyAlignment="1" applyProtection="1">
      <alignment horizontal="center" vertical="center" wrapText="1" shrinkToFit="1"/>
      <protection locked="0" hidden="1"/>
    </xf>
    <xf numFmtId="164" fontId="3" fillId="0" borderId="91" xfId="0" applyNumberFormat="1" applyFont="1" applyBorder="1" applyAlignment="1" applyProtection="1">
      <alignment horizontal="center" vertical="center" wrapText="1" shrinkToFit="1"/>
      <protection locked="0" hidden="1"/>
    </xf>
    <xf numFmtId="164" fontId="3" fillId="0" borderId="54" xfId="0" applyNumberFormat="1" applyFont="1" applyBorder="1" applyAlignment="1" applyProtection="1">
      <alignment horizontal="center" vertical="center" wrapText="1" shrinkToFit="1"/>
      <protection locked="0" hidden="1"/>
    </xf>
    <xf numFmtId="164" fontId="3" fillId="0" borderId="65" xfId="0" applyNumberFormat="1" applyFont="1" applyBorder="1" applyAlignment="1" applyProtection="1">
      <alignment horizontal="center" vertical="center" wrapText="1" shrinkToFit="1"/>
      <protection locked="0" hidden="1"/>
    </xf>
    <xf numFmtId="164" fontId="3" fillId="0" borderId="92" xfId="0" applyNumberFormat="1" applyFont="1" applyBorder="1" applyAlignment="1" applyProtection="1">
      <alignment horizontal="center" vertical="center" wrapText="1" shrinkToFit="1"/>
      <protection locked="0" hidden="1"/>
    </xf>
    <xf numFmtId="164" fontId="3" fillId="0" borderId="30" xfId="0" applyNumberFormat="1" applyFont="1" applyBorder="1" applyAlignment="1" applyProtection="1">
      <alignment horizontal="center" vertical="center" wrapText="1" shrinkToFit="1"/>
      <protection locked="0" hidden="1"/>
    </xf>
    <xf numFmtId="164" fontId="3" fillId="0" borderId="32" xfId="0" applyNumberFormat="1" applyFont="1" applyBorder="1" applyAlignment="1" applyProtection="1">
      <alignment horizontal="center" vertical="center" wrapText="1" shrinkToFit="1"/>
      <protection locked="0" hidden="1"/>
    </xf>
    <xf numFmtId="164" fontId="3" fillId="0" borderId="93" xfId="0" applyNumberFormat="1" applyFont="1" applyBorder="1" applyAlignment="1" applyProtection="1">
      <alignment horizontal="center" vertical="center" wrapText="1" shrinkToFit="1"/>
      <protection locked="0" hidden="1"/>
    </xf>
    <xf numFmtId="0" fontId="5" fillId="12" borderId="91" xfId="0" applyFont="1" applyFill="1" applyBorder="1" applyAlignment="1" applyProtection="1">
      <alignment horizontal="left" vertical="center" wrapText="1"/>
      <protection hidden="1"/>
    </xf>
    <xf numFmtId="0" fontId="5" fillId="12" borderId="92" xfId="0" applyFont="1" applyFill="1" applyBorder="1" applyAlignment="1" applyProtection="1">
      <alignment horizontal="left" vertical="center" wrapText="1"/>
      <protection hidden="1"/>
    </xf>
    <xf numFmtId="0" fontId="5" fillId="12" borderId="93" xfId="0" applyFont="1" applyFill="1" applyBorder="1" applyAlignment="1" applyProtection="1">
      <alignment horizontal="left" vertical="center" wrapText="1"/>
      <protection hidden="1"/>
    </xf>
  </cellXfs>
  <cellStyles count="2">
    <cellStyle name="Обычный" xfId="0" builtinId="0"/>
    <cellStyle name="Excel Built-in Normal" xfId="1" xr:uid="{862F2412-1CC0-9941-94B2-598017CB1C08}"/>
  </cellStyles>
  <dxfs count="57">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lad/Desktop/&#1062;&#1043;&#1047;/&#1057;&#1090;&#1072;&#1090;&#1080;&#1089;&#1090;&#1080;&#1082;&#1072;%20&#1047;&#1055;&#1058;%202023/&#1030;&#1085;&#1092;&#1086;&#1088;&#1084;&#1072;&#1094;&#1110;&#1103;%20&#1097;&#1086;&#1076;&#1086;%20&#1082;&#1110;&#1083;&#1100;&#1082;&#1110;&#1089;&#1085;&#1080;&#1093;%20&#1090;&#1072;%20&#1103;&#1082;&#1110;&#1089;&#1085;&#1080;&#1093;%20&#1085;&#1077;&#1087;&#1077;&#1088;&#1089;&#1086;&#1085;&#1110;&#1092;&#1110;&#1082;&#1086;&#1074;&#1072;&#1085;&#1080;&#1093;%20&#1093;&#1072;&#1088;&#1072;&#1082;&#1090;&#1077;&#1088;&#1080;&#1089;&#1090;&#1080;&#1082;%20&#1087;&#1072;&#1094;&#1110;&#1108;&#1085;&#1090;&#1110;&#1074;%20&#1047;&#1055;&#1058;%20&#1089;&#1090;&#1072;&#1085;&#1086;&#1084;%20&#1085;&#1072;%2001.0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омунальні по юр. особам"/>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DD9D1-1659-2B41-863D-B527F68B403A}">
  <dimension ref="A1:BE1038"/>
  <sheetViews>
    <sheetView topLeftCell="A7" zoomScale="65" zoomScaleNormal="80" workbookViewId="0">
      <pane ySplit="1" topLeftCell="A8" activePane="bottomLeft" state="frozen"/>
      <selection activeCell="A7" sqref="A7"/>
      <selection pane="bottomLeft" activeCell="F9" sqref="F9:F13"/>
    </sheetView>
  </sheetViews>
  <sheetFormatPr baseColWidth="10" defaultColWidth="11" defaultRowHeight="16" x14ac:dyDescent="0.2"/>
  <cols>
    <col min="1" max="1" width="17.83203125" customWidth="1"/>
    <col min="2" max="2" width="19.83203125" style="276" customWidth="1"/>
    <col min="3" max="3" width="11.33203125" customWidth="1"/>
    <col min="4" max="4" width="28.1640625" customWidth="1"/>
    <col min="5" max="35" width="5.6640625" customWidth="1"/>
    <col min="36" max="36" width="8.5" customWidth="1"/>
    <col min="37" max="57" width="5.6640625" customWidth="1"/>
  </cols>
  <sheetData>
    <row r="1" spans="1:57" hidden="1" x14ac:dyDescent="0.2"/>
    <row r="2" spans="1:57" hidden="1" x14ac:dyDescent="0.2"/>
    <row r="3" spans="1:57" hidden="1" x14ac:dyDescent="0.2"/>
    <row r="4" spans="1:57" ht="17" hidden="1" thickBot="1" x14ac:dyDescent="0.25"/>
    <row r="5" spans="1:57" ht="17" hidden="1" thickBot="1" x14ac:dyDescent="0.25">
      <c r="A5" s="611" t="s">
        <v>0</v>
      </c>
      <c r="B5" s="278"/>
      <c r="C5" s="37"/>
      <c r="D5" s="38"/>
      <c r="E5" s="614" t="s">
        <v>1</v>
      </c>
      <c r="F5" s="615"/>
      <c r="G5" s="616"/>
      <c r="H5" s="594" t="s">
        <v>2</v>
      </c>
      <c r="I5" s="591"/>
      <c r="J5" s="591"/>
      <c r="K5" s="591"/>
      <c r="L5" s="597"/>
      <c r="M5" s="571" t="s">
        <v>3</v>
      </c>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2"/>
      <c r="AN5" s="572"/>
      <c r="AO5" s="572"/>
      <c r="AP5" s="572"/>
      <c r="AQ5" s="572"/>
      <c r="AR5" s="572"/>
      <c r="AS5" s="572"/>
      <c r="AT5" s="572"/>
      <c r="AU5" s="573"/>
      <c r="AV5" s="585" t="s">
        <v>4</v>
      </c>
      <c r="AW5" s="586"/>
      <c r="AX5" s="586"/>
      <c r="AY5" s="586"/>
      <c r="AZ5" s="586"/>
      <c r="BA5" s="586"/>
      <c r="BB5" s="586"/>
      <c r="BC5" s="586"/>
      <c r="BD5" s="586"/>
      <c r="BE5" s="587"/>
    </row>
    <row r="6" spans="1:57" ht="16" hidden="1" customHeight="1" thickBot="1" x14ac:dyDescent="0.25">
      <c r="A6" s="612"/>
      <c r="B6" s="39"/>
      <c r="C6" s="40"/>
      <c r="D6" s="41"/>
      <c r="E6" s="617"/>
      <c r="F6" s="618"/>
      <c r="G6" s="619"/>
      <c r="H6" s="620"/>
      <c r="I6" s="621"/>
      <c r="J6" s="621"/>
      <c r="K6" s="621"/>
      <c r="L6" s="622"/>
      <c r="M6" s="42"/>
      <c r="N6" s="591" t="s">
        <v>5</v>
      </c>
      <c r="O6" s="591"/>
      <c r="P6" s="592"/>
      <c r="Q6" s="592"/>
      <c r="R6" s="593"/>
      <c r="S6" s="594" t="s">
        <v>6</v>
      </c>
      <c r="T6" s="595"/>
      <c r="U6" s="595"/>
      <c r="V6" s="592"/>
      <c r="W6" s="592"/>
      <c r="X6" s="596"/>
      <c r="Y6" s="594" t="s">
        <v>7</v>
      </c>
      <c r="Z6" s="597"/>
      <c r="AA6" s="594" t="s">
        <v>8</v>
      </c>
      <c r="AB6" s="591"/>
      <c r="AC6" s="591"/>
      <c r="AD6" s="591"/>
      <c r="AE6" s="591"/>
      <c r="AF6" s="597"/>
      <c r="AG6" s="595" t="s">
        <v>9</v>
      </c>
      <c r="AH6" s="598"/>
      <c r="AI6" s="603" t="s">
        <v>10</v>
      </c>
      <c r="AJ6" s="604"/>
      <c r="AK6" s="605" t="s">
        <v>11</v>
      </c>
      <c r="AL6" s="606"/>
      <c r="AM6" s="606"/>
      <c r="AN6" s="606"/>
      <c r="AO6" s="606"/>
      <c r="AP6" s="606"/>
      <c r="AQ6" s="606"/>
      <c r="AR6" s="606"/>
      <c r="AS6" s="606"/>
      <c r="AT6" s="606"/>
      <c r="AU6" s="607"/>
      <c r="AV6" s="588"/>
      <c r="AW6" s="589"/>
      <c r="AX6" s="589"/>
      <c r="AY6" s="589"/>
      <c r="AZ6" s="589"/>
      <c r="BA6" s="589"/>
      <c r="BB6" s="589"/>
      <c r="BC6" s="589"/>
      <c r="BD6" s="589"/>
      <c r="BE6" s="590"/>
    </row>
    <row r="7" spans="1:57" ht="253" customHeight="1" thickBot="1" x14ac:dyDescent="0.25">
      <c r="A7" s="613"/>
      <c r="B7" s="417" t="s">
        <v>12</v>
      </c>
      <c r="C7" s="43" t="s">
        <v>13</v>
      </c>
      <c r="D7" s="44" t="s">
        <v>14</v>
      </c>
      <c r="E7" s="5" t="s">
        <v>15</v>
      </c>
      <c r="F7" s="6" t="s">
        <v>16</v>
      </c>
      <c r="G7" s="7" t="s">
        <v>17</v>
      </c>
      <c r="H7" s="8" t="s">
        <v>18</v>
      </c>
      <c r="I7" s="9" t="s">
        <v>19</v>
      </c>
      <c r="J7" s="9" t="s">
        <v>20</v>
      </c>
      <c r="K7" s="9" t="s">
        <v>21</v>
      </c>
      <c r="L7" s="10" t="s">
        <v>22</v>
      </c>
      <c r="M7" s="11" t="s">
        <v>23</v>
      </c>
      <c r="N7" s="12" t="s">
        <v>24</v>
      </c>
      <c r="O7" s="12" t="s">
        <v>25</v>
      </c>
      <c r="P7" s="12" t="s">
        <v>26</v>
      </c>
      <c r="Q7" s="12" t="s">
        <v>27</v>
      </c>
      <c r="R7" s="13" t="s">
        <v>28</v>
      </c>
      <c r="S7" s="14" t="s">
        <v>29</v>
      </c>
      <c r="T7" s="15" t="s">
        <v>30</v>
      </c>
      <c r="U7" s="15" t="s">
        <v>31</v>
      </c>
      <c r="V7" s="16" t="s">
        <v>32</v>
      </c>
      <c r="W7" s="16" t="s">
        <v>33</v>
      </c>
      <c r="X7" s="17" t="s">
        <v>34</v>
      </c>
      <c r="Y7" s="18" t="s">
        <v>35</v>
      </c>
      <c r="Z7" s="19" t="s">
        <v>36</v>
      </c>
      <c r="AA7" s="20" t="s">
        <v>37</v>
      </c>
      <c r="AB7" s="21" t="s">
        <v>38</v>
      </c>
      <c r="AC7" s="21" t="s">
        <v>39</v>
      </c>
      <c r="AD7" s="21" t="s">
        <v>40</v>
      </c>
      <c r="AE7" s="21" t="s">
        <v>41</v>
      </c>
      <c r="AF7" s="22" t="s">
        <v>42</v>
      </c>
      <c r="AG7" s="23" t="s">
        <v>43</v>
      </c>
      <c r="AH7" s="24" t="s">
        <v>44</v>
      </c>
      <c r="AI7" s="25" t="s">
        <v>45</v>
      </c>
      <c r="AJ7" s="26" t="s">
        <v>46</v>
      </c>
      <c r="AK7" s="27" t="s">
        <v>47</v>
      </c>
      <c r="AL7" s="28" t="s">
        <v>48</v>
      </c>
      <c r="AM7" s="29" t="s">
        <v>49</v>
      </c>
      <c r="AN7" s="30" t="s">
        <v>50</v>
      </c>
      <c r="AO7" s="31" t="s">
        <v>51</v>
      </c>
      <c r="AP7" s="32" t="s">
        <v>52</v>
      </c>
      <c r="AQ7" s="33" t="s">
        <v>53</v>
      </c>
      <c r="AR7" s="34" t="s">
        <v>54</v>
      </c>
      <c r="AS7" s="34" t="s">
        <v>55</v>
      </c>
      <c r="AT7" s="31" t="s">
        <v>56</v>
      </c>
      <c r="AU7" s="99" t="s">
        <v>57</v>
      </c>
      <c r="AV7" s="100" t="s">
        <v>58</v>
      </c>
      <c r="AW7" s="101" t="s">
        <v>59</v>
      </c>
      <c r="AX7" s="101" t="s">
        <v>60</v>
      </c>
      <c r="AY7" s="101" t="s">
        <v>61</v>
      </c>
      <c r="AZ7" s="101" t="s">
        <v>62</v>
      </c>
      <c r="BA7" s="101" t="s">
        <v>63</v>
      </c>
      <c r="BB7" s="101" t="s">
        <v>64</v>
      </c>
      <c r="BC7" s="101" t="s">
        <v>65</v>
      </c>
      <c r="BD7" s="101" t="s">
        <v>66</v>
      </c>
      <c r="BE7" s="102" t="s">
        <v>67</v>
      </c>
    </row>
    <row r="8" spans="1:57" ht="18" thickBot="1" x14ac:dyDescent="0.25">
      <c r="A8" s="45"/>
      <c r="B8" s="46" t="s">
        <v>68</v>
      </c>
      <c r="C8" s="47" t="s">
        <v>69</v>
      </c>
      <c r="D8" s="48" t="s">
        <v>70</v>
      </c>
      <c r="E8" s="49">
        <v>1</v>
      </c>
      <c r="F8" s="50">
        <v>2</v>
      </c>
      <c r="G8" s="51">
        <v>3</v>
      </c>
      <c r="H8" s="49">
        <v>4</v>
      </c>
      <c r="I8" s="50">
        <v>5</v>
      </c>
      <c r="J8" s="50">
        <v>6</v>
      </c>
      <c r="K8" s="50">
        <v>7</v>
      </c>
      <c r="L8" s="51">
        <v>8</v>
      </c>
      <c r="M8" s="49">
        <v>9</v>
      </c>
      <c r="N8" s="50">
        <v>10</v>
      </c>
      <c r="O8" s="50">
        <v>11</v>
      </c>
      <c r="P8" s="50">
        <v>12</v>
      </c>
      <c r="Q8" s="50">
        <v>13</v>
      </c>
      <c r="R8" s="52">
        <v>14</v>
      </c>
      <c r="S8" s="95">
        <v>15</v>
      </c>
      <c r="T8" s="96">
        <v>16</v>
      </c>
      <c r="U8" s="96">
        <v>17</v>
      </c>
      <c r="V8" s="96">
        <v>18</v>
      </c>
      <c r="W8" s="96">
        <v>19</v>
      </c>
      <c r="X8" s="97">
        <v>20</v>
      </c>
      <c r="Y8" s="95">
        <v>21</v>
      </c>
      <c r="Z8" s="97">
        <v>22</v>
      </c>
      <c r="AA8" s="95">
        <v>23</v>
      </c>
      <c r="AB8" s="96">
        <v>24</v>
      </c>
      <c r="AC8" s="96">
        <v>25</v>
      </c>
      <c r="AD8" s="96">
        <v>26</v>
      </c>
      <c r="AE8" s="96">
        <v>27</v>
      </c>
      <c r="AF8" s="97">
        <v>28</v>
      </c>
      <c r="AG8" s="98">
        <v>29</v>
      </c>
      <c r="AH8" s="97">
        <v>30</v>
      </c>
      <c r="AI8" s="53">
        <v>31</v>
      </c>
      <c r="AJ8" s="48">
        <v>32</v>
      </c>
      <c r="AK8" s="49">
        <v>33</v>
      </c>
      <c r="AL8" s="50">
        <v>34</v>
      </c>
      <c r="AM8" s="51">
        <v>35</v>
      </c>
      <c r="AN8" s="49">
        <v>36</v>
      </c>
      <c r="AO8" s="50">
        <v>37</v>
      </c>
      <c r="AP8" s="51">
        <v>38</v>
      </c>
      <c r="AQ8" s="49">
        <v>39</v>
      </c>
      <c r="AR8" s="50">
        <v>40</v>
      </c>
      <c r="AS8" s="50">
        <v>41</v>
      </c>
      <c r="AT8" s="50">
        <v>42</v>
      </c>
      <c r="AU8" s="52">
        <v>43</v>
      </c>
      <c r="AV8" s="95">
        <v>44</v>
      </c>
      <c r="AW8" s="96">
        <v>45</v>
      </c>
      <c r="AX8" s="96">
        <v>46</v>
      </c>
      <c r="AY8" s="96">
        <v>47</v>
      </c>
      <c r="AZ8" s="96">
        <v>48</v>
      </c>
      <c r="BA8" s="96">
        <v>49</v>
      </c>
      <c r="BB8" s="96">
        <v>50</v>
      </c>
      <c r="BC8" s="96">
        <v>51</v>
      </c>
      <c r="BD8" s="96">
        <v>52</v>
      </c>
      <c r="BE8" s="97">
        <v>53</v>
      </c>
    </row>
    <row r="9" spans="1:57" s="414" customFormat="1" ht="34" customHeight="1" x14ac:dyDescent="0.2">
      <c r="A9" s="639" t="s">
        <v>114</v>
      </c>
      <c r="B9" s="623" t="s">
        <v>71</v>
      </c>
      <c r="C9" s="574" t="s">
        <v>72</v>
      </c>
      <c r="D9" s="104" t="s">
        <v>73</v>
      </c>
      <c r="E9" s="608">
        <v>350</v>
      </c>
      <c r="F9" s="577">
        <f>E9-SUM(M9:M13)</f>
        <v>35</v>
      </c>
      <c r="G9" s="146">
        <f>SUM(M9,AV9)</f>
        <v>69</v>
      </c>
      <c r="H9" s="151">
        <f t="shared" ref="H9:H88" si="0">SUM(I9:L9)</f>
        <v>0</v>
      </c>
      <c r="I9" s="152"/>
      <c r="J9" s="152"/>
      <c r="K9" s="152"/>
      <c r="L9" s="66"/>
      <c r="M9" s="149">
        <f>IF(AND(SUM(N9:R9)=SUM(Y9:Z9),SUM(S9:X9)=SUM(Y9:Z9)),SUM(N9:R9),"ПЕРЕВІРТЕ ПРАВИЛЬНІСТЬ ДАНИХ")</f>
        <v>68</v>
      </c>
      <c r="N9" s="121"/>
      <c r="O9" s="121"/>
      <c r="P9" s="121">
        <v>4</v>
      </c>
      <c r="Q9" s="121"/>
      <c r="R9" s="122">
        <v>64</v>
      </c>
      <c r="S9" s="128"/>
      <c r="T9" s="121"/>
      <c r="U9" s="121"/>
      <c r="V9" s="77">
        <v>57</v>
      </c>
      <c r="W9" s="121">
        <v>7</v>
      </c>
      <c r="X9" s="122">
        <v>4</v>
      </c>
      <c r="Y9" s="128">
        <v>62</v>
      </c>
      <c r="Z9" s="122">
        <v>6</v>
      </c>
      <c r="AA9" s="70"/>
      <c r="AB9" s="77">
        <v>13</v>
      </c>
      <c r="AC9" s="77">
        <v>13</v>
      </c>
      <c r="AD9" s="77">
        <v>2</v>
      </c>
      <c r="AE9" s="77">
        <v>59</v>
      </c>
      <c r="AF9" s="71"/>
      <c r="AG9" s="70">
        <v>42</v>
      </c>
      <c r="AH9" s="71">
        <v>18</v>
      </c>
      <c r="AI9" s="70">
        <v>10</v>
      </c>
      <c r="AJ9" s="115">
        <f>SUM(AN9:AP9)</f>
        <v>68</v>
      </c>
      <c r="AK9" s="70" t="s">
        <v>74</v>
      </c>
      <c r="AL9" s="77" t="s">
        <v>74</v>
      </c>
      <c r="AM9" s="71" t="s">
        <v>74</v>
      </c>
      <c r="AN9" s="70">
        <v>15</v>
      </c>
      <c r="AO9" s="77">
        <v>52</v>
      </c>
      <c r="AP9" s="71">
        <v>1</v>
      </c>
      <c r="AQ9" s="67" t="s">
        <v>74</v>
      </c>
      <c r="AR9" s="68" t="s">
        <v>74</v>
      </c>
      <c r="AS9" s="68" t="s">
        <v>74</v>
      </c>
      <c r="AT9" s="68" t="s">
        <v>74</v>
      </c>
      <c r="AU9" s="69" t="s">
        <v>74</v>
      </c>
      <c r="AV9" s="103">
        <f>SUM(AW9:BE9)</f>
        <v>1</v>
      </c>
      <c r="AW9" s="93"/>
      <c r="AX9" s="93">
        <v>1</v>
      </c>
      <c r="AY9" s="93"/>
      <c r="AZ9" s="93"/>
      <c r="BA9" s="93"/>
      <c r="BB9" s="93"/>
      <c r="BC9" s="93"/>
      <c r="BD9" s="93"/>
      <c r="BE9" s="78"/>
    </row>
    <row r="10" spans="1:57" s="414" customFormat="1" ht="34" customHeight="1" x14ac:dyDescent="0.2">
      <c r="A10" s="640"/>
      <c r="B10" s="624"/>
      <c r="C10" s="575"/>
      <c r="D10" s="105" t="s">
        <v>75</v>
      </c>
      <c r="E10" s="609"/>
      <c r="F10" s="578"/>
      <c r="G10" s="147">
        <f t="shared" ref="G10:G73" si="1">SUM(M10,AV10)</f>
        <v>0</v>
      </c>
      <c r="H10" s="153">
        <f t="shared" si="0"/>
        <v>0</v>
      </c>
      <c r="I10" s="150"/>
      <c r="J10" s="150"/>
      <c r="K10" s="150"/>
      <c r="L10" s="154"/>
      <c r="M10" s="79">
        <f t="shared" ref="M10:M73" si="2">IF(AND(SUM(N10:R10)=SUM(Y10:Z10),SUM(S10:X10)=SUM(Y10:Z10)),SUM(N10:R10),"ПЕРЕВІРТЕ ПРАВИЛЬНІСТЬ ДАНИХ")</f>
        <v>0</v>
      </c>
      <c r="N10" s="80"/>
      <c r="O10" s="80"/>
      <c r="P10" s="80"/>
      <c r="Q10" s="80"/>
      <c r="R10" s="124"/>
      <c r="S10" s="129"/>
      <c r="T10" s="54"/>
      <c r="U10" s="54"/>
      <c r="V10" s="80"/>
      <c r="W10" s="80"/>
      <c r="X10" s="124"/>
      <c r="Y10" s="131"/>
      <c r="Z10" s="127"/>
      <c r="AA10" s="134"/>
      <c r="AB10" s="56"/>
      <c r="AC10" s="56"/>
      <c r="AD10" s="56"/>
      <c r="AE10" s="56"/>
      <c r="AF10" s="135"/>
      <c r="AG10" s="136"/>
      <c r="AH10" s="55"/>
      <c r="AI10" s="136"/>
      <c r="AJ10" s="116">
        <f t="shared" ref="AJ10" si="3">SUM(AN10:AP10)</f>
        <v>0</v>
      </c>
      <c r="AK10" s="136" t="s">
        <v>76</v>
      </c>
      <c r="AL10" s="54" t="s">
        <v>76</v>
      </c>
      <c r="AM10" s="55" t="s">
        <v>76</v>
      </c>
      <c r="AN10" s="136"/>
      <c r="AO10" s="54"/>
      <c r="AP10" s="55"/>
      <c r="AQ10" s="82" t="s">
        <v>74</v>
      </c>
      <c r="AR10" s="54" t="s">
        <v>74</v>
      </c>
      <c r="AS10" s="54" t="s">
        <v>74</v>
      </c>
      <c r="AT10" s="54" t="s">
        <v>74</v>
      </c>
      <c r="AU10" s="58" t="s">
        <v>74</v>
      </c>
      <c r="AV10" s="83">
        <f t="shared" ref="AV10:AV88" si="4">SUM(AW10:BE10)</f>
        <v>0</v>
      </c>
      <c r="AW10" s="80"/>
      <c r="AX10" s="80"/>
      <c r="AY10" s="80"/>
      <c r="AZ10" s="80"/>
      <c r="BA10" s="80"/>
      <c r="BB10" s="80"/>
      <c r="BC10" s="80"/>
      <c r="BD10" s="80"/>
      <c r="BE10" s="81"/>
    </row>
    <row r="11" spans="1:57" s="414" customFormat="1" ht="34" customHeight="1" x14ac:dyDescent="0.2">
      <c r="A11" s="640"/>
      <c r="B11" s="624"/>
      <c r="C11" s="575"/>
      <c r="D11" s="105" t="s">
        <v>77</v>
      </c>
      <c r="E11" s="609"/>
      <c r="F11" s="578"/>
      <c r="G11" s="147">
        <f t="shared" si="1"/>
        <v>4</v>
      </c>
      <c r="H11" s="153">
        <f t="shared" si="0"/>
        <v>0</v>
      </c>
      <c r="I11" s="150"/>
      <c r="J11" s="150"/>
      <c r="K11" s="150"/>
      <c r="L11" s="154"/>
      <c r="M11" s="79">
        <f t="shared" si="2"/>
        <v>3</v>
      </c>
      <c r="N11" s="80"/>
      <c r="O11" s="80">
        <v>3</v>
      </c>
      <c r="P11" s="80"/>
      <c r="Q11" s="84"/>
      <c r="R11" s="124"/>
      <c r="S11" s="129"/>
      <c r="T11" s="80"/>
      <c r="U11" s="80">
        <v>3</v>
      </c>
      <c r="V11" s="80"/>
      <c r="W11" s="80"/>
      <c r="X11" s="124"/>
      <c r="Y11" s="131">
        <v>3</v>
      </c>
      <c r="Z11" s="127"/>
      <c r="AA11" s="134"/>
      <c r="AB11" s="56">
        <v>1</v>
      </c>
      <c r="AC11" s="56">
        <v>1</v>
      </c>
      <c r="AD11" s="56"/>
      <c r="AE11" s="56">
        <v>2</v>
      </c>
      <c r="AF11" s="135"/>
      <c r="AG11" s="136">
        <v>40</v>
      </c>
      <c r="AH11" s="55">
        <v>15</v>
      </c>
      <c r="AI11" s="136">
        <v>80</v>
      </c>
      <c r="AJ11" s="116">
        <f>SUM(AK11:AM11)</f>
        <v>3</v>
      </c>
      <c r="AK11" s="136">
        <v>1</v>
      </c>
      <c r="AL11" s="54">
        <v>2</v>
      </c>
      <c r="AM11" s="55"/>
      <c r="AN11" s="136" t="s">
        <v>74</v>
      </c>
      <c r="AO11" s="54" t="s">
        <v>74</v>
      </c>
      <c r="AP11" s="55" t="s">
        <v>74</v>
      </c>
      <c r="AQ11" s="82" t="s">
        <v>74</v>
      </c>
      <c r="AR11" s="54" t="s">
        <v>74</v>
      </c>
      <c r="AS11" s="54" t="s">
        <v>74</v>
      </c>
      <c r="AT11" s="54" t="s">
        <v>74</v>
      </c>
      <c r="AU11" s="58" t="s">
        <v>74</v>
      </c>
      <c r="AV11" s="83">
        <f t="shared" si="4"/>
        <v>1</v>
      </c>
      <c r="AW11" s="80"/>
      <c r="AX11" s="80"/>
      <c r="AY11" s="80"/>
      <c r="AZ11" s="80"/>
      <c r="BA11" s="80"/>
      <c r="BB11" s="80"/>
      <c r="BC11" s="80"/>
      <c r="BD11" s="80">
        <v>1</v>
      </c>
      <c r="BE11" s="81"/>
    </row>
    <row r="12" spans="1:57" s="414" customFormat="1" ht="34" customHeight="1" x14ac:dyDescent="0.2">
      <c r="A12" s="640"/>
      <c r="B12" s="624"/>
      <c r="C12" s="575"/>
      <c r="D12" s="105" t="s">
        <v>78</v>
      </c>
      <c r="E12" s="609"/>
      <c r="F12" s="578"/>
      <c r="G12" s="147">
        <f>SUM(M12,AV12)</f>
        <v>252</v>
      </c>
      <c r="H12" s="153">
        <f>SUM(I12:L12)</f>
        <v>4</v>
      </c>
      <c r="I12" s="150">
        <v>3</v>
      </c>
      <c r="J12" s="150"/>
      <c r="K12" s="150">
        <v>1</v>
      </c>
      <c r="L12" s="154"/>
      <c r="M12" s="79">
        <f t="shared" si="2"/>
        <v>244</v>
      </c>
      <c r="N12" s="80"/>
      <c r="O12" s="80"/>
      <c r="P12" s="80"/>
      <c r="Q12" s="80"/>
      <c r="R12" s="124">
        <v>244</v>
      </c>
      <c r="S12" s="129"/>
      <c r="T12" s="80"/>
      <c r="U12" s="80"/>
      <c r="V12" s="80">
        <v>205</v>
      </c>
      <c r="W12" s="80">
        <v>39</v>
      </c>
      <c r="X12" s="124"/>
      <c r="Y12" s="131">
        <v>220</v>
      </c>
      <c r="Z12" s="127">
        <v>24</v>
      </c>
      <c r="AA12" s="134"/>
      <c r="AB12" s="56">
        <v>37</v>
      </c>
      <c r="AC12" s="56">
        <v>36</v>
      </c>
      <c r="AD12" s="56">
        <v>9</v>
      </c>
      <c r="AE12" s="56">
        <v>176</v>
      </c>
      <c r="AF12" s="135"/>
      <c r="AG12" s="136">
        <v>40</v>
      </c>
      <c r="AH12" s="55">
        <v>18</v>
      </c>
      <c r="AI12" s="136">
        <v>90</v>
      </c>
      <c r="AJ12" s="116">
        <f>SUM(AQ12:AU12)</f>
        <v>244</v>
      </c>
      <c r="AK12" s="136" t="s">
        <v>76</v>
      </c>
      <c r="AL12" s="54" t="s">
        <v>76</v>
      </c>
      <c r="AM12" s="55" t="s">
        <v>76</v>
      </c>
      <c r="AN12" s="136" t="s">
        <v>74</v>
      </c>
      <c r="AO12" s="54" t="s">
        <v>74</v>
      </c>
      <c r="AP12" s="55" t="s">
        <v>74</v>
      </c>
      <c r="AQ12" s="142">
        <v>9</v>
      </c>
      <c r="AR12" s="62">
        <v>69</v>
      </c>
      <c r="AS12" s="62">
        <v>127</v>
      </c>
      <c r="AT12" s="62">
        <v>35</v>
      </c>
      <c r="AU12" s="64">
        <v>4</v>
      </c>
      <c r="AV12" s="83">
        <f>SUM(AW12:BE12)</f>
        <v>8</v>
      </c>
      <c r="AW12" s="80"/>
      <c r="AX12" s="80">
        <v>1</v>
      </c>
      <c r="AY12" s="80">
        <v>3</v>
      </c>
      <c r="AZ12" s="80">
        <v>1</v>
      </c>
      <c r="BA12" s="80"/>
      <c r="BB12" s="80"/>
      <c r="BC12" s="80">
        <v>2</v>
      </c>
      <c r="BD12" s="80">
        <v>1</v>
      </c>
      <c r="BE12" s="81"/>
    </row>
    <row r="13" spans="1:57" s="414" customFormat="1" ht="34" customHeight="1" thickBot="1" x14ac:dyDescent="0.25">
      <c r="A13" s="640"/>
      <c r="B13" s="625"/>
      <c r="C13" s="576"/>
      <c r="D13" s="106" t="s">
        <v>79</v>
      </c>
      <c r="E13" s="610"/>
      <c r="F13" s="579"/>
      <c r="G13" s="148">
        <f t="shared" si="1"/>
        <v>0</v>
      </c>
      <c r="H13" s="155">
        <f t="shared" si="0"/>
        <v>0</v>
      </c>
      <c r="I13" s="156"/>
      <c r="J13" s="156"/>
      <c r="K13" s="156"/>
      <c r="L13" s="157"/>
      <c r="M13" s="85">
        <f t="shared" si="2"/>
        <v>0</v>
      </c>
      <c r="N13" s="86"/>
      <c r="O13" s="86"/>
      <c r="P13" s="86"/>
      <c r="Q13" s="86"/>
      <c r="R13" s="125"/>
      <c r="S13" s="130"/>
      <c r="T13" s="87"/>
      <c r="U13" s="87"/>
      <c r="V13" s="87"/>
      <c r="W13" s="87"/>
      <c r="X13" s="126"/>
      <c r="Y13" s="129"/>
      <c r="Z13" s="124"/>
      <c r="AA13" s="136"/>
      <c r="AB13" s="54"/>
      <c r="AC13" s="54"/>
      <c r="AD13" s="54"/>
      <c r="AE13" s="54"/>
      <c r="AF13" s="55"/>
      <c r="AG13" s="139"/>
      <c r="AH13" s="140"/>
      <c r="AI13" s="137"/>
      <c r="AJ13" s="117">
        <f t="shared" ref="AJ13" si="5">SUM(AQ13:AU13)</f>
        <v>0</v>
      </c>
      <c r="AK13" s="137" t="s">
        <v>74</v>
      </c>
      <c r="AL13" s="90" t="s">
        <v>74</v>
      </c>
      <c r="AM13" s="138" t="s">
        <v>74</v>
      </c>
      <c r="AN13" s="137" t="s">
        <v>74</v>
      </c>
      <c r="AO13" s="90" t="s">
        <v>76</v>
      </c>
      <c r="AP13" s="138" t="s">
        <v>76</v>
      </c>
      <c r="AQ13" s="89"/>
      <c r="AR13" s="90"/>
      <c r="AS13" s="90"/>
      <c r="AT13" s="90"/>
      <c r="AU13" s="91"/>
      <c r="AV13" s="92">
        <f t="shared" si="4"/>
        <v>0</v>
      </c>
      <c r="AW13" s="87"/>
      <c r="AX13" s="87"/>
      <c r="AY13" s="87"/>
      <c r="AZ13" s="87"/>
      <c r="BA13" s="87"/>
      <c r="BB13" s="87"/>
      <c r="BC13" s="87"/>
      <c r="BD13" s="87"/>
      <c r="BE13" s="88"/>
    </row>
    <row r="14" spans="1:57" s="414" customFormat="1" ht="34" customHeight="1" x14ac:dyDescent="0.2">
      <c r="A14" s="640"/>
      <c r="B14" s="623" t="s">
        <v>80</v>
      </c>
      <c r="C14" s="574">
        <v>26285843</v>
      </c>
      <c r="D14" s="104" t="s">
        <v>73</v>
      </c>
      <c r="E14" s="599">
        <v>15</v>
      </c>
      <c r="F14" s="581">
        <f>E14-SUM(M14:M18)</f>
        <v>6</v>
      </c>
      <c r="G14" s="146">
        <f>SUM(M14,AV14)</f>
        <v>4</v>
      </c>
      <c r="H14" s="151">
        <f>SUM(I14:L14)</f>
        <v>0</v>
      </c>
      <c r="I14" s="152"/>
      <c r="J14" s="152"/>
      <c r="K14" s="152"/>
      <c r="L14" s="66"/>
      <c r="M14" s="149">
        <f t="shared" si="2"/>
        <v>3</v>
      </c>
      <c r="N14" s="121"/>
      <c r="O14" s="121"/>
      <c r="P14" s="121"/>
      <c r="Q14" s="121"/>
      <c r="R14" s="122">
        <v>3</v>
      </c>
      <c r="S14" s="128"/>
      <c r="T14" s="121"/>
      <c r="U14" s="121"/>
      <c r="V14" s="77">
        <v>3</v>
      </c>
      <c r="W14" s="121"/>
      <c r="X14" s="122"/>
      <c r="Y14" s="128">
        <v>2</v>
      </c>
      <c r="Z14" s="122">
        <v>1</v>
      </c>
      <c r="AA14" s="70"/>
      <c r="AB14" s="77">
        <v>1</v>
      </c>
      <c r="AC14" s="77">
        <v>1</v>
      </c>
      <c r="AD14" s="77"/>
      <c r="AE14" s="77">
        <v>1</v>
      </c>
      <c r="AF14" s="71">
        <v>1</v>
      </c>
      <c r="AG14" s="70">
        <v>43</v>
      </c>
      <c r="AH14" s="71">
        <v>17</v>
      </c>
      <c r="AI14" s="70">
        <v>10</v>
      </c>
      <c r="AJ14" s="115">
        <f t="shared" ref="AJ14:AJ15" si="6">SUM(AN14:AP14)</f>
        <v>3</v>
      </c>
      <c r="AK14" s="70" t="s">
        <v>74</v>
      </c>
      <c r="AL14" s="77" t="s">
        <v>74</v>
      </c>
      <c r="AM14" s="71" t="s">
        <v>74</v>
      </c>
      <c r="AN14" s="70"/>
      <c r="AO14" s="77">
        <v>3</v>
      </c>
      <c r="AP14" s="71"/>
      <c r="AQ14" s="67" t="s">
        <v>74</v>
      </c>
      <c r="AR14" s="68" t="s">
        <v>74</v>
      </c>
      <c r="AS14" s="68" t="s">
        <v>74</v>
      </c>
      <c r="AT14" s="68" t="s">
        <v>74</v>
      </c>
      <c r="AU14" s="69" t="s">
        <v>74</v>
      </c>
      <c r="AV14" s="103">
        <f>SUM(AW14:BE14)</f>
        <v>1</v>
      </c>
      <c r="AW14" s="93"/>
      <c r="AX14" s="93"/>
      <c r="AY14" s="93"/>
      <c r="AZ14" s="93">
        <v>1</v>
      </c>
      <c r="BA14" s="93"/>
      <c r="BB14" s="93"/>
      <c r="BC14" s="93"/>
      <c r="BD14" s="93"/>
      <c r="BE14" s="78"/>
    </row>
    <row r="15" spans="1:57" s="414" customFormat="1" ht="34" customHeight="1" x14ac:dyDescent="0.2">
      <c r="A15" s="640"/>
      <c r="B15" s="624"/>
      <c r="C15" s="575"/>
      <c r="D15" s="105" t="s">
        <v>75</v>
      </c>
      <c r="E15" s="600"/>
      <c r="F15" s="582"/>
      <c r="G15" s="147">
        <f>SUM(M15,AV15)</f>
        <v>0</v>
      </c>
      <c r="H15" s="153">
        <f>SUM(I15:L15)</f>
        <v>0</v>
      </c>
      <c r="I15" s="150"/>
      <c r="J15" s="150"/>
      <c r="K15" s="150"/>
      <c r="L15" s="154"/>
      <c r="M15" s="79">
        <f t="shared" si="2"/>
        <v>0</v>
      </c>
      <c r="N15" s="80"/>
      <c r="O15" s="80"/>
      <c r="P15" s="80"/>
      <c r="Q15" s="80"/>
      <c r="R15" s="124"/>
      <c r="S15" s="129"/>
      <c r="T15" s="54"/>
      <c r="U15" s="54"/>
      <c r="V15" s="80"/>
      <c r="W15" s="80"/>
      <c r="X15" s="124"/>
      <c r="Y15" s="131"/>
      <c r="Z15" s="127"/>
      <c r="AA15" s="134"/>
      <c r="AB15" s="56"/>
      <c r="AC15" s="56"/>
      <c r="AD15" s="56"/>
      <c r="AE15" s="56"/>
      <c r="AF15" s="135"/>
      <c r="AG15" s="136"/>
      <c r="AH15" s="55"/>
      <c r="AI15" s="136"/>
      <c r="AJ15" s="116">
        <f t="shared" si="6"/>
        <v>0</v>
      </c>
      <c r="AK15" s="136" t="s">
        <v>76</v>
      </c>
      <c r="AL15" s="54" t="s">
        <v>76</v>
      </c>
      <c r="AM15" s="55" t="s">
        <v>76</v>
      </c>
      <c r="AN15" s="136"/>
      <c r="AO15" s="54"/>
      <c r="AP15" s="55"/>
      <c r="AQ15" s="82" t="s">
        <v>74</v>
      </c>
      <c r="AR15" s="54" t="s">
        <v>74</v>
      </c>
      <c r="AS15" s="54" t="s">
        <v>74</v>
      </c>
      <c r="AT15" s="54" t="s">
        <v>74</v>
      </c>
      <c r="AU15" s="58" t="s">
        <v>74</v>
      </c>
      <c r="AV15" s="83">
        <f t="shared" si="4"/>
        <v>0</v>
      </c>
      <c r="AW15" s="80"/>
      <c r="AX15" s="80"/>
      <c r="AY15" s="80"/>
      <c r="AZ15" s="80"/>
      <c r="BA15" s="80"/>
      <c r="BB15" s="80"/>
      <c r="BC15" s="80"/>
      <c r="BD15" s="80"/>
      <c r="BE15" s="81"/>
    </row>
    <row r="16" spans="1:57" s="414" customFormat="1" ht="34" customHeight="1" x14ac:dyDescent="0.2">
      <c r="A16" s="640"/>
      <c r="B16" s="624"/>
      <c r="C16" s="575"/>
      <c r="D16" s="105" t="s">
        <v>77</v>
      </c>
      <c r="E16" s="600"/>
      <c r="F16" s="582"/>
      <c r="G16" s="147">
        <f>SUM(M16,AV16)</f>
        <v>0</v>
      </c>
      <c r="H16" s="153">
        <f>SUM(I16:L16)</f>
        <v>0</v>
      </c>
      <c r="I16" s="150"/>
      <c r="J16" s="150"/>
      <c r="K16" s="150"/>
      <c r="L16" s="154"/>
      <c r="M16" s="79">
        <f t="shared" si="2"/>
        <v>0</v>
      </c>
      <c r="N16" s="80"/>
      <c r="O16" s="80"/>
      <c r="P16" s="80"/>
      <c r="Q16" s="84"/>
      <c r="R16" s="124"/>
      <c r="S16" s="129"/>
      <c r="T16" s="80"/>
      <c r="U16" s="80"/>
      <c r="V16" s="80"/>
      <c r="W16" s="80"/>
      <c r="X16" s="124"/>
      <c r="Y16" s="131"/>
      <c r="Z16" s="127"/>
      <c r="AA16" s="134"/>
      <c r="AB16" s="56"/>
      <c r="AC16" s="56"/>
      <c r="AD16" s="56"/>
      <c r="AE16" s="56"/>
      <c r="AF16" s="135"/>
      <c r="AG16" s="136"/>
      <c r="AH16" s="55"/>
      <c r="AI16" s="136"/>
      <c r="AJ16" s="116">
        <f>SUM(AK16:AM16)</f>
        <v>0</v>
      </c>
      <c r="AK16" s="136"/>
      <c r="AL16" s="54"/>
      <c r="AM16" s="55"/>
      <c r="AN16" s="136" t="s">
        <v>74</v>
      </c>
      <c r="AO16" s="54" t="s">
        <v>74</v>
      </c>
      <c r="AP16" s="55" t="s">
        <v>74</v>
      </c>
      <c r="AQ16" s="82" t="s">
        <v>74</v>
      </c>
      <c r="AR16" s="54" t="s">
        <v>74</v>
      </c>
      <c r="AS16" s="54" t="s">
        <v>74</v>
      </c>
      <c r="AT16" s="54" t="s">
        <v>74</v>
      </c>
      <c r="AU16" s="58" t="s">
        <v>74</v>
      </c>
      <c r="AV16" s="83">
        <f t="shared" si="4"/>
        <v>0</v>
      </c>
      <c r="AW16" s="80"/>
      <c r="AX16" s="80"/>
      <c r="AY16" s="80"/>
      <c r="AZ16" s="80"/>
      <c r="BA16" s="80"/>
      <c r="BB16" s="80"/>
      <c r="BC16" s="80"/>
      <c r="BD16" s="80"/>
      <c r="BE16" s="81"/>
    </row>
    <row r="17" spans="1:57" s="414" customFormat="1" ht="34" customHeight="1" x14ac:dyDescent="0.2">
      <c r="A17" s="640"/>
      <c r="B17" s="624"/>
      <c r="C17" s="575"/>
      <c r="D17" s="105" t="s">
        <v>78</v>
      </c>
      <c r="E17" s="600"/>
      <c r="F17" s="582"/>
      <c r="G17" s="147">
        <f>SUM(M17,AV17)</f>
        <v>6</v>
      </c>
      <c r="H17" s="153">
        <f>SUM(I17:L17)</f>
        <v>0</v>
      </c>
      <c r="I17" s="150"/>
      <c r="J17" s="150"/>
      <c r="K17" s="150"/>
      <c r="L17" s="154"/>
      <c r="M17" s="79">
        <f t="shared" si="2"/>
        <v>6</v>
      </c>
      <c r="N17" s="80"/>
      <c r="O17" s="80"/>
      <c r="P17" s="80"/>
      <c r="Q17" s="80"/>
      <c r="R17" s="124">
        <v>6</v>
      </c>
      <c r="S17" s="129"/>
      <c r="T17" s="80"/>
      <c r="U17" s="80"/>
      <c r="V17" s="80">
        <v>6</v>
      </c>
      <c r="W17" s="80"/>
      <c r="X17" s="124"/>
      <c r="Y17" s="131">
        <v>6</v>
      </c>
      <c r="Z17" s="127"/>
      <c r="AA17" s="134"/>
      <c r="AB17" s="56">
        <v>4</v>
      </c>
      <c r="AC17" s="56">
        <v>4</v>
      </c>
      <c r="AD17" s="56"/>
      <c r="AE17" s="56">
        <v>4</v>
      </c>
      <c r="AF17" s="135"/>
      <c r="AG17" s="136">
        <v>42</v>
      </c>
      <c r="AH17" s="55">
        <v>21</v>
      </c>
      <c r="AI17" s="136">
        <v>120</v>
      </c>
      <c r="AJ17" s="116">
        <f t="shared" ref="AJ17:AJ18" si="7">SUM(AQ17:AU17)</f>
        <v>6</v>
      </c>
      <c r="AK17" s="136" t="s">
        <v>76</v>
      </c>
      <c r="AL17" s="54" t="s">
        <v>76</v>
      </c>
      <c r="AM17" s="55" t="s">
        <v>76</v>
      </c>
      <c r="AN17" s="136" t="s">
        <v>74</v>
      </c>
      <c r="AO17" s="54" t="s">
        <v>74</v>
      </c>
      <c r="AP17" s="55" t="s">
        <v>74</v>
      </c>
      <c r="AQ17" s="142"/>
      <c r="AR17" s="62"/>
      <c r="AS17" s="62">
        <v>4</v>
      </c>
      <c r="AT17" s="62">
        <v>2</v>
      </c>
      <c r="AU17" s="64"/>
      <c r="AV17" s="83">
        <f t="shared" si="4"/>
        <v>0</v>
      </c>
      <c r="AW17" s="80"/>
      <c r="AX17" s="80"/>
      <c r="AY17" s="80"/>
      <c r="AZ17" s="80"/>
      <c r="BA17" s="80"/>
      <c r="BB17" s="80"/>
      <c r="BC17" s="80"/>
      <c r="BD17" s="80"/>
      <c r="BE17" s="81"/>
    </row>
    <row r="18" spans="1:57" s="414" customFormat="1" ht="34" customHeight="1" thickBot="1" x14ac:dyDescent="0.25">
      <c r="A18" s="640"/>
      <c r="B18" s="625"/>
      <c r="C18" s="580"/>
      <c r="D18" s="106" t="s">
        <v>79</v>
      </c>
      <c r="E18" s="601"/>
      <c r="F18" s="583"/>
      <c r="G18" s="148">
        <f>SUM(M18,AV18)</f>
        <v>0</v>
      </c>
      <c r="H18" s="155">
        <f>SUM(I18:L18)</f>
        <v>0</v>
      </c>
      <c r="I18" s="156"/>
      <c r="J18" s="156"/>
      <c r="K18" s="156"/>
      <c r="L18" s="157"/>
      <c r="M18" s="85">
        <f t="shared" si="2"/>
        <v>0</v>
      </c>
      <c r="N18" s="86"/>
      <c r="O18" s="86"/>
      <c r="P18" s="86"/>
      <c r="Q18" s="86"/>
      <c r="R18" s="125"/>
      <c r="S18" s="130"/>
      <c r="T18" s="87"/>
      <c r="U18" s="87"/>
      <c r="V18" s="87"/>
      <c r="W18" s="87"/>
      <c r="X18" s="126"/>
      <c r="Y18" s="129"/>
      <c r="Z18" s="124"/>
      <c r="AA18" s="136"/>
      <c r="AB18" s="54"/>
      <c r="AC18" s="54"/>
      <c r="AD18" s="54"/>
      <c r="AE18" s="54"/>
      <c r="AF18" s="55"/>
      <c r="AG18" s="139"/>
      <c r="AH18" s="140"/>
      <c r="AI18" s="137"/>
      <c r="AJ18" s="117">
        <f t="shared" si="7"/>
        <v>0</v>
      </c>
      <c r="AK18" s="137" t="s">
        <v>74</v>
      </c>
      <c r="AL18" s="90" t="s">
        <v>74</v>
      </c>
      <c r="AM18" s="138" t="s">
        <v>74</v>
      </c>
      <c r="AN18" s="137" t="s">
        <v>74</v>
      </c>
      <c r="AO18" s="90" t="s">
        <v>76</v>
      </c>
      <c r="AP18" s="138" t="s">
        <v>76</v>
      </c>
      <c r="AQ18" s="89"/>
      <c r="AR18" s="90"/>
      <c r="AS18" s="90"/>
      <c r="AT18" s="90"/>
      <c r="AU18" s="91"/>
      <c r="AV18" s="92">
        <f t="shared" si="4"/>
        <v>0</v>
      </c>
      <c r="AW18" s="87"/>
      <c r="AX18" s="87"/>
      <c r="AY18" s="87"/>
      <c r="AZ18" s="87"/>
      <c r="BA18" s="87"/>
      <c r="BB18" s="87"/>
      <c r="BC18" s="87"/>
      <c r="BD18" s="87"/>
      <c r="BE18" s="88"/>
    </row>
    <row r="19" spans="1:57" s="414" customFormat="1" ht="34" customHeight="1" x14ac:dyDescent="0.2">
      <c r="A19" s="640"/>
      <c r="B19" s="623" t="s">
        <v>81</v>
      </c>
      <c r="C19" s="574" t="s">
        <v>82</v>
      </c>
      <c r="D19" s="104" t="s">
        <v>73</v>
      </c>
      <c r="E19" s="602"/>
      <c r="F19" s="584">
        <f>E19-SUM(M19:M23)</f>
        <v>-1</v>
      </c>
      <c r="G19" s="146">
        <f t="shared" si="1"/>
        <v>0</v>
      </c>
      <c r="H19" s="151">
        <f t="shared" si="0"/>
        <v>0</v>
      </c>
      <c r="I19" s="152"/>
      <c r="J19" s="152"/>
      <c r="K19" s="152"/>
      <c r="L19" s="66"/>
      <c r="M19" s="149">
        <f t="shared" si="2"/>
        <v>0</v>
      </c>
      <c r="N19" s="121"/>
      <c r="O19" s="121"/>
      <c r="P19" s="121"/>
      <c r="Q19" s="121"/>
      <c r="R19" s="122"/>
      <c r="S19" s="128"/>
      <c r="T19" s="121"/>
      <c r="U19" s="121"/>
      <c r="V19" s="77"/>
      <c r="W19" s="121"/>
      <c r="X19" s="122"/>
      <c r="Y19" s="128"/>
      <c r="Z19" s="122"/>
      <c r="AA19" s="70"/>
      <c r="AB19" s="77"/>
      <c r="AC19" s="77"/>
      <c r="AD19" s="77"/>
      <c r="AE19" s="77"/>
      <c r="AF19" s="71"/>
      <c r="AG19" s="70"/>
      <c r="AH19" s="71"/>
      <c r="AI19" s="70"/>
      <c r="AJ19" s="115">
        <f t="shared" ref="AJ19:AJ20" si="8">SUM(AN19:AP19)</f>
        <v>0</v>
      </c>
      <c r="AK19" s="70" t="s">
        <v>74</v>
      </c>
      <c r="AL19" s="77" t="s">
        <v>74</v>
      </c>
      <c r="AM19" s="71" t="s">
        <v>74</v>
      </c>
      <c r="AN19" s="70"/>
      <c r="AO19" s="77"/>
      <c r="AP19" s="71"/>
      <c r="AQ19" s="67" t="s">
        <v>74</v>
      </c>
      <c r="AR19" s="68" t="s">
        <v>74</v>
      </c>
      <c r="AS19" s="68" t="s">
        <v>74</v>
      </c>
      <c r="AT19" s="68" t="s">
        <v>74</v>
      </c>
      <c r="AU19" s="69" t="s">
        <v>74</v>
      </c>
      <c r="AV19" s="103">
        <f t="shared" si="4"/>
        <v>0</v>
      </c>
      <c r="AW19" s="93"/>
      <c r="AX19" s="93"/>
      <c r="AY19" s="93"/>
      <c r="AZ19" s="93"/>
      <c r="BA19" s="93"/>
      <c r="BB19" s="93"/>
      <c r="BC19" s="93"/>
      <c r="BD19" s="93"/>
      <c r="BE19" s="78"/>
    </row>
    <row r="20" spans="1:57" s="414" customFormat="1" ht="34" customHeight="1" x14ac:dyDescent="0.2">
      <c r="A20" s="640"/>
      <c r="B20" s="624"/>
      <c r="C20" s="575"/>
      <c r="D20" s="105" t="s">
        <v>75</v>
      </c>
      <c r="E20" s="600"/>
      <c r="F20" s="582"/>
      <c r="G20" s="147">
        <f t="shared" si="1"/>
        <v>0</v>
      </c>
      <c r="H20" s="153">
        <f t="shared" si="0"/>
        <v>0</v>
      </c>
      <c r="I20" s="150"/>
      <c r="J20" s="150"/>
      <c r="K20" s="150"/>
      <c r="L20" s="154"/>
      <c r="M20" s="79">
        <f t="shared" si="2"/>
        <v>0</v>
      </c>
      <c r="N20" s="80"/>
      <c r="O20" s="80"/>
      <c r="P20" s="80"/>
      <c r="Q20" s="80"/>
      <c r="R20" s="124"/>
      <c r="S20" s="129"/>
      <c r="T20" s="54"/>
      <c r="U20" s="54"/>
      <c r="V20" s="80"/>
      <c r="W20" s="80"/>
      <c r="X20" s="124"/>
      <c r="Y20" s="131"/>
      <c r="Z20" s="127"/>
      <c r="AA20" s="134"/>
      <c r="AB20" s="56"/>
      <c r="AC20" s="56"/>
      <c r="AD20" s="56"/>
      <c r="AE20" s="56"/>
      <c r="AF20" s="135"/>
      <c r="AG20" s="136"/>
      <c r="AH20" s="55"/>
      <c r="AI20" s="136"/>
      <c r="AJ20" s="116">
        <f t="shared" si="8"/>
        <v>0</v>
      </c>
      <c r="AK20" s="136" t="s">
        <v>76</v>
      </c>
      <c r="AL20" s="54" t="s">
        <v>76</v>
      </c>
      <c r="AM20" s="55" t="s">
        <v>76</v>
      </c>
      <c r="AN20" s="136"/>
      <c r="AO20" s="54"/>
      <c r="AP20" s="55"/>
      <c r="AQ20" s="82" t="s">
        <v>74</v>
      </c>
      <c r="AR20" s="54" t="s">
        <v>74</v>
      </c>
      <c r="AS20" s="54" t="s">
        <v>74</v>
      </c>
      <c r="AT20" s="54" t="s">
        <v>74</v>
      </c>
      <c r="AU20" s="58" t="s">
        <v>74</v>
      </c>
      <c r="AV20" s="83">
        <f t="shared" si="4"/>
        <v>0</v>
      </c>
      <c r="AW20" s="80"/>
      <c r="AX20" s="80"/>
      <c r="AY20" s="80"/>
      <c r="AZ20" s="80"/>
      <c r="BA20" s="80"/>
      <c r="BB20" s="80"/>
      <c r="BC20" s="80"/>
      <c r="BD20" s="80"/>
      <c r="BE20" s="81"/>
    </row>
    <row r="21" spans="1:57" s="414" customFormat="1" ht="34" customHeight="1" x14ac:dyDescent="0.2">
      <c r="A21" s="640"/>
      <c r="B21" s="624"/>
      <c r="C21" s="575"/>
      <c r="D21" s="105" t="s">
        <v>77</v>
      </c>
      <c r="E21" s="600"/>
      <c r="F21" s="582"/>
      <c r="G21" s="147">
        <f t="shared" si="1"/>
        <v>0</v>
      </c>
      <c r="H21" s="153">
        <f t="shared" si="0"/>
        <v>0</v>
      </c>
      <c r="I21" s="150"/>
      <c r="J21" s="150"/>
      <c r="K21" s="150"/>
      <c r="L21" s="154"/>
      <c r="M21" s="79">
        <f t="shared" si="2"/>
        <v>0</v>
      </c>
      <c r="N21" s="80"/>
      <c r="O21" s="80"/>
      <c r="P21" s="80"/>
      <c r="Q21" s="84"/>
      <c r="R21" s="124"/>
      <c r="S21" s="129"/>
      <c r="T21" s="80"/>
      <c r="U21" s="80"/>
      <c r="V21" s="80"/>
      <c r="W21" s="80"/>
      <c r="X21" s="124"/>
      <c r="Y21" s="131"/>
      <c r="Z21" s="127"/>
      <c r="AA21" s="134"/>
      <c r="AB21" s="56"/>
      <c r="AC21" s="56"/>
      <c r="AD21" s="56"/>
      <c r="AE21" s="56"/>
      <c r="AF21" s="135"/>
      <c r="AG21" s="136"/>
      <c r="AH21" s="55"/>
      <c r="AI21" s="136"/>
      <c r="AJ21" s="116">
        <f>SUM(AK21:AM21)</f>
        <v>0</v>
      </c>
      <c r="AK21" s="136"/>
      <c r="AL21" s="54"/>
      <c r="AM21" s="55"/>
      <c r="AN21" s="136" t="s">
        <v>74</v>
      </c>
      <c r="AO21" s="54" t="s">
        <v>74</v>
      </c>
      <c r="AP21" s="55" t="s">
        <v>74</v>
      </c>
      <c r="AQ21" s="82" t="s">
        <v>74</v>
      </c>
      <c r="AR21" s="54" t="s">
        <v>74</v>
      </c>
      <c r="AS21" s="54" t="s">
        <v>74</v>
      </c>
      <c r="AT21" s="54" t="s">
        <v>74</v>
      </c>
      <c r="AU21" s="58" t="s">
        <v>74</v>
      </c>
      <c r="AV21" s="83">
        <f t="shared" si="4"/>
        <v>0</v>
      </c>
      <c r="AW21" s="80"/>
      <c r="AX21" s="80"/>
      <c r="AY21" s="80"/>
      <c r="AZ21" s="80"/>
      <c r="BA21" s="80"/>
      <c r="BB21" s="80"/>
      <c r="BC21" s="80"/>
      <c r="BD21" s="80"/>
      <c r="BE21" s="81"/>
    </row>
    <row r="22" spans="1:57" s="414" customFormat="1" ht="34" customHeight="1" x14ac:dyDescent="0.2">
      <c r="A22" s="640"/>
      <c r="B22" s="624"/>
      <c r="C22" s="575"/>
      <c r="D22" s="105" t="s">
        <v>78</v>
      </c>
      <c r="E22" s="600"/>
      <c r="F22" s="582"/>
      <c r="G22" s="147">
        <f t="shared" si="1"/>
        <v>1</v>
      </c>
      <c r="H22" s="153">
        <f t="shared" si="0"/>
        <v>1</v>
      </c>
      <c r="I22" s="150"/>
      <c r="J22" s="150"/>
      <c r="K22" s="150">
        <v>1</v>
      </c>
      <c r="L22" s="154"/>
      <c r="M22" s="79">
        <f t="shared" si="2"/>
        <v>1</v>
      </c>
      <c r="N22" s="80"/>
      <c r="O22" s="80"/>
      <c r="P22" s="80"/>
      <c r="Q22" s="80"/>
      <c r="R22" s="124">
        <v>1</v>
      </c>
      <c r="S22" s="129">
        <v>1</v>
      </c>
      <c r="T22" s="80"/>
      <c r="U22" s="80"/>
      <c r="V22" s="80"/>
      <c r="W22" s="80"/>
      <c r="X22" s="124"/>
      <c r="Y22" s="131"/>
      <c r="Z22" s="127">
        <v>1</v>
      </c>
      <c r="AA22" s="134"/>
      <c r="AB22" s="56">
        <v>1</v>
      </c>
      <c r="AC22" s="56">
        <v>1</v>
      </c>
      <c r="AD22" s="56"/>
      <c r="AE22" s="56">
        <v>1</v>
      </c>
      <c r="AF22" s="135">
        <v>1</v>
      </c>
      <c r="AG22" s="136">
        <v>30</v>
      </c>
      <c r="AH22" s="55">
        <v>17</v>
      </c>
      <c r="AI22" s="136">
        <v>40</v>
      </c>
      <c r="AJ22" s="116">
        <f t="shared" ref="AJ22:AJ23" si="9">SUM(AQ22:AU22)</f>
        <v>1</v>
      </c>
      <c r="AK22" s="136" t="s">
        <v>76</v>
      </c>
      <c r="AL22" s="54" t="s">
        <v>76</v>
      </c>
      <c r="AM22" s="55" t="s">
        <v>76</v>
      </c>
      <c r="AN22" s="136" t="s">
        <v>74</v>
      </c>
      <c r="AO22" s="54" t="s">
        <v>74</v>
      </c>
      <c r="AP22" s="55" t="s">
        <v>74</v>
      </c>
      <c r="AQ22" s="142">
        <v>1</v>
      </c>
      <c r="AR22" s="62"/>
      <c r="AS22" s="62"/>
      <c r="AT22" s="62"/>
      <c r="AU22" s="64"/>
      <c r="AV22" s="83">
        <f t="shared" si="4"/>
        <v>0</v>
      </c>
      <c r="AW22" s="80"/>
      <c r="AX22" s="80"/>
      <c r="AY22" s="80"/>
      <c r="AZ22" s="80"/>
      <c r="BA22" s="80"/>
      <c r="BB22" s="80"/>
      <c r="BC22" s="80"/>
      <c r="BD22" s="80"/>
      <c r="BE22" s="81"/>
    </row>
    <row r="23" spans="1:57" s="414" customFormat="1" ht="34" customHeight="1" thickBot="1" x14ac:dyDescent="0.25">
      <c r="A23" s="640"/>
      <c r="B23" s="625"/>
      <c r="C23" s="580"/>
      <c r="D23" s="107" t="s">
        <v>79</v>
      </c>
      <c r="E23" s="601"/>
      <c r="F23" s="583"/>
      <c r="G23" s="148">
        <f t="shared" si="1"/>
        <v>0</v>
      </c>
      <c r="H23" s="155">
        <f t="shared" si="0"/>
        <v>0</v>
      </c>
      <c r="I23" s="156"/>
      <c r="J23" s="156"/>
      <c r="K23" s="156"/>
      <c r="L23" s="157"/>
      <c r="M23" s="85">
        <f t="shared" si="2"/>
        <v>0</v>
      </c>
      <c r="N23" s="86"/>
      <c r="O23" s="86"/>
      <c r="P23" s="86"/>
      <c r="Q23" s="86"/>
      <c r="R23" s="125"/>
      <c r="S23" s="130"/>
      <c r="T23" s="87"/>
      <c r="U23" s="87"/>
      <c r="V23" s="87"/>
      <c r="W23" s="87"/>
      <c r="X23" s="126"/>
      <c r="Y23" s="129"/>
      <c r="Z23" s="124"/>
      <c r="AA23" s="136"/>
      <c r="AB23" s="54"/>
      <c r="AC23" s="54"/>
      <c r="AD23" s="54"/>
      <c r="AE23" s="54"/>
      <c r="AF23" s="55"/>
      <c r="AG23" s="139"/>
      <c r="AH23" s="140"/>
      <c r="AI23" s="137"/>
      <c r="AJ23" s="117">
        <f t="shared" si="9"/>
        <v>0</v>
      </c>
      <c r="AK23" s="137" t="s">
        <v>74</v>
      </c>
      <c r="AL23" s="90" t="s">
        <v>74</v>
      </c>
      <c r="AM23" s="138" t="s">
        <v>74</v>
      </c>
      <c r="AN23" s="137" t="s">
        <v>74</v>
      </c>
      <c r="AO23" s="90" t="s">
        <v>76</v>
      </c>
      <c r="AP23" s="138" t="s">
        <v>76</v>
      </c>
      <c r="AQ23" s="89"/>
      <c r="AR23" s="90"/>
      <c r="AS23" s="90"/>
      <c r="AT23" s="90"/>
      <c r="AU23" s="91"/>
      <c r="AV23" s="92">
        <f t="shared" si="4"/>
        <v>0</v>
      </c>
      <c r="AW23" s="87"/>
      <c r="AX23" s="87"/>
      <c r="AY23" s="87"/>
      <c r="AZ23" s="87"/>
      <c r="BA23" s="87"/>
      <c r="BB23" s="87"/>
      <c r="BC23" s="87"/>
      <c r="BD23" s="87"/>
      <c r="BE23" s="88"/>
    </row>
    <row r="24" spans="1:57" s="414" customFormat="1" ht="34" customHeight="1" x14ac:dyDescent="0.2">
      <c r="A24" s="640"/>
      <c r="B24" s="623" t="s">
        <v>83</v>
      </c>
      <c r="C24" s="574" t="s">
        <v>84</v>
      </c>
      <c r="D24" s="104" t="s">
        <v>73</v>
      </c>
      <c r="E24" s="602">
        <v>28</v>
      </c>
      <c r="F24" s="584">
        <f>E24-SUM(M24:M28)</f>
        <v>6</v>
      </c>
      <c r="G24" s="146">
        <f t="shared" si="1"/>
        <v>1</v>
      </c>
      <c r="H24" s="151">
        <f t="shared" si="0"/>
        <v>0</v>
      </c>
      <c r="I24" s="152"/>
      <c r="J24" s="152"/>
      <c r="K24" s="152"/>
      <c r="L24" s="66"/>
      <c r="M24" s="149">
        <f t="shared" si="2"/>
        <v>1</v>
      </c>
      <c r="N24" s="121"/>
      <c r="O24" s="121"/>
      <c r="P24" s="121"/>
      <c r="Q24" s="121"/>
      <c r="R24" s="122">
        <v>1</v>
      </c>
      <c r="S24" s="128"/>
      <c r="T24" s="121"/>
      <c r="U24" s="121"/>
      <c r="V24" s="77">
        <v>1</v>
      </c>
      <c r="W24" s="121"/>
      <c r="X24" s="122"/>
      <c r="Y24" s="128">
        <v>1</v>
      </c>
      <c r="Z24" s="122"/>
      <c r="AA24" s="70"/>
      <c r="AB24" s="77"/>
      <c r="AC24" s="77"/>
      <c r="AD24" s="77"/>
      <c r="AE24" s="77">
        <v>1</v>
      </c>
      <c r="AF24" s="71"/>
      <c r="AG24" s="70"/>
      <c r="AH24" s="71"/>
      <c r="AI24" s="70"/>
      <c r="AJ24" s="115">
        <f t="shared" ref="AJ24:AJ25" si="10">SUM(AN24:AP24)</f>
        <v>1</v>
      </c>
      <c r="AK24" s="70" t="s">
        <v>74</v>
      </c>
      <c r="AL24" s="77" t="s">
        <v>74</v>
      </c>
      <c r="AM24" s="71" t="s">
        <v>74</v>
      </c>
      <c r="AN24" s="70"/>
      <c r="AO24" s="77">
        <v>1</v>
      </c>
      <c r="AP24" s="71"/>
      <c r="AQ24" s="67" t="s">
        <v>74</v>
      </c>
      <c r="AR24" s="68" t="s">
        <v>74</v>
      </c>
      <c r="AS24" s="68" t="s">
        <v>74</v>
      </c>
      <c r="AT24" s="68" t="s">
        <v>74</v>
      </c>
      <c r="AU24" s="69" t="s">
        <v>74</v>
      </c>
      <c r="AV24" s="103">
        <f t="shared" si="4"/>
        <v>0</v>
      </c>
      <c r="AW24" s="93"/>
      <c r="AX24" s="93"/>
      <c r="AY24" s="93"/>
      <c r="AZ24" s="93"/>
      <c r="BA24" s="93"/>
      <c r="BB24" s="93"/>
      <c r="BC24" s="93"/>
      <c r="BD24" s="93"/>
      <c r="BE24" s="78"/>
    </row>
    <row r="25" spans="1:57" s="414" customFormat="1" ht="34" customHeight="1" x14ac:dyDescent="0.2">
      <c r="A25" s="640"/>
      <c r="B25" s="624"/>
      <c r="C25" s="575"/>
      <c r="D25" s="105" t="s">
        <v>75</v>
      </c>
      <c r="E25" s="600"/>
      <c r="F25" s="582"/>
      <c r="G25" s="147">
        <f t="shared" si="1"/>
        <v>0</v>
      </c>
      <c r="H25" s="153">
        <f t="shared" si="0"/>
        <v>0</v>
      </c>
      <c r="I25" s="150"/>
      <c r="J25" s="150"/>
      <c r="K25" s="150"/>
      <c r="L25" s="154"/>
      <c r="M25" s="79">
        <f t="shared" si="2"/>
        <v>0</v>
      </c>
      <c r="N25" s="80"/>
      <c r="O25" s="80"/>
      <c r="P25" s="80"/>
      <c r="Q25" s="80"/>
      <c r="R25" s="124"/>
      <c r="S25" s="129"/>
      <c r="T25" s="54"/>
      <c r="U25" s="54"/>
      <c r="V25" s="80"/>
      <c r="W25" s="80"/>
      <c r="X25" s="124"/>
      <c r="Y25" s="131"/>
      <c r="Z25" s="127"/>
      <c r="AA25" s="134"/>
      <c r="AB25" s="56"/>
      <c r="AC25" s="56"/>
      <c r="AD25" s="56"/>
      <c r="AE25" s="56"/>
      <c r="AF25" s="135"/>
      <c r="AG25" s="136"/>
      <c r="AH25" s="55"/>
      <c r="AI25" s="136"/>
      <c r="AJ25" s="116">
        <f t="shared" si="10"/>
        <v>0</v>
      </c>
      <c r="AK25" s="136" t="s">
        <v>76</v>
      </c>
      <c r="AL25" s="54" t="s">
        <v>76</v>
      </c>
      <c r="AM25" s="55" t="s">
        <v>76</v>
      </c>
      <c r="AN25" s="136"/>
      <c r="AO25" s="54"/>
      <c r="AP25" s="55"/>
      <c r="AQ25" s="82" t="s">
        <v>74</v>
      </c>
      <c r="AR25" s="54" t="s">
        <v>74</v>
      </c>
      <c r="AS25" s="54" t="s">
        <v>74</v>
      </c>
      <c r="AT25" s="54" t="s">
        <v>74</v>
      </c>
      <c r="AU25" s="58" t="s">
        <v>74</v>
      </c>
      <c r="AV25" s="83">
        <f t="shared" si="4"/>
        <v>0</v>
      </c>
      <c r="AW25" s="80"/>
      <c r="AX25" s="80"/>
      <c r="AY25" s="80"/>
      <c r="AZ25" s="80"/>
      <c r="BA25" s="80"/>
      <c r="BB25" s="80"/>
      <c r="BC25" s="80"/>
      <c r="BD25" s="80"/>
      <c r="BE25" s="81"/>
    </row>
    <row r="26" spans="1:57" s="414" customFormat="1" ht="34" customHeight="1" x14ac:dyDescent="0.2">
      <c r="A26" s="640"/>
      <c r="B26" s="624"/>
      <c r="C26" s="575"/>
      <c r="D26" s="105" t="s">
        <v>77</v>
      </c>
      <c r="E26" s="600"/>
      <c r="F26" s="582"/>
      <c r="G26" s="147">
        <f t="shared" si="1"/>
        <v>0</v>
      </c>
      <c r="H26" s="153">
        <f t="shared" si="0"/>
        <v>0</v>
      </c>
      <c r="I26" s="150"/>
      <c r="J26" s="150"/>
      <c r="K26" s="150"/>
      <c r="L26" s="154"/>
      <c r="M26" s="79">
        <f t="shared" si="2"/>
        <v>0</v>
      </c>
      <c r="N26" s="80"/>
      <c r="O26" s="80"/>
      <c r="P26" s="80"/>
      <c r="Q26" s="84"/>
      <c r="R26" s="124"/>
      <c r="S26" s="129"/>
      <c r="T26" s="80"/>
      <c r="U26" s="80"/>
      <c r="V26" s="80"/>
      <c r="W26" s="80"/>
      <c r="X26" s="124"/>
      <c r="Y26" s="131"/>
      <c r="Z26" s="127"/>
      <c r="AA26" s="134"/>
      <c r="AB26" s="56"/>
      <c r="AC26" s="56"/>
      <c r="AD26" s="56"/>
      <c r="AE26" s="56"/>
      <c r="AF26" s="135"/>
      <c r="AG26" s="136"/>
      <c r="AH26" s="55"/>
      <c r="AI26" s="136"/>
      <c r="AJ26" s="116">
        <f>SUM(AK26:AM26)</f>
        <v>0</v>
      </c>
      <c r="AK26" s="136"/>
      <c r="AL26" s="54"/>
      <c r="AM26" s="55"/>
      <c r="AN26" s="136" t="s">
        <v>74</v>
      </c>
      <c r="AO26" s="54" t="s">
        <v>74</v>
      </c>
      <c r="AP26" s="55" t="s">
        <v>74</v>
      </c>
      <c r="AQ26" s="82" t="s">
        <v>74</v>
      </c>
      <c r="AR26" s="54" t="s">
        <v>74</v>
      </c>
      <c r="AS26" s="54" t="s">
        <v>74</v>
      </c>
      <c r="AT26" s="54" t="s">
        <v>74</v>
      </c>
      <c r="AU26" s="58" t="s">
        <v>74</v>
      </c>
      <c r="AV26" s="83">
        <f t="shared" si="4"/>
        <v>0</v>
      </c>
      <c r="AW26" s="80"/>
      <c r="AX26" s="80"/>
      <c r="AY26" s="80"/>
      <c r="AZ26" s="80"/>
      <c r="BA26" s="80"/>
      <c r="BB26" s="80"/>
      <c r="BC26" s="80"/>
      <c r="BD26" s="80"/>
      <c r="BE26" s="81"/>
    </row>
    <row r="27" spans="1:57" s="414" customFormat="1" ht="34" customHeight="1" x14ac:dyDescent="0.2">
      <c r="A27" s="640"/>
      <c r="B27" s="624"/>
      <c r="C27" s="575"/>
      <c r="D27" s="105" t="s">
        <v>78</v>
      </c>
      <c r="E27" s="600"/>
      <c r="F27" s="582"/>
      <c r="G27" s="147">
        <f t="shared" si="1"/>
        <v>22</v>
      </c>
      <c r="H27" s="153">
        <f t="shared" si="0"/>
        <v>0</v>
      </c>
      <c r="I27" s="150"/>
      <c r="J27" s="150"/>
      <c r="K27" s="150"/>
      <c r="L27" s="154"/>
      <c r="M27" s="79">
        <f t="shared" si="2"/>
        <v>21</v>
      </c>
      <c r="N27" s="80"/>
      <c r="O27" s="80"/>
      <c r="P27" s="80"/>
      <c r="Q27" s="80"/>
      <c r="R27" s="124">
        <v>21</v>
      </c>
      <c r="S27" s="129">
        <v>2</v>
      </c>
      <c r="T27" s="80"/>
      <c r="U27" s="80"/>
      <c r="V27" s="80">
        <v>19</v>
      </c>
      <c r="W27" s="80"/>
      <c r="X27" s="124"/>
      <c r="Y27" s="131">
        <v>17</v>
      </c>
      <c r="Z27" s="127">
        <v>4</v>
      </c>
      <c r="AA27" s="134"/>
      <c r="AB27" s="56">
        <v>9</v>
      </c>
      <c r="AC27" s="56">
        <v>9</v>
      </c>
      <c r="AD27" s="56"/>
      <c r="AE27" s="56">
        <v>18</v>
      </c>
      <c r="AF27" s="135"/>
      <c r="AG27" s="136">
        <v>40</v>
      </c>
      <c r="AH27" s="55">
        <v>19</v>
      </c>
      <c r="AI27" s="136">
        <v>122</v>
      </c>
      <c r="AJ27" s="116">
        <f t="shared" ref="AJ27:AJ28" si="11">SUM(AQ27:AU27)</f>
        <v>21</v>
      </c>
      <c r="AK27" s="136" t="s">
        <v>76</v>
      </c>
      <c r="AL27" s="54" t="s">
        <v>76</v>
      </c>
      <c r="AM27" s="55" t="s">
        <v>76</v>
      </c>
      <c r="AN27" s="136" t="s">
        <v>74</v>
      </c>
      <c r="AO27" s="54" t="s">
        <v>74</v>
      </c>
      <c r="AP27" s="55" t="s">
        <v>74</v>
      </c>
      <c r="AQ27" s="142">
        <v>1</v>
      </c>
      <c r="AR27" s="62">
        <v>2</v>
      </c>
      <c r="AS27" s="62">
        <v>13</v>
      </c>
      <c r="AT27" s="62">
        <v>5</v>
      </c>
      <c r="AU27" s="64"/>
      <c r="AV27" s="83">
        <f t="shared" si="4"/>
        <v>1</v>
      </c>
      <c r="AW27" s="80"/>
      <c r="AX27" s="80"/>
      <c r="AY27" s="80"/>
      <c r="AZ27" s="80"/>
      <c r="BA27" s="80"/>
      <c r="BB27" s="80"/>
      <c r="BC27" s="80"/>
      <c r="BD27" s="80"/>
      <c r="BE27" s="81">
        <v>1</v>
      </c>
    </row>
    <row r="28" spans="1:57" s="414" customFormat="1" ht="34" customHeight="1" thickBot="1" x14ac:dyDescent="0.25">
      <c r="A28" s="640"/>
      <c r="B28" s="625"/>
      <c r="C28" s="580"/>
      <c r="D28" s="107" t="s">
        <v>79</v>
      </c>
      <c r="E28" s="601"/>
      <c r="F28" s="583"/>
      <c r="G28" s="148">
        <f t="shared" si="1"/>
        <v>0</v>
      </c>
      <c r="H28" s="155">
        <f t="shared" si="0"/>
        <v>0</v>
      </c>
      <c r="I28" s="156"/>
      <c r="J28" s="156"/>
      <c r="K28" s="156"/>
      <c r="L28" s="157"/>
      <c r="M28" s="85">
        <f t="shared" si="2"/>
        <v>0</v>
      </c>
      <c r="N28" s="86"/>
      <c r="O28" s="86"/>
      <c r="P28" s="86"/>
      <c r="Q28" s="86"/>
      <c r="R28" s="125"/>
      <c r="S28" s="130"/>
      <c r="T28" s="87"/>
      <c r="U28" s="87"/>
      <c r="V28" s="87"/>
      <c r="W28" s="87"/>
      <c r="X28" s="126"/>
      <c r="Y28" s="129"/>
      <c r="Z28" s="124"/>
      <c r="AA28" s="136"/>
      <c r="AB28" s="54"/>
      <c r="AC28" s="54"/>
      <c r="AD28" s="54"/>
      <c r="AE28" s="54"/>
      <c r="AF28" s="55"/>
      <c r="AG28" s="139"/>
      <c r="AH28" s="140"/>
      <c r="AI28" s="137"/>
      <c r="AJ28" s="117">
        <f t="shared" si="11"/>
        <v>0</v>
      </c>
      <c r="AK28" s="137" t="s">
        <v>74</v>
      </c>
      <c r="AL28" s="90" t="s">
        <v>74</v>
      </c>
      <c r="AM28" s="138" t="s">
        <v>74</v>
      </c>
      <c r="AN28" s="137" t="s">
        <v>74</v>
      </c>
      <c r="AO28" s="90" t="s">
        <v>76</v>
      </c>
      <c r="AP28" s="138" t="s">
        <v>76</v>
      </c>
      <c r="AQ28" s="89"/>
      <c r="AR28" s="90"/>
      <c r="AS28" s="90"/>
      <c r="AT28" s="90"/>
      <c r="AU28" s="91"/>
      <c r="AV28" s="92">
        <f t="shared" si="4"/>
        <v>0</v>
      </c>
      <c r="AW28" s="87"/>
      <c r="AX28" s="87"/>
      <c r="AY28" s="87"/>
      <c r="AZ28" s="87"/>
      <c r="BA28" s="87"/>
      <c r="BB28" s="87"/>
      <c r="BC28" s="87"/>
      <c r="BD28" s="87"/>
      <c r="BE28" s="88"/>
    </row>
    <row r="29" spans="1:57" s="414" customFormat="1" ht="34" customHeight="1" x14ac:dyDescent="0.2">
      <c r="A29" s="640"/>
      <c r="B29" s="623" t="s">
        <v>85</v>
      </c>
      <c r="C29" s="574" t="s">
        <v>86</v>
      </c>
      <c r="D29" s="104" t="s">
        <v>73</v>
      </c>
      <c r="E29" s="602">
        <v>25</v>
      </c>
      <c r="F29" s="584">
        <v>-2</v>
      </c>
      <c r="G29" s="146">
        <f t="shared" si="1"/>
        <v>0</v>
      </c>
      <c r="H29" s="151">
        <f t="shared" si="0"/>
        <v>0</v>
      </c>
      <c r="I29" s="152"/>
      <c r="J29" s="152"/>
      <c r="K29" s="152"/>
      <c r="L29" s="66"/>
      <c r="M29" s="149">
        <f t="shared" si="2"/>
        <v>0</v>
      </c>
      <c r="N29" s="121"/>
      <c r="O29" s="121"/>
      <c r="P29" s="121"/>
      <c r="Q29" s="121"/>
      <c r="R29" s="122"/>
      <c r="S29" s="128"/>
      <c r="T29" s="121"/>
      <c r="U29" s="121"/>
      <c r="V29" s="77"/>
      <c r="W29" s="121"/>
      <c r="X29" s="122"/>
      <c r="Y29" s="128"/>
      <c r="Z29" s="122"/>
      <c r="AA29" s="70"/>
      <c r="AB29" s="77"/>
      <c r="AC29" s="77"/>
      <c r="AD29" s="77"/>
      <c r="AE29" s="77"/>
      <c r="AF29" s="71"/>
      <c r="AG29" s="70"/>
      <c r="AH29" s="71"/>
      <c r="AI29" s="70"/>
      <c r="AJ29" s="115">
        <f t="shared" ref="AJ29:AJ30" si="12">SUM(AN29:AP29)</f>
        <v>0</v>
      </c>
      <c r="AK29" s="70" t="s">
        <v>74</v>
      </c>
      <c r="AL29" s="77" t="s">
        <v>74</v>
      </c>
      <c r="AM29" s="71" t="s">
        <v>74</v>
      </c>
      <c r="AN29" s="70"/>
      <c r="AO29" s="77"/>
      <c r="AP29" s="71"/>
      <c r="AQ29" s="67" t="s">
        <v>74</v>
      </c>
      <c r="AR29" s="68" t="s">
        <v>74</v>
      </c>
      <c r="AS29" s="68" t="s">
        <v>74</v>
      </c>
      <c r="AT29" s="68" t="s">
        <v>74</v>
      </c>
      <c r="AU29" s="69" t="s">
        <v>74</v>
      </c>
      <c r="AV29" s="103">
        <f t="shared" si="4"/>
        <v>0</v>
      </c>
      <c r="AW29" s="93"/>
      <c r="AX29" s="93"/>
      <c r="AY29" s="93"/>
      <c r="AZ29" s="93"/>
      <c r="BA29" s="93"/>
      <c r="BB29" s="93"/>
      <c r="BC29" s="93"/>
      <c r="BD29" s="93"/>
      <c r="BE29" s="78"/>
    </row>
    <row r="30" spans="1:57" s="414" customFormat="1" ht="34" customHeight="1" x14ac:dyDescent="0.2">
      <c r="A30" s="640"/>
      <c r="B30" s="624"/>
      <c r="C30" s="575"/>
      <c r="D30" s="105" t="s">
        <v>75</v>
      </c>
      <c r="E30" s="600"/>
      <c r="F30" s="582"/>
      <c r="G30" s="147">
        <f t="shared" si="1"/>
        <v>0</v>
      </c>
      <c r="H30" s="153">
        <f t="shared" si="0"/>
        <v>0</v>
      </c>
      <c r="I30" s="150"/>
      <c r="J30" s="150"/>
      <c r="K30" s="150"/>
      <c r="L30" s="154"/>
      <c r="M30" s="79">
        <f t="shared" si="2"/>
        <v>0</v>
      </c>
      <c r="N30" s="80"/>
      <c r="O30" s="80"/>
      <c r="P30" s="80"/>
      <c r="Q30" s="80"/>
      <c r="R30" s="124"/>
      <c r="S30" s="129"/>
      <c r="T30" s="54"/>
      <c r="U30" s="54"/>
      <c r="V30" s="80"/>
      <c r="W30" s="80"/>
      <c r="X30" s="124"/>
      <c r="Y30" s="131"/>
      <c r="Z30" s="127"/>
      <c r="AA30" s="134"/>
      <c r="AB30" s="56"/>
      <c r="AC30" s="56"/>
      <c r="AD30" s="56"/>
      <c r="AE30" s="56"/>
      <c r="AF30" s="135"/>
      <c r="AG30" s="136"/>
      <c r="AH30" s="55"/>
      <c r="AI30" s="136"/>
      <c r="AJ30" s="116">
        <f t="shared" si="12"/>
        <v>0</v>
      </c>
      <c r="AK30" s="136" t="s">
        <v>76</v>
      </c>
      <c r="AL30" s="54" t="s">
        <v>76</v>
      </c>
      <c r="AM30" s="55" t="s">
        <v>76</v>
      </c>
      <c r="AN30" s="136"/>
      <c r="AO30" s="54"/>
      <c r="AP30" s="55"/>
      <c r="AQ30" s="82" t="s">
        <v>74</v>
      </c>
      <c r="AR30" s="54" t="s">
        <v>74</v>
      </c>
      <c r="AS30" s="54" t="s">
        <v>74</v>
      </c>
      <c r="AT30" s="54" t="s">
        <v>74</v>
      </c>
      <c r="AU30" s="58" t="s">
        <v>74</v>
      </c>
      <c r="AV30" s="83">
        <f t="shared" si="4"/>
        <v>0</v>
      </c>
      <c r="AW30" s="80"/>
      <c r="AX30" s="80"/>
      <c r="AY30" s="80"/>
      <c r="AZ30" s="80"/>
      <c r="BA30" s="80"/>
      <c r="BB30" s="80"/>
      <c r="BC30" s="80"/>
      <c r="BD30" s="80"/>
      <c r="BE30" s="81"/>
    </row>
    <row r="31" spans="1:57" s="414" customFormat="1" ht="34" customHeight="1" x14ac:dyDescent="0.2">
      <c r="A31" s="640"/>
      <c r="B31" s="624"/>
      <c r="C31" s="575"/>
      <c r="D31" s="105" t="s">
        <v>77</v>
      </c>
      <c r="E31" s="600"/>
      <c r="F31" s="582"/>
      <c r="G31" s="147">
        <f t="shared" si="1"/>
        <v>0</v>
      </c>
      <c r="H31" s="153">
        <f t="shared" si="0"/>
        <v>0</v>
      </c>
      <c r="I31" s="150"/>
      <c r="J31" s="150"/>
      <c r="K31" s="150"/>
      <c r="L31" s="154"/>
      <c r="M31" s="79">
        <f t="shared" si="2"/>
        <v>0</v>
      </c>
      <c r="N31" s="80"/>
      <c r="O31" s="80"/>
      <c r="P31" s="80"/>
      <c r="Q31" s="84"/>
      <c r="R31" s="124"/>
      <c r="S31" s="129"/>
      <c r="T31" s="80"/>
      <c r="U31" s="80"/>
      <c r="V31" s="80"/>
      <c r="W31" s="80"/>
      <c r="X31" s="124"/>
      <c r="Y31" s="131"/>
      <c r="Z31" s="127"/>
      <c r="AA31" s="134"/>
      <c r="AB31" s="56"/>
      <c r="AC31" s="56"/>
      <c r="AD31" s="56"/>
      <c r="AE31" s="56"/>
      <c r="AF31" s="135"/>
      <c r="AG31" s="136"/>
      <c r="AH31" s="55"/>
      <c r="AI31" s="136"/>
      <c r="AJ31" s="116">
        <f>SUM(AK31:AM31)</f>
        <v>0</v>
      </c>
      <c r="AK31" s="136"/>
      <c r="AL31" s="54"/>
      <c r="AM31" s="55"/>
      <c r="AN31" s="136" t="s">
        <v>74</v>
      </c>
      <c r="AO31" s="54" t="s">
        <v>74</v>
      </c>
      <c r="AP31" s="55" t="s">
        <v>74</v>
      </c>
      <c r="AQ31" s="82" t="s">
        <v>74</v>
      </c>
      <c r="AR31" s="54" t="s">
        <v>74</v>
      </c>
      <c r="AS31" s="54" t="s">
        <v>74</v>
      </c>
      <c r="AT31" s="54" t="s">
        <v>74</v>
      </c>
      <c r="AU31" s="58" t="s">
        <v>74</v>
      </c>
      <c r="AV31" s="83">
        <f t="shared" si="4"/>
        <v>0</v>
      </c>
      <c r="AW31" s="80"/>
      <c r="AX31" s="80"/>
      <c r="AY31" s="80"/>
      <c r="AZ31" s="80"/>
      <c r="BA31" s="80"/>
      <c r="BB31" s="80"/>
      <c r="BC31" s="80"/>
      <c r="BD31" s="80"/>
      <c r="BE31" s="81"/>
    </row>
    <row r="32" spans="1:57" s="414" customFormat="1" ht="34" customHeight="1" x14ac:dyDescent="0.2">
      <c r="A32" s="640"/>
      <c r="B32" s="624"/>
      <c r="C32" s="575"/>
      <c r="D32" s="105" t="s">
        <v>78</v>
      </c>
      <c r="E32" s="600"/>
      <c r="F32" s="582"/>
      <c r="G32" s="147">
        <f t="shared" si="1"/>
        <v>28</v>
      </c>
      <c r="H32" s="153">
        <f t="shared" si="0"/>
        <v>0</v>
      </c>
      <c r="I32" s="150"/>
      <c r="J32" s="150"/>
      <c r="K32" s="150"/>
      <c r="L32" s="154"/>
      <c r="M32" s="79">
        <f t="shared" si="2"/>
        <v>28</v>
      </c>
      <c r="N32" s="80"/>
      <c r="O32" s="80"/>
      <c r="P32" s="80"/>
      <c r="Q32" s="80"/>
      <c r="R32" s="124">
        <v>28</v>
      </c>
      <c r="S32" s="129">
        <v>1</v>
      </c>
      <c r="T32" s="80"/>
      <c r="U32" s="80"/>
      <c r="V32" s="80">
        <v>26</v>
      </c>
      <c r="W32" s="80">
        <v>1</v>
      </c>
      <c r="X32" s="124"/>
      <c r="Y32" s="131">
        <v>24</v>
      </c>
      <c r="Z32" s="127">
        <v>4</v>
      </c>
      <c r="AA32" s="134"/>
      <c r="AB32" s="56">
        <v>8</v>
      </c>
      <c r="AC32" s="56">
        <v>8</v>
      </c>
      <c r="AD32" s="56">
        <v>3</v>
      </c>
      <c r="AE32" s="56">
        <v>9</v>
      </c>
      <c r="AF32" s="135">
        <v>2</v>
      </c>
      <c r="AG32" s="136">
        <v>42</v>
      </c>
      <c r="AH32" s="55">
        <v>20</v>
      </c>
      <c r="AI32" s="136">
        <v>117</v>
      </c>
      <c r="AJ32" s="116">
        <f t="shared" ref="AJ32:AJ33" si="13">SUM(AQ32:AU32)</f>
        <v>28</v>
      </c>
      <c r="AK32" s="136" t="s">
        <v>76</v>
      </c>
      <c r="AL32" s="54" t="s">
        <v>76</v>
      </c>
      <c r="AM32" s="55" t="s">
        <v>76</v>
      </c>
      <c r="AN32" s="136" t="s">
        <v>74</v>
      </c>
      <c r="AO32" s="54" t="s">
        <v>74</v>
      </c>
      <c r="AP32" s="55" t="s">
        <v>74</v>
      </c>
      <c r="AQ32" s="142"/>
      <c r="AR32" s="62">
        <v>2</v>
      </c>
      <c r="AS32" s="62">
        <v>18</v>
      </c>
      <c r="AT32" s="62">
        <v>8</v>
      </c>
      <c r="AU32" s="64"/>
      <c r="AV32" s="83">
        <f t="shared" si="4"/>
        <v>0</v>
      </c>
      <c r="AW32" s="80"/>
      <c r="AX32" s="80"/>
      <c r="AY32" s="80"/>
      <c r="AZ32" s="80"/>
      <c r="BA32" s="80"/>
      <c r="BB32" s="80"/>
      <c r="BC32" s="80"/>
      <c r="BD32" s="80"/>
      <c r="BE32" s="81"/>
    </row>
    <row r="33" spans="1:57" s="414" customFormat="1" ht="34" customHeight="1" thickBot="1" x14ac:dyDescent="0.25">
      <c r="A33" s="640"/>
      <c r="B33" s="625"/>
      <c r="C33" s="580"/>
      <c r="D33" s="107" t="s">
        <v>79</v>
      </c>
      <c r="E33" s="601"/>
      <c r="F33" s="583"/>
      <c r="G33" s="148">
        <f t="shared" si="1"/>
        <v>0</v>
      </c>
      <c r="H33" s="155">
        <f t="shared" si="0"/>
        <v>0</v>
      </c>
      <c r="I33" s="156"/>
      <c r="J33" s="156"/>
      <c r="K33" s="156"/>
      <c r="L33" s="157"/>
      <c r="M33" s="85">
        <f t="shared" si="2"/>
        <v>0</v>
      </c>
      <c r="N33" s="86"/>
      <c r="O33" s="86"/>
      <c r="P33" s="86"/>
      <c r="Q33" s="86"/>
      <c r="R33" s="125"/>
      <c r="S33" s="130"/>
      <c r="T33" s="87"/>
      <c r="U33" s="87"/>
      <c r="V33" s="87"/>
      <c r="W33" s="87"/>
      <c r="X33" s="126"/>
      <c r="Y33" s="129"/>
      <c r="Z33" s="124"/>
      <c r="AA33" s="136"/>
      <c r="AB33" s="54"/>
      <c r="AC33" s="54"/>
      <c r="AD33" s="54"/>
      <c r="AE33" s="54"/>
      <c r="AF33" s="55"/>
      <c r="AG33" s="139"/>
      <c r="AH33" s="140"/>
      <c r="AI33" s="137"/>
      <c r="AJ33" s="117">
        <f t="shared" si="13"/>
        <v>0</v>
      </c>
      <c r="AK33" s="137" t="s">
        <v>74</v>
      </c>
      <c r="AL33" s="90" t="s">
        <v>74</v>
      </c>
      <c r="AM33" s="138" t="s">
        <v>74</v>
      </c>
      <c r="AN33" s="137" t="s">
        <v>74</v>
      </c>
      <c r="AO33" s="90" t="s">
        <v>76</v>
      </c>
      <c r="AP33" s="138" t="s">
        <v>76</v>
      </c>
      <c r="AQ33" s="89"/>
      <c r="AR33" s="90"/>
      <c r="AS33" s="90"/>
      <c r="AT33" s="90"/>
      <c r="AU33" s="91"/>
      <c r="AV33" s="92">
        <f t="shared" si="4"/>
        <v>0</v>
      </c>
      <c r="AW33" s="87"/>
      <c r="AX33" s="87"/>
      <c r="AY33" s="87"/>
      <c r="AZ33" s="87"/>
      <c r="BA33" s="87"/>
      <c r="BB33" s="87"/>
      <c r="BC33" s="87"/>
      <c r="BD33" s="87"/>
      <c r="BE33" s="88"/>
    </row>
    <row r="34" spans="1:57" s="414" customFormat="1" ht="34" customHeight="1" x14ac:dyDescent="0.2">
      <c r="A34" s="640"/>
      <c r="B34" s="623" t="s">
        <v>87</v>
      </c>
      <c r="C34" s="574">
        <v>36205651</v>
      </c>
      <c r="D34" s="104" t="s">
        <v>73</v>
      </c>
      <c r="E34" s="602">
        <v>60</v>
      </c>
      <c r="F34" s="584">
        <f>E34-SUM(M34:M38)</f>
        <v>7</v>
      </c>
      <c r="G34" s="146">
        <f t="shared" si="1"/>
        <v>0</v>
      </c>
      <c r="H34" s="151">
        <f t="shared" si="0"/>
        <v>0</v>
      </c>
      <c r="I34" s="152"/>
      <c r="J34" s="152"/>
      <c r="K34" s="152"/>
      <c r="L34" s="66"/>
      <c r="M34" s="149">
        <f t="shared" si="2"/>
        <v>0</v>
      </c>
      <c r="N34" s="121"/>
      <c r="O34" s="121"/>
      <c r="P34" s="121"/>
      <c r="Q34" s="121"/>
      <c r="R34" s="122"/>
      <c r="S34" s="128"/>
      <c r="T34" s="121"/>
      <c r="U34" s="121"/>
      <c r="V34" s="77"/>
      <c r="W34" s="121"/>
      <c r="X34" s="122"/>
      <c r="Y34" s="128"/>
      <c r="Z34" s="122"/>
      <c r="AA34" s="70"/>
      <c r="AB34" s="77"/>
      <c r="AC34" s="77"/>
      <c r="AD34" s="77"/>
      <c r="AE34" s="77"/>
      <c r="AF34" s="71"/>
      <c r="AG34" s="70"/>
      <c r="AH34" s="71"/>
      <c r="AI34" s="70"/>
      <c r="AJ34" s="115">
        <f t="shared" ref="AJ34:AJ35" si="14">SUM(AN34:AP34)</f>
        <v>0</v>
      </c>
      <c r="AK34" s="70" t="s">
        <v>74</v>
      </c>
      <c r="AL34" s="77" t="s">
        <v>74</v>
      </c>
      <c r="AM34" s="71" t="s">
        <v>74</v>
      </c>
      <c r="AN34" s="70"/>
      <c r="AO34" s="77"/>
      <c r="AP34" s="71"/>
      <c r="AQ34" s="67" t="s">
        <v>74</v>
      </c>
      <c r="AR34" s="68" t="s">
        <v>74</v>
      </c>
      <c r="AS34" s="68" t="s">
        <v>74</v>
      </c>
      <c r="AT34" s="68" t="s">
        <v>74</v>
      </c>
      <c r="AU34" s="69" t="s">
        <v>74</v>
      </c>
      <c r="AV34" s="103">
        <f t="shared" si="4"/>
        <v>0</v>
      </c>
      <c r="AW34" s="93"/>
      <c r="AX34" s="93"/>
      <c r="AY34" s="93"/>
      <c r="AZ34" s="93"/>
      <c r="BA34" s="93"/>
      <c r="BB34" s="93"/>
      <c r="BC34" s="93"/>
      <c r="BD34" s="93"/>
      <c r="BE34" s="78"/>
    </row>
    <row r="35" spans="1:57" s="414" customFormat="1" ht="34" customHeight="1" x14ac:dyDescent="0.2">
      <c r="A35" s="640"/>
      <c r="B35" s="624"/>
      <c r="C35" s="575"/>
      <c r="D35" s="105" t="s">
        <v>75</v>
      </c>
      <c r="E35" s="600"/>
      <c r="F35" s="582"/>
      <c r="G35" s="147">
        <f t="shared" si="1"/>
        <v>0</v>
      </c>
      <c r="H35" s="153">
        <f t="shared" si="0"/>
        <v>0</v>
      </c>
      <c r="I35" s="150"/>
      <c r="J35" s="150"/>
      <c r="K35" s="150"/>
      <c r="L35" s="154"/>
      <c r="M35" s="79">
        <f t="shared" si="2"/>
        <v>0</v>
      </c>
      <c r="N35" s="80"/>
      <c r="O35" s="80"/>
      <c r="P35" s="80"/>
      <c r="Q35" s="80"/>
      <c r="R35" s="124"/>
      <c r="S35" s="129"/>
      <c r="T35" s="54"/>
      <c r="U35" s="54"/>
      <c r="V35" s="80"/>
      <c r="W35" s="80"/>
      <c r="X35" s="124"/>
      <c r="Y35" s="131"/>
      <c r="Z35" s="127"/>
      <c r="AA35" s="134"/>
      <c r="AB35" s="56"/>
      <c r="AC35" s="56"/>
      <c r="AD35" s="56"/>
      <c r="AE35" s="56"/>
      <c r="AF35" s="135"/>
      <c r="AG35" s="136"/>
      <c r="AH35" s="55"/>
      <c r="AI35" s="136"/>
      <c r="AJ35" s="116">
        <f t="shared" si="14"/>
        <v>0</v>
      </c>
      <c r="AK35" s="136" t="s">
        <v>76</v>
      </c>
      <c r="AL35" s="54" t="s">
        <v>76</v>
      </c>
      <c r="AM35" s="55" t="s">
        <v>76</v>
      </c>
      <c r="AN35" s="136"/>
      <c r="AO35" s="54"/>
      <c r="AP35" s="55"/>
      <c r="AQ35" s="82" t="s">
        <v>74</v>
      </c>
      <c r="AR35" s="54" t="s">
        <v>74</v>
      </c>
      <c r="AS35" s="54" t="s">
        <v>74</v>
      </c>
      <c r="AT35" s="54" t="s">
        <v>74</v>
      </c>
      <c r="AU35" s="58" t="s">
        <v>74</v>
      </c>
      <c r="AV35" s="83">
        <f t="shared" si="4"/>
        <v>0</v>
      </c>
      <c r="AW35" s="80"/>
      <c r="AX35" s="80"/>
      <c r="AY35" s="80"/>
      <c r="AZ35" s="80"/>
      <c r="BA35" s="80"/>
      <c r="BB35" s="80"/>
      <c r="BC35" s="80"/>
      <c r="BD35" s="80"/>
      <c r="BE35" s="81"/>
    </row>
    <row r="36" spans="1:57" s="414" customFormat="1" ht="34" customHeight="1" x14ac:dyDescent="0.2">
      <c r="A36" s="640"/>
      <c r="B36" s="624"/>
      <c r="C36" s="575"/>
      <c r="D36" s="105" t="s">
        <v>77</v>
      </c>
      <c r="E36" s="600"/>
      <c r="F36" s="582"/>
      <c r="G36" s="147">
        <f t="shared" si="1"/>
        <v>0</v>
      </c>
      <c r="H36" s="153">
        <f t="shared" si="0"/>
        <v>0</v>
      </c>
      <c r="I36" s="150"/>
      <c r="J36" s="150"/>
      <c r="K36" s="150"/>
      <c r="L36" s="154"/>
      <c r="M36" s="79">
        <f t="shared" si="2"/>
        <v>0</v>
      </c>
      <c r="N36" s="80"/>
      <c r="O36" s="80"/>
      <c r="P36" s="80"/>
      <c r="Q36" s="84"/>
      <c r="R36" s="124"/>
      <c r="S36" s="129"/>
      <c r="T36" s="80"/>
      <c r="U36" s="80"/>
      <c r="V36" s="80"/>
      <c r="W36" s="80"/>
      <c r="X36" s="124"/>
      <c r="Y36" s="131"/>
      <c r="Z36" s="127"/>
      <c r="AA36" s="134"/>
      <c r="AB36" s="56"/>
      <c r="AC36" s="56"/>
      <c r="AD36" s="56"/>
      <c r="AE36" s="56"/>
      <c r="AF36" s="135"/>
      <c r="AG36" s="136"/>
      <c r="AH36" s="55"/>
      <c r="AI36" s="136"/>
      <c r="AJ36" s="116">
        <f>SUM(AK36:AM36)</f>
        <v>0</v>
      </c>
      <c r="AK36" s="136"/>
      <c r="AL36" s="54"/>
      <c r="AM36" s="55"/>
      <c r="AN36" s="136" t="s">
        <v>74</v>
      </c>
      <c r="AO36" s="54" t="s">
        <v>74</v>
      </c>
      <c r="AP36" s="55" t="s">
        <v>74</v>
      </c>
      <c r="AQ36" s="82" t="s">
        <v>74</v>
      </c>
      <c r="AR36" s="54" t="s">
        <v>74</v>
      </c>
      <c r="AS36" s="54" t="s">
        <v>74</v>
      </c>
      <c r="AT36" s="54" t="s">
        <v>74</v>
      </c>
      <c r="AU36" s="58" t="s">
        <v>74</v>
      </c>
      <c r="AV36" s="83">
        <f t="shared" si="4"/>
        <v>0</v>
      </c>
      <c r="AW36" s="80"/>
      <c r="AX36" s="80"/>
      <c r="AY36" s="80"/>
      <c r="AZ36" s="80"/>
      <c r="BA36" s="80"/>
      <c r="BB36" s="80"/>
      <c r="BC36" s="80"/>
      <c r="BD36" s="80"/>
      <c r="BE36" s="81"/>
    </row>
    <row r="37" spans="1:57" s="414" customFormat="1" ht="34" customHeight="1" x14ac:dyDescent="0.2">
      <c r="A37" s="640"/>
      <c r="B37" s="624"/>
      <c r="C37" s="575"/>
      <c r="D37" s="105" t="s">
        <v>78</v>
      </c>
      <c r="E37" s="600"/>
      <c r="F37" s="582"/>
      <c r="G37" s="147">
        <f t="shared" si="1"/>
        <v>54</v>
      </c>
      <c r="H37" s="153">
        <f t="shared" si="0"/>
        <v>3</v>
      </c>
      <c r="I37" s="150">
        <v>3</v>
      </c>
      <c r="J37" s="150"/>
      <c r="K37" s="150"/>
      <c r="L37" s="154"/>
      <c r="M37" s="79">
        <f t="shared" si="2"/>
        <v>53</v>
      </c>
      <c r="N37" s="80"/>
      <c r="O37" s="80"/>
      <c r="P37" s="80"/>
      <c r="Q37" s="80"/>
      <c r="R37" s="124">
        <v>53</v>
      </c>
      <c r="S37" s="129"/>
      <c r="T37" s="80"/>
      <c r="U37" s="80"/>
      <c r="V37" s="80">
        <v>12</v>
      </c>
      <c r="W37" s="80">
        <v>41</v>
      </c>
      <c r="X37" s="124"/>
      <c r="Y37" s="131">
        <v>47</v>
      </c>
      <c r="Z37" s="127">
        <v>6</v>
      </c>
      <c r="AA37" s="134"/>
      <c r="AB37" s="56">
        <v>12</v>
      </c>
      <c r="AC37" s="56">
        <v>11</v>
      </c>
      <c r="AD37" s="56"/>
      <c r="AE37" s="56">
        <v>11</v>
      </c>
      <c r="AF37" s="135">
        <v>1</v>
      </c>
      <c r="AG37" s="136">
        <v>45</v>
      </c>
      <c r="AH37" s="55">
        <v>17</v>
      </c>
      <c r="AI37" s="136">
        <v>132</v>
      </c>
      <c r="AJ37" s="116">
        <f t="shared" ref="AJ37:AJ38" si="15">SUM(AQ37:AU37)</f>
        <v>53</v>
      </c>
      <c r="AK37" s="136" t="s">
        <v>76</v>
      </c>
      <c r="AL37" s="54" t="s">
        <v>76</v>
      </c>
      <c r="AM37" s="55" t="s">
        <v>76</v>
      </c>
      <c r="AN37" s="136" t="s">
        <v>74</v>
      </c>
      <c r="AO37" s="54" t="s">
        <v>74</v>
      </c>
      <c r="AP37" s="55" t="s">
        <v>74</v>
      </c>
      <c r="AQ37" s="142">
        <v>7</v>
      </c>
      <c r="AR37" s="62">
        <v>15</v>
      </c>
      <c r="AS37" s="62">
        <v>23</v>
      </c>
      <c r="AT37" s="62">
        <v>6</v>
      </c>
      <c r="AU37" s="64">
        <v>2</v>
      </c>
      <c r="AV37" s="83">
        <f t="shared" si="4"/>
        <v>1</v>
      </c>
      <c r="AW37" s="80"/>
      <c r="AX37" s="80"/>
      <c r="AY37" s="80"/>
      <c r="AZ37" s="80"/>
      <c r="BA37" s="80"/>
      <c r="BB37" s="80"/>
      <c r="BC37" s="80"/>
      <c r="BD37" s="80">
        <v>1</v>
      </c>
      <c r="BE37" s="81"/>
    </row>
    <row r="38" spans="1:57" s="414" customFormat="1" ht="34" customHeight="1" thickBot="1" x14ac:dyDescent="0.25">
      <c r="A38" s="640"/>
      <c r="B38" s="625"/>
      <c r="C38" s="580"/>
      <c r="D38" s="107" t="s">
        <v>79</v>
      </c>
      <c r="E38" s="601"/>
      <c r="F38" s="583"/>
      <c r="G38" s="148">
        <f t="shared" si="1"/>
        <v>0</v>
      </c>
      <c r="H38" s="155">
        <f t="shared" si="0"/>
        <v>0</v>
      </c>
      <c r="I38" s="156"/>
      <c r="J38" s="156"/>
      <c r="K38" s="156"/>
      <c r="L38" s="157"/>
      <c r="M38" s="85">
        <f t="shared" si="2"/>
        <v>0</v>
      </c>
      <c r="N38" s="86"/>
      <c r="O38" s="86"/>
      <c r="P38" s="86"/>
      <c r="Q38" s="86"/>
      <c r="R38" s="125"/>
      <c r="S38" s="130"/>
      <c r="T38" s="87"/>
      <c r="U38" s="87"/>
      <c r="V38" s="87"/>
      <c r="W38" s="87"/>
      <c r="X38" s="126"/>
      <c r="Y38" s="129"/>
      <c r="Z38" s="124"/>
      <c r="AA38" s="136"/>
      <c r="AB38" s="54"/>
      <c r="AC38" s="54"/>
      <c r="AD38" s="54"/>
      <c r="AE38" s="54"/>
      <c r="AF38" s="55"/>
      <c r="AG38" s="139"/>
      <c r="AH38" s="140"/>
      <c r="AI38" s="137"/>
      <c r="AJ38" s="117">
        <f t="shared" si="15"/>
        <v>0</v>
      </c>
      <c r="AK38" s="137" t="s">
        <v>74</v>
      </c>
      <c r="AL38" s="90" t="s">
        <v>74</v>
      </c>
      <c r="AM38" s="138" t="s">
        <v>74</v>
      </c>
      <c r="AN38" s="137" t="s">
        <v>74</v>
      </c>
      <c r="AO38" s="90" t="s">
        <v>76</v>
      </c>
      <c r="AP38" s="138" t="s">
        <v>76</v>
      </c>
      <c r="AQ38" s="89"/>
      <c r="AR38" s="90"/>
      <c r="AS38" s="90"/>
      <c r="AT38" s="90"/>
      <c r="AU38" s="91"/>
      <c r="AV38" s="92">
        <f t="shared" si="4"/>
        <v>0</v>
      </c>
      <c r="AW38" s="87"/>
      <c r="AX38" s="87"/>
      <c r="AY38" s="87"/>
      <c r="AZ38" s="87"/>
      <c r="BA38" s="87"/>
      <c r="BB38" s="87"/>
      <c r="BC38" s="87"/>
      <c r="BD38" s="87"/>
      <c r="BE38" s="88"/>
    </row>
    <row r="39" spans="1:57" s="414" customFormat="1" ht="34" customHeight="1" x14ac:dyDescent="0.2">
      <c r="A39" s="640"/>
      <c r="B39" s="623" t="s">
        <v>88</v>
      </c>
      <c r="C39" s="574" t="s">
        <v>89</v>
      </c>
      <c r="D39" s="104" t="s">
        <v>73</v>
      </c>
      <c r="E39" s="602">
        <v>20</v>
      </c>
      <c r="F39" s="584">
        <f>E39-SUM(M39:M43)</f>
        <v>1</v>
      </c>
      <c r="G39" s="146">
        <f t="shared" si="1"/>
        <v>1</v>
      </c>
      <c r="H39" s="151">
        <f t="shared" si="0"/>
        <v>0</v>
      </c>
      <c r="I39" s="152"/>
      <c r="J39" s="152"/>
      <c r="K39" s="152"/>
      <c r="L39" s="66"/>
      <c r="M39" s="149">
        <f t="shared" si="2"/>
        <v>1</v>
      </c>
      <c r="N39" s="121"/>
      <c r="O39" s="121"/>
      <c r="P39" s="121"/>
      <c r="Q39" s="121"/>
      <c r="R39" s="122">
        <v>1</v>
      </c>
      <c r="S39" s="128"/>
      <c r="T39" s="121"/>
      <c r="U39" s="121"/>
      <c r="V39" s="77">
        <v>1</v>
      </c>
      <c r="W39" s="121"/>
      <c r="X39" s="122"/>
      <c r="Y39" s="128">
        <v>1</v>
      </c>
      <c r="Z39" s="122"/>
      <c r="AA39" s="70"/>
      <c r="AB39" s="77">
        <v>1</v>
      </c>
      <c r="AC39" s="77">
        <v>1</v>
      </c>
      <c r="AD39" s="77"/>
      <c r="AE39" s="77">
        <v>1</v>
      </c>
      <c r="AF39" s="71">
        <v>1</v>
      </c>
      <c r="AG39" s="70">
        <v>42</v>
      </c>
      <c r="AH39" s="71">
        <v>22</v>
      </c>
      <c r="AI39" s="70">
        <v>16</v>
      </c>
      <c r="AJ39" s="115">
        <f t="shared" ref="AJ39:AJ40" si="16">SUM(AN39:AP39)</f>
        <v>1</v>
      </c>
      <c r="AK39" s="70" t="s">
        <v>74</v>
      </c>
      <c r="AL39" s="77" t="s">
        <v>74</v>
      </c>
      <c r="AM39" s="71" t="s">
        <v>74</v>
      </c>
      <c r="AN39" s="70"/>
      <c r="AO39" s="77">
        <v>1</v>
      </c>
      <c r="AP39" s="71"/>
      <c r="AQ39" s="67" t="s">
        <v>74</v>
      </c>
      <c r="AR39" s="68" t="s">
        <v>74</v>
      </c>
      <c r="AS39" s="68" t="s">
        <v>74</v>
      </c>
      <c r="AT39" s="68" t="s">
        <v>74</v>
      </c>
      <c r="AU39" s="69" t="s">
        <v>74</v>
      </c>
      <c r="AV39" s="103">
        <f t="shared" si="4"/>
        <v>0</v>
      </c>
      <c r="AW39" s="93"/>
      <c r="AX39" s="93"/>
      <c r="AY39" s="93"/>
      <c r="AZ39" s="93"/>
      <c r="BA39" s="93"/>
      <c r="BB39" s="93"/>
      <c r="BC39" s="93"/>
      <c r="BD39" s="93"/>
      <c r="BE39" s="78"/>
    </row>
    <row r="40" spans="1:57" s="414" customFormat="1" ht="34" customHeight="1" x14ac:dyDescent="0.2">
      <c r="A40" s="640"/>
      <c r="B40" s="624"/>
      <c r="C40" s="575"/>
      <c r="D40" s="105" t="s">
        <v>75</v>
      </c>
      <c r="E40" s="600"/>
      <c r="F40" s="582"/>
      <c r="G40" s="147">
        <f t="shared" si="1"/>
        <v>0</v>
      </c>
      <c r="H40" s="153">
        <f t="shared" si="0"/>
        <v>0</v>
      </c>
      <c r="I40" s="150"/>
      <c r="J40" s="150"/>
      <c r="K40" s="150"/>
      <c r="L40" s="154"/>
      <c r="M40" s="79">
        <f t="shared" si="2"/>
        <v>0</v>
      </c>
      <c r="N40" s="80"/>
      <c r="O40" s="80"/>
      <c r="P40" s="80"/>
      <c r="Q40" s="80"/>
      <c r="R40" s="124"/>
      <c r="S40" s="129"/>
      <c r="T40" s="54"/>
      <c r="U40" s="54"/>
      <c r="V40" s="80"/>
      <c r="W40" s="80"/>
      <c r="X40" s="124"/>
      <c r="Y40" s="131"/>
      <c r="Z40" s="127"/>
      <c r="AA40" s="134"/>
      <c r="AB40" s="56"/>
      <c r="AC40" s="56"/>
      <c r="AD40" s="56"/>
      <c r="AE40" s="56"/>
      <c r="AF40" s="135"/>
      <c r="AG40" s="136"/>
      <c r="AH40" s="55"/>
      <c r="AI40" s="136"/>
      <c r="AJ40" s="116">
        <f t="shared" si="16"/>
        <v>0</v>
      </c>
      <c r="AK40" s="136" t="s">
        <v>76</v>
      </c>
      <c r="AL40" s="54" t="s">
        <v>76</v>
      </c>
      <c r="AM40" s="55" t="s">
        <v>76</v>
      </c>
      <c r="AN40" s="136"/>
      <c r="AO40" s="54"/>
      <c r="AP40" s="55"/>
      <c r="AQ40" s="82" t="s">
        <v>74</v>
      </c>
      <c r="AR40" s="54" t="s">
        <v>74</v>
      </c>
      <c r="AS40" s="54" t="s">
        <v>74</v>
      </c>
      <c r="AT40" s="54" t="s">
        <v>74</v>
      </c>
      <c r="AU40" s="58" t="s">
        <v>74</v>
      </c>
      <c r="AV40" s="83">
        <f t="shared" si="4"/>
        <v>0</v>
      </c>
      <c r="AW40" s="80"/>
      <c r="AX40" s="80"/>
      <c r="AY40" s="80"/>
      <c r="AZ40" s="80"/>
      <c r="BA40" s="80"/>
      <c r="BB40" s="80"/>
      <c r="BC40" s="80"/>
      <c r="BD40" s="80"/>
      <c r="BE40" s="81"/>
    </row>
    <row r="41" spans="1:57" s="414" customFormat="1" ht="34" customHeight="1" x14ac:dyDescent="0.2">
      <c r="A41" s="640"/>
      <c r="B41" s="624"/>
      <c r="C41" s="575"/>
      <c r="D41" s="105" t="s">
        <v>77</v>
      </c>
      <c r="E41" s="600"/>
      <c r="F41" s="582"/>
      <c r="G41" s="147">
        <f t="shared" si="1"/>
        <v>0</v>
      </c>
      <c r="H41" s="153">
        <f t="shared" si="0"/>
        <v>0</v>
      </c>
      <c r="I41" s="150"/>
      <c r="J41" s="150"/>
      <c r="K41" s="150"/>
      <c r="L41" s="154"/>
      <c r="M41" s="79">
        <f t="shared" si="2"/>
        <v>0</v>
      </c>
      <c r="N41" s="80"/>
      <c r="O41" s="80"/>
      <c r="P41" s="80"/>
      <c r="Q41" s="84"/>
      <c r="R41" s="124"/>
      <c r="S41" s="129"/>
      <c r="T41" s="80"/>
      <c r="U41" s="80"/>
      <c r="V41" s="80"/>
      <c r="W41" s="80"/>
      <c r="X41" s="124"/>
      <c r="Y41" s="131"/>
      <c r="Z41" s="127"/>
      <c r="AA41" s="134"/>
      <c r="AB41" s="56"/>
      <c r="AC41" s="56"/>
      <c r="AD41" s="56"/>
      <c r="AE41" s="56"/>
      <c r="AF41" s="135"/>
      <c r="AG41" s="136"/>
      <c r="AH41" s="55"/>
      <c r="AI41" s="136"/>
      <c r="AJ41" s="116">
        <f>SUM(AK41:AM41)</f>
        <v>0</v>
      </c>
      <c r="AK41" s="136"/>
      <c r="AL41" s="54"/>
      <c r="AM41" s="55"/>
      <c r="AN41" s="136" t="s">
        <v>74</v>
      </c>
      <c r="AO41" s="54" t="s">
        <v>74</v>
      </c>
      <c r="AP41" s="55" t="s">
        <v>74</v>
      </c>
      <c r="AQ41" s="82" t="s">
        <v>74</v>
      </c>
      <c r="AR41" s="54" t="s">
        <v>74</v>
      </c>
      <c r="AS41" s="54" t="s">
        <v>74</v>
      </c>
      <c r="AT41" s="54" t="s">
        <v>74</v>
      </c>
      <c r="AU41" s="58" t="s">
        <v>74</v>
      </c>
      <c r="AV41" s="83">
        <f t="shared" si="4"/>
        <v>0</v>
      </c>
      <c r="AW41" s="80"/>
      <c r="AX41" s="80"/>
      <c r="AY41" s="80"/>
      <c r="AZ41" s="80"/>
      <c r="BA41" s="80"/>
      <c r="BB41" s="80"/>
      <c r="BC41" s="80"/>
      <c r="BD41" s="80"/>
      <c r="BE41" s="81"/>
    </row>
    <row r="42" spans="1:57" s="414" customFormat="1" ht="34" customHeight="1" x14ac:dyDescent="0.2">
      <c r="A42" s="640"/>
      <c r="B42" s="624"/>
      <c r="C42" s="575"/>
      <c r="D42" s="105" t="s">
        <v>78</v>
      </c>
      <c r="E42" s="600"/>
      <c r="F42" s="582"/>
      <c r="G42" s="147">
        <f t="shared" si="1"/>
        <v>18</v>
      </c>
      <c r="H42" s="153">
        <f t="shared" si="0"/>
        <v>0</v>
      </c>
      <c r="I42" s="150"/>
      <c r="J42" s="150"/>
      <c r="K42" s="150"/>
      <c r="L42" s="154"/>
      <c r="M42" s="79">
        <f t="shared" si="2"/>
        <v>18</v>
      </c>
      <c r="N42" s="80"/>
      <c r="O42" s="80"/>
      <c r="P42" s="80"/>
      <c r="Q42" s="80"/>
      <c r="R42" s="124">
        <v>18</v>
      </c>
      <c r="S42" s="129">
        <v>15</v>
      </c>
      <c r="T42" s="80"/>
      <c r="U42" s="80"/>
      <c r="V42" s="80">
        <v>1</v>
      </c>
      <c r="W42" s="80">
        <v>2</v>
      </c>
      <c r="X42" s="124"/>
      <c r="Y42" s="131">
        <v>17</v>
      </c>
      <c r="Z42" s="127">
        <v>1</v>
      </c>
      <c r="AA42" s="134"/>
      <c r="AB42" s="56">
        <v>2</v>
      </c>
      <c r="AC42" s="56">
        <v>1</v>
      </c>
      <c r="AD42" s="56"/>
      <c r="AE42" s="56">
        <v>3</v>
      </c>
      <c r="AF42" s="135"/>
      <c r="AG42" s="136">
        <v>41</v>
      </c>
      <c r="AH42" s="55">
        <v>20</v>
      </c>
      <c r="AI42" s="136">
        <v>115</v>
      </c>
      <c r="AJ42" s="116">
        <f t="shared" ref="AJ42:AJ43" si="17">SUM(AQ42:AU42)</f>
        <v>18</v>
      </c>
      <c r="AK42" s="136" t="s">
        <v>76</v>
      </c>
      <c r="AL42" s="54" t="s">
        <v>76</v>
      </c>
      <c r="AM42" s="55" t="s">
        <v>76</v>
      </c>
      <c r="AN42" s="136" t="s">
        <v>74</v>
      </c>
      <c r="AO42" s="54" t="s">
        <v>74</v>
      </c>
      <c r="AP42" s="55" t="s">
        <v>74</v>
      </c>
      <c r="AQ42" s="142"/>
      <c r="AR42" s="62"/>
      <c r="AS42" s="62">
        <v>8</v>
      </c>
      <c r="AT42" s="62">
        <v>10</v>
      </c>
      <c r="AU42" s="64"/>
      <c r="AV42" s="83">
        <f t="shared" si="4"/>
        <v>0</v>
      </c>
      <c r="AW42" s="80"/>
      <c r="AX42" s="80"/>
      <c r="AY42" s="80"/>
      <c r="AZ42" s="80"/>
      <c r="BA42" s="80"/>
      <c r="BB42" s="80"/>
      <c r="BC42" s="80"/>
      <c r="BD42" s="80"/>
      <c r="BE42" s="81"/>
    </row>
    <row r="43" spans="1:57" s="414" customFormat="1" ht="34" customHeight="1" thickBot="1" x14ac:dyDescent="0.25">
      <c r="A43" s="640"/>
      <c r="B43" s="625"/>
      <c r="C43" s="580"/>
      <c r="D43" s="107" t="s">
        <v>79</v>
      </c>
      <c r="E43" s="601"/>
      <c r="F43" s="583"/>
      <c r="G43" s="148">
        <f t="shared" si="1"/>
        <v>0</v>
      </c>
      <c r="H43" s="155">
        <f t="shared" si="0"/>
        <v>0</v>
      </c>
      <c r="I43" s="156"/>
      <c r="J43" s="156"/>
      <c r="K43" s="156"/>
      <c r="L43" s="157"/>
      <c r="M43" s="85">
        <f t="shared" si="2"/>
        <v>0</v>
      </c>
      <c r="N43" s="86"/>
      <c r="O43" s="86"/>
      <c r="P43" s="86"/>
      <c r="Q43" s="86"/>
      <c r="R43" s="125"/>
      <c r="S43" s="130"/>
      <c r="T43" s="87"/>
      <c r="U43" s="87"/>
      <c r="V43" s="87"/>
      <c r="W43" s="87"/>
      <c r="X43" s="126"/>
      <c r="Y43" s="129"/>
      <c r="Z43" s="124"/>
      <c r="AA43" s="136"/>
      <c r="AB43" s="54"/>
      <c r="AC43" s="54"/>
      <c r="AD43" s="54"/>
      <c r="AE43" s="54"/>
      <c r="AF43" s="55"/>
      <c r="AG43" s="139"/>
      <c r="AH43" s="140"/>
      <c r="AI43" s="137"/>
      <c r="AJ43" s="117">
        <f t="shared" si="17"/>
        <v>0</v>
      </c>
      <c r="AK43" s="137" t="s">
        <v>74</v>
      </c>
      <c r="AL43" s="90" t="s">
        <v>74</v>
      </c>
      <c r="AM43" s="138" t="s">
        <v>74</v>
      </c>
      <c r="AN43" s="137" t="s">
        <v>74</v>
      </c>
      <c r="AO43" s="90" t="s">
        <v>76</v>
      </c>
      <c r="AP43" s="138" t="s">
        <v>76</v>
      </c>
      <c r="AQ43" s="89"/>
      <c r="AR43" s="90"/>
      <c r="AS43" s="90"/>
      <c r="AT43" s="90"/>
      <c r="AU43" s="91"/>
      <c r="AV43" s="92">
        <f t="shared" si="4"/>
        <v>0</v>
      </c>
      <c r="AW43" s="87"/>
      <c r="AX43" s="87"/>
      <c r="AY43" s="87"/>
      <c r="AZ43" s="87"/>
      <c r="BA43" s="87"/>
      <c r="BB43" s="87"/>
      <c r="BC43" s="87"/>
      <c r="BD43" s="87"/>
      <c r="BE43" s="88"/>
    </row>
    <row r="44" spans="1:57" s="414" customFormat="1" ht="34" customHeight="1" x14ac:dyDescent="0.2">
      <c r="A44" s="640"/>
      <c r="B44" s="623" t="s">
        <v>90</v>
      </c>
      <c r="C44" s="574" t="s">
        <v>91</v>
      </c>
      <c r="D44" s="104" t="s">
        <v>73</v>
      </c>
      <c r="E44" s="602">
        <v>40</v>
      </c>
      <c r="F44" s="584">
        <f>E44-SUM(M44:M48)</f>
        <v>7</v>
      </c>
      <c r="G44" s="146">
        <f t="shared" si="1"/>
        <v>0</v>
      </c>
      <c r="H44" s="151">
        <f t="shared" si="0"/>
        <v>0</v>
      </c>
      <c r="I44" s="152"/>
      <c r="J44" s="152"/>
      <c r="K44" s="152"/>
      <c r="L44" s="66"/>
      <c r="M44" s="149">
        <f t="shared" si="2"/>
        <v>0</v>
      </c>
      <c r="N44" s="121"/>
      <c r="O44" s="121"/>
      <c r="P44" s="121"/>
      <c r="Q44" s="121"/>
      <c r="R44" s="122"/>
      <c r="S44" s="128"/>
      <c r="T44" s="121"/>
      <c r="U44" s="121"/>
      <c r="V44" s="77"/>
      <c r="W44" s="121"/>
      <c r="X44" s="122"/>
      <c r="Y44" s="128"/>
      <c r="Z44" s="122"/>
      <c r="AA44" s="70"/>
      <c r="AB44" s="77"/>
      <c r="AC44" s="77"/>
      <c r="AD44" s="77"/>
      <c r="AE44" s="77"/>
      <c r="AF44" s="71"/>
      <c r="AG44" s="70"/>
      <c r="AH44" s="71"/>
      <c r="AI44" s="70"/>
      <c r="AJ44" s="115">
        <f t="shared" ref="AJ44:AJ45" si="18">SUM(AN44:AP44)</f>
        <v>0</v>
      </c>
      <c r="AK44" s="70" t="s">
        <v>74</v>
      </c>
      <c r="AL44" s="77" t="s">
        <v>74</v>
      </c>
      <c r="AM44" s="71" t="s">
        <v>74</v>
      </c>
      <c r="AN44" s="70"/>
      <c r="AO44" s="77"/>
      <c r="AP44" s="71"/>
      <c r="AQ44" s="67" t="s">
        <v>74</v>
      </c>
      <c r="AR44" s="68" t="s">
        <v>74</v>
      </c>
      <c r="AS44" s="68" t="s">
        <v>74</v>
      </c>
      <c r="AT44" s="68" t="s">
        <v>74</v>
      </c>
      <c r="AU44" s="69" t="s">
        <v>74</v>
      </c>
      <c r="AV44" s="103">
        <f t="shared" si="4"/>
        <v>0</v>
      </c>
      <c r="AW44" s="93"/>
      <c r="AX44" s="93"/>
      <c r="AY44" s="93"/>
      <c r="AZ44" s="93"/>
      <c r="BA44" s="93"/>
      <c r="BB44" s="93"/>
      <c r="BC44" s="93"/>
      <c r="BD44" s="93"/>
      <c r="BE44" s="78"/>
    </row>
    <row r="45" spans="1:57" s="414" customFormat="1" ht="34" customHeight="1" x14ac:dyDescent="0.2">
      <c r="A45" s="640"/>
      <c r="B45" s="624"/>
      <c r="C45" s="575"/>
      <c r="D45" s="105" t="s">
        <v>75</v>
      </c>
      <c r="E45" s="600"/>
      <c r="F45" s="582"/>
      <c r="G45" s="147">
        <f t="shared" si="1"/>
        <v>0</v>
      </c>
      <c r="H45" s="153">
        <f t="shared" si="0"/>
        <v>0</v>
      </c>
      <c r="I45" s="150"/>
      <c r="J45" s="150"/>
      <c r="K45" s="150"/>
      <c r="L45" s="154"/>
      <c r="M45" s="79">
        <f t="shared" si="2"/>
        <v>0</v>
      </c>
      <c r="N45" s="80"/>
      <c r="O45" s="80"/>
      <c r="P45" s="80"/>
      <c r="Q45" s="80"/>
      <c r="R45" s="124"/>
      <c r="S45" s="129"/>
      <c r="T45" s="54"/>
      <c r="U45" s="54"/>
      <c r="V45" s="80"/>
      <c r="W45" s="80"/>
      <c r="X45" s="124"/>
      <c r="Y45" s="131"/>
      <c r="Z45" s="127"/>
      <c r="AA45" s="134"/>
      <c r="AB45" s="56"/>
      <c r="AC45" s="56"/>
      <c r="AD45" s="56"/>
      <c r="AE45" s="56"/>
      <c r="AF45" s="135"/>
      <c r="AG45" s="136"/>
      <c r="AH45" s="55"/>
      <c r="AI45" s="136"/>
      <c r="AJ45" s="116">
        <f t="shared" si="18"/>
        <v>0</v>
      </c>
      <c r="AK45" s="136" t="s">
        <v>76</v>
      </c>
      <c r="AL45" s="54" t="s">
        <v>76</v>
      </c>
      <c r="AM45" s="55" t="s">
        <v>76</v>
      </c>
      <c r="AN45" s="136"/>
      <c r="AO45" s="54"/>
      <c r="AP45" s="55"/>
      <c r="AQ45" s="82" t="s">
        <v>74</v>
      </c>
      <c r="AR45" s="54" t="s">
        <v>74</v>
      </c>
      <c r="AS45" s="54" t="s">
        <v>74</v>
      </c>
      <c r="AT45" s="54" t="s">
        <v>74</v>
      </c>
      <c r="AU45" s="58" t="s">
        <v>74</v>
      </c>
      <c r="AV45" s="83">
        <f t="shared" si="4"/>
        <v>0</v>
      </c>
      <c r="AW45" s="80"/>
      <c r="AX45" s="80"/>
      <c r="AY45" s="80"/>
      <c r="AZ45" s="80"/>
      <c r="BA45" s="80"/>
      <c r="BB45" s="80"/>
      <c r="BC45" s="80"/>
      <c r="BD45" s="80"/>
      <c r="BE45" s="81"/>
    </row>
    <row r="46" spans="1:57" s="414" customFormat="1" ht="34" customHeight="1" x14ac:dyDescent="0.2">
      <c r="A46" s="640"/>
      <c r="B46" s="624"/>
      <c r="C46" s="575"/>
      <c r="D46" s="105" t="s">
        <v>77</v>
      </c>
      <c r="E46" s="600"/>
      <c r="F46" s="582"/>
      <c r="G46" s="147">
        <f t="shared" si="1"/>
        <v>0</v>
      </c>
      <c r="H46" s="153">
        <f t="shared" si="0"/>
        <v>0</v>
      </c>
      <c r="I46" s="150"/>
      <c r="J46" s="150"/>
      <c r="K46" s="150"/>
      <c r="L46" s="154"/>
      <c r="M46" s="79">
        <f t="shared" si="2"/>
        <v>0</v>
      </c>
      <c r="N46" s="80"/>
      <c r="O46" s="80"/>
      <c r="P46" s="80"/>
      <c r="Q46" s="84"/>
      <c r="R46" s="124"/>
      <c r="S46" s="129"/>
      <c r="T46" s="80"/>
      <c r="U46" s="80"/>
      <c r="V46" s="80"/>
      <c r="W46" s="80"/>
      <c r="X46" s="124"/>
      <c r="Y46" s="131"/>
      <c r="Z46" s="127"/>
      <c r="AA46" s="134"/>
      <c r="AB46" s="56"/>
      <c r="AC46" s="56"/>
      <c r="AD46" s="56"/>
      <c r="AE46" s="56"/>
      <c r="AF46" s="135"/>
      <c r="AG46" s="136"/>
      <c r="AH46" s="55"/>
      <c r="AI46" s="136"/>
      <c r="AJ46" s="116">
        <f>SUM(AK46:AM46)</f>
        <v>0</v>
      </c>
      <c r="AK46" s="136"/>
      <c r="AL46" s="54"/>
      <c r="AM46" s="55"/>
      <c r="AN46" s="136" t="s">
        <v>74</v>
      </c>
      <c r="AO46" s="54" t="s">
        <v>74</v>
      </c>
      <c r="AP46" s="55" t="s">
        <v>74</v>
      </c>
      <c r="AQ46" s="82" t="s">
        <v>74</v>
      </c>
      <c r="AR46" s="54" t="s">
        <v>74</v>
      </c>
      <c r="AS46" s="54" t="s">
        <v>74</v>
      </c>
      <c r="AT46" s="54" t="s">
        <v>74</v>
      </c>
      <c r="AU46" s="58" t="s">
        <v>74</v>
      </c>
      <c r="AV46" s="83">
        <f t="shared" si="4"/>
        <v>0</v>
      </c>
      <c r="AW46" s="80"/>
      <c r="AX46" s="80"/>
      <c r="AY46" s="80"/>
      <c r="AZ46" s="80"/>
      <c r="BA46" s="80"/>
      <c r="BB46" s="80"/>
      <c r="BC46" s="80"/>
      <c r="BD46" s="80"/>
      <c r="BE46" s="81"/>
    </row>
    <row r="47" spans="1:57" s="414" customFormat="1" ht="34" customHeight="1" x14ac:dyDescent="0.2">
      <c r="A47" s="640"/>
      <c r="B47" s="624"/>
      <c r="C47" s="575"/>
      <c r="D47" s="105" t="s">
        <v>78</v>
      </c>
      <c r="E47" s="600"/>
      <c r="F47" s="582"/>
      <c r="G47" s="147">
        <f t="shared" si="1"/>
        <v>33</v>
      </c>
      <c r="H47" s="153">
        <f t="shared" si="0"/>
        <v>0</v>
      </c>
      <c r="I47" s="150"/>
      <c r="J47" s="150"/>
      <c r="K47" s="150"/>
      <c r="L47" s="154"/>
      <c r="M47" s="79">
        <f t="shared" si="2"/>
        <v>33</v>
      </c>
      <c r="N47" s="80"/>
      <c r="O47" s="80"/>
      <c r="P47" s="80"/>
      <c r="Q47" s="80"/>
      <c r="R47" s="124">
        <v>33</v>
      </c>
      <c r="S47" s="129"/>
      <c r="T47" s="80"/>
      <c r="U47" s="80"/>
      <c r="V47" s="80">
        <v>33</v>
      </c>
      <c r="W47" s="80"/>
      <c r="X47" s="124"/>
      <c r="Y47" s="131">
        <v>30</v>
      </c>
      <c r="Z47" s="127">
        <v>3</v>
      </c>
      <c r="AA47" s="134"/>
      <c r="AB47" s="56">
        <v>8</v>
      </c>
      <c r="AC47" s="56">
        <v>6</v>
      </c>
      <c r="AD47" s="56"/>
      <c r="AE47" s="56">
        <v>18</v>
      </c>
      <c r="AF47" s="135">
        <v>1</v>
      </c>
      <c r="AG47" s="136">
        <v>38</v>
      </c>
      <c r="AH47" s="55">
        <v>15</v>
      </c>
      <c r="AI47" s="136">
        <v>100</v>
      </c>
      <c r="AJ47" s="116">
        <f t="shared" ref="AJ47:AJ48" si="19">SUM(AQ47:AU47)</f>
        <v>33</v>
      </c>
      <c r="AK47" s="136" t="s">
        <v>76</v>
      </c>
      <c r="AL47" s="54" t="s">
        <v>76</v>
      </c>
      <c r="AM47" s="55" t="s">
        <v>76</v>
      </c>
      <c r="AN47" s="136" t="s">
        <v>74</v>
      </c>
      <c r="AO47" s="54" t="s">
        <v>74</v>
      </c>
      <c r="AP47" s="55" t="s">
        <v>74</v>
      </c>
      <c r="AQ47" s="142"/>
      <c r="AR47" s="62">
        <v>1</v>
      </c>
      <c r="AS47" s="62">
        <v>31</v>
      </c>
      <c r="AT47" s="62">
        <v>1</v>
      </c>
      <c r="AU47" s="64"/>
      <c r="AV47" s="83">
        <f t="shared" si="4"/>
        <v>0</v>
      </c>
      <c r="AW47" s="80"/>
      <c r="AX47" s="80"/>
      <c r="AY47" s="80"/>
      <c r="AZ47" s="80"/>
      <c r="BA47" s="80"/>
      <c r="BB47" s="80"/>
      <c r="BC47" s="80"/>
      <c r="BD47" s="80"/>
      <c r="BE47" s="81"/>
    </row>
    <row r="48" spans="1:57" s="414" customFormat="1" ht="34" customHeight="1" thickBot="1" x14ac:dyDescent="0.25">
      <c r="A48" s="640"/>
      <c r="B48" s="625"/>
      <c r="C48" s="580"/>
      <c r="D48" s="107" t="s">
        <v>79</v>
      </c>
      <c r="E48" s="601"/>
      <c r="F48" s="583"/>
      <c r="G48" s="148">
        <f t="shared" si="1"/>
        <v>0</v>
      </c>
      <c r="H48" s="155">
        <f t="shared" si="0"/>
        <v>0</v>
      </c>
      <c r="I48" s="156"/>
      <c r="J48" s="156"/>
      <c r="K48" s="156"/>
      <c r="L48" s="157"/>
      <c r="M48" s="85">
        <f t="shared" si="2"/>
        <v>0</v>
      </c>
      <c r="N48" s="86"/>
      <c r="O48" s="86"/>
      <c r="P48" s="86"/>
      <c r="Q48" s="86"/>
      <c r="R48" s="125"/>
      <c r="S48" s="130"/>
      <c r="T48" s="87"/>
      <c r="U48" s="87"/>
      <c r="V48" s="87"/>
      <c r="W48" s="87"/>
      <c r="X48" s="126"/>
      <c r="Y48" s="129"/>
      <c r="Z48" s="124"/>
      <c r="AA48" s="136"/>
      <c r="AB48" s="54"/>
      <c r="AC48" s="54"/>
      <c r="AD48" s="54"/>
      <c r="AE48" s="54"/>
      <c r="AF48" s="55"/>
      <c r="AG48" s="139"/>
      <c r="AH48" s="140"/>
      <c r="AI48" s="137"/>
      <c r="AJ48" s="117">
        <f t="shared" si="19"/>
        <v>0</v>
      </c>
      <c r="AK48" s="137" t="s">
        <v>74</v>
      </c>
      <c r="AL48" s="90" t="s">
        <v>74</v>
      </c>
      <c r="AM48" s="138" t="s">
        <v>74</v>
      </c>
      <c r="AN48" s="137" t="s">
        <v>74</v>
      </c>
      <c r="AO48" s="90" t="s">
        <v>76</v>
      </c>
      <c r="AP48" s="138" t="s">
        <v>76</v>
      </c>
      <c r="AQ48" s="89"/>
      <c r="AR48" s="90"/>
      <c r="AS48" s="90"/>
      <c r="AT48" s="90"/>
      <c r="AU48" s="91"/>
      <c r="AV48" s="92">
        <f t="shared" si="4"/>
        <v>0</v>
      </c>
      <c r="AW48" s="87"/>
      <c r="AX48" s="87"/>
      <c r="AY48" s="87"/>
      <c r="AZ48" s="87"/>
      <c r="BA48" s="87"/>
      <c r="BB48" s="87"/>
      <c r="BC48" s="87"/>
      <c r="BD48" s="87"/>
      <c r="BE48" s="88"/>
    </row>
    <row r="49" spans="1:57" s="414" customFormat="1" ht="34" customHeight="1" x14ac:dyDescent="0.2">
      <c r="A49" s="640"/>
      <c r="B49" s="623" t="s">
        <v>92</v>
      </c>
      <c r="C49" s="574">
        <v>1983080</v>
      </c>
      <c r="D49" s="104" t="s">
        <v>73</v>
      </c>
      <c r="E49" s="602">
        <v>7</v>
      </c>
      <c r="F49" s="584">
        <f>E49-SUM(M49:M53)</f>
        <v>0</v>
      </c>
      <c r="G49" s="146">
        <f t="shared" si="1"/>
        <v>1</v>
      </c>
      <c r="H49" s="151">
        <f t="shared" si="0"/>
        <v>0</v>
      </c>
      <c r="I49" s="152"/>
      <c r="J49" s="152"/>
      <c r="K49" s="152"/>
      <c r="L49" s="66"/>
      <c r="M49" s="149">
        <f t="shared" si="2"/>
        <v>1</v>
      </c>
      <c r="N49" s="121"/>
      <c r="O49" s="121"/>
      <c r="P49" s="121"/>
      <c r="Q49" s="121"/>
      <c r="R49" s="122">
        <v>1</v>
      </c>
      <c r="S49" s="128"/>
      <c r="T49" s="121"/>
      <c r="U49" s="121"/>
      <c r="V49" s="77">
        <v>1</v>
      </c>
      <c r="W49" s="121"/>
      <c r="X49" s="122"/>
      <c r="Y49" s="128">
        <v>1</v>
      </c>
      <c r="Z49" s="122"/>
      <c r="AA49" s="70"/>
      <c r="AB49" s="77"/>
      <c r="AC49" s="77"/>
      <c r="AD49" s="77"/>
      <c r="AE49" s="77">
        <v>1</v>
      </c>
      <c r="AF49" s="71"/>
      <c r="AG49" s="70">
        <v>57</v>
      </c>
      <c r="AH49" s="71">
        <v>34</v>
      </c>
      <c r="AI49" s="70">
        <v>8</v>
      </c>
      <c r="AJ49" s="115">
        <f t="shared" ref="AJ49:AJ50" si="20">SUM(AN49:AP49)</f>
        <v>8</v>
      </c>
      <c r="AK49" s="70" t="s">
        <v>74</v>
      </c>
      <c r="AL49" s="77" t="s">
        <v>74</v>
      </c>
      <c r="AM49" s="71" t="s">
        <v>74</v>
      </c>
      <c r="AN49" s="70"/>
      <c r="AO49" s="77">
        <v>8</v>
      </c>
      <c r="AP49" s="71"/>
      <c r="AQ49" s="67" t="s">
        <v>74</v>
      </c>
      <c r="AR49" s="68" t="s">
        <v>74</v>
      </c>
      <c r="AS49" s="68" t="s">
        <v>74</v>
      </c>
      <c r="AT49" s="68" t="s">
        <v>74</v>
      </c>
      <c r="AU49" s="69" t="s">
        <v>74</v>
      </c>
      <c r="AV49" s="103">
        <f t="shared" si="4"/>
        <v>0</v>
      </c>
      <c r="AW49" s="93"/>
      <c r="AX49" s="93"/>
      <c r="AY49" s="93"/>
      <c r="AZ49" s="93"/>
      <c r="BA49" s="93"/>
      <c r="BB49" s="93"/>
      <c r="BC49" s="93"/>
      <c r="BD49" s="93"/>
      <c r="BE49" s="78"/>
    </row>
    <row r="50" spans="1:57" s="414" customFormat="1" ht="34" customHeight="1" x14ac:dyDescent="0.2">
      <c r="A50" s="640"/>
      <c r="B50" s="624"/>
      <c r="C50" s="575"/>
      <c r="D50" s="105" t="s">
        <v>75</v>
      </c>
      <c r="E50" s="600"/>
      <c r="F50" s="582"/>
      <c r="G50" s="147">
        <f t="shared" si="1"/>
        <v>0</v>
      </c>
      <c r="H50" s="153">
        <f t="shared" si="0"/>
        <v>0</v>
      </c>
      <c r="I50" s="150"/>
      <c r="J50" s="150"/>
      <c r="K50" s="150"/>
      <c r="L50" s="154"/>
      <c r="M50" s="79">
        <f t="shared" si="2"/>
        <v>0</v>
      </c>
      <c r="N50" s="80"/>
      <c r="O50" s="80"/>
      <c r="P50" s="80"/>
      <c r="Q50" s="80"/>
      <c r="R50" s="124"/>
      <c r="S50" s="129"/>
      <c r="T50" s="54"/>
      <c r="U50" s="54"/>
      <c r="V50" s="80"/>
      <c r="W50" s="80"/>
      <c r="X50" s="124"/>
      <c r="Y50" s="131"/>
      <c r="Z50" s="127"/>
      <c r="AA50" s="134"/>
      <c r="AB50" s="56"/>
      <c r="AC50" s="56"/>
      <c r="AD50" s="56"/>
      <c r="AE50" s="56"/>
      <c r="AF50" s="135"/>
      <c r="AG50" s="136"/>
      <c r="AH50" s="55"/>
      <c r="AI50" s="136"/>
      <c r="AJ50" s="116">
        <f t="shared" si="20"/>
        <v>0</v>
      </c>
      <c r="AK50" s="136" t="s">
        <v>76</v>
      </c>
      <c r="AL50" s="54" t="s">
        <v>76</v>
      </c>
      <c r="AM50" s="55" t="s">
        <v>76</v>
      </c>
      <c r="AN50" s="136"/>
      <c r="AO50" s="54"/>
      <c r="AP50" s="55"/>
      <c r="AQ50" s="82" t="s">
        <v>74</v>
      </c>
      <c r="AR50" s="54" t="s">
        <v>74</v>
      </c>
      <c r="AS50" s="54" t="s">
        <v>74</v>
      </c>
      <c r="AT50" s="54" t="s">
        <v>74</v>
      </c>
      <c r="AU50" s="58" t="s">
        <v>74</v>
      </c>
      <c r="AV50" s="83">
        <f t="shared" si="4"/>
        <v>0</v>
      </c>
      <c r="AW50" s="80"/>
      <c r="AX50" s="80"/>
      <c r="AY50" s="80"/>
      <c r="AZ50" s="80"/>
      <c r="BA50" s="80"/>
      <c r="BB50" s="80"/>
      <c r="BC50" s="80"/>
      <c r="BD50" s="80"/>
      <c r="BE50" s="81"/>
    </row>
    <row r="51" spans="1:57" s="414" customFormat="1" ht="34" customHeight="1" x14ac:dyDescent="0.2">
      <c r="A51" s="640"/>
      <c r="B51" s="624"/>
      <c r="C51" s="575"/>
      <c r="D51" s="105" t="s">
        <v>77</v>
      </c>
      <c r="E51" s="600"/>
      <c r="F51" s="582"/>
      <c r="G51" s="147">
        <f t="shared" si="1"/>
        <v>0</v>
      </c>
      <c r="H51" s="153">
        <f t="shared" si="0"/>
        <v>0</v>
      </c>
      <c r="I51" s="150"/>
      <c r="J51" s="150"/>
      <c r="K51" s="150"/>
      <c r="L51" s="154"/>
      <c r="M51" s="79">
        <f t="shared" si="2"/>
        <v>0</v>
      </c>
      <c r="N51" s="80"/>
      <c r="O51" s="80"/>
      <c r="P51" s="80"/>
      <c r="Q51" s="84"/>
      <c r="R51" s="124"/>
      <c r="S51" s="129"/>
      <c r="T51" s="80"/>
      <c r="U51" s="80"/>
      <c r="V51" s="80"/>
      <c r="W51" s="80"/>
      <c r="X51" s="124"/>
      <c r="Y51" s="131"/>
      <c r="Z51" s="127"/>
      <c r="AA51" s="134"/>
      <c r="AB51" s="56"/>
      <c r="AC51" s="56"/>
      <c r="AD51" s="56"/>
      <c r="AE51" s="56"/>
      <c r="AF51" s="135"/>
      <c r="AG51" s="136"/>
      <c r="AH51" s="55"/>
      <c r="AI51" s="136"/>
      <c r="AJ51" s="116">
        <f>SUM(AK51:AM51)</f>
        <v>0</v>
      </c>
      <c r="AK51" s="136"/>
      <c r="AL51" s="54"/>
      <c r="AM51" s="55"/>
      <c r="AN51" s="136" t="s">
        <v>74</v>
      </c>
      <c r="AO51" s="54" t="s">
        <v>74</v>
      </c>
      <c r="AP51" s="55" t="s">
        <v>74</v>
      </c>
      <c r="AQ51" s="82" t="s">
        <v>74</v>
      </c>
      <c r="AR51" s="54" t="s">
        <v>74</v>
      </c>
      <c r="AS51" s="54" t="s">
        <v>74</v>
      </c>
      <c r="AT51" s="54" t="s">
        <v>74</v>
      </c>
      <c r="AU51" s="58" t="s">
        <v>74</v>
      </c>
      <c r="AV51" s="83">
        <f t="shared" si="4"/>
        <v>0</v>
      </c>
      <c r="AW51" s="80"/>
      <c r="AX51" s="80"/>
      <c r="AY51" s="80"/>
      <c r="AZ51" s="80"/>
      <c r="BA51" s="80"/>
      <c r="BB51" s="80"/>
      <c r="BC51" s="80"/>
      <c r="BD51" s="80"/>
      <c r="BE51" s="81"/>
    </row>
    <row r="52" spans="1:57" s="414" customFormat="1" ht="34" customHeight="1" x14ac:dyDescent="0.2">
      <c r="A52" s="640"/>
      <c r="B52" s="624"/>
      <c r="C52" s="575"/>
      <c r="D52" s="105" t="s">
        <v>78</v>
      </c>
      <c r="E52" s="600"/>
      <c r="F52" s="582"/>
      <c r="G52" s="147">
        <f t="shared" si="1"/>
        <v>6</v>
      </c>
      <c r="H52" s="153">
        <f t="shared" si="0"/>
        <v>1</v>
      </c>
      <c r="I52" s="150">
        <v>1</v>
      </c>
      <c r="J52" s="150"/>
      <c r="K52" s="150"/>
      <c r="L52" s="154"/>
      <c r="M52" s="79">
        <f t="shared" si="2"/>
        <v>6</v>
      </c>
      <c r="N52" s="80"/>
      <c r="O52" s="80"/>
      <c r="P52" s="80"/>
      <c r="Q52" s="80"/>
      <c r="R52" s="124">
        <v>6</v>
      </c>
      <c r="S52" s="129">
        <v>3</v>
      </c>
      <c r="T52" s="80"/>
      <c r="U52" s="80"/>
      <c r="V52" s="80"/>
      <c r="W52" s="80">
        <v>3</v>
      </c>
      <c r="X52" s="124"/>
      <c r="Y52" s="131">
        <v>6</v>
      </c>
      <c r="Z52" s="127"/>
      <c r="AA52" s="134"/>
      <c r="AB52" s="56"/>
      <c r="AC52" s="56"/>
      <c r="AD52" s="56">
        <v>1</v>
      </c>
      <c r="AE52" s="56">
        <v>5</v>
      </c>
      <c r="AF52" s="135">
        <v>1</v>
      </c>
      <c r="AG52" s="136">
        <v>38</v>
      </c>
      <c r="AH52" s="55">
        <v>16</v>
      </c>
      <c r="AI52" s="136">
        <v>51</v>
      </c>
      <c r="AJ52" s="116">
        <f t="shared" ref="AJ52:AJ53" si="21">SUM(AQ52:AU52)</f>
        <v>6</v>
      </c>
      <c r="AK52" s="136" t="s">
        <v>76</v>
      </c>
      <c r="AL52" s="54" t="s">
        <v>76</v>
      </c>
      <c r="AM52" s="55" t="s">
        <v>76</v>
      </c>
      <c r="AN52" s="136" t="s">
        <v>74</v>
      </c>
      <c r="AO52" s="54" t="s">
        <v>74</v>
      </c>
      <c r="AP52" s="55" t="s">
        <v>74</v>
      </c>
      <c r="AQ52" s="142">
        <v>4</v>
      </c>
      <c r="AR52" s="62">
        <v>2</v>
      </c>
      <c r="AS52" s="62"/>
      <c r="AT52" s="62"/>
      <c r="AU52" s="64"/>
      <c r="AV52" s="83">
        <f t="shared" si="4"/>
        <v>0</v>
      </c>
      <c r="AW52" s="80"/>
      <c r="AX52" s="80"/>
      <c r="AY52" s="80"/>
      <c r="AZ52" s="80"/>
      <c r="BA52" s="80"/>
      <c r="BB52" s="80"/>
      <c r="BC52" s="80"/>
      <c r="BD52" s="80"/>
      <c r="BE52" s="81"/>
    </row>
    <row r="53" spans="1:57" s="414" customFormat="1" ht="34" customHeight="1" thickBot="1" x14ac:dyDescent="0.25">
      <c r="A53" s="640"/>
      <c r="B53" s="625"/>
      <c r="C53" s="580"/>
      <c r="D53" s="107" t="s">
        <v>79</v>
      </c>
      <c r="E53" s="601"/>
      <c r="F53" s="583"/>
      <c r="G53" s="148">
        <f t="shared" si="1"/>
        <v>0</v>
      </c>
      <c r="H53" s="155">
        <f t="shared" si="0"/>
        <v>0</v>
      </c>
      <c r="I53" s="156"/>
      <c r="J53" s="156"/>
      <c r="K53" s="156"/>
      <c r="L53" s="157"/>
      <c r="M53" s="85">
        <f t="shared" si="2"/>
        <v>0</v>
      </c>
      <c r="N53" s="86"/>
      <c r="O53" s="86"/>
      <c r="P53" s="86"/>
      <c r="Q53" s="86"/>
      <c r="R53" s="125"/>
      <c r="S53" s="130"/>
      <c r="T53" s="87"/>
      <c r="U53" s="87"/>
      <c r="V53" s="87"/>
      <c r="W53" s="87"/>
      <c r="X53" s="126"/>
      <c r="Y53" s="129"/>
      <c r="Z53" s="124"/>
      <c r="AA53" s="136"/>
      <c r="AB53" s="54"/>
      <c r="AC53" s="54"/>
      <c r="AD53" s="54"/>
      <c r="AE53" s="54"/>
      <c r="AF53" s="55"/>
      <c r="AG53" s="139"/>
      <c r="AH53" s="140"/>
      <c r="AI53" s="137"/>
      <c r="AJ53" s="117">
        <f t="shared" si="21"/>
        <v>0</v>
      </c>
      <c r="AK53" s="137" t="s">
        <v>74</v>
      </c>
      <c r="AL53" s="90" t="s">
        <v>74</v>
      </c>
      <c r="AM53" s="138" t="s">
        <v>74</v>
      </c>
      <c r="AN53" s="137" t="s">
        <v>74</v>
      </c>
      <c r="AO53" s="90" t="s">
        <v>76</v>
      </c>
      <c r="AP53" s="138" t="s">
        <v>76</v>
      </c>
      <c r="AQ53" s="89"/>
      <c r="AR53" s="90"/>
      <c r="AS53" s="90"/>
      <c r="AT53" s="90"/>
      <c r="AU53" s="91"/>
      <c r="AV53" s="92">
        <f t="shared" si="4"/>
        <v>0</v>
      </c>
      <c r="AW53" s="87"/>
      <c r="AX53" s="87"/>
      <c r="AY53" s="87"/>
      <c r="AZ53" s="87"/>
      <c r="BA53" s="87"/>
      <c r="BB53" s="87"/>
      <c r="BC53" s="87"/>
      <c r="BD53" s="87"/>
      <c r="BE53" s="88"/>
    </row>
    <row r="54" spans="1:57" s="414" customFormat="1" ht="34" customHeight="1" x14ac:dyDescent="0.2">
      <c r="A54" s="640"/>
      <c r="B54" s="623" t="s">
        <v>93</v>
      </c>
      <c r="C54" s="574">
        <v>35814729</v>
      </c>
      <c r="D54" s="104" t="s">
        <v>73</v>
      </c>
      <c r="E54" s="602">
        <v>11</v>
      </c>
      <c r="F54" s="584">
        <f>E54-SUM(M54:M58)</f>
        <v>2</v>
      </c>
      <c r="G54" s="146">
        <f t="shared" si="1"/>
        <v>0</v>
      </c>
      <c r="H54" s="151">
        <f t="shared" si="0"/>
        <v>0</v>
      </c>
      <c r="I54" s="152"/>
      <c r="J54" s="152"/>
      <c r="K54" s="152"/>
      <c r="L54" s="66"/>
      <c r="M54" s="149">
        <f t="shared" si="2"/>
        <v>0</v>
      </c>
      <c r="N54" s="121"/>
      <c r="O54" s="121"/>
      <c r="P54" s="121"/>
      <c r="Q54" s="121"/>
      <c r="R54" s="122"/>
      <c r="S54" s="128"/>
      <c r="T54" s="121"/>
      <c r="U54" s="121"/>
      <c r="V54" s="77"/>
      <c r="W54" s="121"/>
      <c r="X54" s="122"/>
      <c r="Y54" s="128"/>
      <c r="Z54" s="122"/>
      <c r="AA54" s="70"/>
      <c r="AB54" s="77"/>
      <c r="AC54" s="77"/>
      <c r="AD54" s="77"/>
      <c r="AE54" s="77"/>
      <c r="AF54" s="71"/>
      <c r="AG54" s="70"/>
      <c r="AH54" s="71"/>
      <c r="AI54" s="70"/>
      <c r="AJ54" s="115">
        <f t="shared" ref="AJ54:AJ55" si="22">SUM(AN54:AP54)</f>
        <v>0</v>
      </c>
      <c r="AK54" s="70" t="s">
        <v>74</v>
      </c>
      <c r="AL54" s="77" t="s">
        <v>74</v>
      </c>
      <c r="AM54" s="71" t="s">
        <v>74</v>
      </c>
      <c r="AN54" s="70"/>
      <c r="AO54" s="77"/>
      <c r="AP54" s="71"/>
      <c r="AQ54" s="67" t="s">
        <v>74</v>
      </c>
      <c r="AR54" s="68" t="s">
        <v>74</v>
      </c>
      <c r="AS54" s="68" t="s">
        <v>74</v>
      </c>
      <c r="AT54" s="68" t="s">
        <v>74</v>
      </c>
      <c r="AU54" s="69" t="s">
        <v>74</v>
      </c>
      <c r="AV54" s="103">
        <f t="shared" si="4"/>
        <v>0</v>
      </c>
      <c r="AW54" s="93"/>
      <c r="AX54" s="93"/>
      <c r="AY54" s="93"/>
      <c r="AZ54" s="93"/>
      <c r="BA54" s="93"/>
      <c r="BB54" s="93"/>
      <c r="BC54" s="93"/>
      <c r="BD54" s="93"/>
      <c r="BE54" s="78"/>
    </row>
    <row r="55" spans="1:57" s="414" customFormat="1" ht="34" customHeight="1" x14ac:dyDescent="0.2">
      <c r="A55" s="640"/>
      <c r="B55" s="624"/>
      <c r="C55" s="575"/>
      <c r="D55" s="105" t="s">
        <v>75</v>
      </c>
      <c r="E55" s="600"/>
      <c r="F55" s="582"/>
      <c r="G55" s="147">
        <f t="shared" si="1"/>
        <v>0</v>
      </c>
      <c r="H55" s="153">
        <f t="shared" si="0"/>
        <v>0</v>
      </c>
      <c r="I55" s="150"/>
      <c r="J55" s="150"/>
      <c r="K55" s="150"/>
      <c r="L55" s="154"/>
      <c r="M55" s="79">
        <f t="shared" si="2"/>
        <v>0</v>
      </c>
      <c r="N55" s="80"/>
      <c r="O55" s="80"/>
      <c r="P55" s="80"/>
      <c r="Q55" s="80"/>
      <c r="R55" s="124"/>
      <c r="S55" s="129"/>
      <c r="T55" s="54"/>
      <c r="U55" s="54"/>
      <c r="V55" s="80"/>
      <c r="W55" s="80"/>
      <c r="X55" s="124"/>
      <c r="Y55" s="131"/>
      <c r="Z55" s="127"/>
      <c r="AA55" s="134"/>
      <c r="AB55" s="56"/>
      <c r="AC55" s="56"/>
      <c r="AD55" s="56"/>
      <c r="AE55" s="56"/>
      <c r="AF55" s="135"/>
      <c r="AG55" s="136"/>
      <c r="AH55" s="55"/>
      <c r="AI55" s="136"/>
      <c r="AJ55" s="116">
        <f t="shared" si="22"/>
        <v>0</v>
      </c>
      <c r="AK55" s="136" t="s">
        <v>76</v>
      </c>
      <c r="AL55" s="54" t="s">
        <v>76</v>
      </c>
      <c r="AM55" s="55" t="s">
        <v>76</v>
      </c>
      <c r="AN55" s="136"/>
      <c r="AO55" s="54"/>
      <c r="AP55" s="55"/>
      <c r="AQ55" s="82" t="s">
        <v>74</v>
      </c>
      <c r="AR55" s="54" t="s">
        <v>74</v>
      </c>
      <c r="AS55" s="54" t="s">
        <v>74</v>
      </c>
      <c r="AT55" s="54" t="s">
        <v>74</v>
      </c>
      <c r="AU55" s="58" t="s">
        <v>74</v>
      </c>
      <c r="AV55" s="83">
        <f t="shared" si="4"/>
        <v>0</v>
      </c>
      <c r="AW55" s="80"/>
      <c r="AX55" s="80"/>
      <c r="AY55" s="80"/>
      <c r="AZ55" s="80"/>
      <c r="BA55" s="80"/>
      <c r="BB55" s="80"/>
      <c r="BC55" s="80"/>
      <c r="BD55" s="80"/>
      <c r="BE55" s="81"/>
    </row>
    <row r="56" spans="1:57" s="414" customFormat="1" ht="34" customHeight="1" x14ac:dyDescent="0.2">
      <c r="A56" s="640"/>
      <c r="B56" s="624"/>
      <c r="C56" s="575"/>
      <c r="D56" s="105" t="s">
        <v>77</v>
      </c>
      <c r="E56" s="600"/>
      <c r="F56" s="582"/>
      <c r="G56" s="147">
        <f t="shared" si="1"/>
        <v>0</v>
      </c>
      <c r="H56" s="153">
        <f t="shared" si="0"/>
        <v>0</v>
      </c>
      <c r="I56" s="150"/>
      <c r="J56" s="150"/>
      <c r="K56" s="150"/>
      <c r="L56" s="154"/>
      <c r="M56" s="79">
        <f t="shared" si="2"/>
        <v>0</v>
      </c>
      <c r="N56" s="80"/>
      <c r="O56" s="80"/>
      <c r="P56" s="80"/>
      <c r="Q56" s="84"/>
      <c r="R56" s="124"/>
      <c r="S56" s="129"/>
      <c r="T56" s="80"/>
      <c r="U56" s="80"/>
      <c r="V56" s="80"/>
      <c r="W56" s="80"/>
      <c r="X56" s="124"/>
      <c r="Y56" s="131"/>
      <c r="Z56" s="127"/>
      <c r="AA56" s="134"/>
      <c r="AB56" s="56"/>
      <c r="AC56" s="56"/>
      <c r="AD56" s="56"/>
      <c r="AE56" s="56"/>
      <c r="AF56" s="135"/>
      <c r="AG56" s="136"/>
      <c r="AH56" s="55"/>
      <c r="AI56" s="136"/>
      <c r="AJ56" s="116">
        <f>SUM(AK56:AM56)</f>
        <v>0</v>
      </c>
      <c r="AK56" s="136"/>
      <c r="AL56" s="54"/>
      <c r="AM56" s="55"/>
      <c r="AN56" s="136" t="s">
        <v>74</v>
      </c>
      <c r="AO56" s="54" t="s">
        <v>74</v>
      </c>
      <c r="AP56" s="55" t="s">
        <v>74</v>
      </c>
      <c r="AQ56" s="82" t="s">
        <v>74</v>
      </c>
      <c r="AR56" s="54" t="s">
        <v>74</v>
      </c>
      <c r="AS56" s="54" t="s">
        <v>74</v>
      </c>
      <c r="AT56" s="54" t="s">
        <v>74</v>
      </c>
      <c r="AU56" s="58" t="s">
        <v>74</v>
      </c>
      <c r="AV56" s="83">
        <f t="shared" si="4"/>
        <v>0</v>
      </c>
      <c r="AW56" s="80"/>
      <c r="AX56" s="80"/>
      <c r="AY56" s="80"/>
      <c r="AZ56" s="80"/>
      <c r="BA56" s="80"/>
      <c r="BB56" s="80"/>
      <c r="BC56" s="80"/>
      <c r="BD56" s="80"/>
      <c r="BE56" s="81"/>
    </row>
    <row r="57" spans="1:57" s="414" customFormat="1" ht="34" customHeight="1" x14ac:dyDescent="0.2">
      <c r="A57" s="640"/>
      <c r="B57" s="624"/>
      <c r="C57" s="575"/>
      <c r="D57" s="105" t="s">
        <v>78</v>
      </c>
      <c r="E57" s="600"/>
      <c r="F57" s="582"/>
      <c r="G57" s="147">
        <f t="shared" si="1"/>
        <v>9</v>
      </c>
      <c r="H57" s="153">
        <f t="shared" si="0"/>
        <v>0</v>
      </c>
      <c r="I57" s="150"/>
      <c r="J57" s="150"/>
      <c r="K57" s="150"/>
      <c r="L57" s="154"/>
      <c r="M57" s="79">
        <f t="shared" si="2"/>
        <v>9</v>
      </c>
      <c r="N57" s="80"/>
      <c r="O57" s="80"/>
      <c r="P57" s="80"/>
      <c r="Q57" s="80"/>
      <c r="R57" s="124">
        <v>9</v>
      </c>
      <c r="S57" s="129">
        <v>2</v>
      </c>
      <c r="T57" s="80"/>
      <c r="U57" s="80"/>
      <c r="V57" s="80"/>
      <c r="W57" s="80">
        <v>7</v>
      </c>
      <c r="X57" s="124"/>
      <c r="Y57" s="131">
        <v>9</v>
      </c>
      <c r="Z57" s="127"/>
      <c r="AA57" s="134"/>
      <c r="AB57" s="56">
        <v>2</v>
      </c>
      <c r="AC57" s="56">
        <v>2</v>
      </c>
      <c r="AD57" s="56">
        <v>1</v>
      </c>
      <c r="AE57" s="56">
        <v>3</v>
      </c>
      <c r="AF57" s="135">
        <v>1</v>
      </c>
      <c r="AG57" s="136">
        <v>42</v>
      </c>
      <c r="AH57" s="55">
        <v>23</v>
      </c>
      <c r="AI57" s="136">
        <v>73</v>
      </c>
      <c r="AJ57" s="116">
        <f t="shared" ref="AJ57:AJ58" si="23">SUM(AQ57:AU57)</f>
        <v>9</v>
      </c>
      <c r="AK57" s="136" t="s">
        <v>76</v>
      </c>
      <c r="AL57" s="54" t="s">
        <v>76</v>
      </c>
      <c r="AM57" s="55" t="s">
        <v>76</v>
      </c>
      <c r="AN57" s="136" t="s">
        <v>74</v>
      </c>
      <c r="AO57" s="54" t="s">
        <v>74</v>
      </c>
      <c r="AP57" s="55" t="s">
        <v>74</v>
      </c>
      <c r="AQ57" s="142">
        <v>2</v>
      </c>
      <c r="AR57" s="62">
        <v>4</v>
      </c>
      <c r="AS57" s="62">
        <v>3</v>
      </c>
      <c r="AT57" s="62"/>
      <c r="AU57" s="64"/>
      <c r="AV57" s="83">
        <f t="shared" si="4"/>
        <v>0</v>
      </c>
      <c r="AW57" s="80"/>
      <c r="AX57" s="80"/>
      <c r="AY57" s="80"/>
      <c r="AZ57" s="80"/>
      <c r="BA57" s="80"/>
      <c r="BB57" s="80"/>
      <c r="BC57" s="80"/>
      <c r="BD57" s="80"/>
      <c r="BE57" s="81"/>
    </row>
    <row r="58" spans="1:57" s="414" customFormat="1" ht="34" customHeight="1" thickBot="1" x14ac:dyDescent="0.25">
      <c r="A58" s="640"/>
      <c r="B58" s="625"/>
      <c r="C58" s="580"/>
      <c r="D58" s="107" t="s">
        <v>79</v>
      </c>
      <c r="E58" s="601"/>
      <c r="F58" s="583"/>
      <c r="G58" s="148">
        <f t="shared" si="1"/>
        <v>0</v>
      </c>
      <c r="H58" s="155">
        <f t="shared" si="0"/>
        <v>0</v>
      </c>
      <c r="I58" s="156"/>
      <c r="J58" s="156"/>
      <c r="K58" s="156"/>
      <c r="L58" s="157"/>
      <c r="M58" s="85">
        <f t="shared" si="2"/>
        <v>0</v>
      </c>
      <c r="N58" s="86"/>
      <c r="O58" s="86"/>
      <c r="P58" s="86"/>
      <c r="Q58" s="86"/>
      <c r="R58" s="125"/>
      <c r="S58" s="130"/>
      <c r="T58" s="87"/>
      <c r="U58" s="87"/>
      <c r="V58" s="87"/>
      <c r="W58" s="87"/>
      <c r="X58" s="126"/>
      <c r="Y58" s="129"/>
      <c r="Z58" s="124"/>
      <c r="AA58" s="136"/>
      <c r="AB58" s="54"/>
      <c r="AC58" s="54"/>
      <c r="AD58" s="54"/>
      <c r="AE58" s="54"/>
      <c r="AF58" s="55"/>
      <c r="AG58" s="139"/>
      <c r="AH58" s="140"/>
      <c r="AI58" s="137"/>
      <c r="AJ58" s="117">
        <f t="shared" si="23"/>
        <v>0</v>
      </c>
      <c r="AK58" s="137" t="s">
        <v>74</v>
      </c>
      <c r="AL58" s="90" t="s">
        <v>74</v>
      </c>
      <c r="AM58" s="138" t="s">
        <v>74</v>
      </c>
      <c r="AN58" s="137" t="s">
        <v>74</v>
      </c>
      <c r="AO58" s="90" t="s">
        <v>76</v>
      </c>
      <c r="AP58" s="138" t="s">
        <v>76</v>
      </c>
      <c r="AQ58" s="89"/>
      <c r="AR58" s="90"/>
      <c r="AS58" s="90"/>
      <c r="AT58" s="90"/>
      <c r="AU58" s="91"/>
      <c r="AV58" s="92">
        <f t="shared" si="4"/>
        <v>0</v>
      </c>
      <c r="AW58" s="87"/>
      <c r="AX58" s="87"/>
      <c r="AY58" s="87"/>
      <c r="AZ58" s="87"/>
      <c r="BA58" s="87"/>
      <c r="BB58" s="87"/>
      <c r="BC58" s="87"/>
      <c r="BD58" s="87"/>
      <c r="BE58" s="88"/>
    </row>
    <row r="59" spans="1:57" s="414" customFormat="1" ht="34" customHeight="1" x14ac:dyDescent="0.2">
      <c r="A59" s="640"/>
      <c r="B59" s="623" t="s">
        <v>94</v>
      </c>
      <c r="C59" s="626" t="s">
        <v>95</v>
      </c>
      <c r="D59" s="104" t="s">
        <v>73</v>
      </c>
      <c r="E59" s="602">
        <v>25</v>
      </c>
      <c r="F59" s="584">
        <f>E59-SUM(M59:M63)</f>
        <v>0</v>
      </c>
      <c r="G59" s="146">
        <f t="shared" si="1"/>
        <v>0</v>
      </c>
      <c r="H59" s="151">
        <f t="shared" si="0"/>
        <v>0</v>
      </c>
      <c r="I59" s="152"/>
      <c r="J59" s="152"/>
      <c r="K59" s="152"/>
      <c r="L59" s="66"/>
      <c r="M59" s="149">
        <f t="shared" si="2"/>
        <v>0</v>
      </c>
      <c r="N59" s="121"/>
      <c r="O59" s="121"/>
      <c r="P59" s="121"/>
      <c r="Q59" s="121"/>
      <c r="R59" s="122"/>
      <c r="S59" s="128"/>
      <c r="T59" s="121"/>
      <c r="U59" s="121"/>
      <c r="V59" s="77"/>
      <c r="W59" s="121"/>
      <c r="X59" s="122"/>
      <c r="Y59" s="128"/>
      <c r="Z59" s="122"/>
      <c r="AA59" s="70"/>
      <c r="AB59" s="77"/>
      <c r="AC59" s="77"/>
      <c r="AD59" s="77"/>
      <c r="AE59" s="77"/>
      <c r="AF59" s="71"/>
      <c r="AG59" s="70"/>
      <c r="AH59" s="71"/>
      <c r="AI59" s="70"/>
      <c r="AJ59" s="115">
        <f t="shared" ref="AJ59:AJ60" si="24">SUM(AN59:AP59)</f>
        <v>0</v>
      </c>
      <c r="AK59" s="70" t="s">
        <v>74</v>
      </c>
      <c r="AL59" s="77" t="s">
        <v>74</v>
      </c>
      <c r="AM59" s="71" t="s">
        <v>74</v>
      </c>
      <c r="AN59" s="70"/>
      <c r="AO59" s="77"/>
      <c r="AP59" s="71"/>
      <c r="AQ59" s="67" t="s">
        <v>74</v>
      </c>
      <c r="AR59" s="68" t="s">
        <v>74</v>
      </c>
      <c r="AS59" s="68" t="s">
        <v>74</v>
      </c>
      <c r="AT59" s="68" t="s">
        <v>74</v>
      </c>
      <c r="AU59" s="69" t="s">
        <v>74</v>
      </c>
      <c r="AV59" s="103">
        <f t="shared" si="4"/>
        <v>0</v>
      </c>
      <c r="AW59" s="93"/>
      <c r="AX59" s="93"/>
      <c r="AY59" s="93"/>
      <c r="AZ59" s="93"/>
      <c r="BA59" s="93"/>
      <c r="BB59" s="93"/>
      <c r="BC59" s="93"/>
      <c r="BD59" s="93"/>
      <c r="BE59" s="78"/>
    </row>
    <row r="60" spans="1:57" s="414" customFormat="1" ht="34" customHeight="1" x14ac:dyDescent="0.2">
      <c r="A60" s="640"/>
      <c r="B60" s="624"/>
      <c r="C60" s="627"/>
      <c r="D60" s="105" t="s">
        <v>75</v>
      </c>
      <c r="E60" s="600"/>
      <c r="F60" s="582"/>
      <c r="G60" s="147">
        <f t="shared" si="1"/>
        <v>0</v>
      </c>
      <c r="H60" s="153">
        <f t="shared" si="0"/>
        <v>0</v>
      </c>
      <c r="I60" s="150"/>
      <c r="J60" s="150"/>
      <c r="K60" s="150"/>
      <c r="L60" s="154"/>
      <c r="M60" s="79">
        <f t="shared" si="2"/>
        <v>0</v>
      </c>
      <c r="N60" s="80"/>
      <c r="O60" s="80"/>
      <c r="P60" s="80"/>
      <c r="Q60" s="80"/>
      <c r="R60" s="124"/>
      <c r="S60" s="129"/>
      <c r="T60" s="54"/>
      <c r="U60" s="54"/>
      <c r="V60" s="80"/>
      <c r="W60" s="80"/>
      <c r="X60" s="124"/>
      <c r="Y60" s="131"/>
      <c r="Z60" s="127"/>
      <c r="AA60" s="134"/>
      <c r="AB60" s="56"/>
      <c r="AC60" s="56"/>
      <c r="AD60" s="56"/>
      <c r="AE60" s="56"/>
      <c r="AF60" s="135"/>
      <c r="AG60" s="136"/>
      <c r="AH60" s="55"/>
      <c r="AI60" s="136"/>
      <c r="AJ60" s="116">
        <f t="shared" si="24"/>
        <v>0</v>
      </c>
      <c r="AK60" s="136" t="s">
        <v>76</v>
      </c>
      <c r="AL60" s="54" t="s">
        <v>76</v>
      </c>
      <c r="AM60" s="55" t="s">
        <v>76</v>
      </c>
      <c r="AN60" s="136"/>
      <c r="AO60" s="54"/>
      <c r="AP60" s="55"/>
      <c r="AQ60" s="82" t="s">
        <v>74</v>
      </c>
      <c r="AR60" s="54" t="s">
        <v>74</v>
      </c>
      <c r="AS60" s="54" t="s">
        <v>74</v>
      </c>
      <c r="AT60" s="54" t="s">
        <v>74</v>
      </c>
      <c r="AU60" s="58" t="s">
        <v>74</v>
      </c>
      <c r="AV60" s="83">
        <f t="shared" si="4"/>
        <v>0</v>
      </c>
      <c r="AW60" s="80"/>
      <c r="AX60" s="80"/>
      <c r="AY60" s="80"/>
      <c r="AZ60" s="80"/>
      <c r="BA60" s="80"/>
      <c r="BB60" s="80"/>
      <c r="BC60" s="80"/>
      <c r="BD60" s="80"/>
      <c r="BE60" s="81"/>
    </row>
    <row r="61" spans="1:57" s="414" customFormat="1" ht="34" customHeight="1" x14ac:dyDescent="0.2">
      <c r="A61" s="640"/>
      <c r="B61" s="624"/>
      <c r="C61" s="627"/>
      <c r="D61" s="105" t="s">
        <v>77</v>
      </c>
      <c r="E61" s="600"/>
      <c r="F61" s="582"/>
      <c r="G61" s="147">
        <f t="shared" si="1"/>
        <v>0</v>
      </c>
      <c r="H61" s="153">
        <f t="shared" si="0"/>
        <v>0</v>
      </c>
      <c r="I61" s="150"/>
      <c r="J61" s="150"/>
      <c r="K61" s="150"/>
      <c r="L61" s="154"/>
      <c r="M61" s="79">
        <f t="shared" si="2"/>
        <v>0</v>
      </c>
      <c r="N61" s="80"/>
      <c r="O61" s="80"/>
      <c r="P61" s="80"/>
      <c r="Q61" s="84"/>
      <c r="R61" s="124"/>
      <c r="S61" s="129"/>
      <c r="T61" s="80"/>
      <c r="U61" s="80"/>
      <c r="V61" s="80"/>
      <c r="W61" s="80"/>
      <c r="X61" s="124"/>
      <c r="Y61" s="131"/>
      <c r="Z61" s="127"/>
      <c r="AA61" s="134"/>
      <c r="AB61" s="56"/>
      <c r="AC61" s="56"/>
      <c r="AD61" s="56"/>
      <c r="AE61" s="56"/>
      <c r="AF61" s="135"/>
      <c r="AG61" s="136"/>
      <c r="AH61" s="55"/>
      <c r="AI61" s="136"/>
      <c r="AJ61" s="116">
        <f>SUM(AK61:AM61)</f>
        <v>0</v>
      </c>
      <c r="AK61" s="136"/>
      <c r="AL61" s="54"/>
      <c r="AM61" s="55"/>
      <c r="AN61" s="136" t="s">
        <v>74</v>
      </c>
      <c r="AO61" s="54" t="s">
        <v>74</v>
      </c>
      <c r="AP61" s="55" t="s">
        <v>74</v>
      </c>
      <c r="AQ61" s="82" t="s">
        <v>74</v>
      </c>
      <c r="AR61" s="54" t="s">
        <v>74</v>
      </c>
      <c r="AS61" s="54" t="s">
        <v>74</v>
      </c>
      <c r="AT61" s="54" t="s">
        <v>74</v>
      </c>
      <c r="AU61" s="58" t="s">
        <v>74</v>
      </c>
      <c r="AV61" s="83">
        <f t="shared" si="4"/>
        <v>0</v>
      </c>
      <c r="AW61" s="80"/>
      <c r="AX61" s="80"/>
      <c r="AY61" s="80"/>
      <c r="AZ61" s="80"/>
      <c r="BA61" s="80"/>
      <c r="BB61" s="80"/>
      <c r="BC61" s="80"/>
      <c r="BD61" s="80"/>
      <c r="BE61" s="81"/>
    </row>
    <row r="62" spans="1:57" s="414" customFormat="1" ht="34" customHeight="1" x14ac:dyDescent="0.2">
      <c r="A62" s="640"/>
      <c r="B62" s="624"/>
      <c r="C62" s="627"/>
      <c r="D62" s="105" t="s">
        <v>78</v>
      </c>
      <c r="E62" s="600"/>
      <c r="F62" s="582"/>
      <c r="G62" s="147">
        <f t="shared" si="1"/>
        <v>26</v>
      </c>
      <c r="H62" s="153">
        <f t="shared" si="0"/>
        <v>1</v>
      </c>
      <c r="I62" s="150">
        <v>1</v>
      </c>
      <c r="J62" s="150"/>
      <c r="K62" s="150"/>
      <c r="L62" s="154"/>
      <c r="M62" s="79">
        <f t="shared" si="2"/>
        <v>25</v>
      </c>
      <c r="N62" s="80"/>
      <c r="O62" s="80"/>
      <c r="P62" s="80"/>
      <c r="Q62" s="80"/>
      <c r="R62" s="124">
        <v>25</v>
      </c>
      <c r="S62" s="129">
        <v>11</v>
      </c>
      <c r="T62" s="80"/>
      <c r="U62" s="80"/>
      <c r="V62" s="80">
        <v>13</v>
      </c>
      <c r="W62" s="80">
        <v>1</v>
      </c>
      <c r="X62" s="124"/>
      <c r="Y62" s="131">
        <v>23</v>
      </c>
      <c r="Z62" s="127">
        <v>2</v>
      </c>
      <c r="AA62" s="134"/>
      <c r="AB62" s="56">
        <v>9</v>
      </c>
      <c r="AC62" s="56">
        <v>9</v>
      </c>
      <c r="AD62" s="56">
        <v>1</v>
      </c>
      <c r="AE62" s="56">
        <v>13</v>
      </c>
      <c r="AF62" s="135">
        <v>2</v>
      </c>
      <c r="AG62" s="136">
        <v>40</v>
      </c>
      <c r="AH62" s="55">
        <v>15</v>
      </c>
      <c r="AI62" s="136">
        <v>99</v>
      </c>
      <c r="AJ62" s="116">
        <f t="shared" ref="AJ62:AJ63" si="25">SUM(AQ62:AU62)</f>
        <v>25</v>
      </c>
      <c r="AK62" s="136" t="s">
        <v>76</v>
      </c>
      <c r="AL62" s="54" t="s">
        <v>76</v>
      </c>
      <c r="AM62" s="55" t="s">
        <v>76</v>
      </c>
      <c r="AN62" s="136" t="s">
        <v>74</v>
      </c>
      <c r="AO62" s="54" t="s">
        <v>74</v>
      </c>
      <c r="AP62" s="55" t="s">
        <v>74</v>
      </c>
      <c r="AQ62" s="142">
        <v>1</v>
      </c>
      <c r="AR62" s="62">
        <v>7</v>
      </c>
      <c r="AS62" s="62">
        <v>10</v>
      </c>
      <c r="AT62" s="62">
        <v>6</v>
      </c>
      <c r="AU62" s="64">
        <v>1</v>
      </c>
      <c r="AV62" s="83">
        <f t="shared" si="4"/>
        <v>1</v>
      </c>
      <c r="AW62" s="80"/>
      <c r="AX62" s="80"/>
      <c r="AY62" s="80"/>
      <c r="AZ62" s="80"/>
      <c r="BA62" s="80"/>
      <c r="BB62" s="80"/>
      <c r="BC62" s="80"/>
      <c r="BD62" s="80"/>
      <c r="BE62" s="81">
        <v>1</v>
      </c>
    </row>
    <row r="63" spans="1:57" s="414" customFormat="1" ht="34" customHeight="1" thickBot="1" x14ac:dyDescent="0.25">
      <c r="A63" s="640"/>
      <c r="B63" s="625"/>
      <c r="C63" s="628"/>
      <c r="D63" s="107" t="s">
        <v>79</v>
      </c>
      <c r="E63" s="601"/>
      <c r="F63" s="583"/>
      <c r="G63" s="148">
        <f t="shared" si="1"/>
        <v>0</v>
      </c>
      <c r="H63" s="155">
        <f t="shared" si="0"/>
        <v>0</v>
      </c>
      <c r="I63" s="156"/>
      <c r="J63" s="156"/>
      <c r="K63" s="156"/>
      <c r="L63" s="157"/>
      <c r="M63" s="85">
        <f t="shared" si="2"/>
        <v>0</v>
      </c>
      <c r="N63" s="86"/>
      <c r="O63" s="86"/>
      <c r="P63" s="86"/>
      <c r="Q63" s="86"/>
      <c r="R63" s="125"/>
      <c r="S63" s="130"/>
      <c r="T63" s="87"/>
      <c r="U63" s="87"/>
      <c r="V63" s="87"/>
      <c r="W63" s="87"/>
      <c r="X63" s="126"/>
      <c r="Y63" s="129"/>
      <c r="Z63" s="124"/>
      <c r="AA63" s="136"/>
      <c r="AB63" s="54"/>
      <c r="AC63" s="54"/>
      <c r="AD63" s="54"/>
      <c r="AE63" s="54"/>
      <c r="AF63" s="55"/>
      <c r="AG63" s="139"/>
      <c r="AH63" s="140"/>
      <c r="AI63" s="137"/>
      <c r="AJ63" s="117">
        <f t="shared" si="25"/>
        <v>0</v>
      </c>
      <c r="AK63" s="137" t="s">
        <v>74</v>
      </c>
      <c r="AL63" s="90" t="s">
        <v>74</v>
      </c>
      <c r="AM63" s="138" t="s">
        <v>74</v>
      </c>
      <c r="AN63" s="137" t="s">
        <v>74</v>
      </c>
      <c r="AO63" s="90" t="s">
        <v>76</v>
      </c>
      <c r="AP63" s="138" t="s">
        <v>76</v>
      </c>
      <c r="AQ63" s="89"/>
      <c r="AR63" s="90"/>
      <c r="AS63" s="90"/>
      <c r="AT63" s="90"/>
      <c r="AU63" s="91"/>
      <c r="AV63" s="92">
        <f t="shared" si="4"/>
        <v>0</v>
      </c>
      <c r="AW63" s="87"/>
      <c r="AX63" s="87"/>
      <c r="AY63" s="87"/>
      <c r="AZ63" s="87"/>
      <c r="BA63" s="87"/>
      <c r="BB63" s="87"/>
      <c r="BC63" s="87"/>
      <c r="BD63" s="87"/>
      <c r="BE63" s="88"/>
    </row>
    <row r="64" spans="1:57" s="414" customFormat="1" ht="34" customHeight="1" x14ac:dyDescent="0.2">
      <c r="A64" s="640"/>
      <c r="B64" s="623" t="s">
        <v>96</v>
      </c>
      <c r="C64" s="574" t="s">
        <v>97</v>
      </c>
      <c r="D64" s="104" t="s">
        <v>73</v>
      </c>
      <c r="E64" s="602">
        <v>10</v>
      </c>
      <c r="F64" s="584">
        <f>E64-SUM(M64:M68)</f>
        <v>3</v>
      </c>
      <c r="G64" s="146">
        <f t="shared" si="1"/>
        <v>0</v>
      </c>
      <c r="H64" s="151">
        <f t="shared" si="0"/>
        <v>0</v>
      </c>
      <c r="I64" s="152"/>
      <c r="J64" s="152"/>
      <c r="K64" s="152"/>
      <c r="L64" s="66"/>
      <c r="M64" s="149">
        <f t="shared" si="2"/>
        <v>0</v>
      </c>
      <c r="N64" s="121"/>
      <c r="O64" s="121"/>
      <c r="P64" s="121"/>
      <c r="Q64" s="121"/>
      <c r="R64" s="122"/>
      <c r="S64" s="128"/>
      <c r="T64" s="121"/>
      <c r="U64" s="121"/>
      <c r="V64" s="77"/>
      <c r="W64" s="121"/>
      <c r="X64" s="122"/>
      <c r="Y64" s="128"/>
      <c r="Z64" s="122"/>
      <c r="AA64" s="70"/>
      <c r="AB64" s="77"/>
      <c r="AC64" s="77"/>
      <c r="AD64" s="77"/>
      <c r="AE64" s="77"/>
      <c r="AF64" s="71"/>
      <c r="AG64" s="70"/>
      <c r="AH64" s="71"/>
      <c r="AI64" s="70"/>
      <c r="AJ64" s="115">
        <f t="shared" ref="AJ64:AJ65" si="26">SUM(AN64:AP64)</f>
        <v>0</v>
      </c>
      <c r="AK64" s="70" t="s">
        <v>74</v>
      </c>
      <c r="AL64" s="77" t="s">
        <v>74</v>
      </c>
      <c r="AM64" s="71" t="s">
        <v>74</v>
      </c>
      <c r="AN64" s="70"/>
      <c r="AO64" s="77"/>
      <c r="AP64" s="71"/>
      <c r="AQ64" s="67" t="s">
        <v>74</v>
      </c>
      <c r="AR64" s="68" t="s">
        <v>74</v>
      </c>
      <c r="AS64" s="68" t="s">
        <v>74</v>
      </c>
      <c r="AT64" s="68" t="s">
        <v>74</v>
      </c>
      <c r="AU64" s="69" t="s">
        <v>74</v>
      </c>
      <c r="AV64" s="103">
        <f t="shared" si="4"/>
        <v>0</v>
      </c>
      <c r="AW64" s="93"/>
      <c r="AX64" s="93"/>
      <c r="AY64" s="93"/>
      <c r="AZ64" s="93"/>
      <c r="BA64" s="93"/>
      <c r="BB64" s="93"/>
      <c r="BC64" s="93"/>
      <c r="BD64" s="93"/>
      <c r="BE64" s="78"/>
    </row>
    <row r="65" spans="1:57" s="414" customFormat="1" ht="34" customHeight="1" x14ac:dyDescent="0.2">
      <c r="A65" s="640"/>
      <c r="B65" s="624"/>
      <c r="C65" s="575"/>
      <c r="D65" s="105" t="s">
        <v>75</v>
      </c>
      <c r="E65" s="600"/>
      <c r="F65" s="582"/>
      <c r="G65" s="147">
        <f t="shared" si="1"/>
        <v>0</v>
      </c>
      <c r="H65" s="153">
        <f t="shared" si="0"/>
        <v>0</v>
      </c>
      <c r="I65" s="150"/>
      <c r="J65" s="150"/>
      <c r="K65" s="150"/>
      <c r="L65" s="154"/>
      <c r="M65" s="79">
        <f t="shared" si="2"/>
        <v>0</v>
      </c>
      <c r="N65" s="80"/>
      <c r="O65" s="80"/>
      <c r="P65" s="80"/>
      <c r="Q65" s="80"/>
      <c r="R65" s="124"/>
      <c r="S65" s="129"/>
      <c r="T65" s="54"/>
      <c r="U65" s="54"/>
      <c r="V65" s="80"/>
      <c r="W65" s="80"/>
      <c r="X65" s="124"/>
      <c r="Y65" s="131"/>
      <c r="Z65" s="127"/>
      <c r="AA65" s="134"/>
      <c r="AB65" s="56"/>
      <c r="AC65" s="56"/>
      <c r="AD65" s="56"/>
      <c r="AE65" s="56"/>
      <c r="AF65" s="135"/>
      <c r="AG65" s="136"/>
      <c r="AH65" s="55"/>
      <c r="AI65" s="136"/>
      <c r="AJ65" s="116">
        <f t="shared" si="26"/>
        <v>0</v>
      </c>
      <c r="AK65" s="136" t="s">
        <v>76</v>
      </c>
      <c r="AL65" s="54" t="s">
        <v>76</v>
      </c>
      <c r="AM65" s="55" t="s">
        <v>76</v>
      </c>
      <c r="AN65" s="136"/>
      <c r="AO65" s="54"/>
      <c r="AP65" s="55"/>
      <c r="AQ65" s="82" t="s">
        <v>74</v>
      </c>
      <c r="AR65" s="54" t="s">
        <v>74</v>
      </c>
      <c r="AS65" s="54" t="s">
        <v>74</v>
      </c>
      <c r="AT65" s="54" t="s">
        <v>74</v>
      </c>
      <c r="AU65" s="58" t="s">
        <v>74</v>
      </c>
      <c r="AV65" s="83">
        <f t="shared" si="4"/>
        <v>0</v>
      </c>
      <c r="AW65" s="80"/>
      <c r="AX65" s="80"/>
      <c r="AY65" s="80"/>
      <c r="AZ65" s="80"/>
      <c r="BA65" s="80"/>
      <c r="BB65" s="80"/>
      <c r="BC65" s="80"/>
      <c r="BD65" s="80"/>
      <c r="BE65" s="81"/>
    </row>
    <row r="66" spans="1:57" s="414" customFormat="1" ht="34" customHeight="1" x14ac:dyDescent="0.2">
      <c r="A66" s="640"/>
      <c r="B66" s="624"/>
      <c r="C66" s="575"/>
      <c r="D66" s="105" t="s">
        <v>77</v>
      </c>
      <c r="E66" s="600"/>
      <c r="F66" s="582"/>
      <c r="G66" s="147">
        <f t="shared" si="1"/>
        <v>0</v>
      </c>
      <c r="H66" s="153">
        <f t="shared" si="0"/>
        <v>0</v>
      </c>
      <c r="I66" s="150"/>
      <c r="J66" s="150"/>
      <c r="K66" s="150"/>
      <c r="L66" s="154"/>
      <c r="M66" s="79">
        <f t="shared" si="2"/>
        <v>0</v>
      </c>
      <c r="N66" s="80"/>
      <c r="O66" s="80"/>
      <c r="P66" s="80"/>
      <c r="Q66" s="84"/>
      <c r="R66" s="124"/>
      <c r="S66" s="129"/>
      <c r="T66" s="80"/>
      <c r="U66" s="80"/>
      <c r="V66" s="80"/>
      <c r="W66" s="80"/>
      <c r="X66" s="124"/>
      <c r="Y66" s="131"/>
      <c r="Z66" s="127"/>
      <c r="AA66" s="134"/>
      <c r="AB66" s="56"/>
      <c r="AC66" s="56"/>
      <c r="AD66" s="56"/>
      <c r="AE66" s="56"/>
      <c r="AF66" s="135"/>
      <c r="AG66" s="136"/>
      <c r="AH66" s="55"/>
      <c r="AI66" s="136"/>
      <c r="AJ66" s="116">
        <f>SUM(AK66:AM66)</f>
        <v>0</v>
      </c>
      <c r="AK66" s="136"/>
      <c r="AL66" s="54"/>
      <c r="AM66" s="55"/>
      <c r="AN66" s="136" t="s">
        <v>74</v>
      </c>
      <c r="AO66" s="54" t="s">
        <v>74</v>
      </c>
      <c r="AP66" s="55" t="s">
        <v>74</v>
      </c>
      <c r="AQ66" s="82" t="s">
        <v>74</v>
      </c>
      <c r="AR66" s="54" t="s">
        <v>74</v>
      </c>
      <c r="AS66" s="54" t="s">
        <v>74</v>
      </c>
      <c r="AT66" s="54" t="s">
        <v>74</v>
      </c>
      <c r="AU66" s="58" t="s">
        <v>74</v>
      </c>
      <c r="AV66" s="83">
        <f t="shared" si="4"/>
        <v>0</v>
      </c>
      <c r="AW66" s="80"/>
      <c r="AX66" s="80"/>
      <c r="AY66" s="80"/>
      <c r="AZ66" s="80"/>
      <c r="BA66" s="80"/>
      <c r="BB66" s="80"/>
      <c r="BC66" s="80"/>
      <c r="BD66" s="80"/>
      <c r="BE66" s="81"/>
    </row>
    <row r="67" spans="1:57" s="414" customFormat="1" ht="34" customHeight="1" x14ac:dyDescent="0.2">
      <c r="A67" s="640"/>
      <c r="B67" s="624"/>
      <c r="C67" s="575"/>
      <c r="D67" s="105" t="s">
        <v>78</v>
      </c>
      <c r="E67" s="600"/>
      <c r="F67" s="582"/>
      <c r="G67" s="147">
        <f t="shared" si="1"/>
        <v>7</v>
      </c>
      <c r="H67" s="153">
        <f t="shared" si="0"/>
        <v>0</v>
      </c>
      <c r="I67" s="150"/>
      <c r="J67" s="150"/>
      <c r="K67" s="150"/>
      <c r="L67" s="154"/>
      <c r="M67" s="79">
        <f t="shared" si="2"/>
        <v>7</v>
      </c>
      <c r="N67" s="80"/>
      <c r="O67" s="80"/>
      <c r="P67" s="80"/>
      <c r="Q67" s="80"/>
      <c r="R67" s="124">
        <v>7</v>
      </c>
      <c r="S67" s="129"/>
      <c r="T67" s="80"/>
      <c r="U67" s="80"/>
      <c r="V67" s="80">
        <v>7</v>
      </c>
      <c r="W67" s="80"/>
      <c r="X67" s="124"/>
      <c r="Y67" s="131">
        <v>7</v>
      </c>
      <c r="Z67" s="127"/>
      <c r="AA67" s="134"/>
      <c r="AB67" s="56"/>
      <c r="AC67" s="56"/>
      <c r="AD67" s="56"/>
      <c r="AE67" s="56">
        <v>2</v>
      </c>
      <c r="AF67" s="135"/>
      <c r="AG67" s="136">
        <v>36</v>
      </c>
      <c r="AH67" s="55">
        <v>17</v>
      </c>
      <c r="AI67" s="136">
        <v>91</v>
      </c>
      <c r="AJ67" s="116">
        <f t="shared" ref="AJ67:AJ68" si="27">SUM(AQ67:AU67)</f>
        <v>7</v>
      </c>
      <c r="AK67" s="136" t="s">
        <v>76</v>
      </c>
      <c r="AL67" s="54" t="s">
        <v>76</v>
      </c>
      <c r="AM67" s="55" t="s">
        <v>76</v>
      </c>
      <c r="AN67" s="136" t="s">
        <v>74</v>
      </c>
      <c r="AO67" s="54" t="s">
        <v>74</v>
      </c>
      <c r="AP67" s="55" t="s">
        <v>74</v>
      </c>
      <c r="AQ67" s="142"/>
      <c r="AR67" s="62">
        <v>1</v>
      </c>
      <c r="AS67" s="62">
        <v>6</v>
      </c>
      <c r="AT67" s="62"/>
      <c r="AU67" s="64"/>
      <c r="AV67" s="83">
        <f t="shared" si="4"/>
        <v>0</v>
      </c>
      <c r="AW67" s="80"/>
      <c r="AX67" s="80"/>
      <c r="AY67" s="80"/>
      <c r="AZ67" s="80"/>
      <c r="BA67" s="80"/>
      <c r="BB67" s="80"/>
      <c r="BC67" s="80"/>
      <c r="BD67" s="80"/>
      <c r="BE67" s="81"/>
    </row>
    <row r="68" spans="1:57" s="414" customFormat="1" ht="34" customHeight="1" thickBot="1" x14ac:dyDescent="0.25">
      <c r="A68" s="640"/>
      <c r="B68" s="625"/>
      <c r="C68" s="580"/>
      <c r="D68" s="107" t="s">
        <v>79</v>
      </c>
      <c r="E68" s="601"/>
      <c r="F68" s="583"/>
      <c r="G68" s="148">
        <f t="shared" si="1"/>
        <v>0</v>
      </c>
      <c r="H68" s="155">
        <f t="shared" si="0"/>
        <v>0</v>
      </c>
      <c r="I68" s="156"/>
      <c r="J68" s="156"/>
      <c r="K68" s="156"/>
      <c r="L68" s="157"/>
      <c r="M68" s="85">
        <f t="shared" si="2"/>
        <v>0</v>
      </c>
      <c r="N68" s="86"/>
      <c r="O68" s="86"/>
      <c r="P68" s="86"/>
      <c r="Q68" s="86"/>
      <c r="R68" s="125"/>
      <c r="S68" s="130"/>
      <c r="T68" s="87"/>
      <c r="U68" s="87"/>
      <c r="V68" s="87"/>
      <c r="W68" s="87"/>
      <c r="X68" s="126"/>
      <c r="Y68" s="129"/>
      <c r="Z68" s="124"/>
      <c r="AA68" s="136"/>
      <c r="AB68" s="54"/>
      <c r="AC68" s="54"/>
      <c r="AD68" s="54"/>
      <c r="AE68" s="54"/>
      <c r="AF68" s="55"/>
      <c r="AG68" s="139"/>
      <c r="AH68" s="140"/>
      <c r="AI68" s="137"/>
      <c r="AJ68" s="117">
        <f t="shared" si="27"/>
        <v>0</v>
      </c>
      <c r="AK68" s="137" t="s">
        <v>74</v>
      </c>
      <c r="AL68" s="90" t="s">
        <v>74</v>
      </c>
      <c r="AM68" s="138" t="s">
        <v>74</v>
      </c>
      <c r="AN68" s="137" t="s">
        <v>74</v>
      </c>
      <c r="AO68" s="90" t="s">
        <v>76</v>
      </c>
      <c r="AP68" s="138" t="s">
        <v>76</v>
      </c>
      <c r="AQ68" s="89"/>
      <c r="AR68" s="90"/>
      <c r="AS68" s="90"/>
      <c r="AT68" s="90"/>
      <c r="AU68" s="91"/>
      <c r="AV68" s="92">
        <f t="shared" si="4"/>
        <v>0</v>
      </c>
      <c r="AW68" s="87"/>
      <c r="AX68" s="87"/>
      <c r="AY68" s="87"/>
      <c r="AZ68" s="87"/>
      <c r="BA68" s="87"/>
      <c r="BB68" s="87"/>
      <c r="BC68" s="87"/>
      <c r="BD68" s="87"/>
      <c r="BE68" s="88"/>
    </row>
    <row r="69" spans="1:57" s="414" customFormat="1" ht="34" customHeight="1" x14ac:dyDescent="0.2">
      <c r="A69" s="640"/>
      <c r="B69" s="623" t="s">
        <v>98</v>
      </c>
      <c r="C69" s="574" t="s">
        <v>99</v>
      </c>
      <c r="D69" s="104" t="s">
        <v>73</v>
      </c>
      <c r="E69" s="602">
        <v>14</v>
      </c>
      <c r="F69" s="584">
        <f>E69-SUM(M69:M73)</f>
        <v>-1</v>
      </c>
      <c r="G69" s="146">
        <f t="shared" si="1"/>
        <v>0</v>
      </c>
      <c r="H69" s="151">
        <f t="shared" si="0"/>
        <v>0</v>
      </c>
      <c r="I69" s="152"/>
      <c r="J69" s="152"/>
      <c r="K69" s="152"/>
      <c r="L69" s="66"/>
      <c r="M69" s="149">
        <f t="shared" si="2"/>
        <v>0</v>
      </c>
      <c r="N69" s="121"/>
      <c r="O69" s="121"/>
      <c r="P69" s="121"/>
      <c r="Q69" s="121"/>
      <c r="R69" s="122"/>
      <c r="S69" s="128"/>
      <c r="T69" s="121"/>
      <c r="U69" s="121"/>
      <c r="V69" s="77"/>
      <c r="W69" s="121"/>
      <c r="X69" s="122"/>
      <c r="Y69" s="128"/>
      <c r="Z69" s="122"/>
      <c r="AA69" s="70"/>
      <c r="AB69" s="77"/>
      <c r="AC69" s="77"/>
      <c r="AD69" s="77"/>
      <c r="AE69" s="77"/>
      <c r="AF69" s="71"/>
      <c r="AG69" s="70"/>
      <c r="AH69" s="71"/>
      <c r="AI69" s="70"/>
      <c r="AJ69" s="115">
        <f t="shared" ref="AJ69:AJ70" si="28">SUM(AN69:AP69)</f>
        <v>0</v>
      </c>
      <c r="AK69" s="70" t="s">
        <v>74</v>
      </c>
      <c r="AL69" s="77" t="s">
        <v>74</v>
      </c>
      <c r="AM69" s="71" t="s">
        <v>74</v>
      </c>
      <c r="AN69" s="70"/>
      <c r="AO69" s="77"/>
      <c r="AP69" s="71"/>
      <c r="AQ69" s="67" t="s">
        <v>74</v>
      </c>
      <c r="AR69" s="68" t="s">
        <v>74</v>
      </c>
      <c r="AS69" s="68" t="s">
        <v>74</v>
      </c>
      <c r="AT69" s="68" t="s">
        <v>74</v>
      </c>
      <c r="AU69" s="69" t="s">
        <v>74</v>
      </c>
      <c r="AV69" s="103">
        <f t="shared" si="4"/>
        <v>0</v>
      </c>
      <c r="AW69" s="93"/>
      <c r="AX69" s="93"/>
      <c r="AY69" s="93"/>
      <c r="AZ69" s="93"/>
      <c r="BA69" s="93"/>
      <c r="BB69" s="93"/>
      <c r="BC69" s="93"/>
      <c r="BD69" s="93"/>
      <c r="BE69" s="78"/>
    </row>
    <row r="70" spans="1:57" s="414" customFormat="1" ht="34" customHeight="1" x14ac:dyDescent="0.2">
      <c r="A70" s="640"/>
      <c r="B70" s="624"/>
      <c r="C70" s="575"/>
      <c r="D70" s="105" t="s">
        <v>75</v>
      </c>
      <c r="E70" s="600"/>
      <c r="F70" s="582"/>
      <c r="G70" s="147">
        <f t="shared" si="1"/>
        <v>0</v>
      </c>
      <c r="H70" s="153">
        <f t="shared" si="0"/>
        <v>0</v>
      </c>
      <c r="I70" s="150"/>
      <c r="J70" s="150"/>
      <c r="K70" s="150"/>
      <c r="L70" s="154"/>
      <c r="M70" s="79">
        <f t="shared" si="2"/>
        <v>0</v>
      </c>
      <c r="N70" s="80"/>
      <c r="O70" s="80"/>
      <c r="P70" s="80"/>
      <c r="Q70" s="80"/>
      <c r="R70" s="124"/>
      <c r="S70" s="129"/>
      <c r="T70" s="54"/>
      <c r="U70" s="54"/>
      <c r="V70" s="80"/>
      <c r="W70" s="80"/>
      <c r="X70" s="124"/>
      <c r="Y70" s="131"/>
      <c r="Z70" s="127"/>
      <c r="AA70" s="134"/>
      <c r="AB70" s="56"/>
      <c r="AC70" s="56"/>
      <c r="AD70" s="56"/>
      <c r="AE70" s="56"/>
      <c r="AF70" s="135"/>
      <c r="AG70" s="136"/>
      <c r="AH70" s="55"/>
      <c r="AI70" s="136"/>
      <c r="AJ70" s="116">
        <f t="shared" si="28"/>
        <v>0</v>
      </c>
      <c r="AK70" s="136" t="s">
        <v>76</v>
      </c>
      <c r="AL70" s="54" t="s">
        <v>76</v>
      </c>
      <c r="AM70" s="55" t="s">
        <v>76</v>
      </c>
      <c r="AN70" s="136"/>
      <c r="AO70" s="54"/>
      <c r="AP70" s="55"/>
      <c r="AQ70" s="82" t="s">
        <v>74</v>
      </c>
      <c r="AR70" s="54" t="s">
        <v>74</v>
      </c>
      <c r="AS70" s="54" t="s">
        <v>74</v>
      </c>
      <c r="AT70" s="54" t="s">
        <v>74</v>
      </c>
      <c r="AU70" s="58" t="s">
        <v>74</v>
      </c>
      <c r="AV70" s="83">
        <f t="shared" si="4"/>
        <v>0</v>
      </c>
      <c r="AW70" s="80"/>
      <c r="AX70" s="80"/>
      <c r="AY70" s="80"/>
      <c r="AZ70" s="80"/>
      <c r="BA70" s="80"/>
      <c r="BB70" s="80"/>
      <c r="BC70" s="80"/>
      <c r="BD70" s="80"/>
      <c r="BE70" s="81"/>
    </row>
    <row r="71" spans="1:57" s="414" customFormat="1" ht="34" customHeight="1" x14ac:dyDescent="0.2">
      <c r="A71" s="640"/>
      <c r="B71" s="624"/>
      <c r="C71" s="575"/>
      <c r="D71" s="105" t="s">
        <v>77</v>
      </c>
      <c r="E71" s="600"/>
      <c r="F71" s="582"/>
      <c r="G71" s="147">
        <f t="shared" si="1"/>
        <v>0</v>
      </c>
      <c r="H71" s="153">
        <f t="shared" si="0"/>
        <v>0</v>
      </c>
      <c r="I71" s="150"/>
      <c r="J71" s="150"/>
      <c r="K71" s="150"/>
      <c r="L71" s="154"/>
      <c r="M71" s="79">
        <f t="shared" si="2"/>
        <v>0</v>
      </c>
      <c r="N71" s="80"/>
      <c r="O71" s="80"/>
      <c r="P71" s="80"/>
      <c r="Q71" s="84"/>
      <c r="R71" s="124"/>
      <c r="S71" s="129"/>
      <c r="T71" s="80"/>
      <c r="U71" s="80"/>
      <c r="V71" s="80"/>
      <c r="W71" s="80"/>
      <c r="X71" s="124"/>
      <c r="Y71" s="131"/>
      <c r="Z71" s="127"/>
      <c r="AA71" s="134"/>
      <c r="AB71" s="56"/>
      <c r="AC71" s="56"/>
      <c r="AD71" s="56"/>
      <c r="AE71" s="56"/>
      <c r="AF71" s="135"/>
      <c r="AG71" s="136"/>
      <c r="AH71" s="55"/>
      <c r="AI71" s="136"/>
      <c r="AJ71" s="116">
        <f>SUM(AK71:AM71)</f>
        <v>0</v>
      </c>
      <c r="AK71" s="136"/>
      <c r="AL71" s="54"/>
      <c r="AM71" s="55"/>
      <c r="AN71" s="136" t="s">
        <v>74</v>
      </c>
      <c r="AO71" s="54" t="s">
        <v>74</v>
      </c>
      <c r="AP71" s="55" t="s">
        <v>74</v>
      </c>
      <c r="AQ71" s="82" t="s">
        <v>74</v>
      </c>
      <c r="AR71" s="54" t="s">
        <v>74</v>
      </c>
      <c r="AS71" s="54" t="s">
        <v>74</v>
      </c>
      <c r="AT71" s="54" t="s">
        <v>74</v>
      </c>
      <c r="AU71" s="58" t="s">
        <v>74</v>
      </c>
      <c r="AV71" s="83">
        <f t="shared" si="4"/>
        <v>0</v>
      </c>
      <c r="AW71" s="80"/>
      <c r="AX71" s="80"/>
      <c r="AY71" s="80"/>
      <c r="AZ71" s="80"/>
      <c r="BA71" s="80"/>
      <c r="BB71" s="80"/>
      <c r="BC71" s="80"/>
      <c r="BD71" s="80"/>
      <c r="BE71" s="81"/>
    </row>
    <row r="72" spans="1:57" s="414" customFormat="1" ht="34" customHeight="1" x14ac:dyDescent="0.2">
      <c r="A72" s="640"/>
      <c r="B72" s="624"/>
      <c r="C72" s="575"/>
      <c r="D72" s="105" t="s">
        <v>78</v>
      </c>
      <c r="E72" s="600"/>
      <c r="F72" s="582"/>
      <c r="G72" s="147">
        <f t="shared" si="1"/>
        <v>15</v>
      </c>
      <c r="H72" s="153">
        <f t="shared" si="0"/>
        <v>1</v>
      </c>
      <c r="I72" s="150">
        <v>1</v>
      </c>
      <c r="J72" s="150"/>
      <c r="K72" s="150"/>
      <c r="L72" s="154"/>
      <c r="M72" s="79">
        <f t="shared" si="2"/>
        <v>15</v>
      </c>
      <c r="N72" s="80"/>
      <c r="O72" s="80"/>
      <c r="P72" s="80"/>
      <c r="Q72" s="80"/>
      <c r="R72" s="124">
        <v>15</v>
      </c>
      <c r="S72" s="129">
        <v>2</v>
      </c>
      <c r="T72" s="80"/>
      <c r="U72" s="80"/>
      <c r="V72" s="80">
        <v>3</v>
      </c>
      <c r="W72" s="80">
        <v>10</v>
      </c>
      <c r="X72" s="124"/>
      <c r="Y72" s="131">
        <v>12</v>
      </c>
      <c r="Z72" s="127">
        <v>3</v>
      </c>
      <c r="AA72" s="134"/>
      <c r="AB72" s="56">
        <v>3</v>
      </c>
      <c r="AC72" s="56">
        <v>3</v>
      </c>
      <c r="AD72" s="56"/>
      <c r="AE72" s="56"/>
      <c r="AF72" s="135"/>
      <c r="AG72" s="136">
        <v>50</v>
      </c>
      <c r="AH72" s="55">
        <v>30</v>
      </c>
      <c r="AI72" s="136">
        <v>101</v>
      </c>
      <c r="AJ72" s="116">
        <f t="shared" ref="AJ72:AJ73" si="29">SUM(AQ72:AU72)</f>
        <v>15</v>
      </c>
      <c r="AK72" s="136" t="s">
        <v>76</v>
      </c>
      <c r="AL72" s="54" t="s">
        <v>76</v>
      </c>
      <c r="AM72" s="55" t="s">
        <v>76</v>
      </c>
      <c r="AN72" s="136" t="s">
        <v>74</v>
      </c>
      <c r="AO72" s="54" t="s">
        <v>74</v>
      </c>
      <c r="AP72" s="55" t="s">
        <v>74</v>
      </c>
      <c r="AQ72" s="142">
        <v>1</v>
      </c>
      <c r="AR72" s="62">
        <v>1</v>
      </c>
      <c r="AS72" s="62">
        <v>11</v>
      </c>
      <c r="AT72" s="62"/>
      <c r="AU72" s="64">
        <v>2</v>
      </c>
      <c r="AV72" s="83">
        <f t="shared" si="4"/>
        <v>0</v>
      </c>
      <c r="AW72" s="80"/>
      <c r="AX72" s="80"/>
      <c r="AY72" s="80"/>
      <c r="AZ72" s="80"/>
      <c r="BA72" s="80"/>
      <c r="BB72" s="80"/>
      <c r="BC72" s="80"/>
      <c r="BD72" s="80"/>
      <c r="BE72" s="81"/>
    </row>
    <row r="73" spans="1:57" s="414" customFormat="1" ht="34" customHeight="1" thickBot="1" x14ac:dyDescent="0.25">
      <c r="A73" s="640"/>
      <c r="B73" s="625"/>
      <c r="C73" s="580"/>
      <c r="D73" s="107" t="s">
        <v>79</v>
      </c>
      <c r="E73" s="601"/>
      <c r="F73" s="583"/>
      <c r="G73" s="148">
        <f t="shared" si="1"/>
        <v>0</v>
      </c>
      <c r="H73" s="155">
        <f t="shared" si="0"/>
        <v>0</v>
      </c>
      <c r="I73" s="156"/>
      <c r="J73" s="156"/>
      <c r="K73" s="156"/>
      <c r="L73" s="157"/>
      <c r="M73" s="85">
        <f t="shared" si="2"/>
        <v>0</v>
      </c>
      <c r="N73" s="86"/>
      <c r="O73" s="86"/>
      <c r="P73" s="86"/>
      <c r="Q73" s="86"/>
      <c r="R73" s="125"/>
      <c r="S73" s="130"/>
      <c r="T73" s="87"/>
      <c r="U73" s="87"/>
      <c r="V73" s="87"/>
      <c r="W73" s="87"/>
      <c r="X73" s="126"/>
      <c r="Y73" s="129"/>
      <c r="Z73" s="124"/>
      <c r="AA73" s="136"/>
      <c r="AB73" s="54"/>
      <c r="AC73" s="54"/>
      <c r="AD73" s="54"/>
      <c r="AE73" s="54"/>
      <c r="AF73" s="55"/>
      <c r="AG73" s="139"/>
      <c r="AH73" s="140"/>
      <c r="AI73" s="137"/>
      <c r="AJ73" s="117">
        <f t="shared" si="29"/>
        <v>0</v>
      </c>
      <c r="AK73" s="137" t="s">
        <v>74</v>
      </c>
      <c r="AL73" s="90" t="s">
        <v>74</v>
      </c>
      <c r="AM73" s="138" t="s">
        <v>74</v>
      </c>
      <c r="AN73" s="137" t="s">
        <v>74</v>
      </c>
      <c r="AO73" s="90" t="s">
        <v>76</v>
      </c>
      <c r="AP73" s="138" t="s">
        <v>76</v>
      </c>
      <c r="AQ73" s="89"/>
      <c r="AR73" s="90"/>
      <c r="AS73" s="90"/>
      <c r="AT73" s="90"/>
      <c r="AU73" s="91"/>
      <c r="AV73" s="92">
        <f t="shared" si="4"/>
        <v>0</v>
      </c>
      <c r="AW73" s="87"/>
      <c r="AX73" s="87"/>
      <c r="AY73" s="87"/>
      <c r="AZ73" s="87"/>
      <c r="BA73" s="87"/>
      <c r="BB73" s="87"/>
      <c r="BC73" s="87"/>
      <c r="BD73" s="87"/>
      <c r="BE73" s="88"/>
    </row>
    <row r="74" spans="1:57" s="414" customFormat="1" ht="34" customHeight="1" x14ac:dyDescent="0.2">
      <c r="A74" s="640"/>
      <c r="B74" s="623" t="s">
        <v>100</v>
      </c>
      <c r="C74" s="574" t="s">
        <v>101</v>
      </c>
      <c r="D74" s="104" t="s">
        <v>73</v>
      </c>
      <c r="E74" s="602">
        <v>30</v>
      </c>
      <c r="F74" s="584">
        <f>E74-SUM(M74:M78)</f>
        <v>1</v>
      </c>
      <c r="G74" s="146">
        <f t="shared" ref="G74:G108" si="30">SUM(M74,AV74)</f>
        <v>0</v>
      </c>
      <c r="H74" s="151">
        <f t="shared" si="0"/>
        <v>0</v>
      </c>
      <c r="I74" s="152"/>
      <c r="J74" s="152"/>
      <c r="K74" s="152"/>
      <c r="L74" s="66"/>
      <c r="M74" s="149">
        <f t="shared" ref="M74:M108" si="31">IF(AND(SUM(N74:R74)=SUM(Y74:Z74),SUM(S74:X74)=SUM(Y74:Z74)),SUM(N74:R74),"ПЕРЕВІРТЕ ПРАВИЛЬНІСТЬ ДАНИХ")</f>
        <v>0</v>
      </c>
      <c r="N74" s="121"/>
      <c r="O74" s="121"/>
      <c r="P74" s="121"/>
      <c r="Q74" s="121"/>
      <c r="R74" s="122"/>
      <c r="S74" s="128"/>
      <c r="T74" s="121"/>
      <c r="U74" s="121"/>
      <c r="V74" s="77"/>
      <c r="W74" s="121"/>
      <c r="X74" s="122"/>
      <c r="Y74" s="128"/>
      <c r="Z74" s="122"/>
      <c r="AA74" s="70"/>
      <c r="AB74" s="77"/>
      <c r="AC74" s="77"/>
      <c r="AD74" s="77"/>
      <c r="AE74" s="77"/>
      <c r="AF74" s="71"/>
      <c r="AG74" s="70"/>
      <c r="AH74" s="71"/>
      <c r="AI74" s="70"/>
      <c r="AJ74" s="115">
        <f t="shared" ref="AJ74:AJ75" si="32">SUM(AN74:AP74)</f>
        <v>0</v>
      </c>
      <c r="AK74" s="70" t="s">
        <v>74</v>
      </c>
      <c r="AL74" s="77" t="s">
        <v>74</v>
      </c>
      <c r="AM74" s="71" t="s">
        <v>74</v>
      </c>
      <c r="AN74" s="70"/>
      <c r="AO74" s="77"/>
      <c r="AP74" s="71"/>
      <c r="AQ74" s="67" t="s">
        <v>74</v>
      </c>
      <c r="AR74" s="68" t="s">
        <v>74</v>
      </c>
      <c r="AS74" s="68" t="s">
        <v>74</v>
      </c>
      <c r="AT74" s="68" t="s">
        <v>74</v>
      </c>
      <c r="AU74" s="69" t="s">
        <v>74</v>
      </c>
      <c r="AV74" s="103">
        <f t="shared" si="4"/>
        <v>0</v>
      </c>
      <c r="AW74" s="93"/>
      <c r="AX74" s="93"/>
      <c r="AY74" s="93"/>
      <c r="AZ74" s="93"/>
      <c r="BA74" s="93"/>
      <c r="BB74" s="93"/>
      <c r="BC74" s="93"/>
      <c r="BD74" s="93"/>
      <c r="BE74" s="78"/>
    </row>
    <row r="75" spans="1:57" s="414" customFormat="1" ht="34" customHeight="1" x14ac:dyDescent="0.2">
      <c r="A75" s="640"/>
      <c r="B75" s="624"/>
      <c r="C75" s="575"/>
      <c r="D75" s="105" t="s">
        <v>75</v>
      </c>
      <c r="E75" s="600"/>
      <c r="F75" s="582"/>
      <c r="G75" s="147">
        <f t="shared" si="30"/>
        <v>0</v>
      </c>
      <c r="H75" s="153">
        <f t="shared" si="0"/>
        <v>0</v>
      </c>
      <c r="I75" s="150"/>
      <c r="J75" s="150"/>
      <c r="K75" s="150"/>
      <c r="L75" s="154"/>
      <c r="M75" s="79">
        <f t="shared" si="31"/>
        <v>0</v>
      </c>
      <c r="N75" s="80"/>
      <c r="O75" s="80"/>
      <c r="P75" s="80"/>
      <c r="Q75" s="80"/>
      <c r="R75" s="124"/>
      <c r="S75" s="129"/>
      <c r="T75" s="54"/>
      <c r="U75" s="54"/>
      <c r="V75" s="80"/>
      <c r="W75" s="80"/>
      <c r="X75" s="124"/>
      <c r="Y75" s="131"/>
      <c r="Z75" s="127"/>
      <c r="AA75" s="134"/>
      <c r="AB75" s="56"/>
      <c r="AC75" s="56"/>
      <c r="AD75" s="56"/>
      <c r="AE75" s="56"/>
      <c r="AF75" s="135"/>
      <c r="AG75" s="136"/>
      <c r="AH75" s="55"/>
      <c r="AI75" s="136"/>
      <c r="AJ75" s="116">
        <f t="shared" si="32"/>
        <v>0</v>
      </c>
      <c r="AK75" s="136" t="s">
        <v>76</v>
      </c>
      <c r="AL75" s="54" t="s">
        <v>76</v>
      </c>
      <c r="AM75" s="55" t="s">
        <v>76</v>
      </c>
      <c r="AN75" s="136"/>
      <c r="AO75" s="54"/>
      <c r="AP75" s="55"/>
      <c r="AQ75" s="82" t="s">
        <v>74</v>
      </c>
      <c r="AR75" s="54" t="s">
        <v>74</v>
      </c>
      <c r="AS75" s="54" t="s">
        <v>74</v>
      </c>
      <c r="AT75" s="54" t="s">
        <v>74</v>
      </c>
      <c r="AU75" s="58" t="s">
        <v>74</v>
      </c>
      <c r="AV75" s="83">
        <f t="shared" si="4"/>
        <v>0</v>
      </c>
      <c r="AW75" s="80"/>
      <c r="AX75" s="80"/>
      <c r="AY75" s="80"/>
      <c r="AZ75" s="80"/>
      <c r="BA75" s="80"/>
      <c r="BB75" s="80"/>
      <c r="BC75" s="80"/>
      <c r="BD75" s="80"/>
      <c r="BE75" s="81"/>
    </row>
    <row r="76" spans="1:57" s="414" customFormat="1" ht="34" customHeight="1" x14ac:dyDescent="0.2">
      <c r="A76" s="640"/>
      <c r="B76" s="624"/>
      <c r="C76" s="575"/>
      <c r="D76" s="105" t="s">
        <v>77</v>
      </c>
      <c r="E76" s="600"/>
      <c r="F76" s="582"/>
      <c r="G76" s="147">
        <f t="shared" si="30"/>
        <v>0</v>
      </c>
      <c r="H76" s="153">
        <f t="shared" si="0"/>
        <v>0</v>
      </c>
      <c r="I76" s="150"/>
      <c r="J76" s="150"/>
      <c r="K76" s="150"/>
      <c r="L76" s="154"/>
      <c r="M76" s="79">
        <f t="shared" si="31"/>
        <v>0</v>
      </c>
      <c r="N76" s="80"/>
      <c r="O76" s="80"/>
      <c r="P76" s="80"/>
      <c r="Q76" s="84"/>
      <c r="R76" s="124"/>
      <c r="S76" s="129"/>
      <c r="T76" s="80"/>
      <c r="U76" s="80"/>
      <c r="V76" s="80"/>
      <c r="W76" s="80"/>
      <c r="X76" s="124"/>
      <c r="Y76" s="131"/>
      <c r="Z76" s="127"/>
      <c r="AA76" s="134"/>
      <c r="AB76" s="56"/>
      <c r="AC76" s="56"/>
      <c r="AD76" s="56"/>
      <c r="AE76" s="56"/>
      <c r="AF76" s="135"/>
      <c r="AG76" s="136"/>
      <c r="AH76" s="55"/>
      <c r="AI76" s="136"/>
      <c r="AJ76" s="116">
        <f>SUM(AK76:AM76)</f>
        <v>0</v>
      </c>
      <c r="AK76" s="136"/>
      <c r="AL76" s="54"/>
      <c r="AM76" s="55"/>
      <c r="AN76" s="136" t="s">
        <v>74</v>
      </c>
      <c r="AO76" s="54" t="s">
        <v>74</v>
      </c>
      <c r="AP76" s="55" t="s">
        <v>74</v>
      </c>
      <c r="AQ76" s="82" t="s">
        <v>74</v>
      </c>
      <c r="AR76" s="54" t="s">
        <v>74</v>
      </c>
      <c r="AS76" s="54" t="s">
        <v>74</v>
      </c>
      <c r="AT76" s="54" t="s">
        <v>74</v>
      </c>
      <c r="AU76" s="58" t="s">
        <v>74</v>
      </c>
      <c r="AV76" s="83">
        <f t="shared" si="4"/>
        <v>0</v>
      </c>
      <c r="AW76" s="80"/>
      <c r="AX76" s="80"/>
      <c r="AY76" s="80"/>
      <c r="AZ76" s="80"/>
      <c r="BA76" s="80"/>
      <c r="BB76" s="80"/>
      <c r="BC76" s="80"/>
      <c r="BD76" s="80"/>
      <c r="BE76" s="81"/>
    </row>
    <row r="77" spans="1:57" s="414" customFormat="1" ht="34" customHeight="1" x14ac:dyDescent="0.2">
      <c r="A77" s="640"/>
      <c r="B77" s="624"/>
      <c r="C77" s="575"/>
      <c r="D77" s="105" t="s">
        <v>78</v>
      </c>
      <c r="E77" s="600"/>
      <c r="F77" s="582"/>
      <c r="G77" s="147">
        <f t="shared" si="30"/>
        <v>30</v>
      </c>
      <c r="H77" s="153">
        <f t="shared" si="0"/>
        <v>1</v>
      </c>
      <c r="I77" s="150">
        <v>1</v>
      </c>
      <c r="J77" s="150"/>
      <c r="K77" s="150"/>
      <c r="L77" s="154"/>
      <c r="M77" s="79">
        <f t="shared" si="31"/>
        <v>29</v>
      </c>
      <c r="N77" s="80"/>
      <c r="O77" s="80"/>
      <c r="P77" s="80"/>
      <c r="Q77" s="80"/>
      <c r="R77" s="124">
        <v>29</v>
      </c>
      <c r="S77" s="129"/>
      <c r="T77" s="80"/>
      <c r="U77" s="80"/>
      <c r="V77" s="80">
        <v>29</v>
      </c>
      <c r="W77" s="80"/>
      <c r="X77" s="124"/>
      <c r="Y77" s="131">
        <v>29</v>
      </c>
      <c r="Z77" s="127"/>
      <c r="AA77" s="134"/>
      <c r="AB77" s="56">
        <v>8</v>
      </c>
      <c r="AC77" s="56">
        <v>5</v>
      </c>
      <c r="AD77" s="56">
        <v>1</v>
      </c>
      <c r="AE77" s="56">
        <v>15</v>
      </c>
      <c r="AF77" s="135">
        <v>1</v>
      </c>
      <c r="AG77" s="136">
        <v>41</v>
      </c>
      <c r="AH77" s="55">
        <v>18</v>
      </c>
      <c r="AI77" s="136">
        <v>120</v>
      </c>
      <c r="AJ77" s="116">
        <f t="shared" ref="AJ77:AJ78" si="33">SUM(AQ77:AU77)</f>
        <v>29</v>
      </c>
      <c r="AK77" s="136" t="s">
        <v>76</v>
      </c>
      <c r="AL77" s="54" t="s">
        <v>76</v>
      </c>
      <c r="AM77" s="55" t="s">
        <v>76</v>
      </c>
      <c r="AN77" s="136" t="s">
        <v>74</v>
      </c>
      <c r="AO77" s="54" t="s">
        <v>74</v>
      </c>
      <c r="AP77" s="55" t="s">
        <v>74</v>
      </c>
      <c r="AQ77" s="142"/>
      <c r="AR77" s="62">
        <v>3</v>
      </c>
      <c r="AS77" s="62">
        <v>11</v>
      </c>
      <c r="AT77" s="62">
        <v>12</v>
      </c>
      <c r="AU77" s="64">
        <v>3</v>
      </c>
      <c r="AV77" s="83">
        <f t="shared" si="4"/>
        <v>1</v>
      </c>
      <c r="AW77" s="80"/>
      <c r="AX77" s="80"/>
      <c r="AY77" s="80"/>
      <c r="AZ77" s="80"/>
      <c r="BA77" s="80"/>
      <c r="BB77" s="80"/>
      <c r="BC77" s="80"/>
      <c r="BD77" s="80">
        <v>1</v>
      </c>
      <c r="BE77" s="81"/>
    </row>
    <row r="78" spans="1:57" s="414" customFormat="1" ht="34" customHeight="1" thickBot="1" x14ac:dyDescent="0.25">
      <c r="A78" s="640"/>
      <c r="B78" s="625"/>
      <c r="C78" s="580"/>
      <c r="D78" s="107" t="s">
        <v>79</v>
      </c>
      <c r="E78" s="601"/>
      <c r="F78" s="583"/>
      <c r="G78" s="148">
        <f t="shared" si="30"/>
        <v>0</v>
      </c>
      <c r="H78" s="155">
        <f t="shared" si="0"/>
        <v>0</v>
      </c>
      <c r="I78" s="156"/>
      <c r="J78" s="156"/>
      <c r="K78" s="156"/>
      <c r="L78" s="157"/>
      <c r="M78" s="85">
        <f t="shared" si="31"/>
        <v>0</v>
      </c>
      <c r="N78" s="86"/>
      <c r="O78" s="86"/>
      <c r="P78" s="86"/>
      <c r="Q78" s="86"/>
      <c r="R78" s="125"/>
      <c r="S78" s="130"/>
      <c r="T78" s="87"/>
      <c r="U78" s="87"/>
      <c r="V78" s="87"/>
      <c r="W78" s="87"/>
      <c r="X78" s="126"/>
      <c r="Y78" s="129"/>
      <c r="Z78" s="124"/>
      <c r="AA78" s="136"/>
      <c r="AB78" s="54"/>
      <c r="AC78" s="54"/>
      <c r="AD78" s="54"/>
      <c r="AE78" s="54"/>
      <c r="AF78" s="55"/>
      <c r="AG78" s="139"/>
      <c r="AH78" s="140"/>
      <c r="AI78" s="137"/>
      <c r="AJ78" s="117">
        <f t="shared" si="33"/>
        <v>0</v>
      </c>
      <c r="AK78" s="137" t="s">
        <v>74</v>
      </c>
      <c r="AL78" s="90" t="s">
        <v>74</v>
      </c>
      <c r="AM78" s="138" t="s">
        <v>74</v>
      </c>
      <c r="AN78" s="137" t="s">
        <v>74</v>
      </c>
      <c r="AO78" s="90" t="s">
        <v>76</v>
      </c>
      <c r="AP78" s="138" t="s">
        <v>76</v>
      </c>
      <c r="AQ78" s="89"/>
      <c r="AR78" s="90"/>
      <c r="AS78" s="90"/>
      <c r="AT78" s="90"/>
      <c r="AU78" s="91"/>
      <c r="AV78" s="92">
        <f t="shared" si="4"/>
        <v>0</v>
      </c>
      <c r="AW78" s="87"/>
      <c r="AX78" s="87"/>
      <c r="AY78" s="87"/>
      <c r="AZ78" s="87"/>
      <c r="BA78" s="87"/>
      <c r="BB78" s="87"/>
      <c r="BC78" s="87"/>
      <c r="BD78" s="87"/>
      <c r="BE78" s="88"/>
    </row>
    <row r="79" spans="1:57" s="414" customFormat="1" ht="34" customHeight="1" x14ac:dyDescent="0.2">
      <c r="A79" s="640"/>
      <c r="B79" s="623" t="s">
        <v>102</v>
      </c>
      <c r="C79" s="574" t="s">
        <v>103</v>
      </c>
      <c r="D79" s="104" t="s">
        <v>73</v>
      </c>
      <c r="E79" s="602">
        <v>20</v>
      </c>
      <c r="F79" s="584">
        <f>E79-SUM(M79:M83)</f>
        <v>1</v>
      </c>
      <c r="G79" s="146">
        <f t="shared" si="30"/>
        <v>0</v>
      </c>
      <c r="H79" s="151">
        <f t="shared" si="0"/>
        <v>0</v>
      </c>
      <c r="I79" s="152"/>
      <c r="J79" s="152"/>
      <c r="K79" s="152"/>
      <c r="L79" s="66"/>
      <c r="M79" s="149">
        <f t="shared" si="31"/>
        <v>0</v>
      </c>
      <c r="N79" s="121"/>
      <c r="O79" s="121"/>
      <c r="P79" s="121"/>
      <c r="Q79" s="121"/>
      <c r="R79" s="122"/>
      <c r="S79" s="128"/>
      <c r="T79" s="121"/>
      <c r="U79" s="121"/>
      <c r="V79" s="77"/>
      <c r="W79" s="121"/>
      <c r="X79" s="122"/>
      <c r="Y79" s="128"/>
      <c r="Z79" s="122"/>
      <c r="AA79" s="70"/>
      <c r="AB79" s="77"/>
      <c r="AC79" s="77"/>
      <c r="AD79" s="77"/>
      <c r="AE79" s="77"/>
      <c r="AF79" s="71"/>
      <c r="AG79" s="70"/>
      <c r="AH79" s="71"/>
      <c r="AI79" s="70"/>
      <c r="AJ79" s="115">
        <f t="shared" ref="AJ79:AJ80" si="34">SUM(AN79:AP79)</f>
        <v>0</v>
      </c>
      <c r="AK79" s="70" t="s">
        <v>74</v>
      </c>
      <c r="AL79" s="77" t="s">
        <v>74</v>
      </c>
      <c r="AM79" s="71" t="s">
        <v>74</v>
      </c>
      <c r="AN79" s="70"/>
      <c r="AO79" s="77"/>
      <c r="AP79" s="71"/>
      <c r="AQ79" s="67" t="s">
        <v>74</v>
      </c>
      <c r="AR79" s="68" t="s">
        <v>74</v>
      </c>
      <c r="AS79" s="68" t="s">
        <v>74</v>
      </c>
      <c r="AT79" s="68" t="s">
        <v>74</v>
      </c>
      <c r="AU79" s="69" t="s">
        <v>74</v>
      </c>
      <c r="AV79" s="103">
        <f t="shared" si="4"/>
        <v>0</v>
      </c>
      <c r="AW79" s="93"/>
      <c r="AX79" s="93"/>
      <c r="AY79" s="93"/>
      <c r="AZ79" s="93"/>
      <c r="BA79" s="93"/>
      <c r="BB79" s="93"/>
      <c r="BC79" s="93"/>
      <c r="BD79" s="93"/>
      <c r="BE79" s="78"/>
    </row>
    <row r="80" spans="1:57" s="414" customFormat="1" ht="34" customHeight="1" x14ac:dyDescent="0.2">
      <c r="A80" s="640"/>
      <c r="B80" s="624"/>
      <c r="C80" s="575"/>
      <c r="D80" s="105" t="s">
        <v>75</v>
      </c>
      <c r="E80" s="600"/>
      <c r="F80" s="582"/>
      <c r="G80" s="147">
        <f t="shared" si="30"/>
        <v>0</v>
      </c>
      <c r="H80" s="153">
        <f t="shared" si="0"/>
        <v>0</v>
      </c>
      <c r="I80" s="150"/>
      <c r="J80" s="150"/>
      <c r="K80" s="150"/>
      <c r="L80" s="154"/>
      <c r="M80" s="79">
        <f t="shared" si="31"/>
        <v>0</v>
      </c>
      <c r="N80" s="80"/>
      <c r="O80" s="80"/>
      <c r="P80" s="80"/>
      <c r="Q80" s="80"/>
      <c r="R80" s="124"/>
      <c r="S80" s="129"/>
      <c r="T80" s="54"/>
      <c r="U80" s="54"/>
      <c r="V80" s="80"/>
      <c r="W80" s="80"/>
      <c r="X80" s="124"/>
      <c r="Y80" s="131"/>
      <c r="Z80" s="127"/>
      <c r="AA80" s="134"/>
      <c r="AB80" s="56"/>
      <c r="AC80" s="56"/>
      <c r="AD80" s="56"/>
      <c r="AE80" s="56"/>
      <c r="AF80" s="135"/>
      <c r="AG80" s="136"/>
      <c r="AH80" s="55"/>
      <c r="AI80" s="136"/>
      <c r="AJ80" s="116">
        <f t="shared" si="34"/>
        <v>0</v>
      </c>
      <c r="AK80" s="136" t="s">
        <v>76</v>
      </c>
      <c r="AL80" s="54" t="s">
        <v>76</v>
      </c>
      <c r="AM80" s="55" t="s">
        <v>76</v>
      </c>
      <c r="AN80" s="136"/>
      <c r="AO80" s="54"/>
      <c r="AP80" s="55"/>
      <c r="AQ80" s="82" t="s">
        <v>74</v>
      </c>
      <c r="AR80" s="54" t="s">
        <v>74</v>
      </c>
      <c r="AS80" s="54" t="s">
        <v>74</v>
      </c>
      <c r="AT80" s="54" t="s">
        <v>74</v>
      </c>
      <c r="AU80" s="58" t="s">
        <v>74</v>
      </c>
      <c r="AV80" s="83">
        <f t="shared" si="4"/>
        <v>0</v>
      </c>
      <c r="AW80" s="80"/>
      <c r="AX80" s="80"/>
      <c r="AY80" s="80"/>
      <c r="AZ80" s="80"/>
      <c r="BA80" s="80"/>
      <c r="BB80" s="80"/>
      <c r="BC80" s="80"/>
      <c r="BD80" s="80"/>
      <c r="BE80" s="81"/>
    </row>
    <row r="81" spans="1:57" s="414" customFormat="1" ht="34" customHeight="1" x14ac:dyDescent="0.2">
      <c r="A81" s="640"/>
      <c r="B81" s="624"/>
      <c r="C81" s="575"/>
      <c r="D81" s="105" t="s">
        <v>77</v>
      </c>
      <c r="E81" s="600"/>
      <c r="F81" s="582"/>
      <c r="G81" s="147">
        <f t="shared" si="30"/>
        <v>0</v>
      </c>
      <c r="H81" s="153">
        <f t="shared" si="0"/>
        <v>0</v>
      </c>
      <c r="I81" s="150"/>
      <c r="J81" s="150"/>
      <c r="K81" s="150"/>
      <c r="L81" s="154"/>
      <c r="M81" s="79">
        <f t="shared" si="31"/>
        <v>0</v>
      </c>
      <c r="N81" s="80"/>
      <c r="O81" s="80"/>
      <c r="P81" s="80"/>
      <c r="Q81" s="84"/>
      <c r="R81" s="124"/>
      <c r="S81" s="129"/>
      <c r="T81" s="80"/>
      <c r="U81" s="80"/>
      <c r="V81" s="80"/>
      <c r="W81" s="80"/>
      <c r="X81" s="124"/>
      <c r="Y81" s="131"/>
      <c r="Z81" s="127"/>
      <c r="AA81" s="134"/>
      <c r="AB81" s="56"/>
      <c r="AC81" s="56"/>
      <c r="AD81" s="56"/>
      <c r="AE81" s="56"/>
      <c r="AF81" s="135"/>
      <c r="AG81" s="136"/>
      <c r="AH81" s="55"/>
      <c r="AI81" s="136"/>
      <c r="AJ81" s="116">
        <f>SUM(AK81:AM81)</f>
        <v>0</v>
      </c>
      <c r="AK81" s="136"/>
      <c r="AL81" s="54"/>
      <c r="AM81" s="55"/>
      <c r="AN81" s="136" t="s">
        <v>74</v>
      </c>
      <c r="AO81" s="54" t="s">
        <v>74</v>
      </c>
      <c r="AP81" s="55" t="s">
        <v>74</v>
      </c>
      <c r="AQ81" s="82" t="s">
        <v>74</v>
      </c>
      <c r="AR81" s="54" t="s">
        <v>74</v>
      </c>
      <c r="AS81" s="54" t="s">
        <v>74</v>
      </c>
      <c r="AT81" s="54" t="s">
        <v>74</v>
      </c>
      <c r="AU81" s="58" t="s">
        <v>74</v>
      </c>
      <c r="AV81" s="83">
        <f t="shared" si="4"/>
        <v>0</v>
      </c>
      <c r="AW81" s="80"/>
      <c r="AX81" s="80"/>
      <c r="AY81" s="80"/>
      <c r="AZ81" s="80"/>
      <c r="BA81" s="80"/>
      <c r="BB81" s="80"/>
      <c r="BC81" s="80"/>
      <c r="BD81" s="80"/>
      <c r="BE81" s="81"/>
    </row>
    <row r="82" spans="1:57" s="414" customFormat="1" ht="34" customHeight="1" x14ac:dyDescent="0.2">
      <c r="A82" s="640"/>
      <c r="B82" s="624"/>
      <c r="C82" s="575"/>
      <c r="D82" s="105" t="s">
        <v>78</v>
      </c>
      <c r="E82" s="600"/>
      <c r="F82" s="582"/>
      <c r="G82" s="147">
        <f t="shared" si="30"/>
        <v>20</v>
      </c>
      <c r="H82" s="153">
        <f t="shared" si="0"/>
        <v>1</v>
      </c>
      <c r="I82" s="150"/>
      <c r="J82" s="150"/>
      <c r="K82" s="150">
        <v>1</v>
      </c>
      <c r="L82" s="154"/>
      <c r="M82" s="79">
        <f t="shared" si="31"/>
        <v>19</v>
      </c>
      <c r="N82" s="80"/>
      <c r="O82" s="80"/>
      <c r="P82" s="80"/>
      <c r="Q82" s="80"/>
      <c r="R82" s="124">
        <v>19</v>
      </c>
      <c r="S82" s="129"/>
      <c r="T82" s="80"/>
      <c r="U82" s="80"/>
      <c r="V82" s="80">
        <v>19</v>
      </c>
      <c r="W82" s="80"/>
      <c r="X82" s="124"/>
      <c r="Y82" s="131">
        <v>18</v>
      </c>
      <c r="Z82" s="127">
        <v>1</v>
      </c>
      <c r="AA82" s="134"/>
      <c r="AB82" s="56"/>
      <c r="AC82" s="56"/>
      <c r="AD82" s="56"/>
      <c r="AE82" s="56">
        <v>2</v>
      </c>
      <c r="AF82" s="135"/>
      <c r="AG82" s="136">
        <v>38</v>
      </c>
      <c r="AH82" s="55">
        <v>22</v>
      </c>
      <c r="AI82" s="136">
        <v>105</v>
      </c>
      <c r="AJ82" s="116">
        <f t="shared" ref="AJ82:AJ83" si="35">SUM(AQ82:AU82)</f>
        <v>19</v>
      </c>
      <c r="AK82" s="136" t="s">
        <v>76</v>
      </c>
      <c r="AL82" s="54" t="s">
        <v>76</v>
      </c>
      <c r="AM82" s="55" t="s">
        <v>76</v>
      </c>
      <c r="AN82" s="136" t="s">
        <v>74</v>
      </c>
      <c r="AO82" s="54" t="s">
        <v>74</v>
      </c>
      <c r="AP82" s="55" t="s">
        <v>74</v>
      </c>
      <c r="AQ82" s="142">
        <v>1</v>
      </c>
      <c r="AR82" s="62">
        <v>2</v>
      </c>
      <c r="AS82" s="62">
        <v>13</v>
      </c>
      <c r="AT82" s="62">
        <v>2</v>
      </c>
      <c r="AU82" s="64">
        <v>1</v>
      </c>
      <c r="AV82" s="83">
        <f t="shared" si="4"/>
        <v>1</v>
      </c>
      <c r="AW82" s="80"/>
      <c r="AX82" s="80"/>
      <c r="AY82" s="80"/>
      <c r="AZ82" s="80"/>
      <c r="BA82" s="80"/>
      <c r="BB82" s="80"/>
      <c r="BC82" s="80"/>
      <c r="BD82" s="80">
        <v>1</v>
      </c>
      <c r="BE82" s="81"/>
    </row>
    <row r="83" spans="1:57" s="414" customFormat="1" ht="34" customHeight="1" thickBot="1" x14ac:dyDescent="0.25">
      <c r="A83" s="640"/>
      <c r="B83" s="625"/>
      <c r="C83" s="580"/>
      <c r="D83" s="107" t="s">
        <v>79</v>
      </c>
      <c r="E83" s="601"/>
      <c r="F83" s="583"/>
      <c r="G83" s="148">
        <f t="shared" si="30"/>
        <v>0</v>
      </c>
      <c r="H83" s="155">
        <f t="shared" si="0"/>
        <v>0</v>
      </c>
      <c r="I83" s="156"/>
      <c r="J83" s="156"/>
      <c r="K83" s="156"/>
      <c r="L83" s="157"/>
      <c r="M83" s="85">
        <f t="shared" si="31"/>
        <v>0</v>
      </c>
      <c r="N83" s="86"/>
      <c r="O83" s="86"/>
      <c r="P83" s="86"/>
      <c r="Q83" s="86"/>
      <c r="R83" s="125"/>
      <c r="S83" s="130"/>
      <c r="T83" s="87"/>
      <c r="U83" s="87"/>
      <c r="V83" s="87"/>
      <c r="W83" s="87"/>
      <c r="X83" s="126"/>
      <c r="Y83" s="129"/>
      <c r="Z83" s="124"/>
      <c r="AA83" s="136"/>
      <c r="AB83" s="54"/>
      <c r="AC83" s="54"/>
      <c r="AD83" s="54"/>
      <c r="AE83" s="54"/>
      <c r="AF83" s="55"/>
      <c r="AG83" s="139"/>
      <c r="AH83" s="140"/>
      <c r="AI83" s="137"/>
      <c r="AJ83" s="117">
        <f t="shared" si="35"/>
        <v>0</v>
      </c>
      <c r="AK83" s="137" t="s">
        <v>74</v>
      </c>
      <c r="AL83" s="90" t="s">
        <v>74</v>
      </c>
      <c r="AM83" s="138" t="s">
        <v>74</v>
      </c>
      <c r="AN83" s="137" t="s">
        <v>74</v>
      </c>
      <c r="AO83" s="90" t="s">
        <v>76</v>
      </c>
      <c r="AP83" s="138" t="s">
        <v>76</v>
      </c>
      <c r="AQ83" s="89"/>
      <c r="AR83" s="90"/>
      <c r="AS83" s="90"/>
      <c r="AT83" s="90"/>
      <c r="AU83" s="91"/>
      <c r="AV83" s="92">
        <f t="shared" si="4"/>
        <v>0</v>
      </c>
      <c r="AW83" s="87"/>
      <c r="AX83" s="87"/>
      <c r="AY83" s="87"/>
      <c r="AZ83" s="87"/>
      <c r="BA83" s="87"/>
      <c r="BB83" s="87"/>
      <c r="BC83" s="87"/>
      <c r="BD83" s="87"/>
      <c r="BE83" s="88"/>
    </row>
    <row r="84" spans="1:57" s="414" customFormat="1" ht="34" customHeight="1" x14ac:dyDescent="0.2">
      <c r="A84" s="640"/>
      <c r="B84" s="623" t="s">
        <v>104</v>
      </c>
      <c r="C84" s="574" t="s">
        <v>105</v>
      </c>
      <c r="D84" s="104" t="s">
        <v>73</v>
      </c>
      <c r="E84" s="602">
        <v>15</v>
      </c>
      <c r="F84" s="584">
        <f>E84-SUM(M84:M88)</f>
        <v>3</v>
      </c>
      <c r="G84" s="146">
        <f t="shared" si="30"/>
        <v>0</v>
      </c>
      <c r="H84" s="151">
        <f t="shared" si="0"/>
        <v>0</v>
      </c>
      <c r="I84" s="152"/>
      <c r="J84" s="152"/>
      <c r="K84" s="152"/>
      <c r="L84" s="66"/>
      <c r="M84" s="149">
        <f t="shared" si="31"/>
        <v>0</v>
      </c>
      <c r="N84" s="121"/>
      <c r="O84" s="121"/>
      <c r="P84" s="121"/>
      <c r="Q84" s="121"/>
      <c r="R84" s="122"/>
      <c r="S84" s="128"/>
      <c r="T84" s="121"/>
      <c r="U84" s="121"/>
      <c r="V84" s="77"/>
      <c r="W84" s="121"/>
      <c r="X84" s="122"/>
      <c r="Y84" s="128"/>
      <c r="Z84" s="122"/>
      <c r="AA84" s="70"/>
      <c r="AB84" s="77"/>
      <c r="AC84" s="77"/>
      <c r="AD84" s="77"/>
      <c r="AE84" s="77"/>
      <c r="AF84" s="71"/>
      <c r="AG84" s="70"/>
      <c r="AH84" s="71"/>
      <c r="AI84" s="70"/>
      <c r="AJ84" s="115">
        <f t="shared" ref="AJ84:AJ85" si="36">SUM(AN84:AP84)</f>
        <v>0</v>
      </c>
      <c r="AK84" s="70" t="s">
        <v>74</v>
      </c>
      <c r="AL84" s="77" t="s">
        <v>74</v>
      </c>
      <c r="AM84" s="71" t="s">
        <v>74</v>
      </c>
      <c r="AN84" s="70"/>
      <c r="AO84" s="77"/>
      <c r="AP84" s="71"/>
      <c r="AQ84" s="67" t="s">
        <v>74</v>
      </c>
      <c r="AR84" s="68" t="s">
        <v>74</v>
      </c>
      <c r="AS84" s="68" t="s">
        <v>74</v>
      </c>
      <c r="AT84" s="68" t="s">
        <v>74</v>
      </c>
      <c r="AU84" s="69" t="s">
        <v>74</v>
      </c>
      <c r="AV84" s="103">
        <f t="shared" si="4"/>
        <v>0</v>
      </c>
      <c r="AW84" s="93"/>
      <c r="AX84" s="93"/>
      <c r="AY84" s="93"/>
      <c r="AZ84" s="93"/>
      <c r="BA84" s="93"/>
      <c r="BB84" s="93"/>
      <c r="BC84" s="93"/>
      <c r="BD84" s="93"/>
      <c r="BE84" s="78"/>
    </row>
    <row r="85" spans="1:57" s="414" customFormat="1" ht="34" customHeight="1" x14ac:dyDescent="0.2">
      <c r="A85" s="640"/>
      <c r="B85" s="624"/>
      <c r="C85" s="575"/>
      <c r="D85" s="105" t="s">
        <v>75</v>
      </c>
      <c r="E85" s="600"/>
      <c r="F85" s="582"/>
      <c r="G85" s="147">
        <f t="shared" si="30"/>
        <v>0</v>
      </c>
      <c r="H85" s="153">
        <f t="shared" si="0"/>
        <v>0</v>
      </c>
      <c r="I85" s="150"/>
      <c r="J85" s="150"/>
      <c r="K85" s="150"/>
      <c r="L85" s="154"/>
      <c r="M85" s="79">
        <f t="shared" si="31"/>
        <v>0</v>
      </c>
      <c r="N85" s="80"/>
      <c r="O85" s="80"/>
      <c r="P85" s="80"/>
      <c r="Q85" s="80"/>
      <c r="R85" s="124"/>
      <c r="S85" s="129"/>
      <c r="T85" s="54"/>
      <c r="U85" s="54"/>
      <c r="V85" s="80"/>
      <c r="W85" s="80"/>
      <c r="X85" s="124"/>
      <c r="Y85" s="131"/>
      <c r="Z85" s="127"/>
      <c r="AA85" s="134"/>
      <c r="AB85" s="56"/>
      <c r="AC85" s="56"/>
      <c r="AD85" s="56"/>
      <c r="AE85" s="56"/>
      <c r="AF85" s="135"/>
      <c r="AG85" s="136"/>
      <c r="AH85" s="55"/>
      <c r="AI85" s="136"/>
      <c r="AJ85" s="116">
        <f t="shared" si="36"/>
        <v>0</v>
      </c>
      <c r="AK85" s="136" t="s">
        <v>76</v>
      </c>
      <c r="AL85" s="54" t="s">
        <v>76</v>
      </c>
      <c r="AM85" s="55" t="s">
        <v>76</v>
      </c>
      <c r="AN85" s="136"/>
      <c r="AO85" s="54"/>
      <c r="AP85" s="55"/>
      <c r="AQ85" s="82" t="s">
        <v>74</v>
      </c>
      <c r="AR85" s="54" t="s">
        <v>74</v>
      </c>
      <c r="AS85" s="54" t="s">
        <v>74</v>
      </c>
      <c r="AT85" s="54" t="s">
        <v>74</v>
      </c>
      <c r="AU85" s="58" t="s">
        <v>74</v>
      </c>
      <c r="AV85" s="83">
        <f t="shared" si="4"/>
        <v>0</v>
      </c>
      <c r="AW85" s="80"/>
      <c r="AX85" s="80"/>
      <c r="AY85" s="80"/>
      <c r="AZ85" s="80"/>
      <c r="BA85" s="80"/>
      <c r="BB85" s="80"/>
      <c r="BC85" s="80"/>
      <c r="BD85" s="80"/>
      <c r="BE85" s="81"/>
    </row>
    <row r="86" spans="1:57" s="414" customFormat="1" ht="34" customHeight="1" x14ac:dyDescent="0.2">
      <c r="A86" s="640"/>
      <c r="B86" s="624"/>
      <c r="C86" s="575"/>
      <c r="D86" s="105" t="s">
        <v>77</v>
      </c>
      <c r="E86" s="600"/>
      <c r="F86" s="582"/>
      <c r="G86" s="147">
        <f t="shared" si="30"/>
        <v>0</v>
      </c>
      <c r="H86" s="153">
        <f t="shared" si="0"/>
        <v>0</v>
      </c>
      <c r="I86" s="150"/>
      <c r="J86" s="150"/>
      <c r="K86" s="150"/>
      <c r="L86" s="154"/>
      <c r="M86" s="79">
        <f t="shared" si="31"/>
        <v>0</v>
      </c>
      <c r="N86" s="80"/>
      <c r="O86" s="80"/>
      <c r="P86" s="80"/>
      <c r="Q86" s="84"/>
      <c r="R86" s="124"/>
      <c r="S86" s="129"/>
      <c r="T86" s="80"/>
      <c r="U86" s="80"/>
      <c r="V86" s="80"/>
      <c r="W86" s="80"/>
      <c r="X86" s="124"/>
      <c r="Y86" s="131"/>
      <c r="Z86" s="127"/>
      <c r="AA86" s="134"/>
      <c r="AB86" s="56"/>
      <c r="AC86" s="56"/>
      <c r="AD86" s="56"/>
      <c r="AE86" s="56"/>
      <c r="AF86" s="135"/>
      <c r="AG86" s="136"/>
      <c r="AH86" s="55"/>
      <c r="AI86" s="136"/>
      <c r="AJ86" s="116">
        <f>SUM(AK86:AM86)</f>
        <v>0</v>
      </c>
      <c r="AK86" s="136"/>
      <c r="AL86" s="54"/>
      <c r="AM86" s="55"/>
      <c r="AN86" s="136" t="s">
        <v>74</v>
      </c>
      <c r="AO86" s="54" t="s">
        <v>74</v>
      </c>
      <c r="AP86" s="55" t="s">
        <v>74</v>
      </c>
      <c r="AQ86" s="82" t="s">
        <v>74</v>
      </c>
      <c r="AR86" s="54" t="s">
        <v>74</v>
      </c>
      <c r="AS86" s="54" t="s">
        <v>74</v>
      </c>
      <c r="AT86" s="54" t="s">
        <v>74</v>
      </c>
      <c r="AU86" s="58" t="s">
        <v>74</v>
      </c>
      <c r="AV86" s="83">
        <f t="shared" si="4"/>
        <v>0</v>
      </c>
      <c r="AW86" s="80"/>
      <c r="AX86" s="80"/>
      <c r="AY86" s="80"/>
      <c r="AZ86" s="80"/>
      <c r="BA86" s="80"/>
      <c r="BB86" s="80"/>
      <c r="BC86" s="80"/>
      <c r="BD86" s="80"/>
      <c r="BE86" s="81"/>
    </row>
    <row r="87" spans="1:57" s="414" customFormat="1" ht="34" customHeight="1" x14ac:dyDescent="0.2">
      <c r="A87" s="640"/>
      <c r="B87" s="624"/>
      <c r="C87" s="575"/>
      <c r="D87" s="105" t="s">
        <v>78</v>
      </c>
      <c r="E87" s="600"/>
      <c r="F87" s="582"/>
      <c r="G87" s="147">
        <f t="shared" si="30"/>
        <v>13</v>
      </c>
      <c r="H87" s="153">
        <f t="shared" si="0"/>
        <v>0</v>
      </c>
      <c r="I87" s="150"/>
      <c r="J87" s="150"/>
      <c r="K87" s="150"/>
      <c r="L87" s="154"/>
      <c r="M87" s="79">
        <f t="shared" si="31"/>
        <v>12</v>
      </c>
      <c r="N87" s="80"/>
      <c r="O87" s="80"/>
      <c r="P87" s="80"/>
      <c r="Q87" s="80"/>
      <c r="R87" s="124">
        <v>12</v>
      </c>
      <c r="S87" s="129"/>
      <c r="T87" s="80"/>
      <c r="U87" s="80"/>
      <c r="V87" s="80"/>
      <c r="W87" s="80">
        <v>12</v>
      </c>
      <c r="X87" s="124"/>
      <c r="Y87" s="131">
        <v>10</v>
      </c>
      <c r="Z87" s="127">
        <v>2</v>
      </c>
      <c r="AA87" s="134"/>
      <c r="AB87" s="56"/>
      <c r="AC87" s="56"/>
      <c r="AD87" s="56">
        <v>8</v>
      </c>
      <c r="AE87" s="56">
        <v>12</v>
      </c>
      <c r="AF87" s="135"/>
      <c r="AG87" s="136">
        <v>35</v>
      </c>
      <c r="AH87" s="55">
        <v>20</v>
      </c>
      <c r="AI87" s="136">
        <v>100</v>
      </c>
      <c r="AJ87" s="116">
        <f t="shared" ref="AJ87:AJ88" si="37">SUM(AQ87:AU87)</f>
        <v>12</v>
      </c>
      <c r="AK87" s="136" t="s">
        <v>76</v>
      </c>
      <c r="AL87" s="54" t="s">
        <v>76</v>
      </c>
      <c r="AM87" s="55" t="s">
        <v>76</v>
      </c>
      <c r="AN87" s="136" t="s">
        <v>74</v>
      </c>
      <c r="AO87" s="54" t="s">
        <v>74</v>
      </c>
      <c r="AP87" s="55" t="s">
        <v>74</v>
      </c>
      <c r="AQ87" s="142"/>
      <c r="AR87" s="62">
        <v>4</v>
      </c>
      <c r="AS87" s="62">
        <v>4</v>
      </c>
      <c r="AT87" s="62">
        <v>4</v>
      </c>
      <c r="AU87" s="64"/>
      <c r="AV87" s="83">
        <f t="shared" si="4"/>
        <v>1</v>
      </c>
      <c r="AW87" s="80"/>
      <c r="AX87" s="80"/>
      <c r="AY87" s="80"/>
      <c r="AZ87" s="80"/>
      <c r="BA87" s="80"/>
      <c r="BB87" s="80"/>
      <c r="BC87" s="80"/>
      <c r="BD87" s="80"/>
      <c r="BE87" s="81">
        <v>1</v>
      </c>
    </row>
    <row r="88" spans="1:57" s="414" customFormat="1" ht="34" customHeight="1" thickBot="1" x14ac:dyDescent="0.25">
      <c r="A88" s="641"/>
      <c r="B88" s="625"/>
      <c r="C88" s="580"/>
      <c r="D88" s="107" t="s">
        <v>79</v>
      </c>
      <c r="E88" s="601"/>
      <c r="F88" s="583"/>
      <c r="G88" s="148">
        <f t="shared" si="30"/>
        <v>0</v>
      </c>
      <c r="H88" s="155">
        <f t="shared" si="0"/>
        <v>0</v>
      </c>
      <c r="I88" s="156"/>
      <c r="J88" s="156"/>
      <c r="K88" s="156"/>
      <c r="L88" s="157"/>
      <c r="M88" s="85">
        <f t="shared" si="31"/>
        <v>0</v>
      </c>
      <c r="N88" s="86"/>
      <c r="O88" s="86"/>
      <c r="P88" s="86"/>
      <c r="Q88" s="86"/>
      <c r="R88" s="125"/>
      <c r="S88" s="130"/>
      <c r="T88" s="87"/>
      <c r="U88" s="87"/>
      <c r="V88" s="87"/>
      <c r="W88" s="87"/>
      <c r="X88" s="126"/>
      <c r="Y88" s="129"/>
      <c r="Z88" s="124"/>
      <c r="AA88" s="136"/>
      <c r="AB88" s="54"/>
      <c r="AC88" s="54"/>
      <c r="AD88" s="54"/>
      <c r="AE88" s="54"/>
      <c r="AF88" s="55"/>
      <c r="AG88" s="139"/>
      <c r="AH88" s="140"/>
      <c r="AI88" s="137"/>
      <c r="AJ88" s="117">
        <f t="shared" si="37"/>
        <v>0</v>
      </c>
      <c r="AK88" s="137" t="s">
        <v>74</v>
      </c>
      <c r="AL88" s="90" t="s">
        <v>74</v>
      </c>
      <c r="AM88" s="138" t="s">
        <v>74</v>
      </c>
      <c r="AN88" s="137" t="s">
        <v>74</v>
      </c>
      <c r="AO88" s="90" t="s">
        <v>76</v>
      </c>
      <c r="AP88" s="138" t="s">
        <v>76</v>
      </c>
      <c r="AQ88" s="89"/>
      <c r="AR88" s="90"/>
      <c r="AS88" s="90"/>
      <c r="AT88" s="90"/>
      <c r="AU88" s="91"/>
      <c r="AV88" s="92">
        <f t="shared" si="4"/>
        <v>0</v>
      </c>
      <c r="AW88" s="87"/>
      <c r="AX88" s="87"/>
      <c r="AY88" s="87"/>
      <c r="AZ88" s="87"/>
      <c r="BA88" s="87"/>
      <c r="BB88" s="87"/>
      <c r="BC88" s="87"/>
      <c r="BD88" s="87"/>
      <c r="BE88" s="88"/>
    </row>
    <row r="89" spans="1:57" s="414" customFormat="1" ht="34" customHeight="1" x14ac:dyDescent="0.2">
      <c r="A89" s="639" t="s">
        <v>113</v>
      </c>
      <c r="B89" s="623" t="s">
        <v>106</v>
      </c>
      <c r="C89" s="630" t="s">
        <v>107</v>
      </c>
      <c r="D89" s="72" t="s">
        <v>73</v>
      </c>
      <c r="E89" s="633">
        <v>253</v>
      </c>
      <c r="F89" s="636">
        <f>E89-SUM(M89:M93)</f>
        <v>27</v>
      </c>
      <c r="G89" s="146">
        <f t="shared" si="30"/>
        <v>80</v>
      </c>
      <c r="H89" s="151">
        <f>SUM(I89:L89)</f>
        <v>1</v>
      </c>
      <c r="I89" s="152">
        <v>1</v>
      </c>
      <c r="J89" s="152"/>
      <c r="K89" s="152"/>
      <c r="L89" s="66"/>
      <c r="M89" s="149">
        <f t="shared" si="31"/>
        <v>79</v>
      </c>
      <c r="N89" s="121"/>
      <c r="O89" s="121"/>
      <c r="P89" s="121"/>
      <c r="Q89" s="121"/>
      <c r="R89" s="122">
        <v>79</v>
      </c>
      <c r="S89" s="128">
        <v>8</v>
      </c>
      <c r="T89" s="121"/>
      <c r="U89" s="121"/>
      <c r="V89" s="77">
        <v>69</v>
      </c>
      <c r="W89" s="121">
        <v>2</v>
      </c>
      <c r="X89" s="122"/>
      <c r="Y89" s="128">
        <v>72</v>
      </c>
      <c r="Z89" s="122">
        <v>7</v>
      </c>
      <c r="AA89" s="70"/>
      <c r="AB89" s="77">
        <v>16</v>
      </c>
      <c r="AC89" s="77">
        <v>16</v>
      </c>
      <c r="AD89" s="77">
        <v>3</v>
      </c>
      <c r="AE89" s="77">
        <v>29</v>
      </c>
      <c r="AF89" s="71">
        <v>7</v>
      </c>
      <c r="AG89" s="70">
        <v>41.2</v>
      </c>
      <c r="AH89" s="71">
        <v>18</v>
      </c>
      <c r="AI89" s="70">
        <v>9.8000000000000007</v>
      </c>
      <c r="AJ89" s="115">
        <f>SUM(AN89:AP89)</f>
        <v>79</v>
      </c>
      <c r="AK89" s="70" t="s">
        <v>74</v>
      </c>
      <c r="AL89" s="77" t="s">
        <v>74</v>
      </c>
      <c r="AM89" s="71" t="s">
        <v>74</v>
      </c>
      <c r="AN89" s="70">
        <v>9</v>
      </c>
      <c r="AO89" s="77">
        <v>65</v>
      </c>
      <c r="AP89" s="71">
        <v>5</v>
      </c>
      <c r="AQ89" s="67" t="s">
        <v>74</v>
      </c>
      <c r="AR89" s="68" t="s">
        <v>74</v>
      </c>
      <c r="AS89" s="68" t="s">
        <v>74</v>
      </c>
      <c r="AT89" s="68" t="s">
        <v>74</v>
      </c>
      <c r="AU89" s="69" t="s">
        <v>74</v>
      </c>
      <c r="AV89" s="103">
        <f>SUM(AW89:BE89)</f>
        <v>1</v>
      </c>
      <c r="AW89" s="93"/>
      <c r="AX89" s="93"/>
      <c r="AY89" s="93"/>
      <c r="AZ89" s="93"/>
      <c r="BA89" s="93">
        <v>1</v>
      </c>
      <c r="BB89" s="93"/>
      <c r="BC89" s="93"/>
      <c r="BD89" s="93"/>
      <c r="BE89" s="78"/>
    </row>
    <row r="90" spans="1:57" s="414" customFormat="1" ht="34" customHeight="1" x14ac:dyDescent="0.2">
      <c r="A90" s="640"/>
      <c r="B90" s="624"/>
      <c r="C90" s="631"/>
      <c r="D90" s="73" t="s">
        <v>75</v>
      </c>
      <c r="E90" s="634"/>
      <c r="F90" s="637"/>
      <c r="G90" s="147">
        <f t="shared" si="30"/>
        <v>0</v>
      </c>
      <c r="H90" s="153">
        <f t="shared" ref="H90:H108" si="38">SUM(I90:L90)</f>
        <v>0</v>
      </c>
      <c r="I90" s="150"/>
      <c r="J90" s="150"/>
      <c r="K90" s="150"/>
      <c r="L90" s="154"/>
      <c r="M90" s="79">
        <f t="shared" si="31"/>
        <v>0</v>
      </c>
      <c r="N90" s="80"/>
      <c r="O90" s="80"/>
      <c r="P90" s="80"/>
      <c r="Q90" s="80"/>
      <c r="R90" s="124"/>
      <c r="S90" s="129"/>
      <c r="T90" s="54"/>
      <c r="U90" s="54"/>
      <c r="V90" s="80"/>
      <c r="W90" s="80"/>
      <c r="X90" s="124"/>
      <c r="Y90" s="131"/>
      <c r="Z90" s="127"/>
      <c r="AA90" s="134"/>
      <c r="AB90" s="56"/>
      <c r="AC90" s="56"/>
      <c r="AD90" s="56"/>
      <c r="AE90" s="56"/>
      <c r="AF90" s="135"/>
      <c r="AG90" s="136"/>
      <c r="AH90" s="55"/>
      <c r="AI90" s="136"/>
      <c r="AJ90" s="116">
        <f>SUM(AN90:AP90)</f>
        <v>0</v>
      </c>
      <c r="AK90" s="136" t="s">
        <v>76</v>
      </c>
      <c r="AL90" s="54" t="s">
        <v>76</v>
      </c>
      <c r="AM90" s="55" t="s">
        <v>76</v>
      </c>
      <c r="AN90" s="136"/>
      <c r="AO90" s="54"/>
      <c r="AP90" s="55"/>
      <c r="AQ90" s="82" t="s">
        <v>74</v>
      </c>
      <c r="AR90" s="54" t="s">
        <v>74</v>
      </c>
      <c r="AS90" s="54" t="s">
        <v>74</v>
      </c>
      <c r="AT90" s="54" t="s">
        <v>74</v>
      </c>
      <c r="AU90" s="58" t="s">
        <v>74</v>
      </c>
      <c r="AV90" s="83"/>
      <c r="AW90" s="80"/>
      <c r="AX90" s="80"/>
      <c r="AY90" s="80"/>
      <c r="AZ90" s="80"/>
      <c r="BA90" s="80"/>
      <c r="BB90" s="80"/>
      <c r="BC90" s="80"/>
      <c r="BD90" s="80"/>
      <c r="BE90" s="81"/>
    </row>
    <row r="91" spans="1:57" s="414" customFormat="1" ht="34" customHeight="1" x14ac:dyDescent="0.2">
      <c r="A91" s="640"/>
      <c r="B91" s="624"/>
      <c r="C91" s="631"/>
      <c r="D91" s="73" t="s">
        <v>77</v>
      </c>
      <c r="E91" s="634"/>
      <c r="F91" s="637"/>
      <c r="G91" s="147">
        <f t="shared" si="30"/>
        <v>5</v>
      </c>
      <c r="H91" s="153">
        <f t="shared" si="38"/>
        <v>1</v>
      </c>
      <c r="I91" s="150"/>
      <c r="J91" s="150"/>
      <c r="K91" s="150">
        <v>1</v>
      </c>
      <c r="L91" s="154"/>
      <c r="M91" s="79">
        <f t="shared" si="31"/>
        <v>5</v>
      </c>
      <c r="N91" s="80"/>
      <c r="O91" s="80">
        <v>5</v>
      </c>
      <c r="P91" s="80"/>
      <c r="Q91" s="84"/>
      <c r="R91" s="124"/>
      <c r="S91" s="129"/>
      <c r="T91" s="80"/>
      <c r="U91" s="80">
        <v>5</v>
      </c>
      <c r="V91" s="80"/>
      <c r="W91" s="80"/>
      <c r="X91" s="124"/>
      <c r="Y91" s="131">
        <v>5</v>
      </c>
      <c r="Z91" s="127"/>
      <c r="AA91" s="134"/>
      <c r="AB91" s="56">
        <v>1</v>
      </c>
      <c r="AC91" s="56">
        <v>1</v>
      </c>
      <c r="AD91" s="56"/>
      <c r="AE91" s="56">
        <v>1</v>
      </c>
      <c r="AF91" s="135">
        <v>1</v>
      </c>
      <c r="AG91" s="136">
        <v>35.5</v>
      </c>
      <c r="AH91" s="55">
        <v>13</v>
      </c>
      <c r="AI91" s="136">
        <v>74.599999999999994</v>
      </c>
      <c r="AJ91" s="116">
        <f>SUM(AK91:AM91)</f>
        <v>5</v>
      </c>
      <c r="AK91" s="136">
        <v>4</v>
      </c>
      <c r="AL91" s="54">
        <v>1</v>
      </c>
      <c r="AM91" s="55"/>
      <c r="AN91" s="136" t="s">
        <v>74</v>
      </c>
      <c r="AO91" s="54" t="s">
        <v>74</v>
      </c>
      <c r="AP91" s="55" t="s">
        <v>74</v>
      </c>
      <c r="AQ91" s="82" t="s">
        <v>74</v>
      </c>
      <c r="AR91" s="54" t="s">
        <v>74</v>
      </c>
      <c r="AS91" s="54" t="s">
        <v>74</v>
      </c>
      <c r="AT91" s="54" t="s">
        <v>74</v>
      </c>
      <c r="AU91" s="58" t="s">
        <v>74</v>
      </c>
      <c r="AV91" s="83"/>
      <c r="AW91" s="80"/>
      <c r="AX91" s="80"/>
      <c r="AY91" s="80"/>
      <c r="AZ91" s="80"/>
      <c r="BA91" s="80"/>
      <c r="BB91" s="80"/>
      <c r="BC91" s="80"/>
      <c r="BD91" s="80"/>
      <c r="BE91" s="81"/>
    </row>
    <row r="92" spans="1:57" s="414" customFormat="1" ht="34" customHeight="1" x14ac:dyDescent="0.2">
      <c r="A92" s="640"/>
      <c r="B92" s="624"/>
      <c r="C92" s="631"/>
      <c r="D92" s="73" t="s">
        <v>78</v>
      </c>
      <c r="E92" s="634"/>
      <c r="F92" s="637"/>
      <c r="G92" s="147">
        <f t="shared" si="30"/>
        <v>150</v>
      </c>
      <c r="H92" s="153">
        <f t="shared" si="38"/>
        <v>3</v>
      </c>
      <c r="I92" s="150">
        <v>3</v>
      </c>
      <c r="J92" s="150"/>
      <c r="K92" s="150"/>
      <c r="L92" s="154"/>
      <c r="M92" s="79">
        <f t="shared" si="31"/>
        <v>142</v>
      </c>
      <c r="N92" s="80"/>
      <c r="O92" s="80"/>
      <c r="P92" s="80"/>
      <c r="Q92" s="80"/>
      <c r="R92" s="124">
        <v>142</v>
      </c>
      <c r="S92" s="129">
        <v>13</v>
      </c>
      <c r="T92" s="80"/>
      <c r="U92" s="80"/>
      <c r="V92" s="80">
        <v>124</v>
      </c>
      <c r="W92" s="80">
        <v>5</v>
      </c>
      <c r="X92" s="124"/>
      <c r="Y92" s="131">
        <v>120</v>
      </c>
      <c r="Z92" s="127">
        <v>22</v>
      </c>
      <c r="AA92" s="134"/>
      <c r="AB92" s="56">
        <v>36</v>
      </c>
      <c r="AC92" s="56">
        <v>33</v>
      </c>
      <c r="AD92" s="56">
        <v>5</v>
      </c>
      <c r="AE92" s="56">
        <v>51</v>
      </c>
      <c r="AF92" s="135">
        <v>20</v>
      </c>
      <c r="AG92" s="136">
        <v>42.1</v>
      </c>
      <c r="AH92" s="55">
        <v>17</v>
      </c>
      <c r="AI92" s="136">
        <v>98.5</v>
      </c>
      <c r="AJ92" s="116">
        <f t="shared" ref="AJ92" si="39">SUM(AQ92:AU92)</f>
        <v>129</v>
      </c>
      <c r="AK92" s="136" t="s">
        <v>76</v>
      </c>
      <c r="AL92" s="54" t="s">
        <v>76</v>
      </c>
      <c r="AM92" s="55" t="s">
        <v>76</v>
      </c>
      <c r="AN92" s="136" t="s">
        <v>74</v>
      </c>
      <c r="AO92" s="54" t="s">
        <v>74</v>
      </c>
      <c r="AP92" s="55" t="s">
        <v>74</v>
      </c>
      <c r="AQ92" s="142">
        <v>10</v>
      </c>
      <c r="AR92" s="62">
        <v>28</v>
      </c>
      <c r="AS92" s="62">
        <v>61</v>
      </c>
      <c r="AT92" s="62">
        <v>25</v>
      </c>
      <c r="AU92" s="64">
        <v>5</v>
      </c>
      <c r="AV92" s="83">
        <v>8</v>
      </c>
      <c r="AW92" s="80"/>
      <c r="AX92" s="80"/>
      <c r="AY92" s="80">
        <v>1</v>
      </c>
      <c r="AZ92" s="80"/>
      <c r="BA92" s="80">
        <v>1</v>
      </c>
      <c r="BB92" s="80"/>
      <c r="BC92" s="80">
        <v>2</v>
      </c>
      <c r="BD92" s="80">
        <v>4</v>
      </c>
      <c r="BE92" s="81"/>
    </row>
    <row r="93" spans="1:57" s="414" customFormat="1" ht="34" customHeight="1" thickBot="1" x14ac:dyDescent="0.25">
      <c r="A93" s="640"/>
      <c r="B93" s="642"/>
      <c r="C93" s="643"/>
      <c r="D93" s="75" t="s">
        <v>79</v>
      </c>
      <c r="E93" s="635"/>
      <c r="F93" s="638"/>
      <c r="G93" s="148">
        <f t="shared" si="30"/>
        <v>0</v>
      </c>
      <c r="H93" s="155">
        <f t="shared" si="38"/>
        <v>0</v>
      </c>
      <c r="I93" s="156"/>
      <c r="J93" s="156"/>
      <c r="K93" s="156"/>
      <c r="L93" s="157"/>
      <c r="M93" s="85">
        <f t="shared" si="31"/>
        <v>0</v>
      </c>
      <c r="N93" s="86"/>
      <c r="O93" s="86"/>
      <c r="P93" s="86"/>
      <c r="Q93" s="86"/>
      <c r="R93" s="125"/>
      <c r="S93" s="130"/>
      <c r="T93" s="87"/>
      <c r="U93" s="87"/>
      <c r="V93" s="87"/>
      <c r="W93" s="87"/>
      <c r="X93" s="126"/>
      <c r="Y93" s="129"/>
      <c r="Z93" s="124"/>
      <c r="AA93" s="136"/>
      <c r="AB93" s="54"/>
      <c r="AC93" s="54"/>
      <c r="AD93" s="54"/>
      <c r="AE93" s="54"/>
      <c r="AF93" s="55"/>
      <c r="AG93" s="139"/>
      <c r="AH93" s="140"/>
      <c r="AI93" s="137"/>
      <c r="AJ93" s="117">
        <f>SUM(AQ93:AU93)</f>
        <v>0</v>
      </c>
      <c r="AK93" s="137" t="s">
        <v>74</v>
      </c>
      <c r="AL93" s="90" t="s">
        <v>74</v>
      </c>
      <c r="AM93" s="138" t="s">
        <v>74</v>
      </c>
      <c r="AN93" s="137" t="s">
        <v>74</v>
      </c>
      <c r="AO93" s="90" t="s">
        <v>76</v>
      </c>
      <c r="AP93" s="138" t="s">
        <v>76</v>
      </c>
      <c r="AQ93" s="89"/>
      <c r="AR93" s="90"/>
      <c r="AS93" s="90"/>
      <c r="AT93" s="90"/>
      <c r="AU93" s="91"/>
      <c r="AV93" s="92">
        <f t="shared" ref="AV93:AV103" si="40">SUM(AW93:BE93)</f>
        <v>0</v>
      </c>
      <c r="AW93" s="87"/>
      <c r="AX93" s="87"/>
      <c r="AY93" s="87"/>
      <c r="AZ93" s="87"/>
      <c r="BA93" s="87"/>
      <c r="BB93" s="87"/>
      <c r="BC93" s="87"/>
      <c r="BD93" s="87"/>
      <c r="BE93" s="88"/>
    </row>
    <row r="94" spans="1:57" s="414" customFormat="1" ht="34" customHeight="1" x14ac:dyDescent="0.2">
      <c r="A94" s="640"/>
      <c r="B94" s="623" t="s">
        <v>108</v>
      </c>
      <c r="C94" s="630" t="s">
        <v>109</v>
      </c>
      <c r="D94" s="72" t="s">
        <v>73</v>
      </c>
      <c r="E94" s="633">
        <v>37</v>
      </c>
      <c r="F94" s="636">
        <f>E94-SUM(M94:M98)</f>
        <v>6</v>
      </c>
      <c r="G94" s="146">
        <f t="shared" si="30"/>
        <v>0</v>
      </c>
      <c r="H94" s="151">
        <f t="shared" si="38"/>
        <v>0</v>
      </c>
      <c r="I94" s="152"/>
      <c r="J94" s="152"/>
      <c r="K94" s="152"/>
      <c r="L94" s="66"/>
      <c r="M94" s="149">
        <f t="shared" si="31"/>
        <v>0</v>
      </c>
      <c r="N94" s="121"/>
      <c r="O94" s="121"/>
      <c r="P94" s="121"/>
      <c r="Q94" s="121"/>
      <c r="R94" s="122"/>
      <c r="S94" s="128"/>
      <c r="T94" s="121"/>
      <c r="U94" s="121"/>
      <c r="V94" s="77"/>
      <c r="W94" s="121"/>
      <c r="X94" s="122"/>
      <c r="Y94" s="128"/>
      <c r="Z94" s="122"/>
      <c r="AA94" s="70"/>
      <c r="AB94" s="77"/>
      <c r="AC94" s="77"/>
      <c r="AD94" s="77"/>
      <c r="AE94" s="77"/>
      <c r="AF94" s="71"/>
      <c r="AG94" s="70"/>
      <c r="AH94" s="71"/>
      <c r="AI94" s="70"/>
      <c r="AJ94" s="115">
        <f>SUM(AN94:AP94)</f>
        <v>0</v>
      </c>
      <c r="AK94" s="70" t="s">
        <v>74</v>
      </c>
      <c r="AL94" s="77" t="s">
        <v>74</v>
      </c>
      <c r="AM94" s="71" t="s">
        <v>74</v>
      </c>
      <c r="AN94" s="70"/>
      <c r="AO94" s="77"/>
      <c r="AP94" s="71"/>
      <c r="AQ94" s="67" t="s">
        <v>74</v>
      </c>
      <c r="AR94" s="68" t="s">
        <v>74</v>
      </c>
      <c r="AS94" s="68" t="s">
        <v>74</v>
      </c>
      <c r="AT94" s="68" t="s">
        <v>74</v>
      </c>
      <c r="AU94" s="69" t="s">
        <v>74</v>
      </c>
      <c r="AV94" s="103">
        <f t="shared" si="40"/>
        <v>0</v>
      </c>
      <c r="AW94" s="93"/>
      <c r="AX94" s="93"/>
      <c r="AY94" s="93"/>
      <c r="AZ94" s="93"/>
      <c r="BA94" s="93"/>
      <c r="BB94" s="93"/>
      <c r="BC94" s="93"/>
      <c r="BD94" s="93"/>
      <c r="BE94" s="78"/>
    </row>
    <row r="95" spans="1:57" s="414" customFormat="1" ht="34" customHeight="1" x14ac:dyDescent="0.2">
      <c r="A95" s="640"/>
      <c r="B95" s="624"/>
      <c r="C95" s="631"/>
      <c r="D95" s="73" t="s">
        <v>75</v>
      </c>
      <c r="E95" s="634"/>
      <c r="F95" s="637"/>
      <c r="G95" s="147">
        <f t="shared" si="30"/>
        <v>0</v>
      </c>
      <c r="H95" s="153">
        <f t="shared" si="38"/>
        <v>0</v>
      </c>
      <c r="I95" s="150"/>
      <c r="J95" s="150"/>
      <c r="K95" s="150"/>
      <c r="L95" s="154"/>
      <c r="M95" s="79">
        <f t="shared" si="31"/>
        <v>0</v>
      </c>
      <c r="N95" s="80"/>
      <c r="O95" s="80"/>
      <c r="P95" s="80"/>
      <c r="Q95" s="80"/>
      <c r="R95" s="124"/>
      <c r="S95" s="129"/>
      <c r="T95" s="54"/>
      <c r="U95" s="54"/>
      <c r="V95" s="80"/>
      <c r="W95" s="80"/>
      <c r="X95" s="124"/>
      <c r="Y95" s="131"/>
      <c r="Z95" s="127"/>
      <c r="AA95" s="134"/>
      <c r="AB95" s="56"/>
      <c r="AC95" s="56"/>
      <c r="AD95" s="56"/>
      <c r="AE95" s="56"/>
      <c r="AF95" s="135"/>
      <c r="AG95" s="136"/>
      <c r="AH95" s="55"/>
      <c r="AI95" s="136"/>
      <c r="AJ95" s="116">
        <f>SUM(AN95:AP95)</f>
        <v>0</v>
      </c>
      <c r="AK95" s="136" t="s">
        <v>76</v>
      </c>
      <c r="AL95" s="54" t="s">
        <v>76</v>
      </c>
      <c r="AM95" s="55" t="s">
        <v>76</v>
      </c>
      <c r="AN95" s="136"/>
      <c r="AO95" s="54"/>
      <c r="AP95" s="55"/>
      <c r="AQ95" s="82" t="s">
        <v>74</v>
      </c>
      <c r="AR95" s="54" t="s">
        <v>74</v>
      </c>
      <c r="AS95" s="54" t="s">
        <v>74</v>
      </c>
      <c r="AT95" s="54" t="s">
        <v>74</v>
      </c>
      <c r="AU95" s="58" t="s">
        <v>74</v>
      </c>
      <c r="AV95" s="83">
        <f t="shared" si="40"/>
        <v>0</v>
      </c>
      <c r="AW95" s="80"/>
      <c r="AX95" s="80"/>
      <c r="AY95" s="80"/>
      <c r="AZ95" s="80"/>
      <c r="BA95" s="80"/>
      <c r="BB95" s="80"/>
      <c r="BC95" s="80"/>
      <c r="BD95" s="80"/>
      <c r="BE95" s="81"/>
    </row>
    <row r="96" spans="1:57" s="414" customFormat="1" ht="34" customHeight="1" x14ac:dyDescent="0.2">
      <c r="A96" s="640"/>
      <c r="B96" s="624"/>
      <c r="C96" s="631"/>
      <c r="D96" s="73" t="s">
        <v>77</v>
      </c>
      <c r="E96" s="634"/>
      <c r="F96" s="637"/>
      <c r="G96" s="147">
        <f t="shared" si="30"/>
        <v>0</v>
      </c>
      <c r="H96" s="153">
        <f t="shared" si="38"/>
        <v>0</v>
      </c>
      <c r="I96" s="150"/>
      <c r="J96" s="150"/>
      <c r="K96" s="150"/>
      <c r="L96" s="154"/>
      <c r="M96" s="79">
        <f t="shared" si="31"/>
        <v>0</v>
      </c>
      <c r="N96" s="80"/>
      <c r="O96" s="80"/>
      <c r="P96" s="80"/>
      <c r="Q96" s="84"/>
      <c r="R96" s="124"/>
      <c r="S96" s="129"/>
      <c r="T96" s="80"/>
      <c r="U96" s="80"/>
      <c r="V96" s="80"/>
      <c r="W96" s="80"/>
      <c r="X96" s="124"/>
      <c r="Y96" s="131"/>
      <c r="Z96" s="127"/>
      <c r="AA96" s="134"/>
      <c r="AB96" s="56"/>
      <c r="AC96" s="56"/>
      <c r="AD96" s="56"/>
      <c r="AE96" s="56"/>
      <c r="AF96" s="135"/>
      <c r="AG96" s="136"/>
      <c r="AH96" s="55"/>
      <c r="AI96" s="136"/>
      <c r="AJ96" s="116">
        <f>SUM(AK96:AM96)</f>
        <v>0</v>
      </c>
      <c r="AK96" s="136"/>
      <c r="AL96" s="54"/>
      <c r="AM96" s="55"/>
      <c r="AN96" s="136" t="s">
        <v>74</v>
      </c>
      <c r="AO96" s="54" t="s">
        <v>74</v>
      </c>
      <c r="AP96" s="55" t="s">
        <v>74</v>
      </c>
      <c r="AQ96" s="82" t="s">
        <v>74</v>
      </c>
      <c r="AR96" s="54" t="s">
        <v>74</v>
      </c>
      <c r="AS96" s="54" t="s">
        <v>74</v>
      </c>
      <c r="AT96" s="54" t="s">
        <v>74</v>
      </c>
      <c r="AU96" s="58" t="s">
        <v>74</v>
      </c>
      <c r="AV96" s="83">
        <f t="shared" si="40"/>
        <v>0</v>
      </c>
      <c r="AW96" s="80"/>
      <c r="AX96" s="80"/>
      <c r="AY96" s="80"/>
      <c r="AZ96" s="80"/>
      <c r="BA96" s="80"/>
      <c r="BB96" s="80"/>
      <c r="BC96" s="80"/>
      <c r="BD96" s="80"/>
      <c r="BE96" s="81"/>
    </row>
    <row r="97" spans="1:57" s="414" customFormat="1" ht="34" customHeight="1" x14ac:dyDescent="0.2">
      <c r="A97" s="640"/>
      <c r="B97" s="624"/>
      <c r="C97" s="631"/>
      <c r="D97" s="73" t="s">
        <v>78</v>
      </c>
      <c r="E97" s="634"/>
      <c r="F97" s="637"/>
      <c r="G97" s="147">
        <f t="shared" si="30"/>
        <v>32</v>
      </c>
      <c r="H97" s="153">
        <f t="shared" si="38"/>
        <v>1</v>
      </c>
      <c r="I97" s="150">
        <v>1</v>
      </c>
      <c r="J97" s="150"/>
      <c r="K97" s="150"/>
      <c r="L97" s="154"/>
      <c r="M97" s="79">
        <f t="shared" si="31"/>
        <v>31</v>
      </c>
      <c r="N97" s="80"/>
      <c r="O97" s="80"/>
      <c r="P97" s="80"/>
      <c r="Q97" s="80"/>
      <c r="R97" s="124">
        <v>31</v>
      </c>
      <c r="S97" s="129">
        <v>1</v>
      </c>
      <c r="T97" s="80"/>
      <c r="U97" s="80"/>
      <c r="V97" s="80">
        <v>30</v>
      </c>
      <c r="W97" s="80"/>
      <c r="X97" s="124"/>
      <c r="Y97" s="131">
        <v>28</v>
      </c>
      <c r="Z97" s="127">
        <v>3</v>
      </c>
      <c r="AA97" s="134"/>
      <c r="AB97" s="56">
        <v>16</v>
      </c>
      <c r="AC97" s="56">
        <v>13</v>
      </c>
      <c r="AD97" s="56">
        <v>4</v>
      </c>
      <c r="AE97" s="56">
        <v>19</v>
      </c>
      <c r="AF97" s="135">
        <v>19</v>
      </c>
      <c r="AG97" s="136">
        <v>42</v>
      </c>
      <c r="AH97" s="55">
        <v>30</v>
      </c>
      <c r="AI97" s="136">
        <v>100</v>
      </c>
      <c r="AJ97" s="116">
        <f t="shared" ref="AJ97" si="41">SUM(AQ97:AU97)</f>
        <v>31</v>
      </c>
      <c r="AK97" s="136" t="s">
        <v>76</v>
      </c>
      <c r="AL97" s="54" t="s">
        <v>76</v>
      </c>
      <c r="AM97" s="55" t="s">
        <v>76</v>
      </c>
      <c r="AN97" s="136" t="s">
        <v>74</v>
      </c>
      <c r="AO97" s="54" t="s">
        <v>74</v>
      </c>
      <c r="AP97" s="55" t="s">
        <v>74</v>
      </c>
      <c r="AQ97" s="142">
        <v>1</v>
      </c>
      <c r="AR97" s="62">
        <v>12</v>
      </c>
      <c r="AS97" s="62">
        <v>13</v>
      </c>
      <c r="AT97" s="62">
        <v>5</v>
      </c>
      <c r="AU97" s="64"/>
      <c r="AV97" s="83">
        <f t="shared" si="40"/>
        <v>1</v>
      </c>
      <c r="AW97" s="80"/>
      <c r="AX97" s="80"/>
      <c r="AY97" s="80"/>
      <c r="AZ97" s="80"/>
      <c r="BA97" s="80"/>
      <c r="BB97" s="80"/>
      <c r="BC97" s="80"/>
      <c r="BD97" s="80">
        <v>1</v>
      </c>
      <c r="BE97" s="81"/>
    </row>
    <row r="98" spans="1:57" s="414" customFormat="1" ht="34" customHeight="1" thickBot="1" x14ac:dyDescent="0.25">
      <c r="A98" s="640"/>
      <c r="B98" s="642"/>
      <c r="C98" s="643"/>
      <c r="D98" s="75" t="s">
        <v>79</v>
      </c>
      <c r="E98" s="635"/>
      <c r="F98" s="638"/>
      <c r="G98" s="148">
        <f t="shared" si="30"/>
        <v>0</v>
      </c>
      <c r="H98" s="155">
        <f t="shared" si="38"/>
        <v>0</v>
      </c>
      <c r="I98" s="156"/>
      <c r="J98" s="156"/>
      <c r="K98" s="156"/>
      <c r="L98" s="157"/>
      <c r="M98" s="85">
        <f t="shared" si="31"/>
        <v>0</v>
      </c>
      <c r="N98" s="86"/>
      <c r="O98" s="86"/>
      <c r="P98" s="86"/>
      <c r="Q98" s="86"/>
      <c r="R98" s="125"/>
      <c r="S98" s="130"/>
      <c r="T98" s="87"/>
      <c r="U98" s="87"/>
      <c r="V98" s="87"/>
      <c r="W98" s="87"/>
      <c r="X98" s="126"/>
      <c r="Y98" s="129"/>
      <c r="Z98" s="124"/>
      <c r="AA98" s="136"/>
      <c r="AB98" s="54"/>
      <c r="AC98" s="54"/>
      <c r="AD98" s="54"/>
      <c r="AE98" s="54"/>
      <c r="AF98" s="55"/>
      <c r="AG98" s="139"/>
      <c r="AH98" s="140"/>
      <c r="AI98" s="137"/>
      <c r="AJ98" s="117">
        <f>SUM(AQ98:AU98)</f>
        <v>0</v>
      </c>
      <c r="AK98" s="137" t="s">
        <v>74</v>
      </c>
      <c r="AL98" s="90" t="s">
        <v>74</v>
      </c>
      <c r="AM98" s="138" t="s">
        <v>74</v>
      </c>
      <c r="AN98" s="137" t="s">
        <v>74</v>
      </c>
      <c r="AO98" s="90" t="s">
        <v>76</v>
      </c>
      <c r="AP98" s="138" t="s">
        <v>76</v>
      </c>
      <c r="AQ98" s="89"/>
      <c r="AR98" s="90"/>
      <c r="AS98" s="90"/>
      <c r="AT98" s="90"/>
      <c r="AU98" s="91"/>
      <c r="AV98" s="92">
        <f t="shared" si="40"/>
        <v>0</v>
      </c>
      <c r="AW98" s="87"/>
      <c r="AX98" s="87"/>
      <c r="AY98" s="87"/>
      <c r="AZ98" s="87"/>
      <c r="BA98" s="87"/>
      <c r="BB98" s="87"/>
      <c r="BC98" s="87"/>
      <c r="BD98" s="87"/>
      <c r="BE98" s="88"/>
    </row>
    <row r="99" spans="1:57" s="414" customFormat="1" ht="34" customHeight="1" x14ac:dyDescent="0.2">
      <c r="A99" s="640"/>
      <c r="B99" s="623" t="s">
        <v>110</v>
      </c>
      <c r="C99" s="630" t="s">
        <v>111</v>
      </c>
      <c r="D99" s="72" t="s">
        <v>73</v>
      </c>
      <c r="E99" s="633">
        <v>25</v>
      </c>
      <c r="F99" s="636">
        <f>E99-SUM(M99:M103)</f>
        <v>-18</v>
      </c>
      <c r="G99" s="146">
        <f t="shared" si="30"/>
        <v>0</v>
      </c>
      <c r="H99" s="151">
        <f t="shared" si="38"/>
        <v>0</v>
      </c>
      <c r="I99" s="152"/>
      <c r="J99" s="152"/>
      <c r="K99" s="152"/>
      <c r="L99" s="66"/>
      <c r="M99" s="149">
        <f t="shared" si="31"/>
        <v>0</v>
      </c>
      <c r="N99" s="121"/>
      <c r="O99" s="121"/>
      <c r="P99" s="121"/>
      <c r="Q99" s="121"/>
      <c r="R99" s="122"/>
      <c r="S99" s="128"/>
      <c r="T99" s="121"/>
      <c r="U99" s="121"/>
      <c r="V99" s="77"/>
      <c r="W99" s="121"/>
      <c r="X99" s="122"/>
      <c r="Y99" s="128"/>
      <c r="Z99" s="122"/>
      <c r="AA99" s="70"/>
      <c r="AB99" s="77"/>
      <c r="AC99" s="77"/>
      <c r="AD99" s="77"/>
      <c r="AE99" s="77"/>
      <c r="AF99" s="71"/>
      <c r="AG99" s="70"/>
      <c r="AH99" s="71"/>
      <c r="AI99" s="70"/>
      <c r="AJ99" s="115">
        <f>SUM(AN99:AP99)</f>
        <v>0</v>
      </c>
      <c r="AK99" s="70" t="s">
        <v>74</v>
      </c>
      <c r="AL99" s="77" t="s">
        <v>74</v>
      </c>
      <c r="AM99" s="71" t="s">
        <v>74</v>
      </c>
      <c r="AN99" s="70"/>
      <c r="AO99" s="77"/>
      <c r="AP99" s="71"/>
      <c r="AQ99" s="67" t="s">
        <v>74</v>
      </c>
      <c r="AR99" s="68" t="s">
        <v>74</v>
      </c>
      <c r="AS99" s="68" t="s">
        <v>74</v>
      </c>
      <c r="AT99" s="68" t="s">
        <v>74</v>
      </c>
      <c r="AU99" s="69" t="s">
        <v>74</v>
      </c>
      <c r="AV99" s="103">
        <f t="shared" si="40"/>
        <v>0</v>
      </c>
      <c r="AW99" s="93"/>
      <c r="AX99" s="93"/>
      <c r="AY99" s="93"/>
      <c r="AZ99" s="93"/>
      <c r="BA99" s="93"/>
      <c r="BB99" s="93"/>
      <c r="BC99" s="93"/>
      <c r="BD99" s="93"/>
      <c r="BE99" s="78"/>
    </row>
    <row r="100" spans="1:57" s="414" customFormat="1" ht="34" customHeight="1" x14ac:dyDescent="0.2">
      <c r="A100" s="640"/>
      <c r="B100" s="624"/>
      <c r="C100" s="631"/>
      <c r="D100" s="73" t="s">
        <v>75</v>
      </c>
      <c r="E100" s="634"/>
      <c r="F100" s="637"/>
      <c r="G100" s="147">
        <f t="shared" si="30"/>
        <v>0</v>
      </c>
      <c r="H100" s="153">
        <f t="shared" si="38"/>
        <v>0</v>
      </c>
      <c r="I100" s="150"/>
      <c r="J100" s="150"/>
      <c r="K100" s="150"/>
      <c r="L100" s="154"/>
      <c r="M100" s="79">
        <f t="shared" si="31"/>
        <v>0</v>
      </c>
      <c r="N100" s="80"/>
      <c r="O100" s="80"/>
      <c r="P100" s="80"/>
      <c r="Q100" s="80"/>
      <c r="R100" s="124"/>
      <c r="S100" s="129"/>
      <c r="T100" s="54"/>
      <c r="U100" s="54"/>
      <c r="V100" s="80"/>
      <c r="W100" s="80"/>
      <c r="X100" s="124"/>
      <c r="Y100" s="131"/>
      <c r="Z100" s="127"/>
      <c r="AA100" s="134"/>
      <c r="AB100" s="56"/>
      <c r="AC100" s="56"/>
      <c r="AD100" s="56"/>
      <c r="AE100" s="56"/>
      <c r="AF100" s="135"/>
      <c r="AG100" s="136"/>
      <c r="AH100" s="55"/>
      <c r="AI100" s="136"/>
      <c r="AJ100" s="116">
        <f>SUM(AN100:AP100)</f>
        <v>0</v>
      </c>
      <c r="AK100" s="136" t="s">
        <v>76</v>
      </c>
      <c r="AL100" s="54" t="s">
        <v>76</v>
      </c>
      <c r="AM100" s="55" t="s">
        <v>76</v>
      </c>
      <c r="AN100" s="136"/>
      <c r="AO100" s="54"/>
      <c r="AP100" s="55"/>
      <c r="AQ100" s="82" t="s">
        <v>74</v>
      </c>
      <c r="AR100" s="54" t="s">
        <v>74</v>
      </c>
      <c r="AS100" s="54" t="s">
        <v>74</v>
      </c>
      <c r="AT100" s="54" t="s">
        <v>74</v>
      </c>
      <c r="AU100" s="58" t="s">
        <v>74</v>
      </c>
      <c r="AV100" s="83">
        <f t="shared" si="40"/>
        <v>0</v>
      </c>
      <c r="AW100" s="80"/>
      <c r="AX100" s="80"/>
      <c r="AY100" s="80"/>
      <c r="AZ100" s="80"/>
      <c r="BA100" s="80"/>
      <c r="BB100" s="80"/>
      <c r="BC100" s="80"/>
      <c r="BD100" s="80"/>
      <c r="BE100" s="81"/>
    </row>
    <row r="101" spans="1:57" s="414" customFormat="1" ht="34" customHeight="1" x14ac:dyDescent="0.2">
      <c r="A101" s="640"/>
      <c r="B101" s="624"/>
      <c r="C101" s="631"/>
      <c r="D101" s="73" t="s">
        <v>77</v>
      </c>
      <c r="E101" s="634"/>
      <c r="F101" s="637"/>
      <c r="G101" s="147">
        <f t="shared" si="30"/>
        <v>0</v>
      </c>
      <c r="H101" s="153">
        <f t="shared" si="38"/>
        <v>0</v>
      </c>
      <c r="I101" s="150"/>
      <c r="J101" s="150"/>
      <c r="K101" s="150"/>
      <c r="L101" s="154"/>
      <c r="M101" s="79">
        <f t="shared" si="31"/>
        <v>0</v>
      </c>
      <c r="N101" s="80"/>
      <c r="O101" s="80"/>
      <c r="P101" s="80"/>
      <c r="Q101" s="84"/>
      <c r="R101" s="124"/>
      <c r="S101" s="129"/>
      <c r="T101" s="80"/>
      <c r="U101" s="80"/>
      <c r="V101" s="80"/>
      <c r="W101" s="80"/>
      <c r="X101" s="124"/>
      <c r="Y101" s="131"/>
      <c r="Z101" s="127"/>
      <c r="AA101" s="134"/>
      <c r="AB101" s="56"/>
      <c r="AC101" s="56"/>
      <c r="AD101" s="56"/>
      <c r="AE101" s="56"/>
      <c r="AF101" s="135"/>
      <c r="AG101" s="136"/>
      <c r="AH101" s="55"/>
      <c r="AI101" s="136"/>
      <c r="AJ101" s="116">
        <f>SUM(AK101:AM101)</f>
        <v>0</v>
      </c>
      <c r="AK101" s="136"/>
      <c r="AL101" s="54"/>
      <c r="AM101" s="55"/>
      <c r="AN101" s="136" t="s">
        <v>74</v>
      </c>
      <c r="AO101" s="54" t="s">
        <v>74</v>
      </c>
      <c r="AP101" s="55" t="s">
        <v>74</v>
      </c>
      <c r="AQ101" s="82" t="s">
        <v>74</v>
      </c>
      <c r="AR101" s="54" t="s">
        <v>74</v>
      </c>
      <c r="AS101" s="54" t="s">
        <v>74</v>
      </c>
      <c r="AT101" s="54" t="s">
        <v>74</v>
      </c>
      <c r="AU101" s="58" t="s">
        <v>74</v>
      </c>
      <c r="AV101" s="83">
        <f t="shared" si="40"/>
        <v>0</v>
      </c>
      <c r="AW101" s="80"/>
      <c r="AX101" s="80"/>
      <c r="AY101" s="80"/>
      <c r="AZ101" s="80"/>
      <c r="BA101" s="80"/>
      <c r="BB101" s="80"/>
      <c r="BC101" s="80"/>
      <c r="BD101" s="80"/>
      <c r="BE101" s="81"/>
    </row>
    <row r="102" spans="1:57" s="414" customFormat="1" ht="34" customHeight="1" x14ac:dyDescent="0.2">
      <c r="A102" s="640"/>
      <c r="B102" s="624"/>
      <c r="C102" s="631"/>
      <c r="D102" s="73" t="s">
        <v>78</v>
      </c>
      <c r="E102" s="634"/>
      <c r="F102" s="637"/>
      <c r="G102" s="147">
        <f t="shared" si="30"/>
        <v>43</v>
      </c>
      <c r="H102" s="153">
        <f t="shared" si="38"/>
        <v>2</v>
      </c>
      <c r="I102" s="150">
        <v>2</v>
      </c>
      <c r="J102" s="150"/>
      <c r="K102" s="150"/>
      <c r="L102" s="154"/>
      <c r="M102" s="79">
        <f t="shared" si="31"/>
        <v>43</v>
      </c>
      <c r="N102" s="80"/>
      <c r="O102" s="80"/>
      <c r="P102" s="80"/>
      <c r="Q102" s="80"/>
      <c r="R102" s="124">
        <v>43</v>
      </c>
      <c r="S102" s="129">
        <v>7</v>
      </c>
      <c r="T102" s="80"/>
      <c r="U102" s="80"/>
      <c r="V102" s="80">
        <v>36</v>
      </c>
      <c r="W102" s="80"/>
      <c r="X102" s="124"/>
      <c r="Y102" s="131">
        <v>41</v>
      </c>
      <c r="Z102" s="127">
        <v>2</v>
      </c>
      <c r="AA102" s="134"/>
      <c r="AB102" s="56">
        <v>10</v>
      </c>
      <c r="AC102" s="56">
        <v>10</v>
      </c>
      <c r="AD102" s="56">
        <v>1</v>
      </c>
      <c r="AE102" s="56">
        <v>19</v>
      </c>
      <c r="AF102" s="135">
        <v>3</v>
      </c>
      <c r="AG102" s="136">
        <v>35</v>
      </c>
      <c r="AH102" s="55">
        <v>14</v>
      </c>
      <c r="AI102" s="136">
        <v>74</v>
      </c>
      <c r="AJ102" s="116">
        <f t="shared" ref="AJ102" si="42">SUM(AQ102:AU102)</f>
        <v>36</v>
      </c>
      <c r="AK102" s="136" t="s">
        <v>76</v>
      </c>
      <c r="AL102" s="54" t="s">
        <v>76</v>
      </c>
      <c r="AM102" s="55" t="s">
        <v>76</v>
      </c>
      <c r="AN102" s="136" t="s">
        <v>74</v>
      </c>
      <c r="AO102" s="54" t="s">
        <v>74</v>
      </c>
      <c r="AP102" s="55" t="s">
        <v>74</v>
      </c>
      <c r="AQ102" s="142">
        <v>7</v>
      </c>
      <c r="AR102" s="62">
        <v>13</v>
      </c>
      <c r="AS102" s="62">
        <v>16</v>
      </c>
      <c r="AT102" s="62"/>
      <c r="AU102" s="64"/>
      <c r="AV102" s="83">
        <v>0</v>
      </c>
      <c r="AW102" s="80"/>
      <c r="AX102" s="80"/>
      <c r="AY102" s="80"/>
      <c r="AZ102" s="80"/>
      <c r="BA102" s="80"/>
      <c r="BB102" s="80"/>
      <c r="BC102" s="80"/>
      <c r="BD102" s="80"/>
      <c r="BE102" s="81"/>
    </row>
    <row r="103" spans="1:57" s="414" customFormat="1" ht="34" customHeight="1" thickBot="1" x14ac:dyDescent="0.25">
      <c r="A103" s="640"/>
      <c r="B103" s="644"/>
      <c r="C103" s="645"/>
      <c r="D103" s="76" t="s">
        <v>79</v>
      </c>
      <c r="E103" s="634"/>
      <c r="F103" s="637"/>
      <c r="G103" s="158">
        <f t="shared" si="30"/>
        <v>0</v>
      </c>
      <c r="H103" s="159">
        <f t="shared" si="38"/>
        <v>0</v>
      </c>
      <c r="I103" s="160"/>
      <c r="J103" s="160"/>
      <c r="K103" s="160"/>
      <c r="L103" s="161"/>
      <c r="M103" s="85">
        <f t="shared" si="31"/>
        <v>0</v>
      </c>
      <c r="N103" s="86"/>
      <c r="O103" s="86"/>
      <c r="P103" s="86"/>
      <c r="Q103" s="86"/>
      <c r="R103" s="125"/>
      <c r="S103" s="162"/>
      <c r="T103" s="86"/>
      <c r="U103" s="86"/>
      <c r="V103" s="86"/>
      <c r="W103" s="86"/>
      <c r="X103" s="125"/>
      <c r="Y103" s="162"/>
      <c r="Z103" s="125"/>
      <c r="AA103" s="139"/>
      <c r="AB103" s="163"/>
      <c r="AC103" s="163"/>
      <c r="AD103" s="163"/>
      <c r="AE103" s="163"/>
      <c r="AF103" s="140"/>
      <c r="AG103" s="139"/>
      <c r="AH103" s="140"/>
      <c r="AI103" s="139"/>
      <c r="AJ103" s="141">
        <f>SUM(AQ103:AU103)</f>
        <v>0</v>
      </c>
      <c r="AK103" s="139" t="s">
        <v>74</v>
      </c>
      <c r="AL103" s="163" t="s">
        <v>74</v>
      </c>
      <c r="AM103" s="140" t="s">
        <v>74</v>
      </c>
      <c r="AN103" s="139" t="s">
        <v>74</v>
      </c>
      <c r="AO103" s="163" t="s">
        <v>76</v>
      </c>
      <c r="AP103" s="140" t="s">
        <v>76</v>
      </c>
      <c r="AQ103" s="94"/>
      <c r="AR103" s="163"/>
      <c r="AS103" s="163"/>
      <c r="AT103" s="163"/>
      <c r="AU103" s="61"/>
      <c r="AV103" s="164">
        <f t="shared" si="40"/>
        <v>0</v>
      </c>
      <c r="AW103" s="86"/>
      <c r="AX103" s="86"/>
      <c r="AY103" s="86"/>
      <c r="AZ103" s="86"/>
      <c r="BA103" s="86"/>
      <c r="BB103" s="86"/>
      <c r="BC103" s="86"/>
      <c r="BD103" s="86"/>
      <c r="BE103" s="165"/>
    </row>
    <row r="104" spans="1:57" s="414" customFormat="1" ht="34" customHeight="1" x14ac:dyDescent="0.2">
      <c r="A104" s="640"/>
      <c r="B104" s="623" t="s">
        <v>112</v>
      </c>
      <c r="C104" s="630"/>
      <c r="D104" s="72" t="s">
        <v>73</v>
      </c>
      <c r="E104" s="633">
        <v>0</v>
      </c>
      <c r="F104" s="636">
        <f>E104-SUM(M104:M108)</f>
        <v>-24</v>
      </c>
      <c r="G104" s="146">
        <f t="shared" si="30"/>
        <v>0</v>
      </c>
      <c r="H104" s="151">
        <f t="shared" si="38"/>
        <v>0</v>
      </c>
      <c r="I104" s="152"/>
      <c r="J104" s="152"/>
      <c r="K104" s="152"/>
      <c r="L104" s="66"/>
      <c r="M104" s="149">
        <f t="shared" si="31"/>
        <v>0</v>
      </c>
      <c r="N104" s="121"/>
      <c r="O104" s="121"/>
      <c r="P104" s="121"/>
      <c r="Q104" s="121"/>
      <c r="R104" s="122"/>
      <c r="S104" s="128"/>
      <c r="T104" s="121"/>
      <c r="U104" s="121"/>
      <c r="V104" s="77"/>
      <c r="W104" s="121"/>
      <c r="X104" s="122"/>
      <c r="Y104" s="128"/>
      <c r="Z104" s="122"/>
      <c r="AA104" s="70"/>
      <c r="AB104" s="77"/>
      <c r="AC104" s="77"/>
      <c r="AD104" s="77"/>
      <c r="AE104" s="77"/>
      <c r="AF104" s="71"/>
      <c r="AG104" s="70"/>
      <c r="AH104" s="71"/>
      <c r="AI104" s="70"/>
      <c r="AJ104" s="115">
        <f>SUM(AN104:AP104)</f>
        <v>0</v>
      </c>
      <c r="AK104" s="70" t="s">
        <v>74</v>
      </c>
      <c r="AL104" s="77" t="s">
        <v>74</v>
      </c>
      <c r="AM104" s="71" t="s">
        <v>74</v>
      </c>
      <c r="AN104" s="70"/>
      <c r="AO104" s="77"/>
      <c r="AP104" s="71"/>
      <c r="AQ104" s="133" t="s">
        <v>74</v>
      </c>
      <c r="AR104" s="77" t="s">
        <v>74</v>
      </c>
      <c r="AS104" s="77" t="s">
        <v>74</v>
      </c>
      <c r="AT104" s="77" t="s">
        <v>74</v>
      </c>
      <c r="AU104" s="118" t="s">
        <v>74</v>
      </c>
      <c r="AV104" s="166">
        <f t="shared" ref="AV104:AV108" si="43">SUM(AW104:BE104)</f>
        <v>0</v>
      </c>
      <c r="AW104" s="121"/>
      <c r="AX104" s="121"/>
      <c r="AY104" s="121"/>
      <c r="AZ104" s="121"/>
      <c r="BA104" s="121"/>
      <c r="BB104" s="121"/>
      <c r="BC104" s="121"/>
      <c r="BD104" s="121"/>
      <c r="BE104" s="122"/>
    </row>
    <row r="105" spans="1:57" s="414" customFormat="1" ht="34" customHeight="1" x14ac:dyDescent="0.2">
      <c r="A105" s="640"/>
      <c r="B105" s="624"/>
      <c r="C105" s="631"/>
      <c r="D105" s="73" t="s">
        <v>75</v>
      </c>
      <c r="E105" s="634"/>
      <c r="F105" s="637"/>
      <c r="G105" s="147">
        <f t="shared" si="30"/>
        <v>0</v>
      </c>
      <c r="H105" s="153">
        <f t="shared" si="38"/>
        <v>0</v>
      </c>
      <c r="I105" s="150"/>
      <c r="J105" s="150"/>
      <c r="K105" s="150"/>
      <c r="L105" s="154"/>
      <c r="M105" s="79">
        <f t="shared" si="31"/>
        <v>0</v>
      </c>
      <c r="N105" s="80"/>
      <c r="O105" s="80"/>
      <c r="P105" s="80"/>
      <c r="Q105" s="80"/>
      <c r="R105" s="124"/>
      <c r="S105" s="129"/>
      <c r="T105" s="54"/>
      <c r="U105" s="54"/>
      <c r="V105" s="80"/>
      <c r="W105" s="80"/>
      <c r="X105" s="124"/>
      <c r="Y105" s="131"/>
      <c r="Z105" s="127"/>
      <c r="AA105" s="134"/>
      <c r="AB105" s="56"/>
      <c r="AC105" s="56"/>
      <c r="AD105" s="56"/>
      <c r="AE105" s="56"/>
      <c r="AF105" s="135"/>
      <c r="AG105" s="136"/>
      <c r="AH105" s="55"/>
      <c r="AI105" s="136"/>
      <c r="AJ105" s="116">
        <f>SUM(AN105:AP105)</f>
        <v>0</v>
      </c>
      <c r="AK105" s="136" t="s">
        <v>76</v>
      </c>
      <c r="AL105" s="54" t="s">
        <v>76</v>
      </c>
      <c r="AM105" s="55" t="s">
        <v>76</v>
      </c>
      <c r="AN105" s="136"/>
      <c r="AO105" s="54"/>
      <c r="AP105" s="55"/>
      <c r="AQ105" s="82" t="s">
        <v>74</v>
      </c>
      <c r="AR105" s="54" t="s">
        <v>74</v>
      </c>
      <c r="AS105" s="54" t="s">
        <v>74</v>
      </c>
      <c r="AT105" s="54" t="s">
        <v>74</v>
      </c>
      <c r="AU105" s="58" t="s">
        <v>74</v>
      </c>
      <c r="AV105" s="83">
        <f t="shared" si="43"/>
        <v>0</v>
      </c>
      <c r="AW105" s="80"/>
      <c r="AX105" s="80"/>
      <c r="AY105" s="80"/>
      <c r="AZ105" s="80"/>
      <c r="BA105" s="80"/>
      <c r="BB105" s="80"/>
      <c r="BC105" s="80"/>
      <c r="BD105" s="80"/>
      <c r="BE105" s="124"/>
    </row>
    <row r="106" spans="1:57" s="414" customFormat="1" ht="34" customHeight="1" x14ac:dyDescent="0.2">
      <c r="A106" s="640"/>
      <c r="B106" s="624"/>
      <c r="C106" s="631"/>
      <c r="D106" s="73" t="s">
        <v>77</v>
      </c>
      <c r="E106" s="634"/>
      <c r="F106" s="637"/>
      <c r="G106" s="147">
        <f t="shared" si="30"/>
        <v>0</v>
      </c>
      <c r="H106" s="153">
        <f t="shared" si="38"/>
        <v>0</v>
      </c>
      <c r="I106" s="150"/>
      <c r="J106" s="150"/>
      <c r="K106" s="150"/>
      <c r="L106" s="154"/>
      <c r="M106" s="79">
        <f t="shared" si="31"/>
        <v>0</v>
      </c>
      <c r="N106" s="80"/>
      <c r="O106" s="80"/>
      <c r="P106" s="80"/>
      <c r="Q106" s="84"/>
      <c r="R106" s="124"/>
      <c r="S106" s="129"/>
      <c r="T106" s="80"/>
      <c r="U106" s="80"/>
      <c r="V106" s="80"/>
      <c r="W106" s="80"/>
      <c r="X106" s="124"/>
      <c r="Y106" s="131"/>
      <c r="Z106" s="127"/>
      <c r="AA106" s="134"/>
      <c r="AB106" s="56"/>
      <c r="AC106" s="56"/>
      <c r="AD106" s="56"/>
      <c r="AE106" s="56"/>
      <c r="AF106" s="135"/>
      <c r="AG106" s="136"/>
      <c r="AH106" s="55"/>
      <c r="AI106" s="136"/>
      <c r="AJ106" s="116">
        <f>SUM(AK106:AM106)</f>
        <v>0</v>
      </c>
      <c r="AK106" s="136"/>
      <c r="AL106" s="54"/>
      <c r="AM106" s="55"/>
      <c r="AN106" s="136" t="s">
        <v>74</v>
      </c>
      <c r="AO106" s="54" t="s">
        <v>74</v>
      </c>
      <c r="AP106" s="55" t="s">
        <v>74</v>
      </c>
      <c r="AQ106" s="82" t="s">
        <v>74</v>
      </c>
      <c r="AR106" s="54" t="s">
        <v>74</v>
      </c>
      <c r="AS106" s="54" t="s">
        <v>74</v>
      </c>
      <c r="AT106" s="54" t="s">
        <v>74</v>
      </c>
      <c r="AU106" s="58" t="s">
        <v>74</v>
      </c>
      <c r="AV106" s="83">
        <f t="shared" si="43"/>
        <v>0</v>
      </c>
      <c r="AW106" s="80"/>
      <c r="AX106" s="80"/>
      <c r="AY106" s="80"/>
      <c r="AZ106" s="80"/>
      <c r="BA106" s="80"/>
      <c r="BB106" s="80"/>
      <c r="BC106" s="80"/>
      <c r="BD106" s="80"/>
      <c r="BE106" s="124"/>
    </row>
    <row r="107" spans="1:57" s="414" customFormat="1" ht="34" customHeight="1" x14ac:dyDescent="0.2">
      <c r="A107" s="640"/>
      <c r="B107" s="624"/>
      <c r="C107" s="631"/>
      <c r="D107" s="73" t="s">
        <v>78</v>
      </c>
      <c r="E107" s="634"/>
      <c r="F107" s="637"/>
      <c r="G107" s="147">
        <f t="shared" si="30"/>
        <v>25</v>
      </c>
      <c r="H107" s="153">
        <f t="shared" si="38"/>
        <v>4</v>
      </c>
      <c r="I107" s="150"/>
      <c r="J107" s="150"/>
      <c r="K107" s="150">
        <v>4</v>
      </c>
      <c r="L107" s="154"/>
      <c r="M107" s="79">
        <f t="shared" si="31"/>
        <v>24</v>
      </c>
      <c r="N107" s="80"/>
      <c r="O107" s="80"/>
      <c r="P107" s="80"/>
      <c r="Q107" s="80"/>
      <c r="R107" s="124">
        <v>24</v>
      </c>
      <c r="S107" s="129"/>
      <c r="T107" s="80"/>
      <c r="U107" s="80"/>
      <c r="V107" s="80">
        <v>24</v>
      </c>
      <c r="W107" s="80"/>
      <c r="X107" s="124"/>
      <c r="Y107" s="131">
        <v>24</v>
      </c>
      <c r="Z107" s="127"/>
      <c r="AA107" s="134"/>
      <c r="AB107" s="56">
        <v>7</v>
      </c>
      <c r="AC107" s="56">
        <v>7</v>
      </c>
      <c r="AD107" s="56">
        <v>1</v>
      </c>
      <c r="AE107" s="56">
        <v>20</v>
      </c>
      <c r="AF107" s="135">
        <v>2</v>
      </c>
      <c r="AG107" s="136">
        <v>45</v>
      </c>
      <c r="AH107" s="55">
        <v>6</v>
      </c>
      <c r="AI107" s="136">
        <v>103</v>
      </c>
      <c r="AJ107" s="116">
        <f t="shared" ref="AJ107" si="44">SUM(AQ107:AU107)</f>
        <v>25</v>
      </c>
      <c r="AK107" s="136" t="s">
        <v>76</v>
      </c>
      <c r="AL107" s="54" t="s">
        <v>76</v>
      </c>
      <c r="AM107" s="55" t="s">
        <v>76</v>
      </c>
      <c r="AN107" s="136" t="s">
        <v>74</v>
      </c>
      <c r="AO107" s="54" t="s">
        <v>74</v>
      </c>
      <c r="AP107" s="55" t="s">
        <v>74</v>
      </c>
      <c r="AQ107" s="142"/>
      <c r="AR107" s="62">
        <v>2</v>
      </c>
      <c r="AS107" s="62">
        <v>18</v>
      </c>
      <c r="AT107" s="62">
        <v>4</v>
      </c>
      <c r="AU107" s="64">
        <v>1</v>
      </c>
      <c r="AV107" s="83">
        <f t="shared" si="43"/>
        <v>1</v>
      </c>
      <c r="AW107" s="80"/>
      <c r="AX107" s="80"/>
      <c r="AY107" s="80"/>
      <c r="AZ107" s="80"/>
      <c r="BA107" s="80"/>
      <c r="BB107" s="80"/>
      <c r="BC107" s="80">
        <v>1</v>
      </c>
      <c r="BD107" s="80"/>
      <c r="BE107" s="124"/>
    </row>
    <row r="108" spans="1:57" s="414" customFormat="1" ht="34" customHeight="1" thickBot="1" x14ac:dyDescent="0.25">
      <c r="A108" s="641"/>
      <c r="B108" s="629"/>
      <c r="C108" s="632"/>
      <c r="D108" s="76" t="s">
        <v>79</v>
      </c>
      <c r="E108" s="635"/>
      <c r="F108" s="638"/>
      <c r="G108" s="148">
        <f t="shared" si="30"/>
        <v>0</v>
      </c>
      <c r="H108" s="155">
        <f t="shared" si="38"/>
        <v>0</v>
      </c>
      <c r="I108" s="156"/>
      <c r="J108" s="156"/>
      <c r="K108" s="156"/>
      <c r="L108" s="157"/>
      <c r="M108" s="167">
        <f t="shared" si="31"/>
        <v>0</v>
      </c>
      <c r="N108" s="168"/>
      <c r="O108" s="168"/>
      <c r="P108" s="168"/>
      <c r="Q108" s="168"/>
      <c r="R108" s="169"/>
      <c r="S108" s="170"/>
      <c r="T108" s="168"/>
      <c r="U108" s="168"/>
      <c r="V108" s="168"/>
      <c r="W108" s="168"/>
      <c r="X108" s="169"/>
      <c r="Y108" s="170"/>
      <c r="Z108" s="169"/>
      <c r="AA108" s="171"/>
      <c r="AB108" s="59"/>
      <c r="AC108" s="59"/>
      <c r="AD108" s="59"/>
      <c r="AE108" s="59"/>
      <c r="AF108" s="60"/>
      <c r="AG108" s="171"/>
      <c r="AH108" s="60"/>
      <c r="AI108" s="171"/>
      <c r="AJ108" s="172">
        <f>SUM(AQ108:AU108)</f>
        <v>0</v>
      </c>
      <c r="AK108" s="171" t="s">
        <v>74</v>
      </c>
      <c r="AL108" s="59" t="s">
        <v>74</v>
      </c>
      <c r="AM108" s="60" t="s">
        <v>74</v>
      </c>
      <c r="AN108" s="171" t="s">
        <v>74</v>
      </c>
      <c r="AO108" s="59" t="s">
        <v>76</v>
      </c>
      <c r="AP108" s="60" t="s">
        <v>76</v>
      </c>
      <c r="AQ108" s="173"/>
      <c r="AR108" s="59"/>
      <c r="AS108" s="59"/>
      <c r="AT108" s="59"/>
      <c r="AU108" s="119"/>
      <c r="AV108" s="174">
        <f t="shared" si="43"/>
        <v>0</v>
      </c>
      <c r="AW108" s="168"/>
      <c r="AX108" s="168"/>
      <c r="AY108" s="168"/>
      <c r="AZ108" s="168"/>
      <c r="BA108" s="168"/>
      <c r="BB108" s="168"/>
      <c r="BC108" s="168"/>
      <c r="BD108" s="168"/>
      <c r="BE108" s="169"/>
    </row>
    <row r="109" spans="1:57" s="414" customFormat="1" ht="34" customHeight="1" x14ac:dyDescent="0.2">
      <c r="A109" s="639" t="s">
        <v>162</v>
      </c>
      <c r="B109" s="623" t="s">
        <v>115</v>
      </c>
      <c r="C109" s="630" t="s">
        <v>116</v>
      </c>
      <c r="D109" s="108" t="s">
        <v>73</v>
      </c>
      <c r="E109" s="634">
        <v>1024</v>
      </c>
      <c r="F109" s="637">
        <f>E109-SUM(M109:M113)</f>
        <v>-77</v>
      </c>
      <c r="G109" s="146">
        <f>SUM(M109,AV109)</f>
        <v>64</v>
      </c>
      <c r="H109" s="151">
        <f>SUM(I109:L109)</f>
        <v>2</v>
      </c>
      <c r="I109" s="152"/>
      <c r="J109" s="152">
        <v>1</v>
      </c>
      <c r="K109" s="152">
        <v>1</v>
      </c>
      <c r="L109" s="66"/>
      <c r="M109" s="149">
        <f>SUM(N109:R109)</f>
        <v>62</v>
      </c>
      <c r="N109" s="121">
        <v>62</v>
      </c>
      <c r="O109" s="121"/>
      <c r="P109" s="121"/>
      <c r="Q109" s="121"/>
      <c r="R109" s="122"/>
      <c r="S109" s="128">
        <v>4</v>
      </c>
      <c r="T109" s="121"/>
      <c r="U109" s="121"/>
      <c r="V109" s="77">
        <v>46</v>
      </c>
      <c r="W109" s="121">
        <v>12</v>
      </c>
      <c r="X109" s="122"/>
      <c r="Y109" s="128">
        <v>54</v>
      </c>
      <c r="Z109" s="122">
        <v>8</v>
      </c>
      <c r="AA109" s="70"/>
      <c r="AB109" s="77">
        <v>27</v>
      </c>
      <c r="AC109" s="77">
        <v>27</v>
      </c>
      <c r="AD109" s="77">
        <v>1</v>
      </c>
      <c r="AE109" s="77">
        <v>33</v>
      </c>
      <c r="AF109" s="71"/>
      <c r="AG109" s="70">
        <v>45</v>
      </c>
      <c r="AH109" s="71">
        <v>33</v>
      </c>
      <c r="AI109" s="70" t="s">
        <v>117</v>
      </c>
      <c r="AJ109" s="115">
        <f>SUM(AK109:AU109)</f>
        <v>62</v>
      </c>
      <c r="AK109" s="70" t="s">
        <v>74</v>
      </c>
      <c r="AL109" s="77" t="s">
        <v>74</v>
      </c>
      <c r="AM109" s="71" t="s">
        <v>74</v>
      </c>
      <c r="AN109" s="70">
        <v>0</v>
      </c>
      <c r="AO109" s="77">
        <v>36</v>
      </c>
      <c r="AP109" s="71">
        <v>26</v>
      </c>
      <c r="AQ109" s="133" t="s">
        <v>74</v>
      </c>
      <c r="AR109" s="77" t="s">
        <v>74</v>
      </c>
      <c r="AS109" s="77" t="s">
        <v>74</v>
      </c>
      <c r="AT109" s="77" t="s">
        <v>74</v>
      </c>
      <c r="AU109" s="118" t="s">
        <v>74</v>
      </c>
      <c r="AV109" s="166">
        <f>SUM(AW109:BE109)</f>
        <v>2</v>
      </c>
      <c r="AW109" s="121"/>
      <c r="AX109" s="121">
        <v>1</v>
      </c>
      <c r="AY109" s="121"/>
      <c r="AZ109" s="121"/>
      <c r="BA109" s="121"/>
      <c r="BB109" s="121"/>
      <c r="BC109" s="121"/>
      <c r="BD109" s="121">
        <v>1</v>
      </c>
      <c r="BE109" s="122"/>
    </row>
    <row r="110" spans="1:57" s="414" customFormat="1" ht="34" customHeight="1" x14ac:dyDescent="0.2">
      <c r="A110" s="640"/>
      <c r="B110" s="624"/>
      <c r="C110" s="631"/>
      <c r="D110" s="109" t="s">
        <v>75</v>
      </c>
      <c r="E110" s="634"/>
      <c r="F110" s="637"/>
      <c r="G110" s="147">
        <f t="shared" ref="G110:G173" si="45">SUM(M110,AV110)</f>
        <v>0</v>
      </c>
      <c r="H110" s="153">
        <f t="shared" ref="H110:H173" si="46">SUM(I110:L110)</f>
        <v>0</v>
      </c>
      <c r="I110" s="150"/>
      <c r="J110" s="150"/>
      <c r="K110" s="150"/>
      <c r="L110" s="154"/>
      <c r="M110" s="79">
        <f t="shared" ref="M110:M173" si="47">SUM(N110:R110)</f>
        <v>0</v>
      </c>
      <c r="N110" s="80"/>
      <c r="O110" s="80"/>
      <c r="P110" s="80"/>
      <c r="Q110" s="80"/>
      <c r="R110" s="124"/>
      <c r="S110" s="129"/>
      <c r="T110" s="54"/>
      <c r="U110" s="54"/>
      <c r="V110" s="80"/>
      <c r="W110" s="80"/>
      <c r="X110" s="124"/>
      <c r="Y110" s="131"/>
      <c r="Z110" s="127"/>
      <c r="AA110" s="134"/>
      <c r="AB110" s="56"/>
      <c r="AC110" s="56"/>
      <c r="AD110" s="56"/>
      <c r="AE110" s="56"/>
      <c r="AF110" s="135"/>
      <c r="AG110" s="136"/>
      <c r="AH110" s="55"/>
      <c r="AI110" s="136"/>
      <c r="AJ110" s="116">
        <f t="shared" ref="AJ110:AJ173" si="48">SUM(AK110:AU110)</f>
        <v>0</v>
      </c>
      <c r="AK110" s="136" t="s">
        <v>76</v>
      </c>
      <c r="AL110" s="54" t="s">
        <v>76</v>
      </c>
      <c r="AM110" s="55" t="s">
        <v>76</v>
      </c>
      <c r="AN110" s="136"/>
      <c r="AO110" s="54"/>
      <c r="AP110" s="55"/>
      <c r="AQ110" s="82" t="s">
        <v>74</v>
      </c>
      <c r="AR110" s="54" t="s">
        <v>74</v>
      </c>
      <c r="AS110" s="54" t="s">
        <v>74</v>
      </c>
      <c r="AT110" s="54" t="s">
        <v>74</v>
      </c>
      <c r="AU110" s="58" t="s">
        <v>74</v>
      </c>
      <c r="AV110" s="83">
        <f t="shared" ref="AV110:AV173" si="49">SUM(AW110:BE110)</f>
        <v>0</v>
      </c>
      <c r="AW110" s="80"/>
      <c r="AX110" s="80"/>
      <c r="AY110" s="80"/>
      <c r="AZ110" s="80"/>
      <c r="BA110" s="80"/>
      <c r="BB110" s="80"/>
      <c r="BC110" s="80"/>
      <c r="BD110" s="80"/>
      <c r="BE110" s="124"/>
    </row>
    <row r="111" spans="1:57" s="414" customFormat="1" ht="34" customHeight="1" x14ac:dyDescent="0.2">
      <c r="A111" s="640"/>
      <c r="B111" s="624"/>
      <c r="C111" s="631"/>
      <c r="D111" s="109" t="s">
        <v>77</v>
      </c>
      <c r="E111" s="634"/>
      <c r="F111" s="637"/>
      <c r="G111" s="147">
        <f t="shared" si="45"/>
        <v>24</v>
      </c>
      <c r="H111" s="153">
        <f t="shared" si="46"/>
        <v>0</v>
      </c>
      <c r="I111" s="150"/>
      <c r="J111" s="150"/>
      <c r="K111" s="150"/>
      <c r="L111" s="154"/>
      <c r="M111" s="79">
        <f t="shared" si="47"/>
        <v>22</v>
      </c>
      <c r="N111" s="80"/>
      <c r="O111" s="80">
        <v>22</v>
      </c>
      <c r="P111" s="80"/>
      <c r="Q111" s="84"/>
      <c r="R111" s="124"/>
      <c r="S111" s="129"/>
      <c r="T111" s="80"/>
      <c r="U111" s="80">
        <v>22</v>
      </c>
      <c r="V111" s="80"/>
      <c r="W111" s="80"/>
      <c r="X111" s="124"/>
      <c r="Y111" s="131">
        <v>16</v>
      </c>
      <c r="Z111" s="127">
        <v>6</v>
      </c>
      <c r="AA111" s="134"/>
      <c r="AB111" s="56">
        <v>10</v>
      </c>
      <c r="AC111" s="56">
        <v>10</v>
      </c>
      <c r="AD111" s="56"/>
      <c r="AE111" s="56">
        <v>13</v>
      </c>
      <c r="AF111" s="135">
        <v>3</v>
      </c>
      <c r="AG111" s="136">
        <v>47</v>
      </c>
      <c r="AH111" s="55">
        <v>37</v>
      </c>
      <c r="AI111" s="136">
        <v>114.9</v>
      </c>
      <c r="AJ111" s="116">
        <f t="shared" si="48"/>
        <v>22</v>
      </c>
      <c r="AK111" s="136">
        <v>2</v>
      </c>
      <c r="AL111" s="54">
        <v>5</v>
      </c>
      <c r="AM111" s="55">
        <v>15</v>
      </c>
      <c r="AN111" s="136" t="s">
        <v>74</v>
      </c>
      <c r="AO111" s="54" t="s">
        <v>74</v>
      </c>
      <c r="AP111" s="55" t="s">
        <v>74</v>
      </c>
      <c r="AQ111" s="82" t="s">
        <v>74</v>
      </c>
      <c r="AR111" s="54" t="s">
        <v>74</v>
      </c>
      <c r="AS111" s="54" t="s">
        <v>74</v>
      </c>
      <c r="AT111" s="54" t="s">
        <v>74</v>
      </c>
      <c r="AU111" s="58" t="s">
        <v>74</v>
      </c>
      <c r="AV111" s="83">
        <f t="shared" si="49"/>
        <v>2</v>
      </c>
      <c r="AW111" s="80"/>
      <c r="AX111" s="80">
        <v>1</v>
      </c>
      <c r="AY111" s="80"/>
      <c r="AZ111" s="80"/>
      <c r="BA111" s="80"/>
      <c r="BB111" s="80"/>
      <c r="BC111" s="80"/>
      <c r="BD111" s="80"/>
      <c r="BE111" s="124">
        <v>1</v>
      </c>
    </row>
    <row r="112" spans="1:57" s="414" customFormat="1" ht="34" customHeight="1" x14ac:dyDescent="0.2">
      <c r="A112" s="640"/>
      <c r="B112" s="624"/>
      <c r="C112" s="631"/>
      <c r="D112" s="109" t="s">
        <v>78</v>
      </c>
      <c r="E112" s="634"/>
      <c r="F112" s="637"/>
      <c r="G112" s="147">
        <f t="shared" si="45"/>
        <v>1039</v>
      </c>
      <c r="H112" s="153">
        <f t="shared" si="46"/>
        <v>18</v>
      </c>
      <c r="I112" s="150"/>
      <c r="J112" s="150">
        <v>13</v>
      </c>
      <c r="K112" s="150">
        <v>5</v>
      </c>
      <c r="L112" s="154"/>
      <c r="M112" s="79">
        <f t="shared" si="47"/>
        <v>1017</v>
      </c>
      <c r="N112" s="80">
        <v>1017</v>
      </c>
      <c r="O112" s="80"/>
      <c r="P112" s="80"/>
      <c r="Q112" s="80"/>
      <c r="R112" s="124"/>
      <c r="S112" s="129">
        <v>43</v>
      </c>
      <c r="T112" s="80">
        <v>21</v>
      </c>
      <c r="U112" s="80"/>
      <c r="V112" s="80">
        <v>772</v>
      </c>
      <c r="W112" s="80">
        <v>181</v>
      </c>
      <c r="X112" s="124"/>
      <c r="Y112" s="131">
        <v>840</v>
      </c>
      <c r="Z112" s="127">
        <v>177</v>
      </c>
      <c r="AA112" s="134"/>
      <c r="AB112" s="56">
        <v>544</v>
      </c>
      <c r="AC112" s="56">
        <v>544</v>
      </c>
      <c r="AD112" s="56"/>
      <c r="AE112" s="56">
        <v>507</v>
      </c>
      <c r="AF112" s="135">
        <v>27</v>
      </c>
      <c r="AG112" s="136">
        <v>37</v>
      </c>
      <c r="AH112" s="55">
        <v>29</v>
      </c>
      <c r="AI112" s="136">
        <v>92.5</v>
      </c>
      <c r="AJ112" s="116">
        <f t="shared" si="48"/>
        <v>1005</v>
      </c>
      <c r="AK112" s="136" t="s">
        <v>76</v>
      </c>
      <c r="AL112" s="54" t="s">
        <v>76</v>
      </c>
      <c r="AM112" s="55" t="s">
        <v>76</v>
      </c>
      <c r="AN112" s="136" t="s">
        <v>74</v>
      </c>
      <c r="AO112" s="54" t="s">
        <v>74</v>
      </c>
      <c r="AP112" s="55" t="s">
        <v>74</v>
      </c>
      <c r="AQ112" s="142">
        <v>59</v>
      </c>
      <c r="AR112" s="62">
        <v>414</v>
      </c>
      <c r="AS112" s="62">
        <v>482</v>
      </c>
      <c r="AT112" s="62">
        <v>50</v>
      </c>
      <c r="AU112" s="64"/>
      <c r="AV112" s="83">
        <f t="shared" si="49"/>
        <v>22</v>
      </c>
      <c r="AW112" s="80">
        <v>4</v>
      </c>
      <c r="AX112" s="80">
        <v>1</v>
      </c>
      <c r="AY112" s="80">
        <v>1</v>
      </c>
      <c r="AZ112" s="80"/>
      <c r="BA112" s="80">
        <v>1</v>
      </c>
      <c r="BB112" s="80"/>
      <c r="BC112" s="80">
        <v>6</v>
      </c>
      <c r="BD112" s="80">
        <v>9</v>
      </c>
      <c r="BE112" s="124"/>
    </row>
    <row r="113" spans="1:57" s="414" customFormat="1" ht="34" customHeight="1" thickBot="1" x14ac:dyDescent="0.25">
      <c r="A113" s="640"/>
      <c r="B113" s="642"/>
      <c r="C113" s="643"/>
      <c r="D113" s="110" t="s">
        <v>79</v>
      </c>
      <c r="E113" s="635"/>
      <c r="F113" s="638"/>
      <c r="G113" s="148">
        <f t="shared" si="45"/>
        <v>0</v>
      </c>
      <c r="H113" s="155">
        <f t="shared" si="46"/>
        <v>0</v>
      </c>
      <c r="I113" s="156"/>
      <c r="J113" s="156"/>
      <c r="K113" s="156"/>
      <c r="L113" s="157"/>
      <c r="M113" s="167">
        <f t="shared" si="47"/>
        <v>0</v>
      </c>
      <c r="N113" s="168"/>
      <c r="O113" s="168"/>
      <c r="P113" s="168"/>
      <c r="Q113" s="168"/>
      <c r="R113" s="169"/>
      <c r="S113" s="170"/>
      <c r="T113" s="168"/>
      <c r="U113" s="168"/>
      <c r="V113" s="168"/>
      <c r="W113" s="168"/>
      <c r="X113" s="169"/>
      <c r="Y113" s="170"/>
      <c r="Z113" s="169"/>
      <c r="AA113" s="171"/>
      <c r="AB113" s="59"/>
      <c r="AC113" s="59"/>
      <c r="AD113" s="59"/>
      <c r="AE113" s="59"/>
      <c r="AF113" s="60"/>
      <c r="AG113" s="171"/>
      <c r="AH113" s="60"/>
      <c r="AI113" s="171"/>
      <c r="AJ113" s="172">
        <f t="shared" si="48"/>
        <v>0</v>
      </c>
      <c r="AK113" s="171" t="s">
        <v>74</v>
      </c>
      <c r="AL113" s="59" t="s">
        <v>74</v>
      </c>
      <c r="AM113" s="60" t="s">
        <v>74</v>
      </c>
      <c r="AN113" s="171" t="s">
        <v>74</v>
      </c>
      <c r="AO113" s="59" t="s">
        <v>76</v>
      </c>
      <c r="AP113" s="60" t="s">
        <v>76</v>
      </c>
      <c r="AQ113" s="173"/>
      <c r="AR113" s="59"/>
      <c r="AS113" s="59"/>
      <c r="AT113" s="59"/>
      <c r="AU113" s="119"/>
      <c r="AV113" s="174">
        <f t="shared" si="49"/>
        <v>0</v>
      </c>
      <c r="AW113" s="168"/>
      <c r="AX113" s="168"/>
      <c r="AY113" s="168"/>
      <c r="AZ113" s="168"/>
      <c r="BA113" s="168"/>
      <c r="BB113" s="168"/>
      <c r="BC113" s="168"/>
      <c r="BD113" s="168"/>
      <c r="BE113" s="169"/>
    </row>
    <row r="114" spans="1:57" s="414" customFormat="1" ht="34" customHeight="1" x14ac:dyDescent="0.2">
      <c r="A114" s="640"/>
      <c r="B114" s="646" t="s">
        <v>118</v>
      </c>
      <c r="C114" s="649"/>
      <c r="D114" s="108" t="s">
        <v>73</v>
      </c>
      <c r="E114" s="633"/>
      <c r="F114" s="636">
        <f t="shared" ref="F114" si="50">E114-SUM(M114:M118)</f>
        <v>0</v>
      </c>
      <c r="G114" s="146">
        <f t="shared" si="45"/>
        <v>0</v>
      </c>
      <c r="H114" s="151">
        <f t="shared" si="46"/>
        <v>0</v>
      </c>
      <c r="I114" s="152"/>
      <c r="J114" s="152"/>
      <c r="K114" s="152"/>
      <c r="L114" s="66"/>
      <c r="M114" s="149">
        <f t="shared" si="47"/>
        <v>0</v>
      </c>
      <c r="N114" s="121"/>
      <c r="O114" s="121"/>
      <c r="P114" s="121"/>
      <c r="Q114" s="121"/>
      <c r="R114" s="122"/>
      <c r="S114" s="128"/>
      <c r="T114" s="121"/>
      <c r="U114" s="121"/>
      <c r="V114" s="77"/>
      <c r="W114" s="121"/>
      <c r="X114" s="122"/>
      <c r="Y114" s="128"/>
      <c r="Z114" s="122"/>
      <c r="AA114" s="70"/>
      <c r="AB114" s="77"/>
      <c r="AC114" s="77"/>
      <c r="AD114" s="77"/>
      <c r="AE114" s="77"/>
      <c r="AF114" s="71"/>
      <c r="AG114" s="70"/>
      <c r="AH114" s="71"/>
      <c r="AI114" s="70"/>
      <c r="AJ114" s="115">
        <f t="shared" si="48"/>
        <v>0</v>
      </c>
      <c r="AK114" s="70" t="s">
        <v>74</v>
      </c>
      <c r="AL114" s="77" t="s">
        <v>74</v>
      </c>
      <c r="AM114" s="71" t="s">
        <v>74</v>
      </c>
      <c r="AN114" s="70"/>
      <c r="AO114" s="77"/>
      <c r="AP114" s="71"/>
      <c r="AQ114" s="133" t="s">
        <v>74</v>
      </c>
      <c r="AR114" s="77" t="s">
        <v>74</v>
      </c>
      <c r="AS114" s="77" t="s">
        <v>74</v>
      </c>
      <c r="AT114" s="77" t="s">
        <v>74</v>
      </c>
      <c r="AU114" s="118" t="s">
        <v>74</v>
      </c>
      <c r="AV114" s="166">
        <f t="shared" si="49"/>
        <v>0</v>
      </c>
      <c r="AW114" s="121"/>
      <c r="AX114" s="121"/>
      <c r="AY114" s="121"/>
      <c r="AZ114" s="121"/>
      <c r="BA114" s="121"/>
      <c r="BB114" s="121"/>
      <c r="BC114" s="121"/>
      <c r="BD114" s="121"/>
      <c r="BE114" s="122"/>
    </row>
    <row r="115" spans="1:57" s="414" customFormat="1" ht="34" customHeight="1" x14ac:dyDescent="0.2">
      <c r="A115" s="640"/>
      <c r="B115" s="647"/>
      <c r="C115" s="650"/>
      <c r="D115" s="109" t="s">
        <v>75</v>
      </c>
      <c r="E115" s="634"/>
      <c r="F115" s="637"/>
      <c r="G115" s="147">
        <f t="shared" si="45"/>
        <v>0</v>
      </c>
      <c r="H115" s="153">
        <f t="shared" si="46"/>
        <v>0</v>
      </c>
      <c r="I115" s="150"/>
      <c r="J115" s="150"/>
      <c r="K115" s="150"/>
      <c r="L115" s="154"/>
      <c r="M115" s="79">
        <f t="shared" si="47"/>
        <v>0</v>
      </c>
      <c r="N115" s="80"/>
      <c r="O115" s="80"/>
      <c r="P115" s="80"/>
      <c r="Q115" s="80"/>
      <c r="R115" s="124"/>
      <c r="S115" s="129"/>
      <c r="T115" s="54"/>
      <c r="U115" s="54"/>
      <c r="V115" s="80"/>
      <c r="W115" s="80"/>
      <c r="X115" s="124"/>
      <c r="Y115" s="131"/>
      <c r="Z115" s="127"/>
      <c r="AA115" s="134"/>
      <c r="AB115" s="56"/>
      <c r="AC115" s="56"/>
      <c r="AD115" s="56"/>
      <c r="AE115" s="56"/>
      <c r="AF115" s="135"/>
      <c r="AG115" s="136"/>
      <c r="AH115" s="55"/>
      <c r="AI115" s="136"/>
      <c r="AJ115" s="116">
        <f t="shared" si="48"/>
        <v>0</v>
      </c>
      <c r="AK115" s="136" t="s">
        <v>76</v>
      </c>
      <c r="AL115" s="54" t="s">
        <v>76</v>
      </c>
      <c r="AM115" s="55" t="s">
        <v>76</v>
      </c>
      <c r="AN115" s="136"/>
      <c r="AO115" s="54"/>
      <c r="AP115" s="55"/>
      <c r="AQ115" s="82" t="s">
        <v>74</v>
      </c>
      <c r="AR115" s="54" t="s">
        <v>74</v>
      </c>
      <c r="AS115" s="54" t="s">
        <v>74</v>
      </c>
      <c r="AT115" s="54" t="s">
        <v>74</v>
      </c>
      <c r="AU115" s="58" t="s">
        <v>74</v>
      </c>
      <c r="AV115" s="83">
        <f t="shared" si="49"/>
        <v>0</v>
      </c>
      <c r="AW115" s="80"/>
      <c r="AX115" s="80"/>
      <c r="AY115" s="80"/>
      <c r="AZ115" s="80"/>
      <c r="BA115" s="80"/>
      <c r="BB115" s="80"/>
      <c r="BC115" s="80"/>
      <c r="BD115" s="80"/>
      <c r="BE115" s="124"/>
    </row>
    <row r="116" spans="1:57" s="414" customFormat="1" ht="34" customHeight="1" x14ac:dyDescent="0.2">
      <c r="A116" s="640"/>
      <c r="B116" s="647"/>
      <c r="C116" s="650"/>
      <c r="D116" s="109" t="s">
        <v>77</v>
      </c>
      <c r="E116" s="634"/>
      <c r="F116" s="637"/>
      <c r="G116" s="147">
        <f t="shared" si="45"/>
        <v>0</v>
      </c>
      <c r="H116" s="153">
        <f t="shared" si="46"/>
        <v>0</v>
      </c>
      <c r="I116" s="150"/>
      <c r="J116" s="150"/>
      <c r="K116" s="150"/>
      <c r="L116" s="154"/>
      <c r="M116" s="79">
        <f t="shared" si="47"/>
        <v>0</v>
      </c>
      <c r="N116" s="80"/>
      <c r="O116" s="80"/>
      <c r="P116" s="80"/>
      <c r="Q116" s="84"/>
      <c r="R116" s="124"/>
      <c r="S116" s="129"/>
      <c r="T116" s="80"/>
      <c r="U116" s="80"/>
      <c r="V116" s="80"/>
      <c r="W116" s="80"/>
      <c r="X116" s="124"/>
      <c r="Y116" s="131"/>
      <c r="Z116" s="127"/>
      <c r="AA116" s="134"/>
      <c r="AB116" s="56"/>
      <c r="AC116" s="56"/>
      <c r="AD116" s="56"/>
      <c r="AE116" s="56"/>
      <c r="AF116" s="135"/>
      <c r="AG116" s="136"/>
      <c r="AH116" s="55"/>
      <c r="AI116" s="136"/>
      <c r="AJ116" s="116">
        <f t="shared" si="48"/>
        <v>0</v>
      </c>
      <c r="AK116" s="136"/>
      <c r="AL116" s="54"/>
      <c r="AM116" s="55"/>
      <c r="AN116" s="136" t="s">
        <v>74</v>
      </c>
      <c r="AO116" s="54" t="s">
        <v>74</v>
      </c>
      <c r="AP116" s="55" t="s">
        <v>74</v>
      </c>
      <c r="AQ116" s="82" t="s">
        <v>74</v>
      </c>
      <c r="AR116" s="54" t="s">
        <v>74</v>
      </c>
      <c r="AS116" s="54" t="s">
        <v>74</v>
      </c>
      <c r="AT116" s="54" t="s">
        <v>74</v>
      </c>
      <c r="AU116" s="58" t="s">
        <v>74</v>
      </c>
      <c r="AV116" s="83">
        <f t="shared" si="49"/>
        <v>0</v>
      </c>
      <c r="AW116" s="80"/>
      <c r="AX116" s="80"/>
      <c r="AY116" s="80"/>
      <c r="AZ116" s="80"/>
      <c r="BA116" s="80"/>
      <c r="BB116" s="80"/>
      <c r="BC116" s="80"/>
      <c r="BD116" s="80"/>
      <c r="BE116" s="124"/>
    </row>
    <row r="117" spans="1:57" s="414" customFormat="1" ht="34" customHeight="1" x14ac:dyDescent="0.2">
      <c r="A117" s="640"/>
      <c r="B117" s="647"/>
      <c r="C117" s="650"/>
      <c r="D117" s="109" t="s">
        <v>78</v>
      </c>
      <c r="E117" s="634"/>
      <c r="F117" s="637"/>
      <c r="G117" s="147">
        <f t="shared" si="45"/>
        <v>2</v>
      </c>
      <c r="H117" s="153">
        <f t="shared" si="46"/>
        <v>2</v>
      </c>
      <c r="I117" s="150"/>
      <c r="J117" s="150"/>
      <c r="K117" s="150">
        <v>2</v>
      </c>
      <c r="L117" s="154"/>
      <c r="M117" s="79">
        <f t="shared" si="47"/>
        <v>0</v>
      </c>
      <c r="N117" s="80"/>
      <c r="O117" s="80"/>
      <c r="P117" s="80"/>
      <c r="Q117" s="80"/>
      <c r="R117" s="124"/>
      <c r="S117" s="129"/>
      <c r="T117" s="80"/>
      <c r="U117" s="80"/>
      <c r="V117" s="80"/>
      <c r="W117" s="80"/>
      <c r="X117" s="124"/>
      <c r="Y117" s="131"/>
      <c r="Z117" s="127"/>
      <c r="AA117" s="134"/>
      <c r="AB117" s="56"/>
      <c r="AC117" s="56"/>
      <c r="AD117" s="56"/>
      <c r="AE117" s="56"/>
      <c r="AF117" s="135"/>
      <c r="AG117" s="136"/>
      <c r="AH117" s="55"/>
      <c r="AI117" s="136"/>
      <c r="AJ117" s="116">
        <f t="shared" si="48"/>
        <v>0</v>
      </c>
      <c r="AK117" s="136" t="s">
        <v>76</v>
      </c>
      <c r="AL117" s="54" t="s">
        <v>76</v>
      </c>
      <c r="AM117" s="55" t="s">
        <v>76</v>
      </c>
      <c r="AN117" s="136" t="s">
        <v>74</v>
      </c>
      <c r="AO117" s="54" t="s">
        <v>74</v>
      </c>
      <c r="AP117" s="55" t="s">
        <v>74</v>
      </c>
      <c r="AQ117" s="142"/>
      <c r="AR117" s="62"/>
      <c r="AS117" s="62"/>
      <c r="AT117" s="62"/>
      <c r="AU117" s="64"/>
      <c r="AV117" s="83">
        <f t="shared" si="49"/>
        <v>2</v>
      </c>
      <c r="AW117" s="80"/>
      <c r="AX117" s="80"/>
      <c r="AY117" s="80"/>
      <c r="AZ117" s="80"/>
      <c r="BA117" s="80"/>
      <c r="BB117" s="80"/>
      <c r="BC117" s="80">
        <v>2</v>
      </c>
      <c r="BD117" s="80"/>
      <c r="BE117" s="124"/>
    </row>
    <row r="118" spans="1:57" s="414" customFormat="1" ht="34" customHeight="1" thickBot="1" x14ac:dyDescent="0.25">
      <c r="A118" s="640"/>
      <c r="B118" s="648"/>
      <c r="C118" s="651"/>
      <c r="D118" s="110" t="s">
        <v>79</v>
      </c>
      <c r="E118" s="635"/>
      <c r="F118" s="638"/>
      <c r="G118" s="148">
        <f t="shared" si="45"/>
        <v>0</v>
      </c>
      <c r="H118" s="155">
        <f t="shared" si="46"/>
        <v>0</v>
      </c>
      <c r="I118" s="156"/>
      <c r="J118" s="156"/>
      <c r="K118" s="156"/>
      <c r="L118" s="157"/>
      <c r="M118" s="167">
        <f t="shared" si="47"/>
        <v>0</v>
      </c>
      <c r="N118" s="168"/>
      <c r="O118" s="168"/>
      <c r="P118" s="168"/>
      <c r="Q118" s="168"/>
      <c r="R118" s="169"/>
      <c r="S118" s="170"/>
      <c r="T118" s="168"/>
      <c r="U118" s="168"/>
      <c r="V118" s="168"/>
      <c r="W118" s="168"/>
      <c r="X118" s="169"/>
      <c r="Y118" s="170"/>
      <c r="Z118" s="169"/>
      <c r="AA118" s="171"/>
      <c r="AB118" s="59"/>
      <c r="AC118" s="59"/>
      <c r="AD118" s="59"/>
      <c r="AE118" s="59"/>
      <c r="AF118" s="60"/>
      <c r="AG118" s="171"/>
      <c r="AH118" s="60"/>
      <c r="AI118" s="171"/>
      <c r="AJ118" s="172">
        <f t="shared" si="48"/>
        <v>0</v>
      </c>
      <c r="AK118" s="171" t="s">
        <v>74</v>
      </c>
      <c r="AL118" s="59" t="s">
        <v>74</v>
      </c>
      <c r="AM118" s="60" t="s">
        <v>74</v>
      </c>
      <c r="AN118" s="171" t="s">
        <v>74</v>
      </c>
      <c r="AO118" s="59" t="s">
        <v>76</v>
      </c>
      <c r="AP118" s="60" t="s">
        <v>76</v>
      </c>
      <c r="AQ118" s="173"/>
      <c r="AR118" s="59"/>
      <c r="AS118" s="59"/>
      <c r="AT118" s="59"/>
      <c r="AU118" s="119"/>
      <c r="AV118" s="174">
        <f t="shared" si="49"/>
        <v>0</v>
      </c>
      <c r="AW118" s="168"/>
      <c r="AX118" s="168"/>
      <c r="AY118" s="168"/>
      <c r="AZ118" s="168"/>
      <c r="BA118" s="168"/>
      <c r="BB118" s="168"/>
      <c r="BC118" s="168"/>
      <c r="BD118" s="168"/>
      <c r="BE118" s="169"/>
    </row>
    <row r="119" spans="1:57" s="414" customFormat="1" ht="34" customHeight="1" x14ac:dyDescent="0.2">
      <c r="A119" s="640"/>
      <c r="B119" s="646" t="s">
        <v>119</v>
      </c>
      <c r="C119" s="630" t="s">
        <v>120</v>
      </c>
      <c r="D119" s="108" t="s">
        <v>73</v>
      </c>
      <c r="E119" s="633">
        <v>50</v>
      </c>
      <c r="F119" s="636">
        <f t="shared" ref="F119" si="51">E119-SUM(M119:M123)</f>
        <v>12</v>
      </c>
      <c r="G119" s="146">
        <f t="shared" si="45"/>
        <v>0</v>
      </c>
      <c r="H119" s="151">
        <f t="shared" ref="H119:H123" si="52">SUM(I119:L119)</f>
        <v>0</v>
      </c>
      <c r="I119" s="152"/>
      <c r="J119" s="152"/>
      <c r="K119" s="152"/>
      <c r="L119" s="66"/>
      <c r="M119" s="149">
        <f t="shared" ref="M119:M123" si="53">IF(AND(SUM(N119:R119)=SUM(Y119:Z119),SUM(S119:X119)=SUM(Y119:Z119)),SUM(N119:R119),"ПЕРЕВІРТЕ ПРАВИЛЬНІСТЬ ДАНИХ")</f>
        <v>0</v>
      </c>
      <c r="N119" s="121"/>
      <c r="O119" s="121"/>
      <c r="P119" s="121"/>
      <c r="Q119" s="121"/>
      <c r="R119" s="122"/>
      <c r="S119" s="128"/>
      <c r="T119" s="121"/>
      <c r="U119" s="121"/>
      <c r="V119" s="77"/>
      <c r="W119" s="121"/>
      <c r="X119" s="122"/>
      <c r="Y119" s="128"/>
      <c r="Z119" s="122"/>
      <c r="AA119" s="70"/>
      <c r="AB119" s="77"/>
      <c r="AC119" s="77"/>
      <c r="AD119" s="77"/>
      <c r="AE119" s="77"/>
      <c r="AF119" s="71"/>
      <c r="AG119" s="70"/>
      <c r="AH119" s="71"/>
      <c r="AI119" s="70"/>
      <c r="AJ119" s="115">
        <f>SUM(AN119:AP119)</f>
        <v>0</v>
      </c>
      <c r="AK119" s="70" t="s">
        <v>74</v>
      </c>
      <c r="AL119" s="77" t="s">
        <v>74</v>
      </c>
      <c r="AM119" s="71" t="s">
        <v>74</v>
      </c>
      <c r="AN119" s="70"/>
      <c r="AO119" s="77"/>
      <c r="AP119" s="71"/>
      <c r="AQ119" s="133" t="s">
        <v>74</v>
      </c>
      <c r="AR119" s="77" t="s">
        <v>74</v>
      </c>
      <c r="AS119" s="77" t="s">
        <v>74</v>
      </c>
      <c r="AT119" s="77" t="s">
        <v>74</v>
      </c>
      <c r="AU119" s="118" t="s">
        <v>74</v>
      </c>
      <c r="AV119" s="166">
        <f t="shared" ref="AV119:AV123" si="54">SUM(AW119:BE119)</f>
        <v>0</v>
      </c>
      <c r="AW119" s="121"/>
      <c r="AX119" s="121"/>
      <c r="AY119" s="121"/>
      <c r="AZ119" s="121"/>
      <c r="BA119" s="121"/>
      <c r="BB119" s="121"/>
      <c r="BC119" s="121"/>
      <c r="BD119" s="121"/>
      <c r="BE119" s="122"/>
    </row>
    <row r="120" spans="1:57" s="414" customFormat="1" ht="34" customHeight="1" x14ac:dyDescent="0.2">
      <c r="A120" s="640"/>
      <c r="B120" s="647"/>
      <c r="C120" s="631"/>
      <c r="D120" s="109" t="s">
        <v>75</v>
      </c>
      <c r="E120" s="634"/>
      <c r="F120" s="637"/>
      <c r="G120" s="147">
        <f t="shared" si="45"/>
        <v>0</v>
      </c>
      <c r="H120" s="153">
        <f t="shared" si="52"/>
        <v>0</v>
      </c>
      <c r="I120" s="150"/>
      <c r="J120" s="150"/>
      <c r="K120" s="150"/>
      <c r="L120" s="154"/>
      <c r="M120" s="79">
        <f t="shared" si="53"/>
        <v>0</v>
      </c>
      <c r="N120" s="80"/>
      <c r="O120" s="80"/>
      <c r="P120" s="80"/>
      <c r="Q120" s="80"/>
      <c r="R120" s="124"/>
      <c r="S120" s="129"/>
      <c r="T120" s="54"/>
      <c r="U120" s="54"/>
      <c r="V120" s="80"/>
      <c r="W120" s="80"/>
      <c r="X120" s="124"/>
      <c r="Y120" s="131"/>
      <c r="Z120" s="127"/>
      <c r="AA120" s="134"/>
      <c r="AB120" s="56"/>
      <c r="AC120" s="56"/>
      <c r="AD120" s="56"/>
      <c r="AE120" s="56"/>
      <c r="AF120" s="135"/>
      <c r="AG120" s="136"/>
      <c r="AH120" s="55"/>
      <c r="AI120" s="136"/>
      <c r="AJ120" s="116">
        <f>SUM(AN120:AP120)</f>
        <v>0</v>
      </c>
      <c r="AK120" s="136" t="s">
        <v>76</v>
      </c>
      <c r="AL120" s="54" t="s">
        <v>76</v>
      </c>
      <c r="AM120" s="55" t="s">
        <v>76</v>
      </c>
      <c r="AN120" s="136"/>
      <c r="AO120" s="54"/>
      <c r="AP120" s="55"/>
      <c r="AQ120" s="82" t="s">
        <v>74</v>
      </c>
      <c r="AR120" s="54" t="s">
        <v>74</v>
      </c>
      <c r="AS120" s="54" t="s">
        <v>74</v>
      </c>
      <c r="AT120" s="54" t="s">
        <v>74</v>
      </c>
      <c r="AU120" s="58" t="s">
        <v>74</v>
      </c>
      <c r="AV120" s="83">
        <f t="shared" si="54"/>
        <v>0</v>
      </c>
      <c r="AW120" s="80"/>
      <c r="AX120" s="80"/>
      <c r="AY120" s="80"/>
      <c r="AZ120" s="80"/>
      <c r="BA120" s="80"/>
      <c r="BB120" s="80"/>
      <c r="BC120" s="80"/>
      <c r="BD120" s="80"/>
      <c r="BE120" s="124"/>
    </row>
    <row r="121" spans="1:57" s="414" customFormat="1" ht="34" customHeight="1" x14ac:dyDescent="0.2">
      <c r="A121" s="640"/>
      <c r="B121" s="647"/>
      <c r="C121" s="631"/>
      <c r="D121" s="109" t="s">
        <v>77</v>
      </c>
      <c r="E121" s="634"/>
      <c r="F121" s="637"/>
      <c r="G121" s="147">
        <f t="shared" si="45"/>
        <v>0</v>
      </c>
      <c r="H121" s="153">
        <f t="shared" si="52"/>
        <v>0</v>
      </c>
      <c r="I121" s="150"/>
      <c r="J121" s="150"/>
      <c r="K121" s="150"/>
      <c r="L121" s="154"/>
      <c r="M121" s="79">
        <f t="shared" si="53"/>
        <v>0</v>
      </c>
      <c r="N121" s="80"/>
      <c r="O121" s="80"/>
      <c r="P121" s="80"/>
      <c r="Q121" s="84"/>
      <c r="R121" s="124"/>
      <c r="S121" s="129"/>
      <c r="T121" s="80"/>
      <c r="U121" s="80"/>
      <c r="V121" s="80"/>
      <c r="W121" s="80"/>
      <c r="X121" s="124"/>
      <c r="Y121" s="131"/>
      <c r="Z121" s="127"/>
      <c r="AA121" s="134"/>
      <c r="AB121" s="56"/>
      <c r="AC121" s="56"/>
      <c r="AD121" s="56"/>
      <c r="AE121" s="56"/>
      <c r="AF121" s="135"/>
      <c r="AG121" s="136"/>
      <c r="AH121" s="55"/>
      <c r="AI121" s="136"/>
      <c r="AJ121" s="116">
        <f>SUM(AK121:AM121)</f>
        <v>0</v>
      </c>
      <c r="AK121" s="136"/>
      <c r="AL121" s="54"/>
      <c r="AM121" s="55"/>
      <c r="AN121" s="136" t="s">
        <v>74</v>
      </c>
      <c r="AO121" s="54" t="s">
        <v>74</v>
      </c>
      <c r="AP121" s="55" t="s">
        <v>74</v>
      </c>
      <c r="AQ121" s="82" t="s">
        <v>74</v>
      </c>
      <c r="AR121" s="54" t="s">
        <v>74</v>
      </c>
      <c r="AS121" s="54" t="s">
        <v>74</v>
      </c>
      <c r="AT121" s="54" t="s">
        <v>74</v>
      </c>
      <c r="AU121" s="58" t="s">
        <v>74</v>
      </c>
      <c r="AV121" s="83">
        <f t="shared" si="54"/>
        <v>0</v>
      </c>
      <c r="AW121" s="80"/>
      <c r="AX121" s="80"/>
      <c r="AY121" s="80"/>
      <c r="AZ121" s="80"/>
      <c r="BA121" s="80"/>
      <c r="BB121" s="80"/>
      <c r="BC121" s="80"/>
      <c r="BD121" s="80"/>
      <c r="BE121" s="124"/>
    </row>
    <row r="122" spans="1:57" s="414" customFormat="1" ht="34" customHeight="1" x14ac:dyDescent="0.2">
      <c r="A122" s="640"/>
      <c r="B122" s="647"/>
      <c r="C122" s="631"/>
      <c r="D122" s="109" t="s">
        <v>78</v>
      </c>
      <c r="E122" s="634"/>
      <c r="F122" s="637"/>
      <c r="G122" s="147">
        <f t="shared" si="45"/>
        <v>38</v>
      </c>
      <c r="H122" s="153">
        <f t="shared" si="52"/>
        <v>1</v>
      </c>
      <c r="I122" s="150">
        <v>1</v>
      </c>
      <c r="J122" s="150"/>
      <c r="K122" s="150"/>
      <c r="L122" s="154"/>
      <c r="M122" s="79">
        <f t="shared" si="53"/>
        <v>38</v>
      </c>
      <c r="N122" s="80">
        <v>38</v>
      </c>
      <c r="O122" s="80"/>
      <c r="P122" s="80"/>
      <c r="Q122" s="80"/>
      <c r="R122" s="124"/>
      <c r="S122" s="129">
        <v>1</v>
      </c>
      <c r="T122" s="80"/>
      <c r="U122" s="80"/>
      <c r="V122" s="80">
        <v>37</v>
      </c>
      <c r="W122" s="80"/>
      <c r="X122" s="124"/>
      <c r="Y122" s="131">
        <v>30</v>
      </c>
      <c r="Z122" s="127">
        <v>8</v>
      </c>
      <c r="AA122" s="134"/>
      <c r="AB122" s="56">
        <v>22</v>
      </c>
      <c r="AC122" s="56">
        <v>22</v>
      </c>
      <c r="AD122" s="56">
        <v>5</v>
      </c>
      <c r="AE122" s="56">
        <v>22</v>
      </c>
      <c r="AF122" s="135"/>
      <c r="AG122" s="136">
        <v>43.2</v>
      </c>
      <c r="AH122" s="55">
        <v>24.8</v>
      </c>
      <c r="AI122" s="136">
        <v>104.7</v>
      </c>
      <c r="AJ122" s="116">
        <f>SUM(AQ122:AU122)</f>
        <v>38</v>
      </c>
      <c r="AK122" s="136" t="s">
        <v>76</v>
      </c>
      <c r="AL122" s="54" t="s">
        <v>76</v>
      </c>
      <c r="AM122" s="55" t="s">
        <v>76</v>
      </c>
      <c r="AN122" s="136" t="s">
        <v>74</v>
      </c>
      <c r="AO122" s="54" t="s">
        <v>74</v>
      </c>
      <c r="AP122" s="55" t="s">
        <v>74</v>
      </c>
      <c r="AQ122" s="142">
        <v>3</v>
      </c>
      <c r="AR122" s="62">
        <v>8</v>
      </c>
      <c r="AS122" s="62">
        <v>11</v>
      </c>
      <c r="AT122" s="62">
        <v>14</v>
      </c>
      <c r="AU122" s="64">
        <v>2</v>
      </c>
      <c r="AV122" s="83">
        <f t="shared" si="54"/>
        <v>0</v>
      </c>
      <c r="AW122" s="80"/>
      <c r="AX122" s="80"/>
      <c r="AY122" s="80"/>
      <c r="AZ122" s="80"/>
      <c r="BA122" s="80"/>
      <c r="BB122" s="80"/>
      <c r="BC122" s="80"/>
      <c r="BD122" s="80"/>
      <c r="BE122" s="124"/>
    </row>
    <row r="123" spans="1:57" s="414" customFormat="1" ht="34" customHeight="1" thickBot="1" x14ac:dyDescent="0.25">
      <c r="A123" s="640"/>
      <c r="B123" s="648"/>
      <c r="C123" s="632"/>
      <c r="D123" s="111" t="s">
        <v>79</v>
      </c>
      <c r="E123" s="635"/>
      <c r="F123" s="638"/>
      <c r="G123" s="148">
        <f t="shared" si="45"/>
        <v>0</v>
      </c>
      <c r="H123" s="155">
        <f t="shared" si="52"/>
        <v>0</v>
      </c>
      <c r="I123" s="156"/>
      <c r="J123" s="156"/>
      <c r="K123" s="156"/>
      <c r="L123" s="157"/>
      <c r="M123" s="167">
        <f t="shared" si="53"/>
        <v>0</v>
      </c>
      <c r="N123" s="168"/>
      <c r="O123" s="168"/>
      <c r="P123" s="168"/>
      <c r="Q123" s="168"/>
      <c r="R123" s="169"/>
      <c r="S123" s="170"/>
      <c r="T123" s="168"/>
      <c r="U123" s="168"/>
      <c r="V123" s="168"/>
      <c r="W123" s="168"/>
      <c r="X123" s="169"/>
      <c r="Y123" s="170"/>
      <c r="Z123" s="169"/>
      <c r="AA123" s="171"/>
      <c r="AB123" s="59"/>
      <c r="AC123" s="59"/>
      <c r="AD123" s="59"/>
      <c r="AE123" s="59"/>
      <c r="AF123" s="60"/>
      <c r="AG123" s="171"/>
      <c r="AH123" s="60"/>
      <c r="AI123" s="171"/>
      <c r="AJ123" s="172">
        <f>SUM(AQ123:AU123)</f>
        <v>0</v>
      </c>
      <c r="AK123" s="171" t="s">
        <v>74</v>
      </c>
      <c r="AL123" s="59" t="s">
        <v>74</v>
      </c>
      <c r="AM123" s="60" t="s">
        <v>74</v>
      </c>
      <c r="AN123" s="171" t="s">
        <v>74</v>
      </c>
      <c r="AO123" s="59" t="s">
        <v>76</v>
      </c>
      <c r="AP123" s="60" t="s">
        <v>76</v>
      </c>
      <c r="AQ123" s="173"/>
      <c r="AR123" s="59"/>
      <c r="AS123" s="59"/>
      <c r="AT123" s="59"/>
      <c r="AU123" s="119"/>
      <c r="AV123" s="174">
        <f t="shared" si="54"/>
        <v>0</v>
      </c>
      <c r="AW123" s="168"/>
      <c r="AX123" s="168"/>
      <c r="AY123" s="168"/>
      <c r="AZ123" s="168"/>
      <c r="BA123" s="168"/>
      <c r="BB123" s="168"/>
      <c r="BC123" s="168"/>
      <c r="BD123" s="168"/>
      <c r="BE123" s="169"/>
    </row>
    <row r="124" spans="1:57" s="414" customFormat="1" ht="34" customHeight="1" x14ac:dyDescent="0.2">
      <c r="A124" s="640"/>
      <c r="B124" s="623" t="s">
        <v>121</v>
      </c>
      <c r="C124" s="630" t="s">
        <v>122</v>
      </c>
      <c r="D124" s="108" t="s">
        <v>73</v>
      </c>
      <c r="E124" s="633">
        <v>40</v>
      </c>
      <c r="F124" s="636">
        <f t="shared" ref="F124" si="55">E124-SUM(M124:M128)</f>
        <v>4</v>
      </c>
      <c r="G124" s="146">
        <f t="shared" si="45"/>
        <v>0</v>
      </c>
      <c r="H124" s="151">
        <f t="shared" si="46"/>
        <v>0</v>
      </c>
      <c r="I124" s="152"/>
      <c r="J124" s="152"/>
      <c r="K124" s="152"/>
      <c r="L124" s="66"/>
      <c r="M124" s="149">
        <f t="shared" si="47"/>
        <v>0</v>
      </c>
      <c r="N124" s="121"/>
      <c r="O124" s="121"/>
      <c r="P124" s="121"/>
      <c r="Q124" s="121"/>
      <c r="R124" s="122"/>
      <c r="S124" s="128"/>
      <c r="T124" s="121"/>
      <c r="U124" s="121"/>
      <c r="V124" s="77"/>
      <c r="W124" s="121"/>
      <c r="X124" s="122"/>
      <c r="Y124" s="128"/>
      <c r="Z124" s="122"/>
      <c r="AA124" s="70"/>
      <c r="AB124" s="77"/>
      <c r="AC124" s="77"/>
      <c r="AD124" s="77"/>
      <c r="AE124" s="77"/>
      <c r="AF124" s="71"/>
      <c r="AG124" s="70"/>
      <c r="AH124" s="71"/>
      <c r="AI124" s="70"/>
      <c r="AJ124" s="115">
        <f t="shared" si="48"/>
        <v>0</v>
      </c>
      <c r="AK124" s="70" t="s">
        <v>74</v>
      </c>
      <c r="AL124" s="77" t="s">
        <v>74</v>
      </c>
      <c r="AM124" s="71" t="s">
        <v>74</v>
      </c>
      <c r="AN124" s="70"/>
      <c r="AO124" s="77"/>
      <c r="AP124" s="71"/>
      <c r="AQ124" s="133" t="s">
        <v>74</v>
      </c>
      <c r="AR124" s="77" t="s">
        <v>74</v>
      </c>
      <c r="AS124" s="77" t="s">
        <v>74</v>
      </c>
      <c r="AT124" s="77" t="s">
        <v>74</v>
      </c>
      <c r="AU124" s="118" t="s">
        <v>74</v>
      </c>
      <c r="AV124" s="166">
        <f t="shared" si="49"/>
        <v>0</v>
      </c>
      <c r="AW124" s="121"/>
      <c r="AX124" s="121"/>
      <c r="AY124" s="121"/>
      <c r="AZ124" s="121"/>
      <c r="BA124" s="121"/>
      <c r="BB124" s="121"/>
      <c r="BC124" s="121"/>
      <c r="BD124" s="121"/>
      <c r="BE124" s="122"/>
    </row>
    <row r="125" spans="1:57" s="414" customFormat="1" ht="34" customHeight="1" x14ac:dyDescent="0.2">
      <c r="A125" s="640"/>
      <c r="B125" s="624"/>
      <c r="C125" s="631"/>
      <c r="D125" s="109" t="s">
        <v>75</v>
      </c>
      <c r="E125" s="634"/>
      <c r="F125" s="637"/>
      <c r="G125" s="147">
        <f t="shared" si="45"/>
        <v>0</v>
      </c>
      <c r="H125" s="153">
        <f t="shared" si="46"/>
        <v>0</v>
      </c>
      <c r="I125" s="150"/>
      <c r="J125" s="150"/>
      <c r="K125" s="150"/>
      <c r="L125" s="154"/>
      <c r="M125" s="79">
        <f t="shared" si="47"/>
        <v>0</v>
      </c>
      <c r="N125" s="80"/>
      <c r="O125" s="80"/>
      <c r="P125" s="80"/>
      <c r="Q125" s="80"/>
      <c r="R125" s="124"/>
      <c r="S125" s="129"/>
      <c r="T125" s="54"/>
      <c r="U125" s="54"/>
      <c r="V125" s="80"/>
      <c r="W125" s="80"/>
      <c r="X125" s="124"/>
      <c r="Y125" s="131"/>
      <c r="Z125" s="127"/>
      <c r="AA125" s="134"/>
      <c r="AB125" s="56"/>
      <c r="AC125" s="56"/>
      <c r="AD125" s="56"/>
      <c r="AE125" s="56"/>
      <c r="AF125" s="135"/>
      <c r="AG125" s="136"/>
      <c r="AH125" s="55"/>
      <c r="AI125" s="136"/>
      <c r="AJ125" s="116">
        <f t="shared" si="48"/>
        <v>0</v>
      </c>
      <c r="AK125" s="136" t="s">
        <v>76</v>
      </c>
      <c r="AL125" s="54" t="s">
        <v>76</v>
      </c>
      <c r="AM125" s="55" t="s">
        <v>76</v>
      </c>
      <c r="AN125" s="136"/>
      <c r="AO125" s="54"/>
      <c r="AP125" s="55"/>
      <c r="AQ125" s="82" t="s">
        <v>74</v>
      </c>
      <c r="AR125" s="54" t="s">
        <v>74</v>
      </c>
      <c r="AS125" s="54" t="s">
        <v>74</v>
      </c>
      <c r="AT125" s="54" t="s">
        <v>74</v>
      </c>
      <c r="AU125" s="58" t="s">
        <v>74</v>
      </c>
      <c r="AV125" s="83">
        <f t="shared" si="49"/>
        <v>0</v>
      </c>
      <c r="AW125" s="80"/>
      <c r="AX125" s="80"/>
      <c r="AY125" s="80"/>
      <c r="AZ125" s="80"/>
      <c r="BA125" s="80"/>
      <c r="BB125" s="80"/>
      <c r="BC125" s="80"/>
      <c r="BD125" s="80"/>
      <c r="BE125" s="124"/>
    </row>
    <row r="126" spans="1:57" s="414" customFormat="1" ht="34" customHeight="1" x14ac:dyDescent="0.2">
      <c r="A126" s="640"/>
      <c r="B126" s="624"/>
      <c r="C126" s="631"/>
      <c r="D126" s="109" t="s">
        <v>77</v>
      </c>
      <c r="E126" s="634"/>
      <c r="F126" s="637"/>
      <c r="G126" s="147">
        <f t="shared" si="45"/>
        <v>0</v>
      </c>
      <c r="H126" s="153">
        <f t="shared" si="46"/>
        <v>0</v>
      </c>
      <c r="I126" s="150"/>
      <c r="J126" s="150"/>
      <c r="K126" s="150"/>
      <c r="L126" s="154"/>
      <c r="M126" s="79">
        <f t="shared" si="47"/>
        <v>0</v>
      </c>
      <c r="N126" s="80"/>
      <c r="O126" s="80"/>
      <c r="P126" s="80"/>
      <c r="Q126" s="84"/>
      <c r="R126" s="124"/>
      <c r="S126" s="129"/>
      <c r="T126" s="80"/>
      <c r="U126" s="80"/>
      <c r="V126" s="80"/>
      <c r="W126" s="80"/>
      <c r="X126" s="124"/>
      <c r="Y126" s="131"/>
      <c r="Z126" s="127"/>
      <c r="AA126" s="134"/>
      <c r="AB126" s="56"/>
      <c r="AC126" s="56"/>
      <c r="AD126" s="56"/>
      <c r="AE126" s="56"/>
      <c r="AF126" s="135"/>
      <c r="AG126" s="136"/>
      <c r="AH126" s="55"/>
      <c r="AI126" s="136"/>
      <c r="AJ126" s="116">
        <f t="shared" si="48"/>
        <v>0</v>
      </c>
      <c r="AK126" s="136"/>
      <c r="AL126" s="54"/>
      <c r="AM126" s="55"/>
      <c r="AN126" s="136" t="s">
        <v>74</v>
      </c>
      <c r="AO126" s="54" t="s">
        <v>74</v>
      </c>
      <c r="AP126" s="55" t="s">
        <v>74</v>
      </c>
      <c r="AQ126" s="82" t="s">
        <v>74</v>
      </c>
      <c r="AR126" s="54" t="s">
        <v>74</v>
      </c>
      <c r="AS126" s="54" t="s">
        <v>74</v>
      </c>
      <c r="AT126" s="54" t="s">
        <v>74</v>
      </c>
      <c r="AU126" s="58" t="s">
        <v>74</v>
      </c>
      <c r="AV126" s="83">
        <f t="shared" si="49"/>
        <v>0</v>
      </c>
      <c r="AW126" s="80"/>
      <c r="AX126" s="80"/>
      <c r="AY126" s="80"/>
      <c r="AZ126" s="80"/>
      <c r="BA126" s="80"/>
      <c r="BB126" s="80"/>
      <c r="BC126" s="80"/>
      <c r="BD126" s="80"/>
      <c r="BE126" s="124"/>
    </row>
    <row r="127" spans="1:57" s="414" customFormat="1" ht="34" customHeight="1" x14ac:dyDescent="0.2">
      <c r="A127" s="640"/>
      <c r="B127" s="624"/>
      <c r="C127" s="631"/>
      <c r="D127" s="109" t="s">
        <v>78</v>
      </c>
      <c r="E127" s="634"/>
      <c r="F127" s="637"/>
      <c r="G127" s="147">
        <f t="shared" si="45"/>
        <v>37</v>
      </c>
      <c r="H127" s="153">
        <f t="shared" si="46"/>
        <v>0</v>
      </c>
      <c r="I127" s="150"/>
      <c r="J127" s="150"/>
      <c r="K127" s="150"/>
      <c r="L127" s="154"/>
      <c r="M127" s="79">
        <f t="shared" si="47"/>
        <v>36</v>
      </c>
      <c r="N127" s="80">
        <v>36</v>
      </c>
      <c r="O127" s="80"/>
      <c r="P127" s="80"/>
      <c r="Q127" s="80"/>
      <c r="R127" s="124"/>
      <c r="S127" s="129"/>
      <c r="T127" s="80"/>
      <c r="U127" s="80"/>
      <c r="V127" s="80">
        <v>36</v>
      </c>
      <c r="W127" s="80"/>
      <c r="X127" s="124"/>
      <c r="Y127" s="131">
        <v>28</v>
      </c>
      <c r="Z127" s="127">
        <v>8</v>
      </c>
      <c r="AA127" s="134"/>
      <c r="AB127" s="56">
        <v>24</v>
      </c>
      <c r="AC127" s="56">
        <v>24</v>
      </c>
      <c r="AD127" s="56">
        <v>9</v>
      </c>
      <c r="AE127" s="56">
        <v>23</v>
      </c>
      <c r="AF127" s="135"/>
      <c r="AG127" s="136">
        <v>47</v>
      </c>
      <c r="AH127" s="55">
        <v>27</v>
      </c>
      <c r="AI127" s="136">
        <v>127</v>
      </c>
      <c r="AJ127" s="116">
        <f t="shared" si="48"/>
        <v>36</v>
      </c>
      <c r="AK127" s="136" t="s">
        <v>76</v>
      </c>
      <c r="AL127" s="54" t="s">
        <v>76</v>
      </c>
      <c r="AM127" s="55" t="s">
        <v>76</v>
      </c>
      <c r="AN127" s="136" t="s">
        <v>74</v>
      </c>
      <c r="AO127" s="54" t="s">
        <v>74</v>
      </c>
      <c r="AP127" s="55" t="s">
        <v>74</v>
      </c>
      <c r="AQ127" s="142">
        <v>1</v>
      </c>
      <c r="AR127" s="62">
        <v>6</v>
      </c>
      <c r="AS127" s="62">
        <v>9</v>
      </c>
      <c r="AT127" s="62">
        <v>12</v>
      </c>
      <c r="AU127" s="64">
        <v>8</v>
      </c>
      <c r="AV127" s="83">
        <f t="shared" si="49"/>
        <v>1</v>
      </c>
      <c r="AW127" s="80"/>
      <c r="AX127" s="80"/>
      <c r="AY127" s="80"/>
      <c r="AZ127" s="80"/>
      <c r="BA127" s="80"/>
      <c r="BB127" s="80"/>
      <c r="BC127" s="80">
        <v>1</v>
      </c>
      <c r="BD127" s="80"/>
      <c r="BE127" s="124"/>
    </row>
    <row r="128" spans="1:57" s="414" customFormat="1" ht="34" customHeight="1" thickBot="1" x14ac:dyDescent="0.25">
      <c r="A128" s="640"/>
      <c r="B128" s="642"/>
      <c r="C128" s="643"/>
      <c r="D128" s="110" t="s">
        <v>79</v>
      </c>
      <c r="E128" s="635"/>
      <c r="F128" s="638"/>
      <c r="G128" s="148">
        <f t="shared" si="45"/>
        <v>0</v>
      </c>
      <c r="H128" s="155">
        <f t="shared" si="46"/>
        <v>0</v>
      </c>
      <c r="I128" s="156"/>
      <c r="J128" s="156"/>
      <c r="K128" s="156"/>
      <c r="L128" s="157"/>
      <c r="M128" s="167">
        <f t="shared" si="47"/>
        <v>0</v>
      </c>
      <c r="N128" s="168"/>
      <c r="O128" s="168"/>
      <c r="P128" s="168"/>
      <c r="Q128" s="168"/>
      <c r="R128" s="169"/>
      <c r="S128" s="170"/>
      <c r="T128" s="168"/>
      <c r="U128" s="168"/>
      <c r="V128" s="168"/>
      <c r="W128" s="168"/>
      <c r="X128" s="169"/>
      <c r="Y128" s="170"/>
      <c r="Z128" s="169"/>
      <c r="AA128" s="171"/>
      <c r="AB128" s="59"/>
      <c r="AC128" s="59"/>
      <c r="AD128" s="59"/>
      <c r="AE128" s="59"/>
      <c r="AF128" s="60"/>
      <c r="AG128" s="171"/>
      <c r="AH128" s="60"/>
      <c r="AI128" s="171"/>
      <c r="AJ128" s="172">
        <f t="shared" si="48"/>
        <v>0</v>
      </c>
      <c r="AK128" s="171" t="s">
        <v>74</v>
      </c>
      <c r="AL128" s="59" t="s">
        <v>74</v>
      </c>
      <c r="AM128" s="60" t="s">
        <v>74</v>
      </c>
      <c r="AN128" s="171" t="s">
        <v>74</v>
      </c>
      <c r="AO128" s="59" t="s">
        <v>76</v>
      </c>
      <c r="AP128" s="60" t="s">
        <v>76</v>
      </c>
      <c r="AQ128" s="173"/>
      <c r="AR128" s="59"/>
      <c r="AS128" s="59"/>
      <c r="AT128" s="59"/>
      <c r="AU128" s="119"/>
      <c r="AV128" s="174">
        <f t="shared" si="49"/>
        <v>0</v>
      </c>
      <c r="AW128" s="168"/>
      <c r="AX128" s="168"/>
      <c r="AY128" s="168"/>
      <c r="AZ128" s="168"/>
      <c r="BA128" s="168"/>
      <c r="BB128" s="168"/>
      <c r="BC128" s="168"/>
      <c r="BD128" s="168"/>
      <c r="BE128" s="169"/>
    </row>
    <row r="129" spans="1:57" s="414" customFormat="1" ht="34" customHeight="1" x14ac:dyDescent="0.2">
      <c r="A129" s="640"/>
      <c r="B129" s="623" t="s">
        <v>123</v>
      </c>
      <c r="C129" s="630" t="s">
        <v>124</v>
      </c>
      <c r="D129" s="108" t="s">
        <v>73</v>
      </c>
      <c r="E129" s="633">
        <v>10</v>
      </c>
      <c r="F129" s="636">
        <f t="shared" ref="F129" si="56">E129-SUM(M129:M133)</f>
        <v>2</v>
      </c>
      <c r="G129" s="146">
        <f t="shared" si="45"/>
        <v>0</v>
      </c>
      <c r="H129" s="151">
        <f t="shared" si="46"/>
        <v>0</v>
      </c>
      <c r="I129" s="152"/>
      <c r="J129" s="152"/>
      <c r="K129" s="152"/>
      <c r="L129" s="66"/>
      <c r="M129" s="149">
        <f t="shared" si="47"/>
        <v>0</v>
      </c>
      <c r="N129" s="121"/>
      <c r="O129" s="121"/>
      <c r="P129" s="121"/>
      <c r="Q129" s="121"/>
      <c r="R129" s="122"/>
      <c r="S129" s="128"/>
      <c r="T129" s="121"/>
      <c r="U129" s="121"/>
      <c r="V129" s="77"/>
      <c r="W129" s="121"/>
      <c r="X129" s="122"/>
      <c r="Y129" s="128"/>
      <c r="Z129" s="122"/>
      <c r="AA129" s="70"/>
      <c r="AB129" s="77"/>
      <c r="AC129" s="77"/>
      <c r="AD129" s="77"/>
      <c r="AE129" s="77"/>
      <c r="AF129" s="71"/>
      <c r="AG129" s="70"/>
      <c r="AH129" s="71"/>
      <c r="AI129" s="70"/>
      <c r="AJ129" s="115">
        <f t="shared" si="48"/>
        <v>0</v>
      </c>
      <c r="AK129" s="70" t="s">
        <v>74</v>
      </c>
      <c r="AL129" s="77" t="s">
        <v>74</v>
      </c>
      <c r="AM129" s="71" t="s">
        <v>74</v>
      </c>
      <c r="AN129" s="70"/>
      <c r="AO129" s="77"/>
      <c r="AP129" s="71"/>
      <c r="AQ129" s="133" t="s">
        <v>74</v>
      </c>
      <c r="AR129" s="77" t="s">
        <v>74</v>
      </c>
      <c r="AS129" s="77" t="s">
        <v>74</v>
      </c>
      <c r="AT129" s="77" t="s">
        <v>74</v>
      </c>
      <c r="AU129" s="118" t="s">
        <v>74</v>
      </c>
      <c r="AV129" s="166">
        <f t="shared" si="49"/>
        <v>0</v>
      </c>
      <c r="AW129" s="121"/>
      <c r="AX129" s="121"/>
      <c r="AY129" s="121"/>
      <c r="AZ129" s="121"/>
      <c r="BA129" s="121"/>
      <c r="BB129" s="121"/>
      <c r="BC129" s="121"/>
      <c r="BD129" s="121"/>
      <c r="BE129" s="122"/>
    </row>
    <row r="130" spans="1:57" s="414" customFormat="1" ht="34" customHeight="1" x14ac:dyDescent="0.2">
      <c r="A130" s="640"/>
      <c r="B130" s="624"/>
      <c r="C130" s="631"/>
      <c r="D130" s="109" t="s">
        <v>75</v>
      </c>
      <c r="E130" s="634"/>
      <c r="F130" s="637"/>
      <c r="G130" s="147">
        <f t="shared" si="45"/>
        <v>0</v>
      </c>
      <c r="H130" s="153">
        <f t="shared" si="46"/>
        <v>0</v>
      </c>
      <c r="I130" s="150"/>
      <c r="J130" s="150"/>
      <c r="K130" s="150"/>
      <c r="L130" s="154"/>
      <c r="M130" s="79">
        <f t="shared" si="47"/>
        <v>0</v>
      </c>
      <c r="N130" s="80"/>
      <c r="O130" s="80"/>
      <c r="P130" s="80"/>
      <c r="Q130" s="80"/>
      <c r="R130" s="124"/>
      <c r="S130" s="129"/>
      <c r="T130" s="54"/>
      <c r="U130" s="54"/>
      <c r="V130" s="80"/>
      <c r="W130" s="80"/>
      <c r="X130" s="124"/>
      <c r="Y130" s="131"/>
      <c r="Z130" s="127"/>
      <c r="AA130" s="134"/>
      <c r="AB130" s="56"/>
      <c r="AC130" s="56"/>
      <c r="AD130" s="56"/>
      <c r="AE130" s="56"/>
      <c r="AF130" s="135"/>
      <c r="AG130" s="136"/>
      <c r="AH130" s="55"/>
      <c r="AI130" s="136"/>
      <c r="AJ130" s="116">
        <f t="shared" si="48"/>
        <v>0</v>
      </c>
      <c r="AK130" s="136" t="s">
        <v>76</v>
      </c>
      <c r="AL130" s="54" t="s">
        <v>76</v>
      </c>
      <c r="AM130" s="55" t="s">
        <v>76</v>
      </c>
      <c r="AN130" s="136"/>
      <c r="AO130" s="54"/>
      <c r="AP130" s="55"/>
      <c r="AQ130" s="82" t="s">
        <v>74</v>
      </c>
      <c r="AR130" s="54" t="s">
        <v>74</v>
      </c>
      <c r="AS130" s="54" t="s">
        <v>74</v>
      </c>
      <c r="AT130" s="54" t="s">
        <v>74</v>
      </c>
      <c r="AU130" s="58" t="s">
        <v>74</v>
      </c>
      <c r="AV130" s="83">
        <f t="shared" si="49"/>
        <v>0</v>
      </c>
      <c r="AW130" s="80"/>
      <c r="AX130" s="80"/>
      <c r="AY130" s="80"/>
      <c r="AZ130" s="80"/>
      <c r="BA130" s="80"/>
      <c r="BB130" s="80"/>
      <c r="BC130" s="80"/>
      <c r="BD130" s="80"/>
      <c r="BE130" s="124"/>
    </row>
    <row r="131" spans="1:57" s="414" customFormat="1" ht="34" customHeight="1" x14ac:dyDescent="0.2">
      <c r="A131" s="640"/>
      <c r="B131" s="624"/>
      <c r="C131" s="631"/>
      <c r="D131" s="109" t="s">
        <v>77</v>
      </c>
      <c r="E131" s="634"/>
      <c r="F131" s="637"/>
      <c r="G131" s="147">
        <f t="shared" si="45"/>
        <v>0</v>
      </c>
      <c r="H131" s="153">
        <f t="shared" si="46"/>
        <v>0</v>
      </c>
      <c r="I131" s="150"/>
      <c r="J131" s="150"/>
      <c r="K131" s="150"/>
      <c r="L131" s="154"/>
      <c r="M131" s="79">
        <f t="shared" si="47"/>
        <v>0</v>
      </c>
      <c r="N131" s="80"/>
      <c r="O131" s="80"/>
      <c r="P131" s="80"/>
      <c r="Q131" s="84"/>
      <c r="R131" s="124"/>
      <c r="S131" s="129"/>
      <c r="T131" s="80"/>
      <c r="U131" s="80"/>
      <c r="V131" s="80"/>
      <c r="W131" s="80"/>
      <c r="X131" s="124"/>
      <c r="Y131" s="131"/>
      <c r="Z131" s="127"/>
      <c r="AA131" s="134"/>
      <c r="AB131" s="56"/>
      <c r="AC131" s="56"/>
      <c r="AD131" s="56"/>
      <c r="AE131" s="56"/>
      <c r="AF131" s="135"/>
      <c r="AG131" s="136"/>
      <c r="AH131" s="55"/>
      <c r="AI131" s="136"/>
      <c r="AJ131" s="116">
        <f t="shared" si="48"/>
        <v>0</v>
      </c>
      <c r="AK131" s="136"/>
      <c r="AL131" s="54"/>
      <c r="AM131" s="55"/>
      <c r="AN131" s="136" t="s">
        <v>74</v>
      </c>
      <c r="AO131" s="54" t="s">
        <v>74</v>
      </c>
      <c r="AP131" s="55" t="s">
        <v>74</v>
      </c>
      <c r="AQ131" s="82" t="s">
        <v>74</v>
      </c>
      <c r="AR131" s="54" t="s">
        <v>74</v>
      </c>
      <c r="AS131" s="54" t="s">
        <v>74</v>
      </c>
      <c r="AT131" s="54" t="s">
        <v>74</v>
      </c>
      <c r="AU131" s="58" t="s">
        <v>74</v>
      </c>
      <c r="AV131" s="83">
        <f t="shared" si="49"/>
        <v>0</v>
      </c>
      <c r="AW131" s="80"/>
      <c r="AX131" s="80"/>
      <c r="AY131" s="80"/>
      <c r="AZ131" s="80"/>
      <c r="BA131" s="80"/>
      <c r="BB131" s="80"/>
      <c r="BC131" s="80"/>
      <c r="BD131" s="80"/>
      <c r="BE131" s="124"/>
    </row>
    <row r="132" spans="1:57" s="414" customFormat="1" ht="34" customHeight="1" x14ac:dyDescent="0.2">
      <c r="A132" s="640"/>
      <c r="B132" s="624"/>
      <c r="C132" s="631"/>
      <c r="D132" s="109" t="s">
        <v>78</v>
      </c>
      <c r="E132" s="634"/>
      <c r="F132" s="637"/>
      <c r="G132" s="147">
        <f t="shared" si="45"/>
        <v>8</v>
      </c>
      <c r="H132" s="153">
        <f t="shared" si="46"/>
        <v>0</v>
      </c>
      <c r="I132" s="150"/>
      <c r="J132" s="150"/>
      <c r="K132" s="150"/>
      <c r="L132" s="154"/>
      <c r="M132" s="79">
        <f t="shared" si="47"/>
        <v>8</v>
      </c>
      <c r="N132" s="80"/>
      <c r="O132" s="80"/>
      <c r="P132" s="80"/>
      <c r="Q132" s="80"/>
      <c r="R132" s="124">
        <v>8</v>
      </c>
      <c r="S132" s="129"/>
      <c r="T132" s="80"/>
      <c r="U132" s="80"/>
      <c r="V132" s="80">
        <v>8</v>
      </c>
      <c r="W132" s="80"/>
      <c r="X132" s="124"/>
      <c r="Y132" s="131">
        <v>8</v>
      </c>
      <c r="Z132" s="127"/>
      <c r="AA132" s="134"/>
      <c r="AB132" s="56">
        <v>4</v>
      </c>
      <c r="AC132" s="56">
        <v>4</v>
      </c>
      <c r="AD132" s="56"/>
      <c r="AE132" s="56">
        <v>4</v>
      </c>
      <c r="AF132" s="135">
        <v>1</v>
      </c>
      <c r="AG132" s="136">
        <v>44</v>
      </c>
      <c r="AH132" s="55">
        <v>27</v>
      </c>
      <c r="AI132" s="136">
        <v>77.5</v>
      </c>
      <c r="AJ132" s="116">
        <f t="shared" si="48"/>
        <v>8</v>
      </c>
      <c r="AK132" s="136" t="s">
        <v>76</v>
      </c>
      <c r="AL132" s="54" t="s">
        <v>76</v>
      </c>
      <c r="AM132" s="55" t="s">
        <v>76</v>
      </c>
      <c r="AN132" s="136" t="s">
        <v>74</v>
      </c>
      <c r="AO132" s="54" t="s">
        <v>74</v>
      </c>
      <c r="AP132" s="55" t="s">
        <v>74</v>
      </c>
      <c r="AQ132" s="142">
        <v>2</v>
      </c>
      <c r="AR132" s="62">
        <v>3</v>
      </c>
      <c r="AS132" s="62">
        <v>2</v>
      </c>
      <c r="AT132" s="62">
        <v>1</v>
      </c>
      <c r="AU132" s="64">
        <v>0</v>
      </c>
      <c r="AV132" s="83">
        <f t="shared" si="49"/>
        <v>0</v>
      </c>
      <c r="AW132" s="80"/>
      <c r="AX132" s="80"/>
      <c r="AY132" s="80"/>
      <c r="AZ132" s="80"/>
      <c r="BA132" s="80"/>
      <c r="BB132" s="80"/>
      <c r="BC132" s="80"/>
      <c r="BD132" s="80"/>
      <c r="BE132" s="124"/>
    </row>
    <row r="133" spans="1:57" s="414" customFormat="1" ht="34" customHeight="1" thickBot="1" x14ac:dyDescent="0.25">
      <c r="A133" s="640"/>
      <c r="B133" s="642"/>
      <c r="C133" s="643"/>
      <c r="D133" s="110" t="s">
        <v>79</v>
      </c>
      <c r="E133" s="635"/>
      <c r="F133" s="638"/>
      <c r="G133" s="148">
        <f t="shared" si="45"/>
        <v>0</v>
      </c>
      <c r="H133" s="155">
        <f t="shared" si="46"/>
        <v>0</v>
      </c>
      <c r="I133" s="156"/>
      <c r="J133" s="156"/>
      <c r="K133" s="156"/>
      <c r="L133" s="157"/>
      <c r="M133" s="167">
        <f t="shared" si="47"/>
        <v>0</v>
      </c>
      <c r="N133" s="168"/>
      <c r="O133" s="168"/>
      <c r="P133" s="168"/>
      <c r="Q133" s="168"/>
      <c r="R133" s="169"/>
      <c r="S133" s="170"/>
      <c r="T133" s="168"/>
      <c r="U133" s="168"/>
      <c r="V133" s="168"/>
      <c r="W133" s="168"/>
      <c r="X133" s="169"/>
      <c r="Y133" s="170"/>
      <c r="Z133" s="169"/>
      <c r="AA133" s="171"/>
      <c r="AB133" s="59"/>
      <c r="AC133" s="59"/>
      <c r="AD133" s="59"/>
      <c r="AE133" s="59"/>
      <c r="AF133" s="60"/>
      <c r="AG133" s="171"/>
      <c r="AH133" s="60"/>
      <c r="AI133" s="171"/>
      <c r="AJ133" s="172">
        <f t="shared" si="48"/>
        <v>0</v>
      </c>
      <c r="AK133" s="171" t="s">
        <v>74</v>
      </c>
      <c r="AL133" s="59" t="s">
        <v>74</v>
      </c>
      <c r="AM133" s="60" t="s">
        <v>74</v>
      </c>
      <c r="AN133" s="171" t="s">
        <v>74</v>
      </c>
      <c r="AO133" s="59" t="s">
        <v>76</v>
      </c>
      <c r="AP133" s="60" t="s">
        <v>76</v>
      </c>
      <c r="AQ133" s="173"/>
      <c r="AR133" s="59"/>
      <c r="AS133" s="59"/>
      <c r="AT133" s="59"/>
      <c r="AU133" s="119"/>
      <c r="AV133" s="174">
        <f t="shared" si="49"/>
        <v>0</v>
      </c>
      <c r="AW133" s="168"/>
      <c r="AX133" s="168"/>
      <c r="AY133" s="168"/>
      <c r="AZ133" s="168"/>
      <c r="BA133" s="168"/>
      <c r="BB133" s="168"/>
      <c r="BC133" s="168"/>
      <c r="BD133" s="168"/>
      <c r="BE133" s="169"/>
    </row>
    <row r="134" spans="1:57" s="414" customFormat="1" ht="34" customHeight="1" x14ac:dyDescent="0.2">
      <c r="A134" s="640"/>
      <c r="B134" s="623" t="s">
        <v>125</v>
      </c>
      <c r="C134" s="630" t="s">
        <v>126</v>
      </c>
      <c r="D134" s="108" t="s">
        <v>73</v>
      </c>
      <c r="E134" s="633">
        <v>20</v>
      </c>
      <c r="F134" s="636">
        <f t="shared" ref="F134" si="57">E134-SUM(M134:M138)</f>
        <v>6</v>
      </c>
      <c r="G134" s="146">
        <f t="shared" si="45"/>
        <v>0</v>
      </c>
      <c r="H134" s="151">
        <f t="shared" si="46"/>
        <v>0</v>
      </c>
      <c r="I134" s="152"/>
      <c r="J134" s="152"/>
      <c r="K134" s="152"/>
      <c r="L134" s="66"/>
      <c r="M134" s="149">
        <f t="shared" si="47"/>
        <v>0</v>
      </c>
      <c r="N134" s="121"/>
      <c r="O134" s="121"/>
      <c r="P134" s="121"/>
      <c r="Q134" s="121"/>
      <c r="R134" s="122"/>
      <c r="S134" s="128"/>
      <c r="T134" s="121"/>
      <c r="U134" s="121"/>
      <c r="V134" s="77"/>
      <c r="W134" s="121"/>
      <c r="X134" s="122"/>
      <c r="Y134" s="128"/>
      <c r="Z134" s="122"/>
      <c r="AA134" s="70"/>
      <c r="AB134" s="77"/>
      <c r="AC134" s="77"/>
      <c r="AD134" s="77"/>
      <c r="AE134" s="77"/>
      <c r="AF134" s="71"/>
      <c r="AG134" s="70"/>
      <c r="AH134" s="71"/>
      <c r="AI134" s="70"/>
      <c r="AJ134" s="115">
        <f t="shared" si="48"/>
        <v>0</v>
      </c>
      <c r="AK134" s="70" t="s">
        <v>74</v>
      </c>
      <c r="AL134" s="77" t="s">
        <v>74</v>
      </c>
      <c r="AM134" s="71" t="s">
        <v>74</v>
      </c>
      <c r="AN134" s="70"/>
      <c r="AO134" s="77"/>
      <c r="AP134" s="71"/>
      <c r="AQ134" s="133" t="s">
        <v>74</v>
      </c>
      <c r="AR134" s="77" t="s">
        <v>74</v>
      </c>
      <c r="AS134" s="77" t="s">
        <v>74</v>
      </c>
      <c r="AT134" s="77" t="s">
        <v>74</v>
      </c>
      <c r="AU134" s="118" t="s">
        <v>74</v>
      </c>
      <c r="AV134" s="166">
        <f t="shared" si="49"/>
        <v>0</v>
      </c>
      <c r="AW134" s="121"/>
      <c r="AX134" s="121"/>
      <c r="AY134" s="121"/>
      <c r="AZ134" s="121"/>
      <c r="BA134" s="121"/>
      <c r="BB134" s="121"/>
      <c r="BC134" s="121"/>
      <c r="BD134" s="121"/>
      <c r="BE134" s="122"/>
    </row>
    <row r="135" spans="1:57" s="414" customFormat="1" ht="34" customHeight="1" x14ac:dyDescent="0.2">
      <c r="A135" s="640"/>
      <c r="B135" s="624"/>
      <c r="C135" s="631"/>
      <c r="D135" s="109" t="s">
        <v>75</v>
      </c>
      <c r="E135" s="634"/>
      <c r="F135" s="637"/>
      <c r="G135" s="147">
        <f t="shared" si="45"/>
        <v>0</v>
      </c>
      <c r="H135" s="153">
        <f t="shared" si="46"/>
        <v>0</v>
      </c>
      <c r="I135" s="150"/>
      <c r="J135" s="150"/>
      <c r="K135" s="150"/>
      <c r="L135" s="154"/>
      <c r="M135" s="79">
        <f t="shared" si="47"/>
        <v>0</v>
      </c>
      <c r="N135" s="80"/>
      <c r="O135" s="80"/>
      <c r="P135" s="80"/>
      <c r="Q135" s="80"/>
      <c r="R135" s="124"/>
      <c r="S135" s="129"/>
      <c r="T135" s="54"/>
      <c r="U135" s="54"/>
      <c r="V135" s="80"/>
      <c r="W135" s="80"/>
      <c r="X135" s="124"/>
      <c r="Y135" s="131"/>
      <c r="Z135" s="127"/>
      <c r="AA135" s="134"/>
      <c r="AB135" s="56"/>
      <c r="AC135" s="56"/>
      <c r="AD135" s="56"/>
      <c r="AE135" s="56"/>
      <c r="AF135" s="135"/>
      <c r="AG135" s="136"/>
      <c r="AH135" s="55"/>
      <c r="AI135" s="136"/>
      <c r="AJ135" s="116">
        <f t="shared" si="48"/>
        <v>0</v>
      </c>
      <c r="AK135" s="136" t="s">
        <v>76</v>
      </c>
      <c r="AL135" s="54" t="s">
        <v>76</v>
      </c>
      <c r="AM135" s="55" t="s">
        <v>76</v>
      </c>
      <c r="AN135" s="136"/>
      <c r="AO135" s="54"/>
      <c r="AP135" s="55"/>
      <c r="AQ135" s="82" t="s">
        <v>74</v>
      </c>
      <c r="AR135" s="54" t="s">
        <v>74</v>
      </c>
      <c r="AS135" s="54" t="s">
        <v>74</v>
      </c>
      <c r="AT135" s="54" t="s">
        <v>74</v>
      </c>
      <c r="AU135" s="58" t="s">
        <v>74</v>
      </c>
      <c r="AV135" s="83">
        <f t="shared" si="49"/>
        <v>0</v>
      </c>
      <c r="AW135" s="80"/>
      <c r="AX135" s="80"/>
      <c r="AY135" s="80"/>
      <c r="AZ135" s="80"/>
      <c r="BA135" s="80"/>
      <c r="BB135" s="80"/>
      <c r="BC135" s="80"/>
      <c r="BD135" s="80"/>
      <c r="BE135" s="124"/>
    </row>
    <row r="136" spans="1:57" s="414" customFormat="1" ht="34" customHeight="1" x14ac:dyDescent="0.2">
      <c r="A136" s="640"/>
      <c r="B136" s="624"/>
      <c r="C136" s="631"/>
      <c r="D136" s="109" t="s">
        <v>77</v>
      </c>
      <c r="E136" s="634"/>
      <c r="F136" s="637"/>
      <c r="G136" s="147">
        <f t="shared" si="45"/>
        <v>0</v>
      </c>
      <c r="H136" s="153">
        <f t="shared" si="46"/>
        <v>0</v>
      </c>
      <c r="I136" s="150"/>
      <c r="J136" s="150"/>
      <c r="K136" s="150"/>
      <c r="L136" s="154"/>
      <c r="M136" s="79">
        <f t="shared" si="47"/>
        <v>0</v>
      </c>
      <c r="N136" s="80"/>
      <c r="O136" s="80"/>
      <c r="P136" s="80"/>
      <c r="Q136" s="84"/>
      <c r="R136" s="124"/>
      <c r="S136" s="129"/>
      <c r="T136" s="80"/>
      <c r="U136" s="80"/>
      <c r="V136" s="80"/>
      <c r="W136" s="80"/>
      <c r="X136" s="124"/>
      <c r="Y136" s="131"/>
      <c r="Z136" s="127"/>
      <c r="AA136" s="134"/>
      <c r="AB136" s="56"/>
      <c r="AC136" s="56"/>
      <c r="AD136" s="56"/>
      <c r="AE136" s="56"/>
      <c r="AF136" s="135"/>
      <c r="AG136" s="136"/>
      <c r="AH136" s="55"/>
      <c r="AI136" s="136"/>
      <c r="AJ136" s="116">
        <f t="shared" si="48"/>
        <v>0</v>
      </c>
      <c r="AK136" s="136"/>
      <c r="AL136" s="54"/>
      <c r="AM136" s="55"/>
      <c r="AN136" s="136" t="s">
        <v>74</v>
      </c>
      <c r="AO136" s="54" t="s">
        <v>74</v>
      </c>
      <c r="AP136" s="55" t="s">
        <v>74</v>
      </c>
      <c r="AQ136" s="82" t="s">
        <v>74</v>
      </c>
      <c r="AR136" s="54" t="s">
        <v>74</v>
      </c>
      <c r="AS136" s="54" t="s">
        <v>74</v>
      </c>
      <c r="AT136" s="54" t="s">
        <v>74</v>
      </c>
      <c r="AU136" s="58" t="s">
        <v>74</v>
      </c>
      <c r="AV136" s="83">
        <f t="shared" si="49"/>
        <v>0</v>
      </c>
      <c r="AW136" s="80"/>
      <c r="AX136" s="80"/>
      <c r="AY136" s="80"/>
      <c r="AZ136" s="80"/>
      <c r="BA136" s="80"/>
      <c r="BB136" s="80"/>
      <c r="BC136" s="80"/>
      <c r="BD136" s="80"/>
      <c r="BE136" s="124"/>
    </row>
    <row r="137" spans="1:57" s="414" customFormat="1" ht="34" customHeight="1" x14ac:dyDescent="0.2">
      <c r="A137" s="640"/>
      <c r="B137" s="624"/>
      <c r="C137" s="631"/>
      <c r="D137" s="109" t="s">
        <v>78</v>
      </c>
      <c r="E137" s="634"/>
      <c r="F137" s="637"/>
      <c r="G137" s="147">
        <f t="shared" si="45"/>
        <v>14</v>
      </c>
      <c r="H137" s="153">
        <f t="shared" ref="H137" si="58">SUM(I137:L137)</f>
        <v>0</v>
      </c>
      <c r="I137" s="150"/>
      <c r="J137" s="150"/>
      <c r="K137" s="150"/>
      <c r="L137" s="154"/>
      <c r="M137" s="79">
        <f t="shared" ref="M137" si="59">IF(AND(SUM(N137:R137)=SUM(Y137:Z137),SUM(S137:X137)=SUM(Y137:Z137)),SUM(N137:R137),"ПЕРЕВІРТЕ ПРАВИЛЬНІСТЬ ДАНИХ")</f>
        <v>14</v>
      </c>
      <c r="N137" s="80">
        <v>14</v>
      </c>
      <c r="O137" s="80"/>
      <c r="P137" s="80"/>
      <c r="Q137" s="80"/>
      <c r="R137" s="124"/>
      <c r="S137" s="129"/>
      <c r="T137" s="80"/>
      <c r="U137" s="80"/>
      <c r="V137" s="80">
        <v>14</v>
      </c>
      <c r="W137" s="80"/>
      <c r="X137" s="124"/>
      <c r="Y137" s="131">
        <v>10</v>
      </c>
      <c r="Z137" s="127">
        <v>4</v>
      </c>
      <c r="AA137" s="134"/>
      <c r="AB137" s="56">
        <v>10</v>
      </c>
      <c r="AC137" s="56">
        <v>10</v>
      </c>
      <c r="AD137" s="56">
        <v>5</v>
      </c>
      <c r="AE137" s="56">
        <v>7</v>
      </c>
      <c r="AF137" s="135"/>
      <c r="AG137" s="136">
        <v>40.200000000000003</v>
      </c>
      <c r="AH137" s="55">
        <v>20.100000000000001</v>
      </c>
      <c r="AI137" s="136">
        <v>86.4</v>
      </c>
      <c r="AJ137" s="116">
        <f>SUM(AQ137:AU137)</f>
        <v>14</v>
      </c>
      <c r="AK137" s="136" t="s">
        <v>76</v>
      </c>
      <c r="AL137" s="54" t="s">
        <v>76</v>
      </c>
      <c r="AM137" s="55" t="s">
        <v>76</v>
      </c>
      <c r="AN137" s="136" t="s">
        <v>74</v>
      </c>
      <c r="AO137" s="54" t="s">
        <v>74</v>
      </c>
      <c r="AP137" s="55" t="s">
        <v>74</v>
      </c>
      <c r="AQ137" s="142">
        <v>2</v>
      </c>
      <c r="AR137" s="62">
        <v>5</v>
      </c>
      <c r="AS137" s="62">
        <v>4</v>
      </c>
      <c r="AT137" s="62">
        <v>3</v>
      </c>
      <c r="AU137" s="64">
        <v>0</v>
      </c>
      <c r="AV137" s="83">
        <f t="shared" ref="AV137" si="60">SUM(AW137:BE137)</f>
        <v>0</v>
      </c>
      <c r="AW137" s="80"/>
      <c r="AX137" s="80"/>
      <c r="AY137" s="80"/>
      <c r="AZ137" s="80"/>
      <c r="BA137" s="80"/>
      <c r="BB137" s="80"/>
      <c r="BC137" s="80"/>
      <c r="BD137" s="80"/>
      <c r="BE137" s="124"/>
    </row>
    <row r="138" spans="1:57" s="414" customFormat="1" ht="34" customHeight="1" thickBot="1" x14ac:dyDescent="0.25">
      <c r="A138" s="640"/>
      <c r="B138" s="642"/>
      <c r="C138" s="643"/>
      <c r="D138" s="110" t="s">
        <v>79</v>
      </c>
      <c r="E138" s="635"/>
      <c r="F138" s="638"/>
      <c r="G138" s="148">
        <f t="shared" si="45"/>
        <v>0</v>
      </c>
      <c r="H138" s="155">
        <f t="shared" si="46"/>
        <v>0</v>
      </c>
      <c r="I138" s="156"/>
      <c r="J138" s="156"/>
      <c r="K138" s="156"/>
      <c r="L138" s="157"/>
      <c r="M138" s="167">
        <f t="shared" si="47"/>
        <v>0</v>
      </c>
      <c r="N138" s="168"/>
      <c r="O138" s="168"/>
      <c r="P138" s="168"/>
      <c r="Q138" s="168"/>
      <c r="R138" s="169"/>
      <c r="S138" s="170"/>
      <c r="T138" s="168"/>
      <c r="U138" s="168"/>
      <c r="V138" s="168"/>
      <c r="W138" s="168"/>
      <c r="X138" s="169"/>
      <c r="Y138" s="170"/>
      <c r="Z138" s="169"/>
      <c r="AA138" s="171"/>
      <c r="AB138" s="59"/>
      <c r="AC138" s="59"/>
      <c r="AD138" s="59"/>
      <c r="AE138" s="59"/>
      <c r="AF138" s="60"/>
      <c r="AG138" s="171"/>
      <c r="AH138" s="60"/>
      <c r="AI138" s="171"/>
      <c r="AJ138" s="172">
        <f t="shared" si="48"/>
        <v>0</v>
      </c>
      <c r="AK138" s="171" t="s">
        <v>74</v>
      </c>
      <c r="AL138" s="59" t="s">
        <v>74</v>
      </c>
      <c r="AM138" s="60" t="s">
        <v>74</v>
      </c>
      <c r="AN138" s="171" t="s">
        <v>74</v>
      </c>
      <c r="AO138" s="59" t="s">
        <v>76</v>
      </c>
      <c r="AP138" s="60" t="s">
        <v>76</v>
      </c>
      <c r="AQ138" s="173"/>
      <c r="AR138" s="59"/>
      <c r="AS138" s="59"/>
      <c r="AT138" s="59"/>
      <c r="AU138" s="119"/>
      <c r="AV138" s="174">
        <f t="shared" si="49"/>
        <v>0</v>
      </c>
      <c r="AW138" s="168"/>
      <c r="AX138" s="168"/>
      <c r="AY138" s="168"/>
      <c r="AZ138" s="168"/>
      <c r="BA138" s="168"/>
      <c r="BB138" s="168"/>
      <c r="BC138" s="168"/>
      <c r="BD138" s="168"/>
      <c r="BE138" s="169"/>
    </row>
    <row r="139" spans="1:57" s="414" customFormat="1" ht="34" customHeight="1" x14ac:dyDescent="0.2">
      <c r="A139" s="640"/>
      <c r="B139" s="623" t="s">
        <v>127</v>
      </c>
      <c r="C139" s="630" t="s">
        <v>128</v>
      </c>
      <c r="D139" s="108" t="s">
        <v>73</v>
      </c>
      <c r="E139" s="633"/>
      <c r="F139" s="636">
        <f t="shared" ref="F139" si="61">E139-SUM(M139:M143)</f>
        <v>0</v>
      </c>
      <c r="G139" s="146">
        <f t="shared" si="45"/>
        <v>0</v>
      </c>
      <c r="H139" s="151">
        <f t="shared" si="46"/>
        <v>0</v>
      </c>
      <c r="I139" s="152"/>
      <c r="J139" s="152"/>
      <c r="K139" s="152"/>
      <c r="L139" s="66"/>
      <c r="M139" s="149">
        <f t="shared" si="47"/>
        <v>0</v>
      </c>
      <c r="N139" s="121"/>
      <c r="O139" s="121"/>
      <c r="P139" s="121"/>
      <c r="Q139" s="121"/>
      <c r="R139" s="122"/>
      <c r="S139" s="128"/>
      <c r="T139" s="121"/>
      <c r="U139" s="121"/>
      <c r="V139" s="77"/>
      <c r="W139" s="121"/>
      <c r="X139" s="122"/>
      <c r="Y139" s="128"/>
      <c r="Z139" s="122"/>
      <c r="AA139" s="70"/>
      <c r="AB139" s="77"/>
      <c r="AC139" s="77"/>
      <c r="AD139" s="77"/>
      <c r="AE139" s="77"/>
      <c r="AF139" s="71"/>
      <c r="AG139" s="70"/>
      <c r="AH139" s="71"/>
      <c r="AI139" s="70"/>
      <c r="AJ139" s="115">
        <f t="shared" si="48"/>
        <v>0</v>
      </c>
      <c r="AK139" s="70" t="s">
        <v>74</v>
      </c>
      <c r="AL139" s="77" t="s">
        <v>74</v>
      </c>
      <c r="AM139" s="71" t="s">
        <v>74</v>
      </c>
      <c r="AN139" s="70"/>
      <c r="AO139" s="77"/>
      <c r="AP139" s="71"/>
      <c r="AQ139" s="133" t="s">
        <v>74</v>
      </c>
      <c r="AR139" s="77" t="s">
        <v>74</v>
      </c>
      <c r="AS139" s="77" t="s">
        <v>74</v>
      </c>
      <c r="AT139" s="77" t="s">
        <v>74</v>
      </c>
      <c r="AU139" s="118" t="s">
        <v>74</v>
      </c>
      <c r="AV139" s="166">
        <f t="shared" si="49"/>
        <v>0</v>
      </c>
      <c r="AW139" s="121"/>
      <c r="AX139" s="121"/>
      <c r="AY139" s="121"/>
      <c r="AZ139" s="121"/>
      <c r="BA139" s="121"/>
      <c r="BB139" s="121"/>
      <c r="BC139" s="121"/>
      <c r="BD139" s="121"/>
      <c r="BE139" s="122"/>
    </row>
    <row r="140" spans="1:57" s="414" customFormat="1" ht="34" customHeight="1" x14ac:dyDescent="0.2">
      <c r="A140" s="640"/>
      <c r="B140" s="624"/>
      <c r="C140" s="631"/>
      <c r="D140" s="109" t="s">
        <v>75</v>
      </c>
      <c r="E140" s="634"/>
      <c r="F140" s="637"/>
      <c r="G140" s="147">
        <f t="shared" si="45"/>
        <v>0</v>
      </c>
      <c r="H140" s="153">
        <f t="shared" si="46"/>
        <v>0</v>
      </c>
      <c r="I140" s="150"/>
      <c r="J140" s="150"/>
      <c r="K140" s="150"/>
      <c r="L140" s="154"/>
      <c r="M140" s="79">
        <f t="shared" si="47"/>
        <v>0</v>
      </c>
      <c r="N140" s="80"/>
      <c r="O140" s="80"/>
      <c r="P140" s="80"/>
      <c r="Q140" s="80"/>
      <c r="R140" s="124"/>
      <c r="S140" s="129"/>
      <c r="T140" s="54"/>
      <c r="U140" s="54"/>
      <c r="V140" s="80"/>
      <c r="W140" s="80"/>
      <c r="X140" s="124"/>
      <c r="Y140" s="131"/>
      <c r="Z140" s="127"/>
      <c r="AA140" s="134"/>
      <c r="AB140" s="56"/>
      <c r="AC140" s="56"/>
      <c r="AD140" s="56"/>
      <c r="AE140" s="56"/>
      <c r="AF140" s="135"/>
      <c r="AG140" s="136"/>
      <c r="AH140" s="55"/>
      <c r="AI140" s="136"/>
      <c r="AJ140" s="116">
        <f t="shared" si="48"/>
        <v>0</v>
      </c>
      <c r="AK140" s="136" t="s">
        <v>76</v>
      </c>
      <c r="AL140" s="54" t="s">
        <v>76</v>
      </c>
      <c r="AM140" s="55" t="s">
        <v>76</v>
      </c>
      <c r="AN140" s="136"/>
      <c r="AO140" s="54"/>
      <c r="AP140" s="55"/>
      <c r="AQ140" s="82" t="s">
        <v>74</v>
      </c>
      <c r="AR140" s="54" t="s">
        <v>74</v>
      </c>
      <c r="AS140" s="54" t="s">
        <v>74</v>
      </c>
      <c r="AT140" s="54" t="s">
        <v>74</v>
      </c>
      <c r="AU140" s="58" t="s">
        <v>74</v>
      </c>
      <c r="AV140" s="83">
        <f t="shared" si="49"/>
        <v>0</v>
      </c>
      <c r="AW140" s="80"/>
      <c r="AX140" s="80"/>
      <c r="AY140" s="80"/>
      <c r="AZ140" s="80"/>
      <c r="BA140" s="80"/>
      <c r="BB140" s="80"/>
      <c r="BC140" s="80"/>
      <c r="BD140" s="80"/>
      <c r="BE140" s="124"/>
    </row>
    <row r="141" spans="1:57" s="414" customFormat="1" ht="34" customHeight="1" x14ac:dyDescent="0.2">
      <c r="A141" s="640"/>
      <c r="B141" s="624"/>
      <c r="C141" s="631"/>
      <c r="D141" s="109" t="s">
        <v>77</v>
      </c>
      <c r="E141" s="634"/>
      <c r="F141" s="637"/>
      <c r="G141" s="147">
        <f t="shared" si="45"/>
        <v>0</v>
      </c>
      <c r="H141" s="153">
        <f t="shared" si="46"/>
        <v>0</v>
      </c>
      <c r="I141" s="150"/>
      <c r="J141" s="150"/>
      <c r="K141" s="150"/>
      <c r="L141" s="154"/>
      <c r="M141" s="79">
        <f t="shared" si="47"/>
        <v>0</v>
      </c>
      <c r="N141" s="80"/>
      <c r="O141" s="80"/>
      <c r="P141" s="80"/>
      <c r="Q141" s="84"/>
      <c r="R141" s="124"/>
      <c r="S141" s="129"/>
      <c r="T141" s="80"/>
      <c r="U141" s="80"/>
      <c r="V141" s="80"/>
      <c r="W141" s="80"/>
      <c r="X141" s="124"/>
      <c r="Y141" s="131"/>
      <c r="Z141" s="127"/>
      <c r="AA141" s="134"/>
      <c r="AB141" s="56"/>
      <c r="AC141" s="56"/>
      <c r="AD141" s="56"/>
      <c r="AE141" s="56"/>
      <c r="AF141" s="135"/>
      <c r="AG141" s="136"/>
      <c r="AH141" s="55"/>
      <c r="AI141" s="136"/>
      <c r="AJ141" s="116">
        <f t="shared" si="48"/>
        <v>0</v>
      </c>
      <c r="AK141" s="136"/>
      <c r="AL141" s="54"/>
      <c r="AM141" s="55"/>
      <c r="AN141" s="136" t="s">
        <v>74</v>
      </c>
      <c r="AO141" s="54" t="s">
        <v>74</v>
      </c>
      <c r="AP141" s="55" t="s">
        <v>74</v>
      </c>
      <c r="AQ141" s="82" t="s">
        <v>74</v>
      </c>
      <c r="AR141" s="54" t="s">
        <v>74</v>
      </c>
      <c r="AS141" s="54" t="s">
        <v>74</v>
      </c>
      <c r="AT141" s="54" t="s">
        <v>74</v>
      </c>
      <c r="AU141" s="58" t="s">
        <v>74</v>
      </c>
      <c r="AV141" s="83">
        <f t="shared" si="49"/>
        <v>0</v>
      </c>
      <c r="AW141" s="80"/>
      <c r="AX141" s="80"/>
      <c r="AY141" s="80"/>
      <c r="AZ141" s="80"/>
      <c r="BA141" s="80"/>
      <c r="BB141" s="80"/>
      <c r="BC141" s="80"/>
      <c r="BD141" s="80"/>
      <c r="BE141" s="124"/>
    </row>
    <row r="142" spans="1:57" s="414" customFormat="1" ht="34" customHeight="1" x14ac:dyDescent="0.2">
      <c r="A142" s="640"/>
      <c r="B142" s="624"/>
      <c r="C142" s="631"/>
      <c r="D142" s="109" t="s">
        <v>78</v>
      </c>
      <c r="E142" s="634"/>
      <c r="F142" s="637"/>
      <c r="G142" s="147">
        <f>SUM(M142,AV142)</f>
        <v>1</v>
      </c>
      <c r="H142" s="153">
        <f t="shared" si="46"/>
        <v>0</v>
      </c>
      <c r="I142" s="150"/>
      <c r="J142" s="150"/>
      <c r="K142" s="150"/>
      <c r="L142" s="154"/>
      <c r="M142" s="79">
        <f t="shared" si="47"/>
        <v>0</v>
      </c>
      <c r="N142" s="80"/>
      <c r="O142" s="80"/>
      <c r="P142" s="80"/>
      <c r="Q142" s="80"/>
      <c r="R142" s="124"/>
      <c r="S142" s="129"/>
      <c r="T142" s="80"/>
      <c r="U142" s="80"/>
      <c r="V142" s="80"/>
      <c r="W142" s="80"/>
      <c r="X142" s="124"/>
      <c r="Y142" s="131"/>
      <c r="Z142" s="127"/>
      <c r="AA142" s="134"/>
      <c r="AB142" s="56"/>
      <c r="AC142" s="56"/>
      <c r="AD142" s="56"/>
      <c r="AE142" s="56"/>
      <c r="AF142" s="135"/>
      <c r="AG142" s="136"/>
      <c r="AH142" s="55"/>
      <c r="AI142" s="136"/>
      <c r="AJ142" s="116">
        <f t="shared" si="48"/>
        <v>0</v>
      </c>
      <c r="AK142" s="136" t="s">
        <v>76</v>
      </c>
      <c r="AL142" s="54" t="s">
        <v>76</v>
      </c>
      <c r="AM142" s="55" t="s">
        <v>76</v>
      </c>
      <c r="AN142" s="136" t="s">
        <v>74</v>
      </c>
      <c r="AO142" s="54" t="s">
        <v>74</v>
      </c>
      <c r="AP142" s="55" t="s">
        <v>74</v>
      </c>
      <c r="AQ142" s="142"/>
      <c r="AR142" s="62"/>
      <c r="AS142" s="62"/>
      <c r="AT142" s="62"/>
      <c r="AU142" s="64"/>
      <c r="AV142" s="83">
        <f t="shared" si="49"/>
        <v>1</v>
      </c>
      <c r="AW142" s="80"/>
      <c r="AX142" s="80"/>
      <c r="AY142" s="80"/>
      <c r="AZ142" s="80"/>
      <c r="BA142" s="80"/>
      <c r="BB142" s="80"/>
      <c r="BC142" s="80"/>
      <c r="BD142" s="80">
        <v>1</v>
      </c>
      <c r="BE142" s="124"/>
    </row>
    <row r="143" spans="1:57" s="414" customFormat="1" ht="34" customHeight="1" thickBot="1" x14ac:dyDescent="0.25">
      <c r="A143" s="640"/>
      <c r="B143" s="629"/>
      <c r="C143" s="632"/>
      <c r="D143" s="111" t="s">
        <v>79</v>
      </c>
      <c r="E143" s="635"/>
      <c r="F143" s="638"/>
      <c r="G143" s="148">
        <f t="shared" si="45"/>
        <v>0</v>
      </c>
      <c r="H143" s="155">
        <f t="shared" si="46"/>
        <v>0</v>
      </c>
      <c r="I143" s="156"/>
      <c r="J143" s="156"/>
      <c r="K143" s="156"/>
      <c r="L143" s="157"/>
      <c r="M143" s="167">
        <f t="shared" si="47"/>
        <v>0</v>
      </c>
      <c r="N143" s="168"/>
      <c r="O143" s="168"/>
      <c r="P143" s="168"/>
      <c r="Q143" s="168"/>
      <c r="R143" s="169"/>
      <c r="S143" s="170"/>
      <c r="T143" s="168"/>
      <c r="U143" s="168"/>
      <c r="V143" s="168"/>
      <c r="W143" s="168"/>
      <c r="X143" s="169"/>
      <c r="Y143" s="170"/>
      <c r="Z143" s="169"/>
      <c r="AA143" s="171"/>
      <c r="AB143" s="59"/>
      <c r="AC143" s="59"/>
      <c r="AD143" s="59"/>
      <c r="AE143" s="59"/>
      <c r="AF143" s="60"/>
      <c r="AG143" s="171"/>
      <c r="AH143" s="60"/>
      <c r="AI143" s="171"/>
      <c r="AJ143" s="172">
        <f t="shared" si="48"/>
        <v>0</v>
      </c>
      <c r="AK143" s="171" t="s">
        <v>74</v>
      </c>
      <c r="AL143" s="59" t="s">
        <v>74</v>
      </c>
      <c r="AM143" s="60" t="s">
        <v>74</v>
      </c>
      <c r="AN143" s="171" t="s">
        <v>74</v>
      </c>
      <c r="AO143" s="59" t="s">
        <v>76</v>
      </c>
      <c r="AP143" s="60" t="s">
        <v>76</v>
      </c>
      <c r="AQ143" s="173"/>
      <c r="AR143" s="59"/>
      <c r="AS143" s="59"/>
      <c r="AT143" s="59"/>
      <c r="AU143" s="119"/>
      <c r="AV143" s="174">
        <f t="shared" si="49"/>
        <v>0</v>
      </c>
      <c r="AW143" s="168"/>
      <c r="AX143" s="168"/>
      <c r="AY143" s="168"/>
      <c r="AZ143" s="168"/>
      <c r="BA143" s="168"/>
      <c r="BB143" s="168"/>
      <c r="BC143" s="168"/>
      <c r="BD143" s="168"/>
      <c r="BE143" s="169"/>
    </row>
    <row r="144" spans="1:57" s="414" customFormat="1" ht="34" customHeight="1" x14ac:dyDescent="0.2">
      <c r="A144" s="640"/>
      <c r="B144" s="623" t="s">
        <v>129</v>
      </c>
      <c r="C144" s="630" t="s">
        <v>130</v>
      </c>
      <c r="D144" s="108" t="s">
        <v>73</v>
      </c>
      <c r="E144" s="633">
        <v>30</v>
      </c>
      <c r="F144" s="636">
        <f t="shared" ref="F144" si="62">E144-SUM(M144:M148)</f>
        <v>30</v>
      </c>
      <c r="G144" s="146">
        <f t="shared" si="45"/>
        <v>0</v>
      </c>
      <c r="H144" s="151">
        <f t="shared" si="46"/>
        <v>0</v>
      </c>
      <c r="I144" s="152"/>
      <c r="J144" s="152"/>
      <c r="K144" s="152"/>
      <c r="L144" s="66"/>
      <c r="M144" s="149">
        <f t="shared" si="47"/>
        <v>0</v>
      </c>
      <c r="N144" s="121"/>
      <c r="O144" s="121"/>
      <c r="P144" s="121"/>
      <c r="Q144" s="121"/>
      <c r="R144" s="122"/>
      <c r="S144" s="128"/>
      <c r="T144" s="121"/>
      <c r="U144" s="121"/>
      <c r="V144" s="77"/>
      <c r="W144" s="121"/>
      <c r="X144" s="122"/>
      <c r="Y144" s="128"/>
      <c r="Z144" s="122"/>
      <c r="AA144" s="70"/>
      <c r="AB144" s="77"/>
      <c r="AC144" s="77"/>
      <c r="AD144" s="77"/>
      <c r="AE144" s="77"/>
      <c r="AF144" s="71"/>
      <c r="AG144" s="70"/>
      <c r="AH144" s="71"/>
      <c r="AI144" s="70"/>
      <c r="AJ144" s="115">
        <f t="shared" si="48"/>
        <v>0</v>
      </c>
      <c r="AK144" s="70" t="s">
        <v>74</v>
      </c>
      <c r="AL144" s="77" t="s">
        <v>74</v>
      </c>
      <c r="AM144" s="71" t="s">
        <v>74</v>
      </c>
      <c r="AN144" s="70"/>
      <c r="AO144" s="77"/>
      <c r="AP144" s="71"/>
      <c r="AQ144" s="133" t="s">
        <v>74</v>
      </c>
      <c r="AR144" s="77" t="s">
        <v>74</v>
      </c>
      <c r="AS144" s="77" t="s">
        <v>74</v>
      </c>
      <c r="AT144" s="77" t="s">
        <v>74</v>
      </c>
      <c r="AU144" s="118" t="s">
        <v>74</v>
      </c>
      <c r="AV144" s="166">
        <f t="shared" si="49"/>
        <v>0</v>
      </c>
      <c r="AW144" s="121"/>
      <c r="AX144" s="121"/>
      <c r="AY144" s="121"/>
      <c r="AZ144" s="121"/>
      <c r="BA144" s="121"/>
      <c r="BB144" s="121"/>
      <c r="BC144" s="121"/>
      <c r="BD144" s="121"/>
      <c r="BE144" s="122"/>
    </row>
    <row r="145" spans="1:57" s="414" customFormat="1" ht="34" customHeight="1" x14ac:dyDescent="0.2">
      <c r="A145" s="640"/>
      <c r="B145" s="624"/>
      <c r="C145" s="631"/>
      <c r="D145" s="109" t="s">
        <v>75</v>
      </c>
      <c r="E145" s="634"/>
      <c r="F145" s="637"/>
      <c r="G145" s="147">
        <f t="shared" si="45"/>
        <v>0</v>
      </c>
      <c r="H145" s="153">
        <f t="shared" si="46"/>
        <v>0</v>
      </c>
      <c r="I145" s="150"/>
      <c r="J145" s="150"/>
      <c r="K145" s="150"/>
      <c r="L145" s="154"/>
      <c r="M145" s="79">
        <f t="shared" si="47"/>
        <v>0</v>
      </c>
      <c r="N145" s="80"/>
      <c r="O145" s="80"/>
      <c r="P145" s="80"/>
      <c r="Q145" s="80"/>
      <c r="R145" s="124"/>
      <c r="S145" s="129"/>
      <c r="T145" s="54"/>
      <c r="U145" s="54"/>
      <c r="V145" s="80"/>
      <c r="W145" s="80"/>
      <c r="X145" s="124"/>
      <c r="Y145" s="131"/>
      <c r="Z145" s="127"/>
      <c r="AA145" s="134"/>
      <c r="AB145" s="56"/>
      <c r="AC145" s="56"/>
      <c r="AD145" s="56"/>
      <c r="AE145" s="56"/>
      <c r="AF145" s="135"/>
      <c r="AG145" s="136"/>
      <c r="AH145" s="55"/>
      <c r="AI145" s="136"/>
      <c r="AJ145" s="116">
        <f t="shared" si="48"/>
        <v>0</v>
      </c>
      <c r="AK145" s="136" t="s">
        <v>76</v>
      </c>
      <c r="AL145" s="54" t="s">
        <v>76</v>
      </c>
      <c r="AM145" s="55" t="s">
        <v>76</v>
      </c>
      <c r="AN145" s="136"/>
      <c r="AO145" s="54"/>
      <c r="AP145" s="55"/>
      <c r="AQ145" s="82" t="s">
        <v>74</v>
      </c>
      <c r="AR145" s="54" t="s">
        <v>74</v>
      </c>
      <c r="AS145" s="54" t="s">
        <v>74</v>
      </c>
      <c r="AT145" s="54" t="s">
        <v>74</v>
      </c>
      <c r="AU145" s="58" t="s">
        <v>74</v>
      </c>
      <c r="AV145" s="83">
        <f t="shared" si="49"/>
        <v>0</v>
      </c>
      <c r="AW145" s="80"/>
      <c r="AX145" s="80"/>
      <c r="AY145" s="80"/>
      <c r="AZ145" s="80"/>
      <c r="BA145" s="80"/>
      <c r="BB145" s="80"/>
      <c r="BC145" s="80"/>
      <c r="BD145" s="80"/>
      <c r="BE145" s="124"/>
    </row>
    <row r="146" spans="1:57" s="414" customFormat="1" ht="34" customHeight="1" x14ac:dyDescent="0.2">
      <c r="A146" s="640"/>
      <c r="B146" s="624"/>
      <c r="C146" s="631"/>
      <c r="D146" s="109" t="s">
        <v>77</v>
      </c>
      <c r="E146" s="634"/>
      <c r="F146" s="637"/>
      <c r="G146" s="147">
        <f t="shared" si="45"/>
        <v>0</v>
      </c>
      <c r="H146" s="153">
        <f t="shared" si="46"/>
        <v>0</v>
      </c>
      <c r="I146" s="150"/>
      <c r="J146" s="150"/>
      <c r="K146" s="150"/>
      <c r="L146" s="154"/>
      <c r="M146" s="79">
        <f t="shared" si="47"/>
        <v>0</v>
      </c>
      <c r="N146" s="80"/>
      <c r="O146" s="80"/>
      <c r="P146" s="80"/>
      <c r="Q146" s="84"/>
      <c r="R146" s="124"/>
      <c r="S146" s="129"/>
      <c r="T146" s="80"/>
      <c r="U146" s="80"/>
      <c r="V146" s="80"/>
      <c r="W146" s="80"/>
      <c r="X146" s="124"/>
      <c r="Y146" s="131"/>
      <c r="Z146" s="127"/>
      <c r="AA146" s="134"/>
      <c r="AB146" s="56"/>
      <c r="AC146" s="56"/>
      <c r="AD146" s="56"/>
      <c r="AE146" s="56"/>
      <c r="AF146" s="135"/>
      <c r="AG146" s="136"/>
      <c r="AH146" s="55"/>
      <c r="AI146" s="136"/>
      <c r="AJ146" s="116">
        <f t="shared" si="48"/>
        <v>0</v>
      </c>
      <c r="AK146" s="136"/>
      <c r="AL146" s="54"/>
      <c r="AM146" s="55"/>
      <c r="AN146" s="136" t="s">
        <v>74</v>
      </c>
      <c r="AO146" s="54" t="s">
        <v>74</v>
      </c>
      <c r="AP146" s="55" t="s">
        <v>74</v>
      </c>
      <c r="AQ146" s="82" t="s">
        <v>74</v>
      </c>
      <c r="AR146" s="54" t="s">
        <v>74</v>
      </c>
      <c r="AS146" s="54" t="s">
        <v>74</v>
      </c>
      <c r="AT146" s="54" t="s">
        <v>74</v>
      </c>
      <c r="AU146" s="58" t="s">
        <v>74</v>
      </c>
      <c r="AV146" s="83">
        <f t="shared" si="49"/>
        <v>0</v>
      </c>
      <c r="AW146" s="80"/>
      <c r="AX146" s="80"/>
      <c r="AY146" s="80"/>
      <c r="AZ146" s="80"/>
      <c r="BA146" s="80"/>
      <c r="BB146" s="80"/>
      <c r="BC146" s="80"/>
      <c r="BD146" s="80"/>
      <c r="BE146" s="124"/>
    </row>
    <row r="147" spans="1:57" s="414" customFormat="1" ht="34" customHeight="1" x14ac:dyDescent="0.2">
      <c r="A147" s="640"/>
      <c r="B147" s="624"/>
      <c r="C147" s="631"/>
      <c r="D147" s="109" t="s">
        <v>78</v>
      </c>
      <c r="E147" s="634"/>
      <c r="F147" s="637"/>
      <c r="G147" s="147">
        <f t="shared" si="45"/>
        <v>0</v>
      </c>
      <c r="H147" s="153">
        <f t="shared" si="46"/>
        <v>0</v>
      </c>
      <c r="I147" s="150"/>
      <c r="J147" s="150"/>
      <c r="K147" s="150"/>
      <c r="L147" s="154"/>
      <c r="M147" s="79">
        <f t="shared" si="47"/>
        <v>0</v>
      </c>
      <c r="N147" s="80"/>
      <c r="O147" s="80"/>
      <c r="P147" s="80"/>
      <c r="Q147" s="80"/>
      <c r="R147" s="124"/>
      <c r="S147" s="129"/>
      <c r="T147" s="80"/>
      <c r="U147" s="80"/>
      <c r="V147" s="80"/>
      <c r="W147" s="80"/>
      <c r="X147" s="124"/>
      <c r="Y147" s="131"/>
      <c r="Z147" s="127"/>
      <c r="AA147" s="134"/>
      <c r="AB147" s="56"/>
      <c r="AC147" s="56"/>
      <c r="AD147" s="56"/>
      <c r="AE147" s="56"/>
      <c r="AF147" s="135"/>
      <c r="AG147" s="136"/>
      <c r="AH147" s="55"/>
      <c r="AI147" s="136"/>
      <c r="AJ147" s="116">
        <f t="shared" si="48"/>
        <v>0</v>
      </c>
      <c r="AK147" s="136" t="s">
        <v>76</v>
      </c>
      <c r="AL147" s="54" t="s">
        <v>76</v>
      </c>
      <c r="AM147" s="55" t="s">
        <v>76</v>
      </c>
      <c r="AN147" s="136" t="s">
        <v>74</v>
      </c>
      <c r="AO147" s="54" t="s">
        <v>74</v>
      </c>
      <c r="AP147" s="55" t="s">
        <v>74</v>
      </c>
      <c r="AQ147" s="142"/>
      <c r="AR147" s="62"/>
      <c r="AS147" s="62"/>
      <c r="AT147" s="62"/>
      <c r="AU147" s="64"/>
      <c r="AV147" s="83">
        <f t="shared" si="49"/>
        <v>0</v>
      </c>
      <c r="AW147" s="80"/>
      <c r="AX147" s="80"/>
      <c r="AY147" s="80"/>
      <c r="AZ147" s="80"/>
      <c r="BA147" s="80"/>
      <c r="BB147" s="80"/>
      <c r="BC147" s="80"/>
      <c r="BD147" s="80"/>
      <c r="BE147" s="124"/>
    </row>
    <row r="148" spans="1:57" s="414" customFormat="1" ht="34" customHeight="1" thickBot="1" x14ac:dyDescent="0.25">
      <c r="A148" s="640"/>
      <c r="B148" s="642"/>
      <c r="C148" s="632"/>
      <c r="D148" s="111" t="s">
        <v>79</v>
      </c>
      <c r="E148" s="635"/>
      <c r="F148" s="638"/>
      <c r="G148" s="148">
        <f t="shared" si="45"/>
        <v>0</v>
      </c>
      <c r="H148" s="155">
        <f t="shared" si="46"/>
        <v>0</v>
      </c>
      <c r="I148" s="156"/>
      <c r="J148" s="156"/>
      <c r="K148" s="156"/>
      <c r="L148" s="157"/>
      <c r="M148" s="167">
        <f t="shared" si="47"/>
        <v>0</v>
      </c>
      <c r="N148" s="168"/>
      <c r="O148" s="168"/>
      <c r="P148" s="168"/>
      <c r="Q148" s="168"/>
      <c r="R148" s="169"/>
      <c r="S148" s="170"/>
      <c r="T148" s="168"/>
      <c r="U148" s="168"/>
      <c r="V148" s="168"/>
      <c r="W148" s="168"/>
      <c r="X148" s="169"/>
      <c r="Y148" s="170"/>
      <c r="Z148" s="169"/>
      <c r="AA148" s="171"/>
      <c r="AB148" s="59"/>
      <c r="AC148" s="59"/>
      <c r="AD148" s="59"/>
      <c r="AE148" s="59"/>
      <c r="AF148" s="60"/>
      <c r="AG148" s="171"/>
      <c r="AH148" s="60"/>
      <c r="AI148" s="171"/>
      <c r="AJ148" s="172">
        <f t="shared" si="48"/>
        <v>0</v>
      </c>
      <c r="AK148" s="171" t="s">
        <v>74</v>
      </c>
      <c r="AL148" s="59" t="s">
        <v>74</v>
      </c>
      <c r="AM148" s="60" t="s">
        <v>74</v>
      </c>
      <c r="AN148" s="171" t="s">
        <v>74</v>
      </c>
      <c r="AO148" s="59" t="s">
        <v>76</v>
      </c>
      <c r="AP148" s="60" t="s">
        <v>76</v>
      </c>
      <c r="AQ148" s="173"/>
      <c r="AR148" s="59"/>
      <c r="AS148" s="59"/>
      <c r="AT148" s="59"/>
      <c r="AU148" s="119"/>
      <c r="AV148" s="174">
        <f t="shared" si="49"/>
        <v>0</v>
      </c>
      <c r="AW148" s="168"/>
      <c r="AX148" s="168"/>
      <c r="AY148" s="168"/>
      <c r="AZ148" s="168"/>
      <c r="BA148" s="168"/>
      <c r="BB148" s="168"/>
      <c r="BC148" s="168"/>
      <c r="BD148" s="168"/>
      <c r="BE148" s="169"/>
    </row>
    <row r="149" spans="1:57" s="414" customFormat="1" ht="34" customHeight="1" x14ac:dyDescent="0.2">
      <c r="A149" s="640"/>
      <c r="B149" s="623" t="s">
        <v>131</v>
      </c>
      <c r="C149" s="630" t="s">
        <v>132</v>
      </c>
      <c r="D149" s="108" t="s">
        <v>73</v>
      </c>
      <c r="E149" s="633">
        <v>50</v>
      </c>
      <c r="F149" s="636">
        <f t="shared" ref="F149" si="63">E149-SUM(M149:M153)</f>
        <v>7</v>
      </c>
      <c r="G149" s="146">
        <f t="shared" si="45"/>
        <v>0</v>
      </c>
      <c r="H149" s="151">
        <f t="shared" si="46"/>
        <v>0</v>
      </c>
      <c r="I149" s="152"/>
      <c r="J149" s="152"/>
      <c r="K149" s="152"/>
      <c r="L149" s="66"/>
      <c r="M149" s="149">
        <f t="shared" si="47"/>
        <v>0</v>
      </c>
      <c r="N149" s="121"/>
      <c r="O149" s="121"/>
      <c r="P149" s="121"/>
      <c r="Q149" s="121"/>
      <c r="R149" s="122"/>
      <c r="S149" s="128"/>
      <c r="T149" s="121"/>
      <c r="U149" s="121"/>
      <c r="V149" s="77"/>
      <c r="W149" s="121"/>
      <c r="X149" s="122"/>
      <c r="Y149" s="128"/>
      <c r="Z149" s="122"/>
      <c r="AA149" s="70"/>
      <c r="AB149" s="77"/>
      <c r="AC149" s="77"/>
      <c r="AD149" s="77"/>
      <c r="AE149" s="77"/>
      <c r="AF149" s="71"/>
      <c r="AG149" s="70"/>
      <c r="AH149" s="71"/>
      <c r="AI149" s="70"/>
      <c r="AJ149" s="115">
        <f t="shared" si="48"/>
        <v>0</v>
      </c>
      <c r="AK149" s="70" t="s">
        <v>74</v>
      </c>
      <c r="AL149" s="77" t="s">
        <v>74</v>
      </c>
      <c r="AM149" s="71" t="s">
        <v>74</v>
      </c>
      <c r="AN149" s="70"/>
      <c r="AO149" s="77"/>
      <c r="AP149" s="71"/>
      <c r="AQ149" s="133" t="s">
        <v>74</v>
      </c>
      <c r="AR149" s="77" t="s">
        <v>74</v>
      </c>
      <c r="AS149" s="77" t="s">
        <v>74</v>
      </c>
      <c r="AT149" s="77" t="s">
        <v>74</v>
      </c>
      <c r="AU149" s="118" t="s">
        <v>74</v>
      </c>
      <c r="AV149" s="166">
        <f t="shared" si="49"/>
        <v>0</v>
      </c>
      <c r="AW149" s="121"/>
      <c r="AX149" s="121"/>
      <c r="AY149" s="121"/>
      <c r="AZ149" s="121"/>
      <c r="BA149" s="121"/>
      <c r="BB149" s="121"/>
      <c r="BC149" s="121"/>
      <c r="BD149" s="121"/>
      <c r="BE149" s="122"/>
    </row>
    <row r="150" spans="1:57" s="414" customFormat="1" ht="34" customHeight="1" x14ac:dyDescent="0.2">
      <c r="A150" s="640"/>
      <c r="B150" s="624"/>
      <c r="C150" s="631"/>
      <c r="D150" s="109" t="s">
        <v>75</v>
      </c>
      <c r="E150" s="634"/>
      <c r="F150" s="637"/>
      <c r="G150" s="147">
        <f t="shared" si="45"/>
        <v>0</v>
      </c>
      <c r="H150" s="153">
        <f t="shared" si="46"/>
        <v>0</v>
      </c>
      <c r="I150" s="150"/>
      <c r="J150" s="150"/>
      <c r="K150" s="150"/>
      <c r="L150" s="154"/>
      <c r="M150" s="79">
        <f t="shared" si="47"/>
        <v>0</v>
      </c>
      <c r="N150" s="80"/>
      <c r="O150" s="80"/>
      <c r="P150" s="80"/>
      <c r="Q150" s="80"/>
      <c r="R150" s="124"/>
      <c r="S150" s="129"/>
      <c r="T150" s="54"/>
      <c r="U150" s="54"/>
      <c r="V150" s="80"/>
      <c r="W150" s="80"/>
      <c r="X150" s="124"/>
      <c r="Y150" s="131"/>
      <c r="Z150" s="127"/>
      <c r="AA150" s="134"/>
      <c r="AB150" s="56"/>
      <c r="AC150" s="56"/>
      <c r="AD150" s="56"/>
      <c r="AE150" s="56"/>
      <c r="AF150" s="135"/>
      <c r="AG150" s="136"/>
      <c r="AH150" s="55"/>
      <c r="AI150" s="136"/>
      <c r="AJ150" s="116">
        <f t="shared" si="48"/>
        <v>0</v>
      </c>
      <c r="AK150" s="136" t="s">
        <v>76</v>
      </c>
      <c r="AL150" s="54" t="s">
        <v>76</v>
      </c>
      <c r="AM150" s="55" t="s">
        <v>76</v>
      </c>
      <c r="AN150" s="136"/>
      <c r="AO150" s="54"/>
      <c r="AP150" s="55"/>
      <c r="AQ150" s="82" t="s">
        <v>74</v>
      </c>
      <c r="AR150" s="54" t="s">
        <v>74</v>
      </c>
      <c r="AS150" s="54" t="s">
        <v>74</v>
      </c>
      <c r="AT150" s="54" t="s">
        <v>74</v>
      </c>
      <c r="AU150" s="58" t="s">
        <v>74</v>
      </c>
      <c r="AV150" s="83">
        <f t="shared" si="49"/>
        <v>0</v>
      </c>
      <c r="AW150" s="80"/>
      <c r="AX150" s="80"/>
      <c r="AY150" s="80"/>
      <c r="AZ150" s="80"/>
      <c r="BA150" s="80"/>
      <c r="BB150" s="80"/>
      <c r="BC150" s="80"/>
      <c r="BD150" s="80"/>
      <c r="BE150" s="124"/>
    </row>
    <row r="151" spans="1:57" s="414" customFormat="1" ht="34" customHeight="1" x14ac:dyDescent="0.2">
      <c r="A151" s="640"/>
      <c r="B151" s="624"/>
      <c r="C151" s="631"/>
      <c r="D151" s="109" t="s">
        <v>77</v>
      </c>
      <c r="E151" s="634"/>
      <c r="F151" s="637"/>
      <c r="G151" s="147">
        <f t="shared" si="45"/>
        <v>0</v>
      </c>
      <c r="H151" s="153">
        <f t="shared" si="46"/>
        <v>0</v>
      </c>
      <c r="I151" s="150"/>
      <c r="J151" s="150"/>
      <c r="K151" s="150"/>
      <c r="L151" s="154"/>
      <c r="M151" s="79">
        <f t="shared" si="47"/>
        <v>0</v>
      </c>
      <c r="N151" s="80"/>
      <c r="O151" s="80"/>
      <c r="P151" s="80"/>
      <c r="Q151" s="84"/>
      <c r="R151" s="124"/>
      <c r="S151" s="129"/>
      <c r="T151" s="80"/>
      <c r="U151" s="80"/>
      <c r="V151" s="80"/>
      <c r="W151" s="80"/>
      <c r="X151" s="124"/>
      <c r="Y151" s="131"/>
      <c r="Z151" s="127"/>
      <c r="AA151" s="134"/>
      <c r="AB151" s="56"/>
      <c r="AC151" s="56"/>
      <c r="AD151" s="56"/>
      <c r="AE151" s="56"/>
      <c r="AF151" s="135"/>
      <c r="AG151" s="136"/>
      <c r="AH151" s="55"/>
      <c r="AI151" s="136"/>
      <c r="AJ151" s="116">
        <f t="shared" si="48"/>
        <v>0</v>
      </c>
      <c r="AK151" s="136"/>
      <c r="AL151" s="54"/>
      <c r="AM151" s="55"/>
      <c r="AN151" s="136" t="s">
        <v>74</v>
      </c>
      <c r="AO151" s="54" t="s">
        <v>74</v>
      </c>
      <c r="AP151" s="55" t="s">
        <v>74</v>
      </c>
      <c r="AQ151" s="82" t="s">
        <v>74</v>
      </c>
      <c r="AR151" s="54" t="s">
        <v>74</v>
      </c>
      <c r="AS151" s="54" t="s">
        <v>74</v>
      </c>
      <c r="AT151" s="54" t="s">
        <v>74</v>
      </c>
      <c r="AU151" s="58" t="s">
        <v>74</v>
      </c>
      <c r="AV151" s="83">
        <f t="shared" si="49"/>
        <v>0</v>
      </c>
      <c r="AW151" s="80"/>
      <c r="AX151" s="80"/>
      <c r="AY151" s="80"/>
      <c r="AZ151" s="80"/>
      <c r="BA151" s="80"/>
      <c r="BB151" s="80"/>
      <c r="BC151" s="80"/>
      <c r="BD151" s="80"/>
      <c r="BE151" s="124"/>
    </row>
    <row r="152" spans="1:57" s="414" customFormat="1" ht="34" customHeight="1" x14ac:dyDescent="0.2">
      <c r="A152" s="640"/>
      <c r="B152" s="624"/>
      <c r="C152" s="631"/>
      <c r="D152" s="109" t="s">
        <v>78</v>
      </c>
      <c r="E152" s="634"/>
      <c r="F152" s="637"/>
      <c r="G152" s="147">
        <f t="shared" si="45"/>
        <v>47</v>
      </c>
      <c r="H152" s="153">
        <f t="shared" ref="H152" si="64">SUM(I152:L152)</f>
        <v>0</v>
      </c>
      <c r="I152" s="150"/>
      <c r="J152" s="150"/>
      <c r="K152" s="150"/>
      <c r="L152" s="154"/>
      <c r="M152" s="79">
        <v>43</v>
      </c>
      <c r="N152" s="80">
        <v>43</v>
      </c>
      <c r="O152" s="80"/>
      <c r="P152" s="80"/>
      <c r="Q152" s="80"/>
      <c r="R152" s="124"/>
      <c r="S152" s="129">
        <v>9</v>
      </c>
      <c r="T152" s="80"/>
      <c r="U152" s="80"/>
      <c r="V152" s="80">
        <v>32</v>
      </c>
      <c r="W152" s="80">
        <v>2</v>
      </c>
      <c r="X152" s="124"/>
      <c r="Y152" s="131">
        <v>35</v>
      </c>
      <c r="Z152" s="127">
        <v>8</v>
      </c>
      <c r="AA152" s="134"/>
      <c r="AB152" s="56">
        <v>23</v>
      </c>
      <c r="AC152" s="56">
        <v>23</v>
      </c>
      <c r="AD152" s="56">
        <v>11</v>
      </c>
      <c r="AE152" s="56">
        <v>33</v>
      </c>
      <c r="AF152" s="135">
        <v>3</v>
      </c>
      <c r="AG152" s="136">
        <v>48</v>
      </c>
      <c r="AH152" s="55">
        <v>3</v>
      </c>
      <c r="AI152" s="136">
        <v>85</v>
      </c>
      <c r="AJ152" s="116">
        <v>43</v>
      </c>
      <c r="AK152" s="136" t="s">
        <v>76</v>
      </c>
      <c r="AL152" s="54" t="s">
        <v>76</v>
      </c>
      <c r="AM152" s="55" t="s">
        <v>76</v>
      </c>
      <c r="AN152" s="136" t="s">
        <v>74</v>
      </c>
      <c r="AO152" s="54" t="s">
        <v>74</v>
      </c>
      <c r="AP152" s="55" t="s">
        <v>74</v>
      </c>
      <c r="AQ152" s="142">
        <v>4</v>
      </c>
      <c r="AR152" s="62">
        <v>6</v>
      </c>
      <c r="AS152" s="62">
        <v>33</v>
      </c>
      <c r="AT152" s="62">
        <v>0</v>
      </c>
      <c r="AU152" s="64">
        <v>0</v>
      </c>
      <c r="AV152" s="83">
        <v>4</v>
      </c>
      <c r="AW152" s="80"/>
      <c r="AX152" s="80"/>
      <c r="AY152" s="80"/>
      <c r="AZ152" s="80"/>
      <c r="BA152" s="80"/>
      <c r="BB152" s="80"/>
      <c r="BC152" s="80"/>
      <c r="BD152" s="80">
        <v>4</v>
      </c>
      <c r="BE152" s="124"/>
    </row>
    <row r="153" spans="1:57" s="414" customFormat="1" ht="34" customHeight="1" thickBot="1" x14ac:dyDescent="0.25">
      <c r="A153" s="640"/>
      <c r="B153" s="642"/>
      <c r="C153" s="643"/>
      <c r="D153" s="110" t="s">
        <v>79</v>
      </c>
      <c r="E153" s="635"/>
      <c r="F153" s="638"/>
      <c r="G153" s="148">
        <f t="shared" si="45"/>
        <v>0</v>
      </c>
      <c r="H153" s="155">
        <f t="shared" si="46"/>
        <v>0</v>
      </c>
      <c r="I153" s="156"/>
      <c r="J153" s="156"/>
      <c r="K153" s="156"/>
      <c r="L153" s="157"/>
      <c r="M153" s="167">
        <f t="shared" si="47"/>
        <v>0</v>
      </c>
      <c r="N153" s="168"/>
      <c r="O153" s="168"/>
      <c r="P153" s="168"/>
      <c r="Q153" s="168"/>
      <c r="R153" s="169"/>
      <c r="S153" s="170"/>
      <c r="T153" s="168"/>
      <c r="U153" s="168"/>
      <c r="V153" s="168"/>
      <c r="W153" s="168"/>
      <c r="X153" s="169"/>
      <c r="Y153" s="170"/>
      <c r="Z153" s="169"/>
      <c r="AA153" s="171"/>
      <c r="AB153" s="59"/>
      <c r="AC153" s="59"/>
      <c r="AD153" s="59"/>
      <c r="AE153" s="59"/>
      <c r="AF153" s="60"/>
      <c r="AG153" s="171"/>
      <c r="AH153" s="60"/>
      <c r="AI153" s="171"/>
      <c r="AJ153" s="172">
        <f t="shared" si="48"/>
        <v>0</v>
      </c>
      <c r="AK153" s="171" t="s">
        <v>74</v>
      </c>
      <c r="AL153" s="59" t="s">
        <v>74</v>
      </c>
      <c r="AM153" s="60" t="s">
        <v>74</v>
      </c>
      <c r="AN153" s="171" t="s">
        <v>74</v>
      </c>
      <c r="AO153" s="59" t="s">
        <v>76</v>
      </c>
      <c r="AP153" s="60" t="s">
        <v>76</v>
      </c>
      <c r="AQ153" s="173"/>
      <c r="AR153" s="59"/>
      <c r="AS153" s="59"/>
      <c r="AT153" s="59"/>
      <c r="AU153" s="119"/>
      <c r="AV153" s="174">
        <f t="shared" si="49"/>
        <v>0</v>
      </c>
      <c r="AW153" s="168"/>
      <c r="AX153" s="168"/>
      <c r="AY153" s="168"/>
      <c r="AZ153" s="168"/>
      <c r="BA153" s="168"/>
      <c r="BB153" s="168"/>
      <c r="BC153" s="168"/>
      <c r="BD153" s="168"/>
      <c r="BE153" s="169"/>
    </row>
    <row r="154" spans="1:57" s="414" customFormat="1" ht="34" customHeight="1" x14ac:dyDescent="0.2">
      <c r="A154" s="640"/>
      <c r="B154" s="623" t="s">
        <v>133</v>
      </c>
      <c r="C154" s="630" t="s">
        <v>134</v>
      </c>
      <c r="D154" s="108" t="s">
        <v>73</v>
      </c>
      <c r="E154" s="633">
        <v>51</v>
      </c>
      <c r="F154" s="636">
        <f t="shared" ref="F154" si="65">E154-SUM(M154:M158)</f>
        <v>2</v>
      </c>
      <c r="G154" s="146">
        <f t="shared" si="45"/>
        <v>0</v>
      </c>
      <c r="H154" s="151">
        <f t="shared" si="46"/>
        <v>0</v>
      </c>
      <c r="I154" s="152"/>
      <c r="J154" s="152"/>
      <c r="K154" s="152"/>
      <c r="L154" s="66"/>
      <c r="M154" s="149">
        <f t="shared" si="47"/>
        <v>0</v>
      </c>
      <c r="N154" s="121"/>
      <c r="O154" s="121"/>
      <c r="P154" s="121"/>
      <c r="Q154" s="121"/>
      <c r="R154" s="122"/>
      <c r="S154" s="128"/>
      <c r="T154" s="121"/>
      <c r="U154" s="121"/>
      <c r="V154" s="77"/>
      <c r="W154" s="121"/>
      <c r="X154" s="122"/>
      <c r="Y154" s="128"/>
      <c r="Z154" s="122"/>
      <c r="AA154" s="70"/>
      <c r="AB154" s="77"/>
      <c r="AC154" s="77"/>
      <c r="AD154" s="77"/>
      <c r="AE154" s="77"/>
      <c r="AF154" s="71"/>
      <c r="AG154" s="70"/>
      <c r="AH154" s="71"/>
      <c r="AI154" s="70"/>
      <c r="AJ154" s="115">
        <f t="shared" si="48"/>
        <v>0</v>
      </c>
      <c r="AK154" s="70" t="s">
        <v>74</v>
      </c>
      <c r="AL154" s="77" t="s">
        <v>74</v>
      </c>
      <c r="AM154" s="71" t="s">
        <v>74</v>
      </c>
      <c r="AN154" s="70"/>
      <c r="AO154" s="77"/>
      <c r="AP154" s="71"/>
      <c r="AQ154" s="133" t="s">
        <v>74</v>
      </c>
      <c r="AR154" s="77" t="s">
        <v>74</v>
      </c>
      <c r="AS154" s="77" t="s">
        <v>74</v>
      </c>
      <c r="AT154" s="77" t="s">
        <v>74</v>
      </c>
      <c r="AU154" s="118" t="s">
        <v>74</v>
      </c>
      <c r="AV154" s="166">
        <f t="shared" si="49"/>
        <v>0</v>
      </c>
      <c r="AW154" s="121"/>
      <c r="AX154" s="121"/>
      <c r="AY154" s="121"/>
      <c r="AZ154" s="121"/>
      <c r="BA154" s="121"/>
      <c r="BB154" s="121"/>
      <c r="BC154" s="121"/>
      <c r="BD154" s="121"/>
      <c r="BE154" s="122"/>
    </row>
    <row r="155" spans="1:57" s="414" customFormat="1" ht="34" customHeight="1" x14ac:dyDescent="0.2">
      <c r="A155" s="640"/>
      <c r="B155" s="624"/>
      <c r="C155" s="631"/>
      <c r="D155" s="109" t="s">
        <v>75</v>
      </c>
      <c r="E155" s="634"/>
      <c r="F155" s="637"/>
      <c r="G155" s="147">
        <f t="shared" si="45"/>
        <v>0</v>
      </c>
      <c r="H155" s="153">
        <f t="shared" si="46"/>
        <v>0</v>
      </c>
      <c r="I155" s="150"/>
      <c r="J155" s="150"/>
      <c r="K155" s="150"/>
      <c r="L155" s="154"/>
      <c r="M155" s="79">
        <f t="shared" si="47"/>
        <v>0</v>
      </c>
      <c r="N155" s="80"/>
      <c r="O155" s="80"/>
      <c r="P155" s="80"/>
      <c r="Q155" s="80"/>
      <c r="R155" s="124"/>
      <c r="S155" s="129"/>
      <c r="T155" s="54"/>
      <c r="U155" s="54"/>
      <c r="V155" s="80"/>
      <c r="W155" s="80"/>
      <c r="X155" s="124"/>
      <c r="Y155" s="131"/>
      <c r="Z155" s="127"/>
      <c r="AA155" s="134"/>
      <c r="AB155" s="56"/>
      <c r="AC155" s="56"/>
      <c r="AD155" s="56"/>
      <c r="AE155" s="56"/>
      <c r="AF155" s="135"/>
      <c r="AG155" s="136"/>
      <c r="AH155" s="55"/>
      <c r="AI155" s="136"/>
      <c r="AJ155" s="116">
        <f t="shared" si="48"/>
        <v>0</v>
      </c>
      <c r="AK155" s="136" t="s">
        <v>76</v>
      </c>
      <c r="AL155" s="54" t="s">
        <v>76</v>
      </c>
      <c r="AM155" s="55" t="s">
        <v>76</v>
      </c>
      <c r="AN155" s="136"/>
      <c r="AO155" s="54"/>
      <c r="AP155" s="55"/>
      <c r="AQ155" s="82" t="s">
        <v>74</v>
      </c>
      <c r="AR155" s="54" t="s">
        <v>74</v>
      </c>
      <c r="AS155" s="54" t="s">
        <v>74</v>
      </c>
      <c r="AT155" s="54" t="s">
        <v>74</v>
      </c>
      <c r="AU155" s="58" t="s">
        <v>74</v>
      </c>
      <c r="AV155" s="83">
        <f t="shared" si="49"/>
        <v>0</v>
      </c>
      <c r="AW155" s="80"/>
      <c r="AX155" s="80"/>
      <c r="AY155" s="80"/>
      <c r="AZ155" s="80"/>
      <c r="BA155" s="80"/>
      <c r="BB155" s="80"/>
      <c r="BC155" s="80"/>
      <c r="BD155" s="80"/>
      <c r="BE155" s="124"/>
    </row>
    <row r="156" spans="1:57" s="414" customFormat="1" ht="34" customHeight="1" x14ac:dyDescent="0.2">
      <c r="A156" s="640"/>
      <c r="B156" s="624"/>
      <c r="C156" s="631"/>
      <c r="D156" s="109" t="s">
        <v>77</v>
      </c>
      <c r="E156" s="634"/>
      <c r="F156" s="637"/>
      <c r="G156" s="147">
        <f t="shared" si="45"/>
        <v>0</v>
      </c>
      <c r="H156" s="153">
        <f t="shared" si="46"/>
        <v>0</v>
      </c>
      <c r="I156" s="150"/>
      <c r="J156" s="150"/>
      <c r="K156" s="150"/>
      <c r="L156" s="154"/>
      <c r="M156" s="79">
        <f t="shared" si="47"/>
        <v>0</v>
      </c>
      <c r="N156" s="80"/>
      <c r="O156" s="80"/>
      <c r="P156" s="80"/>
      <c r="Q156" s="84"/>
      <c r="R156" s="124"/>
      <c r="S156" s="129"/>
      <c r="T156" s="80"/>
      <c r="U156" s="80"/>
      <c r="V156" s="80"/>
      <c r="W156" s="80"/>
      <c r="X156" s="124"/>
      <c r="Y156" s="131"/>
      <c r="Z156" s="127"/>
      <c r="AA156" s="134"/>
      <c r="AB156" s="56"/>
      <c r="AC156" s="56"/>
      <c r="AD156" s="56"/>
      <c r="AE156" s="56"/>
      <c r="AF156" s="135"/>
      <c r="AG156" s="136"/>
      <c r="AH156" s="55"/>
      <c r="AI156" s="136"/>
      <c r="AJ156" s="116">
        <f t="shared" si="48"/>
        <v>0</v>
      </c>
      <c r="AK156" s="136"/>
      <c r="AL156" s="54"/>
      <c r="AM156" s="55"/>
      <c r="AN156" s="136" t="s">
        <v>74</v>
      </c>
      <c r="AO156" s="54" t="s">
        <v>74</v>
      </c>
      <c r="AP156" s="55" t="s">
        <v>74</v>
      </c>
      <c r="AQ156" s="82" t="s">
        <v>74</v>
      </c>
      <c r="AR156" s="54" t="s">
        <v>74</v>
      </c>
      <c r="AS156" s="54" t="s">
        <v>74</v>
      </c>
      <c r="AT156" s="54" t="s">
        <v>74</v>
      </c>
      <c r="AU156" s="58" t="s">
        <v>74</v>
      </c>
      <c r="AV156" s="83">
        <f t="shared" si="49"/>
        <v>0</v>
      </c>
      <c r="AW156" s="80"/>
      <c r="AX156" s="80"/>
      <c r="AY156" s="80"/>
      <c r="AZ156" s="80"/>
      <c r="BA156" s="80"/>
      <c r="BB156" s="80"/>
      <c r="BC156" s="80"/>
      <c r="BD156" s="80"/>
      <c r="BE156" s="124"/>
    </row>
    <row r="157" spans="1:57" s="414" customFormat="1" ht="34" customHeight="1" x14ac:dyDescent="0.2">
      <c r="A157" s="640"/>
      <c r="B157" s="624"/>
      <c r="C157" s="631"/>
      <c r="D157" s="109" t="s">
        <v>78</v>
      </c>
      <c r="E157" s="634"/>
      <c r="F157" s="637"/>
      <c r="G157" s="147">
        <f t="shared" si="45"/>
        <v>49</v>
      </c>
      <c r="H157" s="153">
        <f t="shared" ref="H157" si="66">SUM(I157:L157)</f>
        <v>0</v>
      </c>
      <c r="I157" s="150"/>
      <c r="J157" s="150"/>
      <c r="K157" s="150"/>
      <c r="L157" s="154"/>
      <c r="M157" s="79">
        <v>49</v>
      </c>
      <c r="N157" s="80">
        <v>49</v>
      </c>
      <c r="O157" s="80"/>
      <c r="P157" s="80"/>
      <c r="Q157" s="80"/>
      <c r="R157" s="124"/>
      <c r="S157" s="129"/>
      <c r="T157" s="80"/>
      <c r="U157" s="80"/>
      <c r="V157" s="80">
        <v>49</v>
      </c>
      <c r="W157" s="80"/>
      <c r="X157" s="124"/>
      <c r="Y157" s="131">
        <v>40</v>
      </c>
      <c r="Z157" s="127">
        <v>9</v>
      </c>
      <c r="AA157" s="134"/>
      <c r="AB157" s="56">
        <v>12</v>
      </c>
      <c r="AC157" s="56">
        <v>10</v>
      </c>
      <c r="AD157" s="56"/>
      <c r="AE157" s="56">
        <v>5</v>
      </c>
      <c r="AF157" s="135">
        <v>4</v>
      </c>
      <c r="AG157" s="136">
        <v>37</v>
      </c>
      <c r="AH157" s="55">
        <v>16</v>
      </c>
      <c r="AI157" s="136">
        <v>80</v>
      </c>
      <c r="AJ157" s="116">
        <v>49</v>
      </c>
      <c r="AK157" s="136" t="s">
        <v>76</v>
      </c>
      <c r="AL157" s="54" t="s">
        <v>76</v>
      </c>
      <c r="AM157" s="55" t="s">
        <v>76</v>
      </c>
      <c r="AN157" s="136" t="s">
        <v>74</v>
      </c>
      <c r="AO157" s="54" t="s">
        <v>74</v>
      </c>
      <c r="AP157" s="55" t="s">
        <v>74</v>
      </c>
      <c r="AQ157" s="142">
        <v>7</v>
      </c>
      <c r="AR157" s="62">
        <v>25</v>
      </c>
      <c r="AS157" s="62">
        <v>17</v>
      </c>
      <c r="AT157" s="62"/>
      <c r="AU157" s="64"/>
      <c r="AV157" s="83">
        <v>0</v>
      </c>
      <c r="AW157" s="80"/>
      <c r="AX157" s="80"/>
      <c r="AY157" s="80"/>
      <c r="AZ157" s="80"/>
      <c r="BA157" s="80"/>
      <c r="BB157" s="80"/>
      <c r="BC157" s="80"/>
      <c r="BD157" s="80"/>
      <c r="BE157" s="124"/>
    </row>
    <row r="158" spans="1:57" s="414" customFormat="1" ht="34" customHeight="1" thickBot="1" x14ac:dyDescent="0.25">
      <c r="A158" s="640"/>
      <c r="B158" s="642"/>
      <c r="C158" s="643"/>
      <c r="D158" s="110" t="s">
        <v>79</v>
      </c>
      <c r="E158" s="635"/>
      <c r="F158" s="638"/>
      <c r="G158" s="148">
        <f t="shared" si="45"/>
        <v>0</v>
      </c>
      <c r="H158" s="155">
        <f t="shared" si="46"/>
        <v>0</v>
      </c>
      <c r="I158" s="156"/>
      <c r="J158" s="156"/>
      <c r="K158" s="156"/>
      <c r="L158" s="157"/>
      <c r="M158" s="167">
        <f t="shared" si="47"/>
        <v>0</v>
      </c>
      <c r="N158" s="168"/>
      <c r="O158" s="168"/>
      <c r="P158" s="168"/>
      <c r="Q158" s="168"/>
      <c r="R158" s="169"/>
      <c r="S158" s="170"/>
      <c r="T158" s="168"/>
      <c r="U158" s="168"/>
      <c r="V158" s="168"/>
      <c r="W158" s="168"/>
      <c r="X158" s="169"/>
      <c r="Y158" s="170"/>
      <c r="Z158" s="169"/>
      <c r="AA158" s="171"/>
      <c r="AB158" s="59"/>
      <c r="AC158" s="59"/>
      <c r="AD158" s="59"/>
      <c r="AE158" s="59"/>
      <c r="AF158" s="60"/>
      <c r="AG158" s="171"/>
      <c r="AH158" s="60"/>
      <c r="AI158" s="171"/>
      <c r="AJ158" s="172">
        <f t="shared" si="48"/>
        <v>0</v>
      </c>
      <c r="AK158" s="171" t="s">
        <v>74</v>
      </c>
      <c r="AL158" s="59" t="s">
        <v>74</v>
      </c>
      <c r="AM158" s="60" t="s">
        <v>74</v>
      </c>
      <c r="AN158" s="171" t="s">
        <v>74</v>
      </c>
      <c r="AO158" s="59" t="s">
        <v>76</v>
      </c>
      <c r="AP158" s="60" t="s">
        <v>76</v>
      </c>
      <c r="AQ158" s="173"/>
      <c r="AR158" s="59"/>
      <c r="AS158" s="59"/>
      <c r="AT158" s="59"/>
      <c r="AU158" s="119"/>
      <c r="AV158" s="174">
        <f t="shared" si="49"/>
        <v>0</v>
      </c>
      <c r="AW158" s="168"/>
      <c r="AX158" s="168"/>
      <c r="AY158" s="168"/>
      <c r="AZ158" s="168"/>
      <c r="BA158" s="168"/>
      <c r="BB158" s="168"/>
      <c r="BC158" s="168"/>
      <c r="BD158" s="168"/>
      <c r="BE158" s="169"/>
    </row>
    <row r="159" spans="1:57" s="414" customFormat="1" ht="34" customHeight="1" x14ac:dyDescent="0.2">
      <c r="A159" s="640"/>
      <c r="B159" s="623" t="s">
        <v>135</v>
      </c>
      <c r="C159" s="630" t="s">
        <v>136</v>
      </c>
      <c r="D159" s="108" t="s">
        <v>73</v>
      </c>
      <c r="E159" s="633">
        <v>52</v>
      </c>
      <c r="F159" s="636">
        <f t="shared" ref="F159" si="67">E159-SUM(M159:M163)</f>
        <v>-38</v>
      </c>
      <c r="G159" s="146">
        <f t="shared" si="45"/>
        <v>5</v>
      </c>
      <c r="H159" s="151">
        <f t="shared" si="46"/>
        <v>0</v>
      </c>
      <c r="I159" s="152"/>
      <c r="J159" s="152"/>
      <c r="K159" s="152"/>
      <c r="L159" s="66"/>
      <c r="M159" s="149">
        <f t="shared" si="47"/>
        <v>5</v>
      </c>
      <c r="N159" s="121"/>
      <c r="O159" s="121"/>
      <c r="P159" s="121"/>
      <c r="Q159" s="121"/>
      <c r="R159" s="122">
        <v>5</v>
      </c>
      <c r="S159" s="128"/>
      <c r="T159" s="121"/>
      <c r="U159" s="121"/>
      <c r="V159" s="77">
        <v>5</v>
      </c>
      <c r="W159" s="121"/>
      <c r="X159" s="122"/>
      <c r="Y159" s="128">
        <v>5</v>
      </c>
      <c r="Z159" s="122"/>
      <c r="AA159" s="70"/>
      <c r="AB159" s="77">
        <v>2</v>
      </c>
      <c r="AC159" s="77">
        <v>1</v>
      </c>
      <c r="AD159" s="77"/>
      <c r="AE159" s="77">
        <v>3</v>
      </c>
      <c r="AF159" s="71"/>
      <c r="AG159" s="70">
        <v>54</v>
      </c>
      <c r="AH159" s="71">
        <v>32</v>
      </c>
      <c r="AI159" s="70">
        <v>16</v>
      </c>
      <c r="AJ159" s="115">
        <f t="shared" si="48"/>
        <v>5</v>
      </c>
      <c r="AK159" s="70" t="s">
        <v>74</v>
      </c>
      <c r="AL159" s="77" t="s">
        <v>74</v>
      </c>
      <c r="AM159" s="71" t="s">
        <v>74</v>
      </c>
      <c r="AN159" s="70"/>
      <c r="AO159" s="77">
        <v>5</v>
      </c>
      <c r="AP159" s="71"/>
      <c r="AQ159" s="133" t="s">
        <v>74</v>
      </c>
      <c r="AR159" s="77" t="s">
        <v>74</v>
      </c>
      <c r="AS159" s="77" t="s">
        <v>74</v>
      </c>
      <c r="AT159" s="77" t="s">
        <v>74</v>
      </c>
      <c r="AU159" s="118" t="s">
        <v>74</v>
      </c>
      <c r="AV159" s="166">
        <f t="shared" si="49"/>
        <v>0</v>
      </c>
      <c r="AW159" s="121"/>
      <c r="AX159" s="121"/>
      <c r="AY159" s="121"/>
      <c r="AZ159" s="121"/>
      <c r="BA159" s="121"/>
      <c r="BB159" s="121"/>
      <c r="BC159" s="121"/>
      <c r="BD159" s="121"/>
      <c r="BE159" s="122"/>
    </row>
    <row r="160" spans="1:57" s="414" customFormat="1" ht="34" customHeight="1" x14ac:dyDescent="0.2">
      <c r="A160" s="640"/>
      <c r="B160" s="624"/>
      <c r="C160" s="631"/>
      <c r="D160" s="109" t="s">
        <v>75</v>
      </c>
      <c r="E160" s="634"/>
      <c r="F160" s="637"/>
      <c r="G160" s="147">
        <f t="shared" si="45"/>
        <v>0</v>
      </c>
      <c r="H160" s="153">
        <f t="shared" si="46"/>
        <v>0</v>
      </c>
      <c r="I160" s="150"/>
      <c r="J160" s="150"/>
      <c r="K160" s="150"/>
      <c r="L160" s="154"/>
      <c r="M160" s="79">
        <f t="shared" si="47"/>
        <v>0</v>
      </c>
      <c r="N160" s="80"/>
      <c r="O160" s="80"/>
      <c r="P160" s="80"/>
      <c r="Q160" s="80"/>
      <c r="R160" s="124"/>
      <c r="S160" s="129"/>
      <c r="T160" s="54"/>
      <c r="U160" s="54"/>
      <c r="V160" s="80"/>
      <c r="W160" s="80"/>
      <c r="X160" s="124"/>
      <c r="Y160" s="131"/>
      <c r="Z160" s="127"/>
      <c r="AA160" s="134"/>
      <c r="AB160" s="56"/>
      <c r="AC160" s="56"/>
      <c r="AD160" s="56"/>
      <c r="AE160" s="56"/>
      <c r="AF160" s="135"/>
      <c r="AG160" s="136"/>
      <c r="AH160" s="55"/>
      <c r="AI160" s="136"/>
      <c r="AJ160" s="116">
        <f t="shared" si="48"/>
        <v>0</v>
      </c>
      <c r="AK160" s="136" t="s">
        <v>76</v>
      </c>
      <c r="AL160" s="54" t="s">
        <v>76</v>
      </c>
      <c r="AM160" s="55" t="s">
        <v>76</v>
      </c>
      <c r="AN160" s="136"/>
      <c r="AO160" s="54"/>
      <c r="AP160" s="55"/>
      <c r="AQ160" s="82" t="s">
        <v>74</v>
      </c>
      <c r="AR160" s="54" t="s">
        <v>74</v>
      </c>
      <c r="AS160" s="54" t="s">
        <v>74</v>
      </c>
      <c r="AT160" s="54" t="s">
        <v>74</v>
      </c>
      <c r="AU160" s="58" t="s">
        <v>74</v>
      </c>
      <c r="AV160" s="83">
        <f t="shared" si="49"/>
        <v>0</v>
      </c>
      <c r="AW160" s="80"/>
      <c r="AX160" s="80"/>
      <c r="AY160" s="80"/>
      <c r="AZ160" s="80"/>
      <c r="BA160" s="80"/>
      <c r="BB160" s="80"/>
      <c r="BC160" s="80"/>
      <c r="BD160" s="80"/>
      <c r="BE160" s="124"/>
    </row>
    <row r="161" spans="1:57" s="414" customFormat="1" ht="34" customHeight="1" x14ac:dyDescent="0.2">
      <c r="A161" s="640"/>
      <c r="B161" s="624"/>
      <c r="C161" s="631"/>
      <c r="D161" s="109" t="s">
        <v>77</v>
      </c>
      <c r="E161" s="634"/>
      <c r="F161" s="637"/>
      <c r="G161" s="147">
        <f t="shared" si="45"/>
        <v>0</v>
      </c>
      <c r="H161" s="153">
        <f t="shared" si="46"/>
        <v>0</v>
      </c>
      <c r="I161" s="150"/>
      <c r="J161" s="150"/>
      <c r="K161" s="150"/>
      <c r="L161" s="154"/>
      <c r="M161" s="79">
        <f t="shared" si="47"/>
        <v>0</v>
      </c>
      <c r="N161" s="80"/>
      <c r="O161" s="80"/>
      <c r="P161" s="80"/>
      <c r="Q161" s="84"/>
      <c r="R161" s="124"/>
      <c r="S161" s="129"/>
      <c r="T161" s="80"/>
      <c r="U161" s="80"/>
      <c r="V161" s="80"/>
      <c r="W161" s="80"/>
      <c r="X161" s="124"/>
      <c r="Y161" s="131"/>
      <c r="Z161" s="127"/>
      <c r="AA161" s="134"/>
      <c r="AB161" s="56"/>
      <c r="AC161" s="56"/>
      <c r="AD161" s="56"/>
      <c r="AE161" s="56"/>
      <c r="AF161" s="135"/>
      <c r="AG161" s="136"/>
      <c r="AH161" s="55"/>
      <c r="AI161" s="136"/>
      <c r="AJ161" s="116">
        <f t="shared" si="48"/>
        <v>0</v>
      </c>
      <c r="AK161" s="136"/>
      <c r="AL161" s="54"/>
      <c r="AM161" s="55"/>
      <c r="AN161" s="136" t="s">
        <v>74</v>
      </c>
      <c r="AO161" s="54" t="s">
        <v>74</v>
      </c>
      <c r="AP161" s="55" t="s">
        <v>74</v>
      </c>
      <c r="AQ161" s="82" t="s">
        <v>74</v>
      </c>
      <c r="AR161" s="54" t="s">
        <v>74</v>
      </c>
      <c r="AS161" s="54" t="s">
        <v>74</v>
      </c>
      <c r="AT161" s="54" t="s">
        <v>74</v>
      </c>
      <c r="AU161" s="58" t="s">
        <v>74</v>
      </c>
      <c r="AV161" s="83">
        <f t="shared" si="49"/>
        <v>0</v>
      </c>
      <c r="AW161" s="80"/>
      <c r="AX161" s="80"/>
      <c r="AY161" s="80"/>
      <c r="AZ161" s="80"/>
      <c r="BA161" s="80"/>
      <c r="BB161" s="80"/>
      <c r="BC161" s="80"/>
      <c r="BD161" s="80"/>
      <c r="BE161" s="124"/>
    </row>
    <row r="162" spans="1:57" s="414" customFormat="1" ht="34" customHeight="1" x14ac:dyDescent="0.2">
      <c r="A162" s="640"/>
      <c r="B162" s="624"/>
      <c r="C162" s="631"/>
      <c r="D162" s="109" t="s">
        <v>78</v>
      </c>
      <c r="E162" s="634"/>
      <c r="F162" s="637"/>
      <c r="G162" s="147">
        <f t="shared" si="45"/>
        <v>86</v>
      </c>
      <c r="H162" s="153">
        <v>4</v>
      </c>
      <c r="I162" s="150">
        <v>3</v>
      </c>
      <c r="J162" s="150"/>
      <c r="K162" s="150">
        <v>1</v>
      </c>
      <c r="L162" s="154"/>
      <c r="M162" s="79">
        <v>85</v>
      </c>
      <c r="N162" s="80"/>
      <c r="O162" s="80"/>
      <c r="P162" s="80"/>
      <c r="Q162" s="80"/>
      <c r="R162" s="124">
        <v>85</v>
      </c>
      <c r="S162" s="129"/>
      <c r="T162" s="80"/>
      <c r="U162" s="80"/>
      <c r="V162" s="80">
        <v>85</v>
      </c>
      <c r="W162" s="80"/>
      <c r="X162" s="124"/>
      <c r="Y162" s="131">
        <v>72</v>
      </c>
      <c r="Z162" s="127">
        <v>13</v>
      </c>
      <c r="AA162" s="134"/>
      <c r="AB162" s="56">
        <v>54</v>
      </c>
      <c r="AC162" s="56">
        <v>51</v>
      </c>
      <c r="AD162" s="56">
        <v>6</v>
      </c>
      <c r="AE162" s="56">
        <v>81</v>
      </c>
      <c r="AF162" s="135">
        <v>5</v>
      </c>
      <c r="AG162" s="136">
        <v>36</v>
      </c>
      <c r="AH162" s="55">
        <v>22</v>
      </c>
      <c r="AI162" s="136">
        <v>83</v>
      </c>
      <c r="AJ162" s="116">
        <v>85</v>
      </c>
      <c r="AK162" s="136" t="s">
        <v>76</v>
      </c>
      <c r="AL162" s="54" t="s">
        <v>76</v>
      </c>
      <c r="AM162" s="55" t="s">
        <v>76</v>
      </c>
      <c r="AN162" s="136" t="s">
        <v>74</v>
      </c>
      <c r="AO162" s="54" t="s">
        <v>74</v>
      </c>
      <c r="AP162" s="55" t="s">
        <v>74</v>
      </c>
      <c r="AQ162" s="142">
        <v>5</v>
      </c>
      <c r="AR162" s="62">
        <v>42</v>
      </c>
      <c r="AS162" s="62">
        <v>34</v>
      </c>
      <c r="AT162" s="62">
        <v>4</v>
      </c>
      <c r="AU162" s="64"/>
      <c r="AV162" s="83">
        <v>1</v>
      </c>
      <c r="AW162" s="80"/>
      <c r="AX162" s="80"/>
      <c r="AY162" s="80">
        <v>1</v>
      </c>
      <c r="AZ162" s="80"/>
      <c r="BA162" s="80"/>
      <c r="BB162" s="80"/>
      <c r="BC162" s="80"/>
      <c r="BD162" s="80"/>
      <c r="BE162" s="124"/>
    </row>
    <row r="163" spans="1:57" s="414" customFormat="1" ht="34" customHeight="1" thickBot="1" x14ac:dyDescent="0.25">
      <c r="A163" s="640"/>
      <c r="B163" s="642"/>
      <c r="C163" s="643"/>
      <c r="D163" s="110" t="s">
        <v>79</v>
      </c>
      <c r="E163" s="635"/>
      <c r="F163" s="638"/>
      <c r="G163" s="148">
        <f t="shared" si="45"/>
        <v>0</v>
      </c>
      <c r="H163" s="155">
        <f t="shared" si="46"/>
        <v>0</v>
      </c>
      <c r="I163" s="156"/>
      <c r="J163" s="156"/>
      <c r="K163" s="156"/>
      <c r="L163" s="157"/>
      <c r="M163" s="167">
        <f t="shared" si="47"/>
        <v>0</v>
      </c>
      <c r="N163" s="168"/>
      <c r="O163" s="168"/>
      <c r="P163" s="168"/>
      <c r="Q163" s="168"/>
      <c r="R163" s="169"/>
      <c r="S163" s="170"/>
      <c r="T163" s="168"/>
      <c r="U163" s="168"/>
      <c r="V163" s="168"/>
      <c r="W163" s="168"/>
      <c r="X163" s="169"/>
      <c r="Y163" s="170"/>
      <c r="Z163" s="169"/>
      <c r="AA163" s="171"/>
      <c r="AB163" s="59"/>
      <c r="AC163" s="59"/>
      <c r="AD163" s="59"/>
      <c r="AE163" s="59"/>
      <c r="AF163" s="60"/>
      <c r="AG163" s="171"/>
      <c r="AH163" s="60"/>
      <c r="AI163" s="171"/>
      <c r="AJ163" s="172">
        <f t="shared" si="48"/>
        <v>0</v>
      </c>
      <c r="AK163" s="171" t="s">
        <v>74</v>
      </c>
      <c r="AL163" s="59" t="s">
        <v>74</v>
      </c>
      <c r="AM163" s="60" t="s">
        <v>74</v>
      </c>
      <c r="AN163" s="171" t="s">
        <v>74</v>
      </c>
      <c r="AO163" s="59" t="s">
        <v>76</v>
      </c>
      <c r="AP163" s="60" t="s">
        <v>76</v>
      </c>
      <c r="AQ163" s="173"/>
      <c r="AR163" s="59"/>
      <c r="AS163" s="59"/>
      <c r="AT163" s="59"/>
      <c r="AU163" s="119"/>
      <c r="AV163" s="174">
        <f t="shared" si="49"/>
        <v>0</v>
      </c>
      <c r="AW163" s="168"/>
      <c r="AX163" s="168"/>
      <c r="AY163" s="168"/>
      <c r="AZ163" s="168"/>
      <c r="BA163" s="168"/>
      <c r="BB163" s="168"/>
      <c r="BC163" s="168"/>
      <c r="BD163" s="168"/>
      <c r="BE163" s="169"/>
    </row>
    <row r="164" spans="1:57" s="414" customFormat="1" ht="34" customHeight="1" x14ac:dyDescent="0.2">
      <c r="A164" s="640"/>
      <c r="B164" s="623" t="s">
        <v>137</v>
      </c>
      <c r="C164" s="630" t="s">
        <v>138</v>
      </c>
      <c r="D164" s="108" t="s">
        <v>73</v>
      </c>
      <c r="E164" s="633">
        <v>100</v>
      </c>
      <c r="F164" s="636">
        <f t="shared" ref="F164" si="68">E164-SUM(M164:M168)</f>
        <v>99</v>
      </c>
      <c r="G164" s="146">
        <f t="shared" si="45"/>
        <v>0</v>
      </c>
      <c r="H164" s="151">
        <f t="shared" si="46"/>
        <v>0</v>
      </c>
      <c r="I164" s="152"/>
      <c r="J164" s="152"/>
      <c r="K164" s="152"/>
      <c r="L164" s="66"/>
      <c r="M164" s="149">
        <f t="shared" si="47"/>
        <v>0</v>
      </c>
      <c r="N164" s="121"/>
      <c r="O164" s="121"/>
      <c r="P164" s="121"/>
      <c r="Q164" s="121"/>
      <c r="R164" s="122"/>
      <c r="S164" s="128"/>
      <c r="T164" s="121"/>
      <c r="U164" s="121"/>
      <c r="V164" s="77"/>
      <c r="W164" s="121"/>
      <c r="X164" s="122"/>
      <c r="Y164" s="128"/>
      <c r="Z164" s="122"/>
      <c r="AA164" s="70"/>
      <c r="AB164" s="77"/>
      <c r="AC164" s="77"/>
      <c r="AD164" s="77"/>
      <c r="AE164" s="77"/>
      <c r="AF164" s="71"/>
      <c r="AG164" s="70"/>
      <c r="AH164" s="71"/>
      <c r="AI164" s="70"/>
      <c r="AJ164" s="115">
        <f t="shared" si="48"/>
        <v>0</v>
      </c>
      <c r="AK164" s="70" t="s">
        <v>74</v>
      </c>
      <c r="AL164" s="77" t="s">
        <v>74</v>
      </c>
      <c r="AM164" s="71" t="s">
        <v>74</v>
      </c>
      <c r="AN164" s="70"/>
      <c r="AO164" s="77"/>
      <c r="AP164" s="71"/>
      <c r="AQ164" s="133" t="s">
        <v>74</v>
      </c>
      <c r="AR164" s="77" t="s">
        <v>74</v>
      </c>
      <c r="AS164" s="77" t="s">
        <v>74</v>
      </c>
      <c r="AT164" s="77" t="s">
        <v>74</v>
      </c>
      <c r="AU164" s="118" t="s">
        <v>74</v>
      </c>
      <c r="AV164" s="166">
        <f t="shared" si="49"/>
        <v>0</v>
      </c>
      <c r="AW164" s="121"/>
      <c r="AX164" s="121"/>
      <c r="AY164" s="121"/>
      <c r="AZ164" s="121"/>
      <c r="BA164" s="121"/>
      <c r="BB164" s="121"/>
      <c r="BC164" s="121"/>
      <c r="BD164" s="121"/>
      <c r="BE164" s="122"/>
    </row>
    <row r="165" spans="1:57" s="414" customFormat="1" ht="34" customHeight="1" x14ac:dyDescent="0.2">
      <c r="A165" s="640"/>
      <c r="B165" s="624"/>
      <c r="C165" s="631"/>
      <c r="D165" s="109" t="s">
        <v>75</v>
      </c>
      <c r="E165" s="634"/>
      <c r="F165" s="637"/>
      <c r="G165" s="147">
        <f t="shared" si="45"/>
        <v>0</v>
      </c>
      <c r="H165" s="153">
        <f t="shared" si="46"/>
        <v>0</v>
      </c>
      <c r="I165" s="150"/>
      <c r="J165" s="150"/>
      <c r="K165" s="150"/>
      <c r="L165" s="154"/>
      <c r="M165" s="79">
        <f t="shared" si="47"/>
        <v>0</v>
      </c>
      <c r="N165" s="80"/>
      <c r="O165" s="80"/>
      <c r="P165" s="80"/>
      <c r="Q165" s="80"/>
      <c r="R165" s="124"/>
      <c r="S165" s="129"/>
      <c r="T165" s="54"/>
      <c r="U165" s="54"/>
      <c r="V165" s="80"/>
      <c r="W165" s="80"/>
      <c r="X165" s="124"/>
      <c r="Y165" s="131"/>
      <c r="Z165" s="127"/>
      <c r="AA165" s="134"/>
      <c r="AB165" s="56"/>
      <c r="AC165" s="56"/>
      <c r="AD165" s="56"/>
      <c r="AE165" s="56"/>
      <c r="AF165" s="135"/>
      <c r="AG165" s="136"/>
      <c r="AH165" s="55"/>
      <c r="AI165" s="136"/>
      <c r="AJ165" s="116">
        <f t="shared" si="48"/>
        <v>0</v>
      </c>
      <c r="AK165" s="136" t="s">
        <v>76</v>
      </c>
      <c r="AL165" s="54" t="s">
        <v>76</v>
      </c>
      <c r="AM165" s="55" t="s">
        <v>76</v>
      </c>
      <c r="AN165" s="136"/>
      <c r="AO165" s="54"/>
      <c r="AP165" s="55"/>
      <c r="AQ165" s="82" t="s">
        <v>74</v>
      </c>
      <c r="AR165" s="54" t="s">
        <v>74</v>
      </c>
      <c r="AS165" s="54" t="s">
        <v>74</v>
      </c>
      <c r="AT165" s="54" t="s">
        <v>74</v>
      </c>
      <c r="AU165" s="58" t="s">
        <v>74</v>
      </c>
      <c r="AV165" s="83">
        <f t="shared" si="49"/>
        <v>0</v>
      </c>
      <c r="AW165" s="80"/>
      <c r="AX165" s="80"/>
      <c r="AY165" s="80"/>
      <c r="AZ165" s="80"/>
      <c r="BA165" s="80"/>
      <c r="BB165" s="80"/>
      <c r="BC165" s="80"/>
      <c r="BD165" s="80"/>
      <c r="BE165" s="124"/>
    </row>
    <row r="166" spans="1:57" s="414" customFormat="1" ht="34" customHeight="1" x14ac:dyDescent="0.2">
      <c r="A166" s="640"/>
      <c r="B166" s="624"/>
      <c r="C166" s="631"/>
      <c r="D166" s="109" t="s">
        <v>77</v>
      </c>
      <c r="E166" s="634"/>
      <c r="F166" s="637"/>
      <c r="G166" s="147">
        <f t="shared" si="45"/>
        <v>0</v>
      </c>
      <c r="H166" s="153">
        <f t="shared" si="46"/>
        <v>0</v>
      </c>
      <c r="I166" s="150"/>
      <c r="J166" s="150"/>
      <c r="K166" s="150"/>
      <c r="L166" s="154"/>
      <c r="M166" s="79">
        <f t="shared" si="47"/>
        <v>0</v>
      </c>
      <c r="N166" s="80"/>
      <c r="O166" s="80"/>
      <c r="P166" s="80"/>
      <c r="Q166" s="84"/>
      <c r="R166" s="124"/>
      <c r="S166" s="129"/>
      <c r="T166" s="80"/>
      <c r="U166" s="80"/>
      <c r="V166" s="80"/>
      <c r="W166" s="80"/>
      <c r="X166" s="124"/>
      <c r="Y166" s="131"/>
      <c r="Z166" s="127"/>
      <c r="AA166" s="134"/>
      <c r="AB166" s="56"/>
      <c r="AC166" s="56"/>
      <c r="AD166" s="56"/>
      <c r="AE166" s="56"/>
      <c r="AF166" s="135"/>
      <c r="AG166" s="136"/>
      <c r="AH166" s="55"/>
      <c r="AI166" s="136"/>
      <c r="AJ166" s="116">
        <f t="shared" si="48"/>
        <v>0</v>
      </c>
      <c r="AK166" s="136"/>
      <c r="AL166" s="54"/>
      <c r="AM166" s="55"/>
      <c r="AN166" s="136" t="s">
        <v>74</v>
      </c>
      <c r="AO166" s="54" t="s">
        <v>74</v>
      </c>
      <c r="AP166" s="55" t="s">
        <v>74</v>
      </c>
      <c r="AQ166" s="82" t="s">
        <v>74</v>
      </c>
      <c r="AR166" s="54" t="s">
        <v>74</v>
      </c>
      <c r="AS166" s="54" t="s">
        <v>74</v>
      </c>
      <c r="AT166" s="54" t="s">
        <v>74</v>
      </c>
      <c r="AU166" s="58" t="s">
        <v>74</v>
      </c>
      <c r="AV166" s="83">
        <f t="shared" si="49"/>
        <v>0</v>
      </c>
      <c r="AW166" s="80"/>
      <c r="AX166" s="80"/>
      <c r="AY166" s="80"/>
      <c r="AZ166" s="80"/>
      <c r="BA166" s="80"/>
      <c r="BB166" s="80"/>
      <c r="BC166" s="80"/>
      <c r="BD166" s="80"/>
      <c r="BE166" s="124"/>
    </row>
    <row r="167" spans="1:57" s="414" customFormat="1" ht="34" customHeight="1" x14ac:dyDescent="0.2">
      <c r="A167" s="640"/>
      <c r="B167" s="624"/>
      <c r="C167" s="631"/>
      <c r="D167" s="109" t="s">
        <v>78</v>
      </c>
      <c r="E167" s="634"/>
      <c r="F167" s="637"/>
      <c r="G167" s="147">
        <f t="shared" si="45"/>
        <v>2</v>
      </c>
      <c r="H167" s="153">
        <v>0</v>
      </c>
      <c r="I167" s="150"/>
      <c r="J167" s="150"/>
      <c r="K167" s="150"/>
      <c r="L167" s="154"/>
      <c r="M167" s="79">
        <v>1</v>
      </c>
      <c r="N167" s="80">
        <v>1</v>
      </c>
      <c r="O167" s="80"/>
      <c r="P167" s="80"/>
      <c r="Q167" s="80"/>
      <c r="R167" s="124"/>
      <c r="S167" s="129"/>
      <c r="T167" s="80"/>
      <c r="U167" s="80"/>
      <c r="V167" s="80">
        <v>1</v>
      </c>
      <c r="W167" s="80"/>
      <c r="X167" s="124"/>
      <c r="Y167" s="131">
        <v>1</v>
      </c>
      <c r="Z167" s="127"/>
      <c r="AA167" s="134"/>
      <c r="AB167" s="56"/>
      <c r="AC167" s="56"/>
      <c r="AD167" s="56"/>
      <c r="AE167" s="56">
        <v>1</v>
      </c>
      <c r="AF167" s="135"/>
      <c r="AG167" s="136">
        <v>45</v>
      </c>
      <c r="AH167" s="55">
        <v>13</v>
      </c>
      <c r="AI167" s="136">
        <v>100</v>
      </c>
      <c r="AJ167" s="116">
        <v>1</v>
      </c>
      <c r="AK167" s="136" t="s">
        <v>76</v>
      </c>
      <c r="AL167" s="54" t="s">
        <v>76</v>
      </c>
      <c r="AM167" s="55" t="s">
        <v>76</v>
      </c>
      <c r="AN167" s="136" t="s">
        <v>74</v>
      </c>
      <c r="AO167" s="54" t="s">
        <v>74</v>
      </c>
      <c r="AP167" s="55" t="s">
        <v>74</v>
      </c>
      <c r="AQ167" s="142"/>
      <c r="AR167" s="62"/>
      <c r="AS167" s="62">
        <v>1</v>
      </c>
      <c r="AT167" s="62"/>
      <c r="AU167" s="64"/>
      <c r="AV167" s="83">
        <v>1</v>
      </c>
      <c r="AW167" s="80"/>
      <c r="AX167" s="80"/>
      <c r="AY167" s="80"/>
      <c r="AZ167" s="80"/>
      <c r="BA167" s="80"/>
      <c r="BB167" s="80"/>
      <c r="BC167" s="80"/>
      <c r="BD167" s="80"/>
      <c r="BE167" s="124">
        <v>1</v>
      </c>
    </row>
    <row r="168" spans="1:57" s="414" customFormat="1" ht="34" customHeight="1" thickBot="1" x14ac:dyDescent="0.25">
      <c r="A168" s="640"/>
      <c r="B168" s="642"/>
      <c r="C168" s="643"/>
      <c r="D168" s="111" t="s">
        <v>79</v>
      </c>
      <c r="E168" s="635"/>
      <c r="F168" s="638"/>
      <c r="G168" s="148">
        <f t="shared" si="45"/>
        <v>0</v>
      </c>
      <c r="H168" s="155">
        <f t="shared" si="46"/>
        <v>0</v>
      </c>
      <c r="I168" s="156"/>
      <c r="J168" s="156"/>
      <c r="K168" s="156"/>
      <c r="L168" s="157"/>
      <c r="M168" s="167">
        <f t="shared" si="47"/>
        <v>0</v>
      </c>
      <c r="N168" s="168"/>
      <c r="O168" s="168"/>
      <c r="P168" s="168"/>
      <c r="Q168" s="168"/>
      <c r="R168" s="169"/>
      <c r="S168" s="170"/>
      <c r="T168" s="168"/>
      <c r="U168" s="168"/>
      <c r="V168" s="168"/>
      <c r="W168" s="168"/>
      <c r="X168" s="169"/>
      <c r="Y168" s="170"/>
      <c r="Z168" s="169"/>
      <c r="AA168" s="171"/>
      <c r="AB168" s="59"/>
      <c r="AC168" s="59"/>
      <c r="AD168" s="59"/>
      <c r="AE168" s="59"/>
      <c r="AF168" s="60"/>
      <c r="AG168" s="171"/>
      <c r="AH168" s="60"/>
      <c r="AI168" s="171"/>
      <c r="AJ168" s="172">
        <f t="shared" si="48"/>
        <v>0</v>
      </c>
      <c r="AK168" s="171" t="s">
        <v>74</v>
      </c>
      <c r="AL168" s="59" t="s">
        <v>74</v>
      </c>
      <c r="AM168" s="60" t="s">
        <v>74</v>
      </c>
      <c r="AN168" s="171" t="s">
        <v>74</v>
      </c>
      <c r="AO168" s="59" t="s">
        <v>76</v>
      </c>
      <c r="AP168" s="60" t="s">
        <v>76</v>
      </c>
      <c r="AQ168" s="173"/>
      <c r="AR168" s="59"/>
      <c r="AS168" s="59"/>
      <c r="AT168" s="59"/>
      <c r="AU168" s="119"/>
      <c r="AV168" s="174">
        <f t="shared" si="49"/>
        <v>0</v>
      </c>
      <c r="AW168" s="168"/>
      <c r="AX168" s="168"/>
      <c r="AY168" s="168"/>
      <c r="AZ168" s="168"/>
      <c r="BA168" s="168"/>
      <c r="BB168" s="168"/>
      <c r="BC168" s="168"/>
      <c r="BD168" s="168"/>
      <c r="BE168" s="169"/>
    </row>
    <row r="169" spans="1:57" s="414" customFormat="1" ht="34" customHeight="1" x14ac:dyDescent="0.2">
      <c r="A169" s="640"/>
      <c r="B169" s="646" t="s">
        <v>139</v>
      </c>
      <c r="C169" s="649" t="s">
        <v>111</v>
      </c>
      <c r="D169" s="108" t="s">
        <v>73</v>
      </c>
      <c r="E169" s="652">
        <v>75</v>
      </c>
      <c r="F169" s="636">
        <f t="shared" ref="F169" si="69">E169-SUM(M169:M173)</f>
        <v>0</v>
      </c>
      <c r="G169" s="146">
        <f t="shared" si="45"/>
        <v>0</v>
      </c>
      <c r="H169" s="151">
        <f t="shared" si="46"/>
        <v>0</v>
      </c>
      <c r="I169" s="152"/>
      <c r="J169" s="152"/>
      <c r="K169" s="152"/>
      <c r="L169" s="66"/>
      <c r="M169" s="149">
        <f t="shared" si="47"/>
        <v>0</v>
      </c>
      <c r="N169" s="121"/>
      <c r="O169" s="121"/>
      <c r="P169" s="121"/>
      <c r="Q169" s="121"/>
      <c r="R169" s="122"/>
      <c r="S169" s="128"/>
      <c r="T169" s="121"/>
      <c r="U169" s="121"/>
      <c r="V169" s="77"/>
      <c r="W169" s="121"/>
      <c r="X169" s="122"/>
      <c r="Y169" s="128"/>
      <c r="Z169" s="122"/>
      <c r="AA169" s="70"/>
      <c r="AB169" s="77"/>
      <c r="AC169" s="77"/>
      <c r="AD169" s="77"/>
      <c r="AE169" s="77"/>
      <c r="AF169" s="71"/>
      <c r="AG169" s="70"/>
      <c r="AH169" s="71"/>
      <c r="AI169" s="70"/>
      <c r="AJ169" s="115">
        <f t="shared" si="48"/>
        <v>0</v>
      </c>
      <c r="AK169" s="70" t="s">
        <v>74</v>
      </c>
      <c r="AL169" s="77" t="s">
        <v>74</v>
      </c>
      <c r="AM169" s="71" t="s">
        <v>74</v>
      </c>
      <c r="AN169" s="70"/>
      <c r="AO169" s="77"/>
      <c r="AP169" s="71"/>
      <c r="AQ169" s="133" t="s">
        <v>74</v>
      </c>
      <c r="AR169" s="77" t="s">
        <v>74</v>
      </c>
      <c r="AS169" s="77" t="s">
        <v>74</v>
      </c>
      <c r="AT169" s="77" t="s">
        <v>74</v>
      </c>
      <c r="AU169" s="118" t="s">
        <v>74</v>
      </c>
      <c r="AV169" s="166">
        <f t="shared" si="49"/>
        <v>0</v>
      </c>
      <c r="AW169" s="121"/>
      <c r="AX169" s="121"/>
      <c r="AY169" s="121"/>
      <c r="AZ169" s="121"/>
      <c r="BA169" s="121"/>
      <c r="BB169" s="121"/>
      <c r="BC169" s="121"/>
      <c r="BD169" s="121"/>
      <c r="BE169" s="122"/>
    </row>
    <row r="170" spans="1:57" s="414" customFormat="1" ht="34" customHeight="1" x14ac:dyDescent="0.2">
      <c r="A170" s="640"/>
      <c r="B170" s="647"/>
      <c r="C170" s="650"/>
      <c r="D170" s="109" t="s">
        <v>75</v>
      </c>
      <c r="E170" s="653"/>
      <c r="F170" s="637"/>
      <c r="G170" s="147">
        <f t="shared" si="45"/>
        <v>0</v>
      </c>
      <c r="H170" s="153">
        <f t="shared" si="46"/>
        <v>0</v>
      </c>
      <c r="I170" s="150"/>
      <c r="J170" s="150"/>
      <c r="K170" s="150"/>
      <c r="L170" s="154"/>
      <c r="M170" s="79">
        <f t="shared" si="47"/>
        <v>0</v>
      </c>
      <c r="N170" s="80"/>
      <c r="O170" s="80"/>
      <c r="P170" s="80"/>
      <c r="Q170" s="80"/>
      <c r="R170" s="124"/>
      <c r="S170" s="129"/>
      <c r="T170" s="54"/>
      <c r="U170" s="54"/>
      <c r="V170" s="80"/>
      <c r="W170" s="80"/>
      <c r="X170" s="124"/>
      <c r="Y170" s="131"/>
      <c r="Z170" s="127"/>
      <c r="AA170" s="134"/>
      <c r="AB170" s="56"/>
      <c r="AC170" s="56"/>
      <c r="AD170" s="56"/>
      <c r="AE170" s="56"/>
      <c r="AF170" s="135"/>
      <c r="AG170" s="136"/>
      <c r="AH170" s="55"/>
      <c r="AI170" s="136"/>
      <c r="AJ170" s="116">
        <f t="shared" si="48"/>
        <v>0</v>
      </c>
      <c r="AK170" s="136" t="s">
        <v>76</v>
      </c>
      <c r="AL170" s="54" t="s">
        <v>76</v>
      </c>
      <c r="AM170" s="55" t="s">
        <v>76</v>
      </c>
      <c r="AN170" s="136"/>
      <c r="AO170" s="54"/>
      <c r="AP170" s="55"/>
      <c r="AQ170" s="82" t="s">
        <v>74</v>
      </c>
      <c r="AR170" s="54" t="s">
        <v>74</v>
      </c>
      <c r="AS170" s="54" t="s">
        <v>74</v>
      </c>
      <c r="AT170" s="54" t="s">
        <v>74</v>
      </c>
      <c r="AU170" s="58" t="s">
        <v>74</v>
      </c>
      <c r="AV170" s="83">
        <f t="shared" si="49"/>
        <v>0</v>
      </c>
      <c r="AW170" s="80"/>
      <c r="AX170" s="80"/>
      <c r="AY170" s="80"/>
      <c r="AZ170" s="80"/>
      <c r="BA170" s="80"/>
      <c r="BB170" s="80"/>
      <c r="BC170" s="80"/>
      <c r="BD170" s="80"/>
      <c r="BE170" s="124"/>
    </row>
    <row r="171" spans="1:57" s="414" customFormat="1" ht="34" customHeight="1" x14ac:dyDescent="0.2">
      <c r="A171" s="640"/>
      <c r="B171" s="647"/>
      <c r="C171" s="650"/>
      <c r="D171" s="109" t="s">
        <v>77</v>
      </c>
      <c r="E171" s="653"/>
      <c r="F171" s="637"/>
      <c r="G171" s="147">
        <f t="shared" si="45"/>
        <v>0</v>
      </c>
      <c r="H171" s="153">
        <f t="shared" si="46"/>
        <v>0</v>
      </c>
      <c r="I171" s="150"/>
      <c r="J171" s="150"/>
      <c r="K171" s="150"/>
      <c r="L171" s="154"/>
      <c r="M171" s="79">
        <f t="shared" si="47"/>
        <v>0</v>
      </c>
      <c r="N171" s="80"/>
      <c r="O171" s="80"/>
      <c r="P171" s="80"/>
      <c r="Q171" s="84"/>
      <c r="R171" s="124"/>
      <c r="S171" s="129"/>
      <c r="T171" s="80"/>
      <c r="U171" s="80"/>
      <c r="V171" s="80"/>
      <c r="W171" s="80"/>
      <c r="X171" s="124"/>
      <c r="Y171" s="131"/>
      <c r="Z171" s="127"/>
      <c r="AA171" s="134"/>
      <c r="AB171" s="56"/>
      <c r="AC171" s="56"/>
      <c r="AD171" s="56"/>
      <c r="AE171" s="56"/>
      <c r="AF171" s="135"/>
      <c r="AG171" s="136"/>
      <c r="AH171" s="55"/>
      <c r="AI171" s="136"/>
      <c r="AJ171" s="116">
        <f t="shared" si="48"/>
        <v>0</v>
      </c>
      <c r="AK171" s="136"/>
      <c r="AL171" s="54"/>
      <c r="AM171" s="55"/>
      <c r="AN171" s="136" t="s">
        <v>74</v>
      </c>
      <c r="AO171" s="54" t="s">
        <v>74</v>
      </c>
      <c r="AP171" s="55" t="s">
        <v>74</v>
      </c>
      <c r="AQ171" s="82" t="s">
        <v>74</v>
      </c>
      <c r="AR171" s="54" t="s">
        <v>74</v>
      </c>
      <c r="AS171" s="54" t="s">
        <v>74</v>
      </c>
      <c r="AT171" s="54" t="s">
        <v>74</v>
      </c>
      <c r="AU171" s="58" t="s">
        <v>74</v>
      </c>
      <c r="AV171" s="83">
        <f t="shared" si="49"/>
        <v>0</v>
      </c>
      <c r="AW171" s="80"/>
      <c r="AX171" s="80"/>
      <c r="AY171" s="80"/>
      <c r="AZ171" s="80"/>
      <c r="BA171" s="80"/>
      <c r="BB171" s="80"/>
      <c r="BC171" s="80"/>
      <c r="BD171" s="80"/>
      <c r="BE171" s="124"/>
    </row>
    <row r="172" spans="1:57" s="414" customFormat="1" ht="34" customHeight="1" x14ac:dyDescent="0.2">
      <c r="A172" s="640"/>
      <c r="B172" s="647"/>
      <c r="C172" s="650"/>
      <c r="D172" s="109" t="s">
        <v>78</v>
      </c>
      <c r="E172" s="653"/>
      <c r="F172" s="637"/>
      <c r="G172" s="147">
        <f t="shared" si="45"/>
        <v>77</v>
      </c>
      <c r="H172" s="153">
        <v>1</v>
      </c>
      <c r="I172" s="150"/>
      <c r="J172" s="150"/>
      <c r="K172" s="150">
        <v>1</v>
      </c>
      <c r="L172" s="154"/>
      <c r="M172" s="79">
        <v>75</v>
      </c>
      <c r="N172" s="80">
        <v>75</v>
      </c>
      <c r="O172" s="80"/>
      <c r="P172" s="80"/>
      <c r="Q172" s="80"/>
      <c r="R172" s="124"/>
      <c r="S172" s="129"/>
      <c r="T172" s="80"/>
      <c r="U172" s="80"/>
      <c r="V172" s="80">
        <v>71</v>
      </c>
      <c r="W172" s="80">
        <v>4</v>
      </c>
      <c r="X172" s="124"/>
      <c r="Y172" s="131">
        <v>51</v>
      </c>
      <c r="Z172" s="127">
        <v>24</v>
      </c>
      <c r="AA172" s="134"/>
      <c r="AB172" s="56">
        <v>73</v>
      </c>
      <c r="AC172" s="56">
        <v>71</v>
      </c>
      <c r="AD172" s="56">
        <v>10</v>
      </c>
      <c r="AE172" s="56">
        <v>49</v>
      </c>
      <c r="AF172" s="135">
        <v>3</v>
      </c>
      <c r="AG172" s="136">
        <v>46</v>
      </c>
      <c r="AH172" s="55">
        <v>24</v>
      </c>
      <c r="AI172" s="136">
        <v>78</v>
      </c>
      <c r="AJ172" s="116">
        <v>76</v>
      </c>
      <c r="AK172" s="136" t="s">
        <v>76</v>
      </c>
      <c r="AL172" s="54" t="s">
        <v>76</v>
      </c>
      <c r="AM172" s="55" t="s">
        <v>76</v>
      </c>
      <c r="AN172" s="136" t="s">
        <v>74</v>
      </c>
      <c r="AO172" s="54" t="s">
        <v>74</v>
      </c>
      <c r="AP172" s="55" t="s">
        <v>74</v>
      </c>
      <c r="AQ172" s="142">
        <v>7</v>
      </c>
      <c r="AR172" s="62">
        <v>25</v>
      </c>
      <c r="AS172" s="62">
        <v>44</v>
      </c>
      <c r="AT172" s="62" t="s">
        <v>140</v>
      </c>
      <c r="AU172" s="64" t="s">
        <v>140</v>
      </c>
      <c r="AV172" s="83">
        <v>2</v>
      </c>
      <c r="AW172" s="80"/>
      <c r="AX172" s="80">
        <v>1</v>
      </c>
      <c r="AY172" s="80"/>
      <c r="AZ172" s="80"/>
      <c r="BA172" s="80"/>
      <c r="BB172" s="80"/>
      <c r="BC172" s="80"/>
      <c r="BD172" s="80">
        <v>1</v>
      </c>
      <c r="BE172" s="124"/>
    </row>
    <row r="173" spans="1:57" s="414" customFormat="1" ht="34" customHeight="1" thickBot="1" x14ac:dyDescent="0.25">
      <c r="A173" s="640"/>
      <c r="B173" s="648"/>
      <c r="C173" s="651"/>
      <c r="D173" s="110" t="s">
        <v>79</v>
      </c>
      <c r="E173" s="654"/>
      <c r="F173" s="638"/>
      <c r="G173" s="148">
        <f t="shared" si="45"/>
        <v>0</v>
      </c>
      <c r="H173" s="155">
        <f t="shared" si="46"/>
        <v>0</v>
      </c>
      <c r="I173" s="156"/>
      <c r="J173" s="156"/>
      <c r="K173" s="156"/>
      <c r="L173" s="157"/>
      <c r="M173" s="167">
        <f t="shared" si="47"/>
        <v>0</v>
      </c>
      <c r="N173" s="168"/>
      <c r="O173" s="168"/>
      <c r="P173" s="168"/>
      <c r="Q173" s="168"/>
      <c r="R173" s="169"/>
      <c r="S173" s="170"/>
      <c r="T173" s="168"/>
      <c r="U173" s="168"/>
      <c r="V173" s="168"/>
      <c r="W173" s="168"/>
      <c r="X173" s="169"/>
      <c r="Y173" s="170"/>
      <c r="Z173" s="169"/>
      <c r="AA173" s="171"/>
      <c r="AB173" s="59"/>
      <c r="AC173" s="59"/>
      <c r="AD173" s="59"/>
      <c r="AE173" s="59"/>
      <c r="AF173" s="60"/>
      <c r="AG173" s="171"/>
      <c r="AH173" s="60"/>
      <c r="AI173" s="171"/>
      <c r="AJ173" s="172">
        <f t="shared" si="48"/>
        <v>0</v>
      </c>
      <c r="AK173" s="171" t="s">
        <v>74</v>
      </c>
      <c r="AL173" s="59" t="s">
        <v>74</v>
      </c>
      <c r="AM173" s="60" t="s">
        <v>74</v>
      </c>
      <c r="AN173" s="171" t="s">
        <v>74</v>
      </c>
      <c r="AO173" s="59" t="s">
        <v>76</v>
      </c>
      <c r="AP173" s="60" t="s">
        <v>76</v>
      </c>
      <c r="AQ173" s="173"/>
      <c r="AR173" s="59"/>
      <c r="AS173" s="59"/>
      <c r="AT173" s="59"/>
      <c r="AU173" s="119"/>
      <c r="AV173" s="174">
        <f t="shared" si="49"/>
        <v>0</v>
      </c>
      <c r="AW173" s="168"/>
      <c r="AX173" s="168"/>
      <c r="AY173" s="168"/>
      <c r="AZ173" s="168"/>
      <c r="BA173" s="168"/>
      <c r="BB173" s="168"/>
      <c r="BC173" s="168"/>
      <c r="BD173" s="168"/>
      <c r="BE173" s="169"/>
    </row>
    <row r="174" spans="1:57" s="414" customFormat="1" ht="34" customHeight="1" x14ac:dyDescent="0.2">
      <c r="A174" s="640"/>
      <c r="B174" s="646" t="s">
        <v>141</v>
      </c>
      <c r="C174" s="649" t="s">
        <v>142</v>
      </c>
      <c r="D174" s="108" t="s">
        <v>73</v>
      </c>
      <c r="E174" s="633">
        <v>45</v>
      </c>
      <c r="F174" s="636">
        <f t="shared" ref="F174" si="70">E174-SUM(M174:M178)</f>
        <v>-1</v>
      </c>
      <c r="G174" s="146">
        <f t="shared" ref="G174:G233" si="71">SUM(M174,AV174)</f>
        <v>0</v>
      </c>
      <c r="H174" s="151">
        <f t="shared" ref="H174:H213" si="72">SUM(I174:L174)</f>
        <v>0</v>
      </c>
      <c r="I174" s="152"/>
      <c r="J174" s="152"/>
      <c r="K174" s="152"/>
      <c r="L174" s="66"/>
      <c r="M174" s="149">
        <f t="shared" ref="M174:M213" si="73">SUM(N174:R174)</f>
        <v>0</v>
      </c>
      <c r="N174" s="121"/>
      <c r="O174" s="121"/>
      <c r="P174" s="121"/>
      <c r="Q174" s="121"/>
      <c r="R174" s="122"/>
      <c r="S174" s="128"/>
      <c r="T174" s="121"/>
      <c r="U174" s="121"/>
      <c r="V174" s="77"/>
      <c r="W174" s="121"/>
      <c r="X174" s="122"/>
      <c r="Y174" s="128"/>
      <c r="Z174" s="122"/>
      <c r="AA174" s="70"/>
      <c r="AB174" s="77"/>
      <c r="AC174" s="77"/>
      <c r="AD174" s="77"/>
      <c r="AE174" s="77"/>
      <c r="AF174" s="71"/>
      <c r="AG174" s="70"/>
      <c r="AH174" s="71"/>
      <c r="AI174" s="70"/>
      <c r="AJ174" s="115">
        <f t="shared" ref="AJ174:AJ213" si="74">SUM(AK174:AU174)</f>
        <v>0</v>
      </c>
      <c r="AK174" s="70" t="s">
        <v>74</v>
      </c>
      <c r="AL174" s="77" t="s">
        <v>74</v>
      </c>
      <c r="AM174" s="71" t="s">
        <v>74</v>
      </c>
      <c r="AN174" s="70"/>
      <c r="AO174" s="77"/>
      <c r="AP174" s="71"/>
      <c r="AQ174" s="133" t="s">
        <v>74</v>
      </c>
      <c r="AR174" s="77" t="s">
        <v>74</v>
      </c>
      <c r="AS174" s="77" t="s">
        <v>74</v>
      </c>
      <c r="AT174" s="77" t="s">
        <v>74</v>
      </c>
      <c r="AU174" s="118" t="s">
        <v>74</v>
      </c>
      <c r="AV174" s="166">
        <f t="shared" ref="AV174:AV213" si="75">SUM(AW174:BE174)</f>
        <v>0</v>
      </c>
      <c r="AW174" s="121"/>
      <c r="AX174" s="121"/>
      <c r="AY174" s="121"/>
      <c r="AZ174" s="121"/>
      <c r="BA174" s="121"/>
      <c r="BB174" s="121"/>
      <c r="BC174" s="121"/>
      <c r="BD174" s="121"/>
      <c r="BE174" s="122"/>
    </row>
    <row r="175" spans="1:57" s="414" customFormat="1" ht="34" customHeight="1" x14ac:dyDescent="0.2">
      <c r="A175" s="640"/>
      <c r="B175" s="647"/>
      <c r="C175" s="650"/>
      <c r="D175" s="109" t="s">
        <v>75</v>
      </c>
      <c r="E175" s="634"/>
      <c r="F175" s="637"/>
      <c r="G175" s="147">
        <f t="shared" si="71"/>
        <v>0</v>
      </c>
      <c r="H175" s="153">
        <f t="shared" si="72"/>
        <v>0</v>
      </c>
      <c r="I175" s="150"/>
      <c r="J175" s="150"/>
      <c r="K175" s="150"/>
      <c r="L175" s="154"/>
      <c r="M175" s="79">
        <f t="shared" si="73"/>
        <v>0</v>
      </c>
      <c r="N175" s="80"/>
      <c r="O175" s="80"/>
      <c r="P175" s="80"/>
      <c r="Q175" s="80"/>
      <c r="R175" s="124"/>
      <c r="S175" s="129"/>
      <c r="T175" s="54"/>
      <c r="U175" s="54"/>
      <c r="V175" s="80"/>
      <c r="W175" s="80"/>
      <c r="X175" s="124"/>
      <c r="Y175" s="131"/>
      <c r="Z175" s="127"/>
      <c r="AA175" s="134"/>
      <c r="AB175" s="56"/>
      <c r="AC175" s="56"/>
      <c r="AD175" s="56"/>
      <c r="AE175" s="56"/>
      <c r="AF175" s="135"/>
      <c r="AG175" s="136"/>
      <c r="AH175" s="55"/>
      <c r="AI175" s="136"/>
      <c r="AJ175" s="116">
        <f t="shared" si="74"/>
        <v>0</v>
      </c>
      <c r="AK175" s="136" t="s">
        <v>76</v>
      </c>
      <c r="AL175" s="54" t="s">
        <v>76</v>
      </c>
      <c r="AM175" s="55" t="s">
        <v>76</v>
      </c>
      <c r="AN175" s="136"/>
      <c r="AO175" s="54"/>
      <c r="AP175" s="55"/>
      <c r="AQ175" s="82" t="s">
        <v>74</v>
      </c>
      <c r="AR175" s="54" t="s">
        <v>74</v>
      </c>
      <c r="AS175" s="54" t="s">
        <v>74</v>
      </c>
      <c r="AT175" s="54" t="s">
        <v>74</v>
      </c>
      <c r="AU175" s="58" t="s">
        <v>74</v>
      </c>
      <c r="AV175" s="83">
        <f t="shared" si="75"/>
        <v>0</v>
      </c>
      <c r="AW175" s="80"/>
      <c r="AX175" s="80"/>
      <c r="AY175" s="80"/>
      <c r="AZ175" s="80"/>
      <c r="BA175" s="80"/>
      <c r="BB175" s="80"/>
      <c r="BC175" s="80"/>
      <c r="BD175" s="80"/>
      <c r="BE175" s="124"/>
    </row>
    <row r="176" spans="1:57" s="414" customFormat="1" ht="34" customHeight="1" x14ac:dyDescent="0.2">
      <c r="A176" s="640"/>
      <c r="B176" s="647"/>
      <c r="C176" s="650"/>
      <c r="D176" s="109" t="s">
        <v>77</v>
      </c>
      <c r="E176" s="634"/>
      <c r="F176" s="637"/>
      <c r="G176" s="147">
        <f t="shared" si="71"/>
        <v>0</v>
      </c>
      <c r="H176" s="153">
        <f t="shared" si="72"/>
        <v>0</v>
      </c>
      <c r="I176" s="150"/>
      <c r="J176" s="150"/>
      <c r="K176" s="150"/>
      <c r="L176" s="154"/>
      <c r="M176" s="79">
        <f t="shared" si="73"/>
        <v>0</v>
      </c>
      <c r="N176" s="80"/>
      <c r="O176" s="80"/>
      <c r="P176" s="80"/>
      <c r="Q176" s="84"/>
      <c r="R176" s="124"/>
      <c r="S176" s="129"/>
      <c r="T176" s="80"/>
      <c r="U176" s="80"/>
      <c r="V176" s="80"/>
      <c r="W176" s="80"/>
      <c r="X176" s="124"/>
      <c r="Y176" s="131"/>
      <c r="Z176" s="127"/>
      <c r="AA176" s="134"/>
      <c r="AB176" s="56"/>
      <c r="AC176" s="56"/>
      <c r="AD176" s="56"/>
      <c r="AE176" s="56"/>
      <c r="AF176" s="135"/>
      <c r="AG176" s="136"/>
      <c r="AH176" s="55"/>
      <c r="AI176" s="136"/>
      <c r="AJ176" s="116">
        <f t="shared" si="74"/>
        <v>0</v>
      </c>
      <c r="AK176" s="136"/>
      <c r="AL176" s="54"/>
      <c r="AM176" s="55"/>
      <c r="AN176" s="136" t="s">
        <v>74</v>
      </c>
      <c r="AO176" s="54" t="s">
        <v>74</v>
      </c>
      <c r="AP176" s="55" t="s">
        <v>74</v>
      </c>
      <c r="AQ176" s="82" t="s">
        <v>74</v>
      </c>
      <c r="AR176" s="54" t="s">
        <v>74</v>
      </c>
      <c r="AS176" s="54" t="s">
        <v>74</v>
      </c>
      <c r="AT176" s="54" t="s">
        <v>74</v>
      </c>
      <c r="AU176" s="58" t="s">
        <v>74</v>
      </c>
      <c r="AV176" s="83">
        <f t="shared" si="75"/>
        <v>0</v>
      </c>
      <c r="AW176" s="80"/>
      <c r="AX176" s="80"/>
      <c r="AY176" s="80"/>
      <c r="AZ176" s="80"/>
      <c r="BA176" s="80"/>
      <c r="BB176" s="80"/>
      <c r="BC176" s="80"/>
      <c r="BD176" s="80"/>
      <c r="BE176" s="124"/>
    </row>
    <row r="177" spans="1:57" s="414" customFormat="1" ht="34" customHeight="1" x14ac:dyDescent="0.2">
      <c r="A177" s="640"/>
      <c r="B177" s="647"/>
      <c r="C177" s="650"/>
      <c r="D177" s="109" t="s">
        <v>78</v>
      </c>
      <c r="E177" s="634"/>
      <c r="F177" s="637"/>
      <c r="G177" s="147">
        <f t="shared" si="71"/>
        <v>47</v>
      </c>
      <c r="H177" s="153">
        <v>1</v>
      </c>
      <c r="I177" s="150"/>
      <c r="J177" s="150">
        <v>1</v>
      </c>
      <c r="K177" s="150"/>
      <c r="L177" s="154"/>
      <c r="M177" s="79">
        <v>46</v>
      </c>
      <c r="N177" s="80"/>
      <c r="O177" s="80"/>
      <c r="P177" s="80"/>
      <c r="Q177" s="80"/>
      <c r="R177" s="124">
        <v>46</v>
      </c>
      <c r="S177" s="129">
        <v>2</v>
      </c>
      <c r="T177" s="80"/>
      <c r="U177" s="80"/>
      <c r="V177" s="80">
        <v>39</v>
      </c>
      <c r="W177" s="80">
        <v>5</v>
      </c>
      <c r="X177" s="124"/>
      <c r="Y177" s="131">
        <v>37</v>
      </c>
      <c r="Z177" s="127">
        <v>9</v>
      </c>
      <c r="AA177" s="134"/>
      <c r="AB177" s="56">
        <v>21</v>
      </c>
      <c r="AC177" s="56">
        <v>20</v>
      </c>
      <c r="AD177" s="56">
        <v>8</v>
      </c>
      <c r="AE177" s="56">
        <v>44</v>
      </c>
      <c r="AF177" s="135">
        <v>1</v>
      </c>
      <c r="AG177" s="136">
        <v>43</v>
      </c>
      <c r="AH177" s="55">
        <v>19</v>
      </c>
      <c r="AI177" s="136">
        <v>82</v>
      </c>
      <c r="AJ177" s="116">
        <v>46</v>
      </c>
      <c r="AK177" s="136" t="s">
        <v>76</v>
      </c>
      <c r="AL177" s="54" t="s">
        <v>76</v>
      </c>
      <c r="AM177" s="55" t="s">
        <v>76</v>
      </c>
      <c r="AN177" s="136" t="s">
        <v>74</v>
      </c>
      <c r="AO177" s="54" t="s">
        <v>74</v>
      </c>
      <c r="AP177" s="55" t="s">
        <v>74</v>
      </c>
      <c r="AQ177" s="142">
        <v>7</v>
      </c>
      <c r="AR177" s="62">
        <v>15</v>
      </c>
      <c r="AS177" s="62">
        <v>22</v>
      </c>
      <c r="AT177" s="62">
        <v>2</v>
      </c>
      <c r="AU177" s="64"/>
      <c r="AV177" s="83">
        <v>1</v>
      </c>
      <c r="AW177" s="80"/>
      <c r="AX177" s="80"/>
      <c r="AY177" s="80"/>
      <c r="AZ177" s="80"/>
      <c r="BA177" s="80">
        <v>1</v>
      </c>
      <c r="BB177" s="80"/>
      <c r="BC177" s="80"/>
      <c r="BD177" s="80"/>
      <c r="BE177" s="124"/>
    </row>
    <row r="178" spans="1:57" s="414" customFormat="1" ht="34" customHeight="1" thickBot="1" x14ac:dyDescent="0.25">
      <c r="A178" s="640"/>
      <c r="B178" s="648"/>
      <c r="C178" s="651"/>
      <c r="D178" s="110" t="s">
        <v>79</v>
      </c>
      <c r="E178" s="635"/>
      <c r="F178" s="638"/>
      <c r="G178" s="148">
        <f t="shared" si="71"/>
        <v>0</v>
      </c>
      <c r="H178" s="155">
        <f t="shared" si="72"/>
        <v>0</v>
      </c>
      <c r="I178" s="156"/>
      <c r="J178" s="156"/>
      <c r="K178" s="156"/>
      <c r="L178" s="157"/>
      <c r="M178" s="167">
        <f t="shared" si="73"/>
        <v>0</v>
      </c>
      <c r="N178" s="168"/>
      <c r="O178" s="168"/>
      <c r="P178" s="168"/>
      <c r="Q178" s="168"/>
      <c r="R178" s="169"/>
      <c r="S178" s="170"/>
      <c r="T178" s="168"/>
      <c r="U178" s="168"/>
      <c r="V178" s="168"/>
      <c r="W178" s="168"/>
      <c r="X178" s="169"/>
      <c r="Y178" s="170"/>
      <c r="Z178" s="169"/>
      <c r="AA178" s="171"/>
      <c r="AB178" s="59"/>
      <c r="AC178" s="59"/>
      <c r="AD178" s="59"/>
      <c r="AE178" s="59"/>
      <c r="AF178" s="60"/>
      <c r="AG178" s="171"/>
      <c r="AH178" s="60"/>
      <c r="AI178" s="171"/>
      <c r="AJ178" s="172">
        <f t="shared" si="74"/>
        <v>0</v>
      </c>
      <c r="AK178" s="171" t="s">
        <v>74</v>
      </c>
      <c r="AL178" s="59" t="s">
        <v>74</v>
      </c>
      <c r="AM178" s="60" t="s">
        <v>74</v>
      </c>
      <c r="AN178" s="171" t="s">
        <v>74</v>
      </c>
      <c r="AO178" s="59" t="s">
        <v>76</v>
      </c>
      <c r="AP178" s="60" t="s">
        <v>76</v>
      </c>
      <c r="AQ178" s="173"/>
      <c r="AR178" s="59"/>
      <c r="AS178" s="59"/>
      <c r="AT178" s="59"/>
      <c r="AU178" s="119"/>
      <c r="AV178" s="174">
        <f t="shared" si="75"/>
        <v>0</v>
      </c>
      <c r="AW178" s="168"/>
      <c r="AX178" s="168"/>
      <c r="AY178" s="168"/>
      <c r="AZ178" s="168"/>
      <c r="BA178" s="168"/>
      <c r="BB178" s="168"/>
      <c r="BC178" s="168"/>
      <c r="BD178" s="168"/>
      <c r="BE178" s="169"/>
    </row>
    <row r="179" spans="1:57" s="414" customFormat="1" ht="34" customHeight="1" x14ac:dyDescent="0.2">
      <c r="A179" s="640"/>
      <c r="B179" s="623" t="s">
        <v>143</v>
      </c>
      <c r="C179" s="630" t="s">
        <v>144</v>
      </c>
      <c r="D179" s="108" t="s">
        <v>73</v>
      </c>
      <c r="E179" s="633">
        <v>75</v>
      </c>
      <c r="F179" s="636">
        <f t="shared" ref="F179" si="76">E179-SUM(M179:M183)</f>
        <v>2</v>
      </c>
      <c r="G179" s="146">
        <f t="shared" si="71"/>
        <v>0</v>
      </c>
      <c r="H179" s="151">
        <f t="shared" si="72"/>
        <v>0</v>
      </c>
      <c r="I179" s="152"/>
      <c r="J179" s="152"/>
      <c r="K179" s="152"/>
      <c r="L179" s="66"/>
      <c r="M179" s="149">
        <f t="shared" si="73"/>
        <v>0</v>
      </c>
      <c r="N179" s="121"/>
      <c r="O179" s="121"/>
      <c r="P179" s="121"/>
      <c r="Q179" s="121"/>
      <c r="R179" s="122"/>
      <c r="S179" s="128"/>
      <c r="T179" s="121"/>
      <c r="U179" s="121"/>
      <c r="V179" s="77"/>
      <c r="W179" s="121"/>
      <c r="X179" s="122"/>
      <c r="Y179" s="128"/>
      <c r="Z179" s="122"/>
      <c r="AA179" s="70"/>
      <c r="AB179" s="77"/>
      <c r="AC179" s="77"/>
      <c r="AD179" s="77"/>
      <c r="AE179" s="77"/>
      <c r="AF179" s="71"/>
      <c r="AG179" s="70"/>
      <c r="AH179" s="71"/>
      <c r="AI179" s="70"/>
      <c r="AJ179" s="115">
        <f t="shared" si="74"/>
        <v>0</v>
      </c>
      <c r="AK179" s="70" t="s">
        <v>74</v>
      </c>
      <c r="AL179" s="77" t="s">
        <v>74</v>
      </c>
      <c r="AM179" s="71" t="s">
        <v>74</v>
      </c>
      <c r="AN179" s="70"/>
      <c r="AO179" s="77"/>
      <c r="AP179" s="71"/>
      <c r="AQ179" s="133" t="s">
        <v>74</v>
      </c>
      <c r="AR179" s="77" t="s">
        <v>74</v>
      </c>
      <c r="AS179" s="77" t="s">
        <v>74</v>
      </c>
      <c r="AT179" s="77" t="s">
        <v>74</v>
      </c>
      <c r="AU179" s="118" t="s">
        <v>74</v>
      </c>
      <c r="AV179" s="166">
        <f t="shared" si="75"/>
        <v>0</v>
      </c>
      <c r="AW179" s="121"/>
      <c r="AX179" s="121"/>
      <c r="AY179" s="121"/>
      <c r="AZ179" s="121"/>
      <c r="BA179" s="121"/>
      <c r="BB179" s="121"/>
      <c r="BC179" s="121"/>
      <c r="BD179" s="121"/>
      <c r="BE179" s="122"/>
    </row>
    <row r="180" spans="1:57" s="414" customFormat="1" ht="34" customHeight="1" x14ac:dyDescent="0.2">
      <c r="A180" s="640"/>
      <c r="B180" s="624"/>
      <c r="C180" s="631"/>
      <c r="D180" s="109" t="s">
        <v>75</v>
      </c>
      <c r="E180" s="634"/>
      <c r="F180" s="637"/>
      <c r="G180" s="147">
        <f t="shared" si="71"/>
        <v>0</v>
      </c>
      <c r="H180" s="153">
        <f t="shared" si="72"/>
        <v>0</v>
      </c>
      <c r="I180" s="150"/>
      <c r="J180" s="150"/>
      <c r="K180" s="150"/>
      <c r="L180" s="154"/>
      <c r="M180" s="79">
        <f t="shared" si="73"/>
        <v>0</v>
      </c>
      <c r="N180" s="80"/>
      <c r="O180" s="80"/>
      <c r="P180" s="80"/>
      <c r="Q180" s="80"/>
      <c r="R180" s="124"/>
      <c r="S180" s="129"/>
      <c r="T180" s="54"/>
      <c r="U180" s="54"/>
      <c r="V180" s="80"/>
      <c r="W180" s="80"/>
      <c r="X180" s="124"/>
      <c r="Y180" s="131"/>
      <c r="Z180" s="127"/>
      <c r="AA180" s="134"/>
      <c r="AB180" s="56"/>
      <c r="AC180" s="56"/>
      <c r="AD180" s="56"/>
      <c r="AE180" s="56"/>
      <c r="AF180" s="135"/>
      <c r="AG180" s="136"/>
      <c r="AH180" s="55"/>
      <c r="AI180" s="136"/>
      <c r="AJ180" s="116">
        <f t="shared" si="74"/>
        <v>0</v>
      </c>
      <c r="AK180" s="136" t="s">
        <v>76</v>
      </c>
      <c r="AL180" s="54" t="s">
        <v>76</v>
      </c>
      <c r="AM180" s="55" t="s">
        <v>76</v>
      </c>
      <c r="AN180" s="136"/>
      <c r="AO180" s="54"/>
      <c r="AP180" s="55"/>
      <c r="AQ180" s="82" t="s">
        <v>74</v>
      </c>
      <c r="AR180" s="54" t="s">
        <v>74</v>
      </c>
      <c r="AS180" s="54" t="s">
        <v>74</v>
      </c>
      <c r="AT180" s="54" t="s">
        <v>74</v>
      </c>
      <c r="AU180" s="58" t="s">
        <v>74</v>
      </c>
      <c r="AV180" s="83">
        <f t="shared" si="75"/>
        <v>0</v>
      </c>
      <c r="AW180" s="80"/>
      <c r="AX180" s="80"/>
      <c r="AY180" s="80"/>
      <c r="AZ180" s="80"/>
      <c r="BA180" s="80"/>
      <c r="BB180" s="80"/>
      <c r="BC180" s="80"/>
      <c r="BD180" s="80"/>
      <c r="BE180" s="124"/>
    </row>
    <row r="181" spans="1:57" s="414" customFormat="1" ht="34" customHeight="1" x14ac:dyDescent="0.2">
      <c r="A181" s="640"/>
      <c r="B181" s="624"/>
      <c r="C181" s="631"/>
      <c r="D181" s="109" t="s">
        <v>77</v>
      </c>
      <c r="E181" s="634"/>
      <c r="F181" s="637"/>
      <c r="G181" s="147">
        <f t="shared" si="71"/>
        <v>0</v>
      </c>
      <c r="H181" s="153">
        <f t="shared" si="72"/>
        <v>0</v>
      </c>
      <c r="I181" s="150"/>
      <c r="J181" s="150"/>
      <c r="K181" s="150"/>
      <c r="L181" s="154"/>
      <c r="M181" s="79">
        <f t="shared" si="73"/>
        <v>0</v>
      </c>
      <c r="N181" s="80"/>
      <c r="O181" s="80"/>
      <c r="P181" s="80"/>
      <c r="Q181" s="84"/>
      <c r="R181" s="124"/>
      <c r="S181" s="129"/>
      <c r="T181" s="80"/>
      <c r="U181" s="80"/>
      <c r="V181" s="80"/>
      <c r="W181" s="80"/>
      <c r="X181" s="124"/>
      <c r="Y181" s="131"/>
      <c r="Z181" s="127"/>
      <c r="AA181" s="134"/>
      <c r="AB181" s="56"/>
      <c r="AC181" s="56"/>
      <c r="AD181" s="56"/>
      <c r="AE181" s="56"/>
      <c r="AF181" s="135"/>
      <c r="AG181" s="136"/>
      <c r="AH181" s="55"/>
      <c r="AI181" s="136"/>
      <c r="AJ181" s="116">
        <f t="shared" si="74"/>
        <v>0</v>
      </c>
      <c r="AK181" s="136"/>
      <c r="AL181" s="54"/>
      <c r="AM181" s="55"/>
      <c r="AN181" s="136" t="s">
        <v>74</v>
      </c>
      <c r="AO181" s="54" t="s">
        <v>74</v>
      </c>
      <c r="AP181" s="55" t="s">
        <v>74</v>
      </c>
      <c r="AQ181" s="82" t="s">
        <v>74</v>
      </c>
      <c r="AR181" s="54" t="s">
        <v>74</v>
      </c>
      <c r="AS181" s="54" t="s">
        <v>74</v>
      </c>
      <c r="AT181" s="54" t="s">
        <v>74</v>
      </c>
      <c r="AU181" s="58" t="s">
        <v>74</v>
      </c>
      <c r="AV181" s="83">
        <f t="shared" si="75"/>
        <v>0</v>
      </c>
      <c r="AW181" s="80"/>
      <c r="AX181" s="80"/>
      <c r="AY181" s="80"/>
      <c r="AZ181" s="80"/>
      <c r="BA181" s="80"/>
      <c r="BB181" s="80"/>
      <c r="BC181" s="80"/>
      <c r="BD181" s="80"/>
      <c r="BE181" s="124"/>
    </row>
    <row r="182" spans="1:57" s="414" customFormat="1" ht="34" customHeight="1" x14ac:dyDescent="0.2">
      <c r="A182" s="640"/>
      <c r="B182" s="624"/>
      <c r="C182" s="631"/>
      <c r="D182" s="109" t="s">
        <v>78</v>
      </c>
      <c r="E182" s="634"/>
      <c r="F182" s="637"/>
      <c r="G182" s="147">
        <f t="shared" si="71"/>
        <v>75</v>
      </c>
      <c r="H182" s="153">
        <v>0</v>
      </c>
      <c r="I182" s="150"/>
      <c r="J182" s="150"/>
      <c r="K182" s="150"/>
      <c r="L182" s="154"/>
      <c r="M182" s="79">
        <v>73</v>
      </c>
      <c r="N182" s="80">
        <v>73</v>
      </c>
      <c r="O182" s="80"/>
      <c r="P182" s="80"/>
      <c r="Q182" s="80"/>
      <c r="R182" s="124"/>
      <c r="S182" s="129">
        <v>5</v>
      </c>
      <c r="T182" s="80"/>
      <c r="U182" s="80"/>
      <c r="V182" s="80">
        <v>63</v>
      </c>
      <c r="W182" s="80">
        <v>5</v>
      </c>
      <c r="X182" s="124"/>
      <c r="Y182" s="131">
        <v>66</v>
      </c>
      <c r="Z182" s="127">
        <v>7</v>
      </c>
      <c r="AA182" s="134"/>
      <c r="AB182" s="56">
        <v>47</v>
      </c>
      <c r="AC182" s="56">
        <v>44</v>
      </c>
      <c r="AD182" s="56">
        <v>6</v>
      </c>
      <c r="AE182" s="56">
        <v>68</v>
      </c>
      <c r="AF182" s="135">
        <v>4</v>
      </c>
      <c r="AG182" s="136">
        <v>44</v>
      </c>
      <c r="AH182" s="55">
        <v>23</v>
      </c>
      <c r="AI182" s="136">
        <v>73</v>
      </c>
      <c r="AJ182" s="116">
        <v>73</v>
      </c>
      <c r="AK182" s="136" t="s">
        <v>76</v>
      </c>
      <c r="AL182" s="54" t="s">
        <v>76</v>
      </c>
      <c r="AM182" s="55" t="s">
        <v>76</v>
      </c>
      <c r="AN182" s="136" t="s">
        <v>74</v>
      </c>
      <c r="AO182" s="54" t="s">
        <v>74</v>
      </c>
      <c r="AP182" s="55" t="s">
        <v>74</v>
      </c>
      <c r="AQ182" s="142">
        <v>1</v>
      </c>
      <c r="AR182" s="62">
        <v>40</v>
      </c>
      <c r="AS182" s="62">
        <v>25</v>
      </c>
      <c r="AT182" s="62">
        <v>7</v>
      </c>
      <c r="AU182" s="64">
        <v>0</v>
      </c>
      <c r="AV182" s="83">
        <v>2</v>
      </c>
      <c r="AW182" s="80">
        <v>0</v>
      </c>
      <c r="AX182" s="80">
        <v>0</v>
      </c>
      <c r="AY182" s="80">
        <v>0</v>
      </c>
      <c r="AZ182" s="80">
        <v>0</v>
      </c>
      <c r="BA182" s="80">
        <v>0</v>
      </c>
      <c r="BB182" s="80">
        <v>0</v>
      </c>
      <c r="BC182" s="80">
        <v>2</v>
      </c>
      <c r="BD182" s="80">
        <v>0</v>
      </c>
      <c r="BE182" s="124">
        <v>0</v>
      </c>
    </row>
    <row r="183" spans="1:57" s="414" customFormat="1" ht="34" customHeight="1" thickBot="1" x14ac:dyDescent="0.25">
      <c r="A183" s="640"/>
      <c r="B183" s="642"/>
      <c r="C183" s="643"/>
      <c r="D183" s="110" t="s">
        <v>79</v>
      </c>
      <c r="E183" s="635"/>
      <c r="F183" s="638"/>
      <c r="G183" s="148">
        <f t="shared" si="71"/>
        <v>0</v>
      </c>
      <c r="H183" s="155">
        <f t="shared" si="72"/>
        <v>0</v>
      </c>
      <c r="I183" s="156"/>
      <c r="J183" s="156"/>
      <c r="K183" s="156"/>
      <c r="L183" s="157"/>
      <c r="M183" s="167">
        <f t="shared" si="73"/>
        <v>0</v>
      </c>
      <c r="N183" s="168"/>
      <c r="O183" s="168"/>
      <c r="P183" s="168"/>
      <c r="Q183" s="168"/>
      <c r="R183" s="169"/>
      <c r="S183" s="170"/>
      <c r="T183" s="168"/>
      <c r="U183" s="168"/>
      <c r="V183" s="168"/>
      <c r="W183" s="168"/>
      <c r="X183" s="169"/>
      <c r="Y183" s="170"/>
      <c r="Z183" s="169"/>
      <c r="AA183" s="171"/>
      <c r="AB183" s="59"/>
      <c r="AC183" s="59"/>
      <c r="AD183" s="59"/>
      <c r="AE183" s="59"/>
      <c r="AF183" s="60"/>
      <c r="AG183" s="171"/>
      <c r="AH183" s="60"/>
      <c r="AI183" s="171"/>
      <c r="AJ183" s="172">
        <f t="shared" si="74"/>
        <v>0</v>
      </c>
      <c r="AK183" s="171" t="s">
        <v>74</v>
      </c>
      <c r="AL183" s="59" t="s">
        <v>74</v>
      </c>
      <c r="AM183" s="60" t="s">
        <v>74</v>
      </c>
      <c r="AN183" s="171" t="s">
        <v>74</v>
      </c>
      <c r="AO183" s="59" t="s">
        <v>76</v>
      </c>
      <c r="AP183" s="60" t="s">
        <v>76</v>
      </c>
      <c r="AQ183" s="173"/>
      <c r="AR183" s="59"/>
      <c r="AS183" s="59"/>
      <c r="AT183" s="59"/>
      <c r="AU183" s="119"/>
      <c r="AV183" s="174">
        <f t="shared" si="75"/>
        <v>0</v>
      </c>
      <c r="AW183" s="168"/>
      <c r="AX183" s="168"/>
      <c r="AY183" s="168"/>
      <c r="AZ183" s="168"/>
      <c r="BA183" s="168"/>
      <c r="BB183" s="168"/>
      <c r="BC183" s="168"/>
      <c r="BD183" s="168"/>
      <c r="BE183" s="169"/>
    </row>
    <row r="184" spans="1:57" s="414" customFormat="1" ht="34" customHeight="1" x14ac:dyDescent="0.2">
      <c r="A184" s="640"/>
      <c r="B184" s="623" t="s">
        <v>145</v>
      </c>
      <c r="C184" s="630" t="s">
        <v>146</v>
      </c>
      <c r="D184" s="108" t="s">
        <v>73</v>
      </c>
      <c r="E184" s="633">
        <v>521</v>
      </c>
      <c r="F184" s="636">
        <f t="shared" ref="F184" si="77">E184-SUM(M184:M188)</f>
        <v>-89</v>
      </c>
      <c r="G184" s="146">
        <f t="shared" si="71"/>
        <v>47</v>
      </c>
      <c r="H184" s="151">
        <f>SUM(I184:L184)</f>
        <v>0</v>
      </c>
      <c r="I184" s="152"/>
      <c r="J184" s="152"/>
      <c r="K184" s="152"/>
      <c r="L184" s="66"/>
      <c r="M184" s="149">
        <f>IF(AND(SUM(N184:R184)=SUM(Y184:Z184),SUM(S184:X184)=SUM(Y184:Z184)),SUM(N184:R184),"ПЕРЕВІРТЕ ПРАВИЛЬНІСТЬ ДАНИХ")</f>
        <v>47</v>
      </c>
      <c r="N184" s="121">
        <v>47</v>
      </c>
      <c r="O184" s="121"/>
      <c r="P184" s="121"/>
      <c r="Q184" s="121"/>
      <c r="R184" s="122"/>
      <c r="S184" s="128">
        <v>26</v>
      </c>
      <c r="T184" s="121"/>
      <c r="U184" s="121"/>
      <c r="V184" s="77">
        <v>15</v>
      </c>
      <c r="W184" s="121">
        <v>6</v>
      </c>
      <c r="X184" s="122"/>
      <c r="Y184" s="128">
        <v>45</v>
      </c>
      <c r="Z184" s="122">
        <v>2</v>
      </c>
      <c r="AA184" s="70"/>
      <c r="AB184" s="77">
        <v>10</v>
      </c>
      <c r="AC184" s="77">
        <v>9</v>
      </c>
      <c r="AD184" s="77"/>
      <c r="AE184" s="77">
        <v>26</v>
      </c>
      <c r="AF184" s="71"/>
      <c r="AG184" s="70">
        <v>40</v>
      </c>
      <c r="AH184" s="71">
        <v>15</v>
      </c>
      <c r="AI184" s="70">
        <v>12</v>
      </c>
      <c r="AJ184" s="115">
        <v>47</v>
      </c>
      <c r="AK184" s="70" t="s">
        <v>74</v>
      </c>
      <c r="AL184" s="77" t="s">
        <v>74</v>
      </c>
      <c r="AM184" s="71" t="s">
        <v>74</v>
      </c>
      <c r="AN184" s="70">
        <v>4</v>
      </c>
      <c r="AO184" s="77">
        <v>43</v>
      </c>
      <c r="AP184" s="71"/>
      <c r="AQ184" s="133" t="s">
        <v>74</v>
      </c>
      <c r="AR184" s="77" t="s">
        <v>74</v>
      </c>
      <c r="AS184" s="77" t="s">
        <v>74</v>
      </c>
      <c r="AT184" s="77" t="s">
        <v>74</v>
      </c>
      <c r="AU184" s="118" t="s">
        <v>74</v>
      </c>
      <c r="AV184" s="166">
        <f>SUM(AW184:BE184)</f>
        <v>0</v>
      </c>
      <c r="AW184" s="121"/>
      <c r="AX184" s="121"/>
      <c r="AY184" s="121"/>
      <c r="AZ184" s="121"/>
      <c r="BA184" s="121"/>
      <c r="BB184" s="121"/>
      <c r="BC184" s="121"/>
      <c r="BD184" s="121"/>
      <c r="BE184" s="122"/>
    </row>
    <row r="185" spans="1:57" s="414" customFormat="1" ht="34" customHeight="1" x14ac:dyDescent="0.2">
      <c r="A185" s="640"/>
      <c r="B185" s="624"/>
      <c r="C185" s="631"/>
      <c r="D185" s="109" t="s">
        <v>75</v>
      </c>
      <c r="E185" s="634"/>
      <c r="F185" s="637"/>
      <c r="G185" s="147">
        <f t="shared" si="71"/>
        <v>0</v>
      </c>
      <c r="H185" s="153">
        <f t="shared" si="72"/>
        <v>0</v>
      </c>
      <c r="I185" s="150"/>
      <c r="J185" s="150"/>
      <c r="K185" s="150"/>
      <c r="L185" s="154"/>
      <c r="M185" s="79">
        <f t="shared" si="73"/>
        <v>0</v>
      </c>
      <c r="N185" s="80"/>
      <c r="O185" s="80"/>
      <c r="P185" s="80"/>
      <c r="Q185" s="80"/>
      <c r="R185" s="124"/>
      <c r="S185" s="129"/>
      <c r="T185" s="54"/>
      <c r="U185" s="54"/>
      <c r="V185" s="80"/>
      <c r="W185" s="80"/>
      <c r="X185" s="124"/>
      <c r="Y185" s="131"/>
      <c r="Z185" s="127"/>
      <c r="AA185" s="134"/>
      <c r="AB185" s="56"/>
      <c r="AC185" s="56"/>
      <c r="AD185" s="56"/>
      <c r="AE185" s="56"/>
      <c r="AF185" s="135"/>
      <c r="AG185" s="136"/>
      <c r="AH185" s="55"/>
      <c r="AI185" s="136"/>
      <c r="AJ185" s="116">
        <f t="shared" si="74"/>
        <v>0</v>
      </c>
      <c r="AK185" s="136" t="s">
        <v>76</v>
      </c>
      <c r="AL185" s="54" t="s">
        <v>76</v>
      </c>
      <c r="AM185" s="55" t="s">
        <v>76</v>
      </c>
      <c r="AN185" s="136"/>
      <c r="AO185" s="54"/>
      <c r="AP185" s="55"/>
      <c r="AQ185" s="82" t="s">
        <v>74</v>
      </c>
      <c r="AR185" s="54" t="s">
        <v>74</v>
      </c>
      <c r="AS185" s="54" t="s">
        <v>74</v>
      </c>
      <c r="AT185" s="54" t="s">
        <v>74</v>
      </c>
      <c r="AU185" s="58" t="s">
        <v>74</v>
      </c>
      <c r="AV185" s="83">
        <f t="shared" si="75"/>
        <v>0</v>
      </c>
      <c r="AW185" s="80"/>
      <c r="AX185" s="80"/>
      <c r="AY185" s="80"/>
      <c r="AZ185" s="80"/>
      <c r="BA185" s="80"/>
      <c r="BB185" s="80"/>
      <c r="BC185" s="80"/>
      <c r="BD185" s="80"/>
      <c r="BE185" s="124"/>
    </row>
    <row r="186" spans="1:57" s="414" customFormat="1" ht="34" customHeight="1" x14ac:dyDescent="0.2">
      <c r="A186" s="640"/>
      <c r="B186" s="624"/>
      <c r="C186" s="631"/>
      <c r="D186" s="109" t="s">
        <v>77</v>
      </c>
      <c r="E186" s="634"/>
      <c r="F186" s="637"/>
      <c r="G186" s="147">
        <f t="shared" si="71"/>
        <v>6</v>
      </c>
      <c r="H186" s="153">
        <f t="shared" ref="H186" si="78">SUM(I186:L186)</f>
        <v>0</v>
      </c>
      <c r="I186" s="150"/>
      <c r="J186" s="150"/>
      <c r="K186" s="150"/>
      <c r="L186" s="154"/>
      <c r="M186" s="79">
        <f t="shared" ref="M186:M187" si="79">IF(AND(SUM(N186:R186)=SUM(Y186:Z186),SUM(S186:X186)=SUM(Y186:Z186)),SUM(N186:R186),"ПЕРЕВІРТЕ ПРАВИЛЬНІСТЬ ДАНИХ")</f>
        <v>6</v>
      </c>
      <c r="N186" s="80"/>
      <c r="O186" s="80">
        <v>6</v>
      </c>
      <c r="P186" s="80"/>
      <c r="Q186" s="84"/>
      <c r="R186" s="124"/>
      <c r="S186" s="129"/>
      <c r="T186" s="80"/>
      <c r="U186" s="80">
        <v>6</v>
      </c>
      <c r="V186" s="80"/>
      <c r="W186" s="80"/>
      <c r="X186" s="124"/>
      <c r="Y186" s="131">
        <v>4</v>
      </c>
      <c r="Z186" s="127">
        <v>2</v>
      </c>
      <c r="AA186" s="134"/>
      <c r="AB186" s="56"/>
      <c r="AC186" s="56"/>
      <c r="AD186" s="56"/>
      <c r="AE186" s="56"/>
      <c r="AF186" s="135"/>
      <c r="AG186" s="136">
        <v>40</v>
      </c>
      <c r="AH186" s="55">
        <v>12</v>
      </c>
      <c r="AI186" s="136">
        <v>96</v>
      </c>
      <c r="AJ186" s="116">
        <v>6</v>
      </c>
      <c r="AK186" s="136"/>
      <c r="AL186" s="54">
        <v>5</v>
      </c>
      <c r="AM186" s="55">
        <v>1</v>
      </c>
      <c r="AN186" s="136" t="s">
        <v>74</v>
      </c>
      <c r="AO186" s="54" t="s">
        <v>74</v>
      </c>
      <c r="AP186" s="55" t="s">
        <v>74</v>
      </c>
      <c r="AQ186" s="82" t="s">
        <v>74</v>
      </c>
      <c r="AR186" s="54" t="s">
        <v>74</v>
      </c>
      <c r="AS186" s="54" t="s">
        <v>74</v>
      </c>
      <c r="AT186" s="54" t="s">
        <v>74</v>
      </c>
      <c r="AU186" s="58" t="s">
        <v>74</v>
      </c>
      <c r="AV186" s="83">
        <f t="shared" ref="AV186:AV187" si="80">SUM(AW186:BE186)</f>
        <v>0</v>
      </c>
      <c r="AW186" s="80"/>
      <c r="AX186" s="80"/>
      <c r="AY186" s="80"/>
      <c r="AZ186" s="80"/>
      <c r="BA186" s="80"/>
      <c r="BB186" s="80"/>
      <c r="BC186" s="80"/>
      <c r="BD186" s="80"/>
      <c r="BE186" s="124"/>
    </row>
    <row r="187" spans="1:57" s="414" customFormat="1" ht="34" customHeight="1" x14ac:dyDescent="0.2">
      <c r="A187" s="640"/>
      <c r="B187" s="624"/>
      <c r="C187" s="631"/>
      <c r="D187" s="109" t="s">
        <v>78</v>
      </c>
      <c r="E187" s="634"/>
      <c r="F187" s="637"/>
      <c r="G187" s="147">
        <f t="shared" si="71"/>
        <v>563</v>
      </c>
      <c r="H187" s="153">
        <f t="shared" ref="H187" si="81">SUM(I187:L187)</f>
        <v>4</v>
      </c>
      <c r="I187" s="150">
        <v>4</v>
      </c>
      <c r="J187" s="150"/>
      <c r="K187" s="150"/>
      <c r="L187" s="154"/>
      <c r="M187" s="79">
        <f t="shared" si="79"/>
        <v>557</v>
      </c>
      <c r="N187" s="80">
        <v>557</v>
      </c>
      <c r="O187" s="80"/>
      <c r="P187" s="80"/>
      <c r="Q187" s="80"/>
      <c r="R187" s="124"/>
      <c r="S187" s="129">
        <v>105</v>
      </c>
      <c r="T187" s="80"/>
      <c r="U187" s="80"/>
      <c r="V187" s="80">
        <v>417</v>
      </c>
      <c r="W187" s="80">
        <v>35</v>
      </c>
      <c r="X187" s="124"/>
      <c r="Y187" s="131">
        <v>466</v>
      </c>
      <c r="Z187" s="127">
        <v>91</v>
      </c>
      <c r="AA187" s="134"/>
      <c r="AB187" s="56">
        <v>121</v>
      </c>
      <c r="AC187" s="56">
        <v>111</v>
      </c>
      <c r="AD187" s="56">
        <v>20</v>
      </c>
      <c r="AE187" s="56">
        <v>315</v>
      </c>
      <c r="AF187" s="135">
        <v>32</v>
      </c>
      <c r="AG187" s="136">
        <v>42</v>
      </c>
      <c r="AH187" s="55">
        <v>19</v>
      </c>
      <c r="AI187" s="136">
        <v>75</v>
      </c>
      <c r="AJ187" s="116">
        <v>551</v>
      </c>
      <c r="AK187" s="136" t="s">
        <v>76</v>
      </c>
      <c r="AL187" s="54" t="s">
        <v>76</v>
      </c>
      <c r="AM187" s="55" t="s">
        <v>76</v>
      </c>
      <c r="AN187" s="136" t="s">
        <v>74</v>
      </c>
      <c r="AO187" s="54" t="s">
        <v>74</v>
      </c>
      <c r="AP187" s="55" t="s">
        <v>74</v>
      </c>
      <c r="AQ187" s="142">
        <v>76</v>
      </c>
      <c r="AR187" s="62">
        <v>442</v>
      </c>
      <c r="AS187" s="62">
        <v>33</v>
      </c>
      <c r="AT187" s="62"/>
      <c r="AU187" s="64"/>
      <c r="AV187" s="83">
        <f t="shared" si="80"/>
        <v>6</v>
      </c>
      <c r="AW187" s="80"/>
      <c r="AX187" s="80"/>
      <c r="AY187" s="80"/>
      <c r="AZ187" s="80"/>
      <c r="BA187" s="80">
        <v>2</v>
      </c>
      <c r="BB187" s="80"/>
      <c r="BC187" s="80">
        <v>2</v>
      </c>
      <c r="BD187" s="80">
        <v>2</v>
      </c>
      <c r="BE187" s="124"/>
    </row>
    <row r="188" spans="1:57" s="414" customFormat="1" ht="34" customHeight="1" thickBot="1" x14ac:dyDescent="0.25">
      <c r="A188" s="640"/>
      <c r="B188" s="642"/>
      <c r="C188" s="643"/>
      <c r="D188" s="110" t="s">
        <v>79</v>
      </c>
      <c r="E188" s="635"/>
      <c r="F188" s="638"/>
      <c r="G188" s="148">
        <f t="shared" si="71"/>
        <v>0</v>
      </c>
      <c r="H188" s="155">
        <f t="shared" si="72"/>
        <v>0</v>
      </c>
      <c r="I188" s="156"/>
      <c r="J188" s="156"/>
      <c r="K188" s="156"/>
      <c r="L188" s="157"/>
      <c r="M188" s="167">
        <f t="shared" si="73"/>
        <v>0</v>
      </c>
      <c r="N188" s="168"/>
      <c r="O188" s="168"/>
      <c r="P188" s="168"/>
      <c r="Q188" s="168"/>
      <c r="R188" s="169"/>
      <c r="S188" s="170"/>
      <c r="T188" s="168"/>
      <c r="U188" s="168"/>
      <c r="V188" s="168"/>
      <c r="W188" s="168"/>
      <c r="X188" s="169"/>
      <c r="Y188" s="170"/>
      <c r="Z188" s="169"/>
      <c r="AA188" s="171"/>
      <c r="AB188" s="59"/>
      <c r="AC188" s="59"/>
      <c r="AD188" s="59"/>
      <c r="AE188" s="59"/>
      <c r="AF188" s="60"/>
      <c r="AG188" s="171"/>
      <c r="AH188" s="60"/>
      <c r="AI188" s="171"/>
      <c r="AJ188" s="172">
        <f t="shared" si="74"/>
        <v>0</v>
      </c>
      <c r="AK188" s="171" t="s">
        <v>74</v>
      </c>
      <c r="AL188" s="59" t="s">
        <v>74</v>
      </c>
      <c r="AM188" s="60" t="s">
        <v>74</v>
      </c>
      <c r="AN188" s="171" t="s">
        <v>74</v>
      </c>
      <c r="AO188" s="59" t="s">
        <v>76</v>
      </c>
      <c r="AP188" s="60" t="s">
        <v>76</v>
      </c>
      <c r="AQ188" s="173"/>
      <c r="AR188" s="59"/>
      <c r="AS188" s="59"/>
      <c r="AT188" s="59"/>
      <c r="AU188" s="119"/>
      <c r="AV188" s="174">
        <f t="shared" si="75"/>
        <v>0</v>
      </c>
      <c r="AW188" s="168"/>
      <c r="AX188" s="168"/>
      <c r="AY188" s="168"/>
      <c r="AZ188" s="168"/>
      <c r="BA188" s="168"/>
      <c r="BB188" s="168"/>
      <c r="BC188" s="168"/>
      <c r="BD188" s="168"/>
      <c r="BE188" s="169"/>
    </row>
    <row r="189" spans="1:57" s="414" customFormat="1" ht="34" customHeight="1" x14ac:dyDescent="0.2">
      <c r="A189" s="640"/>
      <c r="B189" s="646" t="s">
        <v>147</v>
      </c>
      <c r="C189" s="649" t="s">
        <v>148</v>
      </c>
      <c r="D189" s="108" t="s">
        <v>73</v>
      </c>
      <c r="E189" s="633">
        <v>50</v>
      </c>
      <c r="F189" s="636">
        <f t="shared" ref="F189" si="82">E189-SUM(M189:M193)</f>
        <v>-1</v>
      </c>
      <c r="G189" s="146">
        <f t="shared" si="71"/>
        <v>0</v>
      </c>
      <c r="H189" s="151">
        <f t="shared" si="72"/>
        <v>0</v>
      </c>
      <c r="I189" s="152"/>
      <c r="J189" s="152"/>
      <c r="K189" s="152"/>
      <c r="L189" s="66"/>
      <c r="M189" s="149">
        <f t="shared" si="73"/>
        <v>0</v>
      </c>
      <c r="N189" s="121"/>
      <c r="O189" s="121"/>
      <c r="P189" s="121"/>
      <c r="Q189" s="121"/>
      <c r="R189" s="122"/>
      <c r="S189" s="128"/>
      <c r="T189" s="121"/>
      <c r="U189" s="121"/>
      <c r="V189" s="77"/>
      <c r="W189" s="121"/>
      <c r="X189" s="122"/>
      <c r="Y189" s="128"/>
      <c r="Z189" s="122"/>
      <c r="AA189" s="70"/>
      <c r="AB189" s="77"/>
      <c r="AC189" s="77"/>
      <c r="AD189" s="77"/>
      <c r="AE189" s="77"/>
      <c r="AF189" s="71"/>
      <c r="AG189" s="70"/>
      <c r="AH189" s="71"/>
      <c r="AI189" s="70"/>
      <c r="AJ189" s="115">
        <f t="shared" si="74"/>
        <v>0</v>
      </c>
      <c r="AK189" s="70" t="s">
        <v>74</v>
      </c>
      <c r="AL189" s="77" t="s">
        <v>74</v>
      </c>
      <c r="AM189" s="71" t="s">
        <v>74</v>
      </c>
      <c r="AN189" s="70"/>
      <c r="AO189" s="77"/>
      <c r="AP189" s="71"/>
      <c r="AQ189" s="133" t="s">
        <v>74</v>
      </c>
      <c r="AR189" s="77" t="s">
        <v>74</v>
      </c>
      <c r="AS189" s="77" t="s">
        <v>74</v>
      </c>
      <c r="AT189" s="77" t="s">
        <v>74</v>
      </c>
      <c r="AU189" s="118" t="s">
        <v>74</v>
      </c>
      <c r="AV189" s="166">
        <f t="shared" si="75"/>
        <v>0</v>
      </c>
      <c r="AW189" s="121"/>
      <c r="AX189" s="121"/>
      <c r="AY189" s="121"/>
      <c r="AZ189" s="121"/>
      <c r="BA189" s="121"/>
      <c r="BB189" s="121"/>
      <c r="BC189" s="121"/>
      <c r="BD189" s="121"/>
      <c r="BE189" s="122"/>
    </row>
    <row r="190" spans="1:57" s="414" customFormat="1" ht="34" customHeight="1" x14ac:dyDescent="0.2">
      <c r="A190" s="640"/>
      <c r="B190" s="647"/>
      <c r="C190" s="650"/>
      <c r="D190" s="109" t="s">
        <v>75</v>
      </c>
      <c r="E190" s="634"/>
      <c r="F190" s="637"/>
      <c r="G190" s="147">
        <f t="shared" si="71"/>
        <v>0</v>
      </c>
      <c r="H190" s="153">
        <f t="shared" si="72"/>
        <v>0</v>
      </c>
      <c r="I190" s="150"/>
      <c r="J190" s="150"/>
      <c r="K190" s="150"/>
      <c r="L190" s="154"/>
      <c r="M190" s="79">
        <f t="shared" si="73"/>
        <v>0</v>
      </c>
      <c r="N190" s="80"/>
      <c r="O190" s="80"/>
      <c r="P190" s="80"/>
      <c r="Q190" s="80"/>
      <c r="R190" s="124"/>
      <c r="S190" s="129"/>
      <c r="T190" s="54"/>
      <c r="U190" s="54"/>
      <c r="V190" s="80"/>
      <c r="W190" s="80"/>
      <c r="X190" s="124"/>
      <c r="Y190" s="131"/>
      <c r="Z190" s="127"/>
      <c r="AA190" s="134"/>
      <c r="AB190" s="56"/>
      <c r="AC190" s="56"/>
      <c r="AD190" s="56"/>
      <c r="AE190" s="56"/>
      <c r="AF190" s="135"/>
      <c r="AG190" s="136"/>
      <c r="AH190" s="55"/>
      <c r="AI190" s="136"/>
      <c r="AJ190" s="116">
        <f t="shared" si="74"/>
        <v>0</v>
      </c>
      <c r="AK190" s="136" t="s">
        <v>76</v>
      </c>
      <c r="AL190" s="54" t="s">
        <v>76</v>
      </c>
      <c r="AM190" s="55" t="s">
        <v>76</v>
      </c>
      <c r="AN190" s="136"/>
      <c r="AO190" s="54"/>
      <c r="AP190" s="55"/>
      <c r="AQ190" s="82" t="s">
        <v>74</v>
      </c>
      <c r="AR190" s="54" t="s">
        <v>74</v>
      </c>
      <c r="AS190" s="54" t="s">
        <v>74</v>
      </c>
      <c r="AT190" s="54" t="s">
        <v>74</v>
      </c>
      <c r="AU190" s="58" t="s">
        <v>74</v>
      </c>
      <c r="AV190" s="83">
        <f t="shared" si="75"/>
        <v>0</v>
      </c>
      <c r="AW190" s="80"/>
      <c r="AX190" s="80"/>
      <c r="AY190" s="80"/>
      <c r="AZ190" s="80"/>
      <c r="BA190" s="80"/>
      <c r="BB190" s="80"/>
      <c r="BC190" s="80"/>
      <c r="BD190" s="80"/>
      <c r="BE190" s="124"/>
    </row>
    <row r="191" spans="1:57" s="414" customFormat="1" ht="34" customHeight="1" x14ac:dyDescent="0.2">
      <c r="A191" s="640"/>
      <c r="B191" s="647"/>
      <c r="C191" s="650"/>
      <c r="D191" s="109" t="s">
        <v>77</v>
      </c>
      <c r="E191" s="634"/>
      <c r="F191" s="637"/>
      <c r="G191" s="147">
        <f t="shared" si="71"/>
        <v>0</v>
      </c>
      <c r="H191" s="153">
        <f t="shared" si="72"/>
        <v>0</v>
      </c>
      <c r="I191" s="150"/>
      <c r="J191" s="150"/>
      <c r="K191" s="150"/>
      <c r="L191" s="154"/>
      <c r="M191" s="79">
        <f t="shared" si="73"/>
        <v>0</v>
      </c>
      <c r="N191" s="80"/>
      <c r="O191" s="80"/>
      <c r="P191" s="80"/>
      <c r="Q191" s="84"/>
      <c r="R191" s="124"/>
      <c r="S191" s="129"/>
      <c r="T191" s="80"/>
      <c r="U191" s="80"/>
      <c r="V191" s="80"/>
      <c r="W191" s="80"/>
      <c r="X191" s="124"/>
      <c r="Y191" s="131"/>
      <c r="Z191" s="127"/>
      <c r="AA191" s="134"/>
      <c r="AB191" s="56"/>
      <c r="AC191" s="56"/>
      <c r="AD191" s="56"/>
      <c r="AE191" s="56"/>
      <c r="AF191" s="135"/>
      <c r="AG191" s="136"/>
      <c r="AH191" s="55"/>
      <c r="AI191" s="136"/>
      <c r="AJ191" s="116">
        <f t="shared" si="74"/>
        <v>0</v>
      </c>
      <c r="AK191" s="136"/>
      <c r="AL191" s="54"/>
      <c r="AM191" s="55"/>
      <c r="AN191" s="136" t="s">
        <v>74</v>
      </c>
      <c r="AO191" s="54" t="s">
        <v>74</v>
      </c>
      <c r="AP191" s="55" t="s">
        <v>74</v>
      </c>
      <c r="AQ191" s="82" t="s">
        <v>74</v>
      </c>
      <c r="AR191" s="54" t="s">
        <v>74</v>
      </c>
      <c r="AS191" s="54" t="s">
        <v>74</v>
      </c>
      <c r="AT191" s="54" t="s">
        <v>74</v>
      </c>
      <c r="AU191" s="58" t="s">
        <v>74</v>
      </c>
      <c r="AV191" s="83">
        <f t="shared" si="75"/>
        <v>0</v>
      </c>
      <c r="AW191" s="80"/>
      <c r="AX191" s="80"/>
      <c r="AY191" s="80"/>
      <c r="AZ191" s="80"/>
      <c r="BA191" s="80"/>
      <c r="BB191" s="80"/>
      <c r="BC191" s="80"/>
      <c r="BD191" s="80"/>
      <c r="BE191" s="124"/>
    </row>
    <row r="192" spans="1:57" s="414" customFormat="1" ht="34" customHeight="1" x14ac:dyDescent="0.2">
      <c r="A192" s="640"/>
      <c r="B192" s="647"/>
      <c r="C192" s="650"/>
      <c r="D192" s="109" t="s">
        <v>78</v>
      </c>
      <c r="E192" s="634"/>
      <c r="F192" s="637"/>
      <c r="G192" s="147">
        <f t="shared" si="71"/>
        <v>51</v>
      </c>
      <c r="H192" s="153">
        <f t="shared" ref="H192" si="83">SUM(I192:L192)</f>
        <v>1</v>
      </c>
      <c r="I192" s="150">
        <v>1</v>
      </c>
      <c r="J192" s="150"/>
      <c r="K192" s="150"/>
      <c r="L192" s="154"/>
      <c r="M192" s="79">
        <v>51</v>
      </c>
      <c r="N192" s="80">
        <v>51</v>
      </c>
      <c r="O192" s="80">
        <v>0</v>
      </c>
      <c r="P192" s="80">
        <v>0</v>
      </c>
      <c r="Q192" s="80">
        <v>0</v>
      </c>
      <c r="R192" s="124">
        <v>0</v>
      </c>
      <c r="S192" s="129">
        <v>26</v>
      </c>
      <c r="T192" s="80">
        <v>0</v>
      </c>
      <c r="U192" s="80">
        <v>0</v>
      </c>
      <c r="V192" s="80">
        <v>25</v>
      </c>
      <c r="W192" s="80">
        <v>0</v>
      </c>
      <c r="X192" s="124">
        <v>0</v>
      </c>
      <c r="Y192" s="131">
        <v>39</v>
      </c>
      <c r="Z192" s="127">
        <v>12</v>
      </c>
      <c r="AA192" s="134">
        <v>0</v>
      </c>
      <c r="AB192" s="56">
        <v>25</v>
      </c>
      <c r="AC192" s="56">
        <v>25</v>
      </c>
      <c r="AD192" s="56">
        <v>1</v>
      </c>
      <c r="AE192" s="56">
        <v>24</v>
      </c>
      <c r="AF192" s="135">
        <v>7</v>
      </c>
      <c r="AG192" s="136">
        <v>45</v>
      </c>
      <c r="AH192" s="55">
        <v>22</v>
      </c>
      <c r="AI192" s="136">
        <v>80</v>
      </c>
      <c r="AJ192" s="116">
        <v>51</v>
      </c>
      <c r="AK192" s="136" t="s">
        <v>76</v>
      </c>
      <c r="AL192" s="54" t="s">
        <v>76</v>
      </c>
      <c r="AM192" s="55" t="s">
        <v>76</v>
      </c>
      <c r="AN192" s="136" t="s">
        <v>74</v>
      </c>
      <c r="AO192" s="54" t="s">
        <v>74</v>
      </c>
      <c r="AP192" s="55" t="s">
        <v>74</v>
      </c>
      <c r="AQ192" s="142">
        <v>4</v>
      </c>
      <c r="AR192" s="62">
        <v>29</v>
      </c>
      <c r="AS192" s="62">
        <v>18</v>
      </c>
      <c r="AT192" s="62" t="s">
        <v>149</v>
      </c>
      <c r="AU192" s="64" t="s">
        <v>149</v>
      </c>
      <c r="AV192" s="83">
        <v>0</v>
      </c>
      <c r="AW192" s="80"/>
      <c r="AX192" s="80"/>
      <c r="AY192" s="80"/>
      <c r="AZ192" s="80"/>
      <c r="BA192" s="80"/>
      <c r="BB192" s="80"/>
      <c r="BC192" s="80"/>
      <c r="BD192" s="80"/>
      <c r="BE192" s="124"/>
    </row>
    <row r="193" spans="1:57" s="414" customFormat="1" ht="34" customHeight="1" thickBot="1" x14ac:dyDescent="0.25">
      <c r="A193" s="640"/>
      <c r="B193" s="648"/>
      <c r="C193" s="651"/>
      <c r="D193" s="111" t="s">
        <v>79</v>
      </c>
      <c r="E193" s="635"/>
      <c r="F193" s="638"/>
      <c r="G193" s="148">
        <f t="shared" si="71"/>
        <v>0</v>
      </c>
      <c r="H193" s="155">
        <f t="shared" si="72"/>
        <v>0</v>
      </c>
      <c r="I193" s="156"/>
      <c r="J193" s="156"/>
      <c r="K193" s="156"/>
      <c r="L193" s="157"/>
      <c r="M193" s="167">
        <f t="shared" si="73"/>
        <v>0</v>
      </c>
      <c r="N193" s="168"/>
      <c r="O193" s="168"/>
      <c r="P193" s="168"/>
      <c r="Q193" s="168"/>
      <c r="R193" s="169"/>
      <c r="S193" s="170"/>
      <c r="T193" s="168"/>
      <c r="U193" s="168"/>
      <c r="V193" s="168"/>
      <c r="W193" s="168"/>
      <c r="X193" s="169"/>
      <c r="Y193" s="170"/>
      <c r="Z193" s="169"/>
      <c r="AA193" s="171"/>
      <c r="AB193" s="59"/>
      <c r="AC193" s="59"/>
      <c r="AD193" s="59"/>
      <c r="AE193" s="59"/>
      <c r="AF193" s="60"/>
      <c r="AG193" s="171"/>
      <c r="AH193" s="60"/>
      <c r="AI193" s="171"/>
      <c r="AJ193" s="172">
        <f t="shared" si="74"/>
        <v>0</v>
      </c>
      <c r="AK193" s="171" t="s">
        <v>74</v>
      </c>
      <c r="AL193" s="59" t="s">
        <v>74</v>
      </c>
      <c r="AM193" s="60" t="s">
        <v>74</v>
      </c>
      <c r="AN193" s="171" t="s">
        <v>74</v>
      </c>
      <c r="AO193" s="59" t="s">
        <v>76</v>
      </c>
      <c r="AP193" s="60" t="s">
        <v>76</v>
      </c>
      <c r="AQ193" s="173"/>
      <c r="AR193" s="59"/>
      <c r="AS193" s="59"/>
      <c r="AT193" s="59"/>
      <c r="AU193" s="119"/>
      <c r="AV193" s="174">
        <f t="shared" si="75"/>
        <v>0</v>
      </c>
      <c r="AW193" s="168"/>
      <c r="AX193" s="168"/>
      <c r="AY193" s="168"/>
      <c r="AZ193" s="168"/>
      <c r="BA193" s="168"/>
      <c r="BB193" s="168"/>
      <c r="BC193" s="168"/>
      <c r="BD193" s="168"/>
      <c r="BE193" s="169"/>
    </row>
    <row r="194" spans="1:57" s="414" customFormat="1" ht="34" customHeight="1" x14ac:dyDescent="0.2">
      <c r="A194" s="640"/>
      <c r="B194" s="623" t="s">
        <v>150</v>
      </c>
      <c r="C194" s="630" t="s">
        <v>151</v>
      </c>
      <c r="D194" s="108" t="s">
        <v>73</v>
      </c>
      <c r="E194" s="633">
        <v>130</v>
      </c>
      <c r="F194" s="636">
        <f t="shared" ref="F194" si="84">E194-SUM(M194:M198)</f>
        <v>2</v>
      </c>
      <c r="G194" s="146">
        <f t="shared" si="71"/>
        <v>5</v>
      </c>
      <c r="H194" s="151">
        <v>0</v>
      </c>
      <c r="I194" s="152"/>
      <c r="J194" s="152"/>
      <c r="K194" s="152"/>
      <c r="L194" s="66"/>
      <c r="M194" s="149">
        <v>5</v>
      </c>
      <c r="N194" s="121">
        <v>5</v>
      </c>
      <c r="O194" s="121"/>
      <c r="P194" s="121"/>
      <c r="Q194" s="121"/>
      <c r="R194" s="122">
        <v>0</v>
      </c>
      <c r="S194" s="128">
        <v>4</v>
      </c>
      <c r="T194" s="121"/>
      <c r="U194" s="121"/>
      <c r="V194" s="77">
        <v>1</v>
      </c>
      <c r="W194" s="121"/>
      <c r="X194" s="122"/>
      <c r="Y194" s="128">
        <v>5</v>
      </c>
      <c r="Z194" s="122">
        <v>0</v>
      </c>
      <c r="AA194" s="70"/>
      <c r="AB194" s="77">
        <v>1</v>
      </c>
      <c r="AC194" s="77">
        <v>1</v>
      </c>
      <c r="AD194" s="77"/>
      <c r="AE194" s="77">
        <v>1</v>
      </c>
      <c r="AF194" s="71"/>
      <c r="AG194" s="70">
        <v>41.2</v>
      </c>
      <c r="AH194" s="415">
        <v>19.399999999999999</v>
      </c>
      <c r="AI194" s="416">
        <v>14</v>
      </c>
      <c r="AJ194" s="115">
        <v>5</v>
      </c>
      <c r="AK194" s="70" t="s">
        <v>74</v>
      </c>
      <c r="AL194" s="77" t="s">
        <v>74</v>
      </c>
      <c r="AM194" s="71" t="s">
        <v>74</v>
      </c>
      <c r="AN194" s="70"/>
      <c r="AO194" s="77">
        <v>5</v>
      </c>
      <c r="AP194" s="71"/>
      <c r="AQ194" s="133" t="s">
        <v>74</v>
      </c>
      <c r="AR194" s="77" t="s">
        <v>74</v>
      </c>
      <c r="AS194" s="77" t="s">
        <v>74</v>
      </c>
      <c r="AT194" s="77" t="s">
        <v>74</v>
      </c>
      <c r="AU194" s="118" t="s">
        <v>74</v>
      </c>
      <c r="AV194" s="166">
        <v>0</v>
      </c>
      <c r="AW194" s="121"/>
      <c r="AX194" s="121"/>
      <c r="AY194" s="121"/>
      <c r="AZ194" s="121"/>
      <c r="BA194" s="121">
        <v>0</v>
      </c>
      <c r="BB194" s="121"/>
      <c r="BC194" s="121"/>
      <c r="BD194" s="121"/>
      <c r="BE194" s="122"/>
    </row>
    <row r="195" spans="1:57" s="414" customFormat="1" ht="34" customHeight="1" x14ac:dyDescent="0.2">
      <c r="A195" s="640"/>
      <c r="B195" s="624"/>
      <c r="C195" s="631"/>
      <c r="D195" s="109" t="s">
        <v>75</v>
      </c>
      <c r="E195" s="634"/>
      <c r="F195" s="637"/>
      <c r="G195" s="147">
        <f t="shared" si="71"/>
        <v>0</v>
      </c>
      <c r="H195" s="153">
        <f t="shared" si="72"/>
        <v>0</v>
      </c>
      <c r="I195" s="150"/>
      <c r="J195" s="150"/>
      <c r="K195" s="150"/>
      <c r="L195" s="154"/>
      <c r="M195" s="79">
        <f t="shared" si="73"/>
        <v>0</v>
      </c>
      <c r="N195" s="80"/>
      <c r="O195" s="80"/>
      <c r="P195" s="80"/>
      <c r="Q195" s="80"/>
      <c r="R195" s="124"/>
      <c r="S195" s="129"/>
      <c r="T195" s="54"/>
      <c r="U195" s="54"/>
      <c r="V195" s="80"/>
      <c r="W195" s="80"/>
      <c r="X195" s="124"/>
      <c r="Y195" s="131"/>
      <c r="Z195" s="127"/>
      <c r="AA195" s="134"/>
      <c r="AB195" s="56"/>
      <c r="AC195" s="56"/>
      <c r="AD195" s="56"/>
      <c r="AE195" s="56"/>
      <c r="AF195" s="135"/>
      <c r="AG195" s="136"/>
      <c r="AH195" s="55"/>
      <c r="AI195" s="136"/>
      <c r="AJ195" s="116">
        <f t="shared" si="74"/>
        <v>0</v>
      </c>
      <c r="AK195" s="136" t="s">
        <v>76</v>
      </c>
      <c r="AL195" s="54" t="s">
        <v>76</v>
      </c>
      <c r="AM195" s="55" t="s">
        <v>76</v>
      </c>
      <c r="AN195" s="136"/>
      <c r="AO195" s="54"/>
      <c r="AP195" s="55"/>
      <c r="AQ195" s="82" t="s">
        <v>74</v>
      </c>
      <c r="AR195" s="54" t="s">
        <v>74</v>
      </c>
      <c r="AS195" s="54" t="s">
        <v>74</v>
      </c>
      <c r="AT195" s="54" t="s">
        <v>74</v>
      </c>
      <c r="AU195" s="58" t="s">
        <v>74</v>
      </c>
      <c r="AV195" s="83">
        <f t="shared" si="75"/>
        <v>0</v>
      </c>
      <c r="AW195" s="80"/>
      <c r="AX195" s="80"/>
      <c r="AY195" s="80"/>
      <c r="AZ195" s="80"/>
      <c r="BA195" s="80"/>
      <c r="BB195" s="80"/>
      <c r="BC195" s="80"/>
      <c r="BD195" s="80"/>
      <c r="BE195" s="124"/>
    </row>
    <row r="196" spans="1:57" s="414" customFormat="1" ht="34" customHeight="1" x14ac:dyDescent="0.2">
      <c r="A196" s="640"/>
      <c r="B196" s="624"/>
      <c r="C196" s="631"/>
      <c r="D196" s="109" t="s">
        <v>77</v>
      </c>
      <c r="E196" s="634"/>
      <c r="F196" s="637"/>
      <c r="G196" s="147">
        <f t="shared" si="71"/>
        <v>0</v>
      </c>
      <c r="H196" s="153">
        <f t="shared" si="72"/>
        <v>0</v>
      </c>
      <c r="I196" s="150"/>
      <c r="J196" s="150"/>
      <c r="K196" s="150"/>
      <c r="L196" s="154"/>
      <c r="M196" s="79">
        <f t="shared" si="73"/>
        <v>0</v>
      </c>
      <c r="N196" s="80"/>
      <c r="O196" s="80"/>
      <c r="P196" s="80"/>
      <c r="Q196" s="84"/>
      <c r="R196" s="124"/>
      <c r="S196" s="129"/>
      <c r="T196" s="80"/>
      <c r="U196" s="80"/>
      <c r="V196" s="80"/>
      <c r="W196" s="80"/>
      <c r="X196" s="124"/>
      <c r="Y196" s="131"/>
      <c r="Z196" s="127"/>
      <c r="AA196" s="134"/>
      <c r="AB196" s="56"/>
      <c r="AC196" s="56"/>
      <c r="AD196" s="56"/>
      <c r="AE196" s="56"/>
      <c r="AF196" s="135"/>
      <c r="AG196" s="136"/>
      <c r="AH196" s="55"/>
      <c r="AI196" s="136"/>
      <c r="AJ196" s="116">
        <f t="shared" si="74"/>
        <v>0</v>
      </c>
      <c r="AK196" s="136"/>
      <c r="AL196" s="54"/>
      <c r="AM196" s="55"/>
      <c r="AN196" s="136" t="s">
        <v>74</v>
      </c>
      <c r="AO196" s="54" t="s">
        <v>74</v>
      </c>
      <c r="AP196" s="55" t="s">
        <v>74</v>
      </c>
      <c r="AQ196" s="82" t="s">
        <v>74</v>
      </c>
      <c r="AR196" s="54" t="s">
        <v>74</v>
      </c>
      <c r="AS196" s="54" t="s">
        <v>74</v>
      </c>
      <c r="AT196" s="54" t="s">
        <v>74</v>
      </c>
      <c r="AU196" s="58" t="s">
        <v>74</v>
      </c>
      <c r="AV196" s="83">
        <f t="shared" si="75"/>
        <v>0</v>
      </c>
      <c r="AW196" s="80"/>
      <c r="AX196" s="80"/>
      <c r="AY196" s="80"/>
      <c r="AZ196" s="80"/>
      <c r="BA196" s="80"/>
      <c r="BB196" s="80"/>
      <c r="BC196" s="80"/>
      <c r="BD196" s="80"/>
      <c r="BE196" s="124"/>
    </row>
    <row r="197" spans="1:57" s="414" customFormat="1" ht="34" customHeight="1" x14ac:dyDescent="0.2">
      <c r="A197" s="640"/>
      <c r="B197" s="624"/>
      <c r="C197" s="631"/>
      <c r="D197" s="109" t="s">
        <v>78</v>
      </c>
      <c r="E197" s="634"/>
      <c r="F197" s="637"/>
      <c r="G197" s="147">
        <f t="shared" si="71"/>
        <v>123</v>
      </c>
      <c r="H197" s="153">
        <v>2</v>
      </c>
      <c r="I197" s="150">
        <v>2</v>
      </c>
      <c r="J197" s="150"/>
      <c r="K197" s="150"/>
      <c r="L197" s="154"/>
      <c r="M197" s="79">
        <v>123</v>
      </c>
      <c r="N197" s="80">
        <v>123</v>
      </c>
      <c r="O197" s="80"/>
      <c r="P197" s="80"/>
      <c r="Q197" s="80"/>
      <c r="R197" s="124">
        <v>0</v>
      </c>
      <c r="S197" s="129">
        <v>21</v>
      </c>
      <c r="T197" s="80"/>
      <c r="U197" s="80"/>
      <c r="V197" s="80">
        <v>98</v>
      </c>
      <c r="W197" s="80">
        <v>4</v>
      </c>
      <c r="X197" s="124"/>
      <c r="Y197" s="131">
        <v>94</v>
      </c>
      <c r="Z197" s="127">
        <v>29</v>
      </c>
      <c r="AA197" s="134"/>
      <c r="AB197" s="56">
        <v>51</v>
      </c>
      <c r="AC197" s="56">
        <v>51</v>
      </c>
      <c r="AD197" s="56">
        <v>2</v>
      </c>
      <c r="AE197" s="56">
        <v>77</v>
      </c>
      <c r="AF197" s="135">
        <v>1</v>
      </c>
      <c r="AG197" s="136">
        <v>43.7</v>
      </c>
      <c r="AH197" s="55">
        <v>15.7</v>
      </c>
      <c r="AI197" s="136">
        <v>77.599999999999994</v>
      </c>
      <c r="AJ197" s="116">
        <v>123</v>
      </c>
      <c r="AK197" s="136" t="s">
        <v>76</v>
      </c>
      <c r="AL197" s="54" t="s">
        <v>76</v>
      </c>
      <c r="AM197" s="55" t="s">
        <v>76</v>
      </c>
      <c r="AN197" s="136" t="s">
        <v>74</v>
      </c>
      <c r="AO197" s="54" t="s">
        <v>74</v>
      </c>
      <c r="AP197" s="55" t="s">
        <v>74</v>
      </c>
      <c r="AQ197" s="142">
        <v>31</v>
      </c>
      <c r="AR197" s="62">
        <v>33</v>
      </c>
      <c r="AS197" s="62">
        <v>53</v>
      </c>
      <c r="AT197" s="62">
        <v>6</v>
      </c>
      <c r="AU197" s="64"/>
      <c r="AV197" s="83">
        <v>0</v>
      </c>
      <c r="AW197" s="80"/>
      <c r="AX197" s="80"/>
      <c r="AY197" s="80"/>
      <c r="AZ197" s="80"/>
      <c r="BA197" s="80"/>
      <c r="BB197" s="80"/>
      <c r="BC197" s="80"/>
      <c r="BD197" s="80"/>
      <c r="BE197" s="124"/>
    </row>
    <row r="198" spans="1:57" s="414" customFormat="1" ht="34" customHeight="1" thickBot="1" x14ac:dyDescent="0.25">
      <c r="A198" s="640"/>
      <c r="B198" s="629"/>
      <c r="C198" s="632"/>
      <c r="D198" s="111" t="s">
        <v>79</v>
      </c>
      <c r="E198" s="635"/>
      <c r="F198" s="638"/>
      <c r="G198" s="148">
        <f t="shared" si="71"/>
        <v>0</v>
      </c>
      <c r="H198" s="155">
        <f t="shared" si="72"/>
        <v>0</v>
      </c>
      <c r="I198" s="156"/>
      <c r="J198" s="156"/>
      <c r="K198" s="156"/>
      <c r="L198" s="157"/>
      <c r="M198" s="167">
        <f t="shared" si="73"/>
        <v>0</v>
      </c>
      <c r="N198" s="168"/>
      <c r="O198" s="168"/>
      <c r="P198" s="168"/>
      <c r="Q198" s="168"/>
      <c r="R198" s="169"/>
      <c r="S198" s="170"/>
      <c r="T198" s="168"/>
      <c r="U198" s="168"/>
      <c r="V198" s="168"/>
      <c r="W198" s="168"/>
      <c r="X198" s="169"/>
      <c r="Y198" s="170"/>
      <c r="Z198" s="169"/>
      <c r="AA198" s="171"/>
      <c r="AB198" s="59"/>
      <c r="AC198" s="59"/>
      <c r="AD198" s="59"/>
      <c r="AE198" s="59"/>
      <c r="AF198" s="60"/>
      <c r="AG198" s="171"/>
      <c r="AH198" s="60"/>
      <c r="AI198" s="171"/>
      <c r="AJ198" s="172">
        <f t="shared" si="74"/>
        <v>0</v>
      </c>
      <c r="AK198" s="171" t="s">
        <v>74</v>
      </c>
      <c r="AL198" s="59" t="s">
        <v>74</v>
      </c>
      <c r="AM198" s="60" t="s">
        <v>74</v>
      </c>
      <c r="AN198" s="171" t="s">
        <v>74</v>
      </c>
      <c r="AO198" s="59" t="s">
        <v>76</v>
      </c>
      <c r="AP198" s="60" t="s">
        <v>76</v>
      </c>
      <c r="AQ198" s="173"/>
      <c r="AR198" s="59"/>
      <c r="AS198" s="59"/>
      <c r="AT198" s="59"/>
      <c r="AU198" s="119"/>
      <c r="AV198" s="174">
        <f t="shared" si="75"/>
        <v>0</v>
      </c>
      <c r="AW198" s="168"/>
      <c r="AX198" s="168"/>
      <c r="AY198" s="168"/>
      <c r="AZ198" s="168"/>
      <c r="BA198" s="168"/>
      <c r="BB198" s="168"/>
      <c r="BC198" s="168"/>
      <c r="BD198" s="168"/>
      <c r="BE198" s="169"/>
    </row>
    <row r="199" spans="1:57" s="414" customFormat="1" ht="34" customHeight="1" x14ac:dyDescent="0.2">
      <c r="A199" s="640"/>
      <c r="B199" s="655" t="s">
        <v>152</v>
      </c>
      <c r="C199" s="630" t="s">
        <v>153</v>
      </c>
      <c r="D199" s="108" t="s">
        <v>73</v>
      </c>
      <c r="E199" s="633">
        <v>166</v>
      </c>
      <c r="F199" s="636">
        <f t="shared" ref="F199" si="85">E199-SUM(M199:M203)</f>
        <v>-649</v>
      </c>
      <c r="G199" s="146">
        <f t="shared" si="71"/>
        <v>101</v>
      </c>
      <c r="H199" s="151">
        <f t="shared" si="72"/>
        <v>3</v>
      </c>
      <c r="I199" s="152">
        <v>3</v>
      </c>
      <c r="J199" s="152"/>
      <c r="K199" s="152"/>
      <c r="L199" s="66"/>
      <c r="M199" s="149">
        <f t="shared" si="73"/>
        <v>100</v>
      </c>
      <c r="N199" s="121">
        <v>100</v>
      </c>
      <c r="O199" s="121"/>
      <c r="P199" s="121"/>
      <c r="Q199" s="121"/>
      <c r="R199" s="122"/>
      <c r="S199" s="128">
        <v>3</v>
      </c>
      <c r="T199" s="121"/>
      <c r="U199" s="121"/>
      <c r="V199" s="77">
        <v>93</v>
      </c>
      <c r="W199" s="121">
        <v>4</v>
      </c>
      <c r="X199" s="122"/>
      <c r="Y199" s="128">
        <v>75</v>
      </c>
      <c r="Z199" s="122">
        <v>25</v>
      </c>
      <c r="AA199" s="70"/>
      <c r="AB199" s="77">
        <v>40</v>
      </c>
      <c r="AC199" s="77">
        <v>40</v>
      </c>
      <c r="AD199" s="77">
        <v>4</v>
      </c>
      <c r="AE199" s="77">
        <v>38</v>
      </c>
      <c r="AF199" s="71">
        <v>2</v>
      </c>
      <c r="AG199" s="70">
        <v>36</v>
      </c>
      <c r="AH199" s="71">
        <v>20</v>
      </c>
      <c r="AI199" s="70">
        <v>12</v>
      </c>
      <c r="AJ199" s="115">
        <f t="shared" si="74"/>
        <v>95</v>
      </c>
      <c r="AK199" s="70" t="s">
        <v>74</v>
      </c>
      <c r="AL199" s="77" t="s">
        <v>74</v>
      </c>
      <c r="AM199" s="71" t="s">
        <v>74</v>
      </c>
      <c r="AN199" s="70">
        <v>11</v>
      </c>
      <c r="AO199" s="77">
        <v>82</v>
      </c>
      <c r="AP199" s="71">
        <v>2</v>
      </c>
      <c r="AQ199" s="133" t="s">
        <v>74</v>
      </c>
      <c r="AR199" s="77" t="s">
        <v>74</v>
      </c>
      <c r="AS199" s="77" t="s">
        <v>74</v>
      </c>
      <c r="AT199" s="77" t="s">
        <v>74</v>
      </c>
      <c r="AU199" s="118" t="s">
        <v>74</v>
      </c>
      <c r="AV199" s="166">
        <f t="shared" si="75"/>
        <v>1</v>
      </c>
      <c r="AW199" s="121"/>
      <c r="AX199" s="121"/>
      <c r="AY199" s="121"/>
      <c r="AZ199" s="121">
        <v>1</v>
      </c>
      <c r="BA199" s="121"/>
      <c r="BB199" s="121"/>
      <c r="BC199" s="121"/>
      <c r="BD199" s="121"/>
      <c r="BE199" s="122"/>
    </row>
    <row r="200" spans="1:57" s="414" customFormat="1" ht="34" customHeight="1" x14ac:dyDescent="0.2">
      <c r="A200" s="640"/>
      <c r="B200" s="656"/>
      <c r="C200" s="631"/>
      <c r="D200" s="109" t="s">
        <v>75</v>
      </c>
      <c r="E200" s="634"/>
      <c r="F200" s="637"/>
      <c r="G200" s="147">
        <f t="shared" si="71"/>
        <v>0</v>
      </c>
      <c r="H200" s="153">
        <f t="shared" si="72"/>
        <v>0</v>
      </c>
      <c r="I200" s="150"/>
      <c r="J200" s="150"/>
      <c r="K200" s="150"/>
      <c r="L200" s="154"/>
      <c r="M200" s="79">
        <f t="shared" si="73"/>
        <v>0</v>
      </c>
      <c r="N200" s="80"/>
      <c r="O200" s="80"/>
      <c r="P200" s="80"/>
      <c r="Q200" s="80"/>
      <c r="R200" s="124"/>
      <c r="S200" s="129"/>
      <c r="T200" s="54"/>
      <c r="U200" s="54"/>
      <c r="V200" s="80"/>
      <c r="W200" s="80"/>
      <c r="X200" s="124"/>
      <c r="Y200" s="131"/>
      <c r="Z200" s="127"/>
      <c r="AA200" s="134"/>
      <c r="AB200" s="56"/>
      <c r="AC200" s="56"/>
      <c r="AD200" s="56"/>
      <c r="AE200" s="56"/>
      <c r="AF200" s="135"/>
      <c r="AG200" s="136"/>
      <c r="AH200" s="55"/>
      <c r="AI200" s="136"/>
      <c r="AJ200" s="116">
        <f t="shared" si="74"/>
        <v>0</v>
      </c>
      <c r="AK200" s="136" t="s">
        <v>76</v>
      </c>
      <c r="AL200" s="54" t="s">
        <v>76</v>
      </c>
      <c r="AM200" s="55" t="s">
        <v>76</v>
      </c>
      <c r="AN200" s="136"/>
      <c r="AO200" s="54"/>
      <c r="AP200" s="55"/>
      <c r="AQ200" s="82" t="s">
        <v>74</v>
      </c>
      <c r="AR200" s="54" t="s">
        <v>74</v>
      </c>
      <c r="AS200" s="54" t="s">
        <v>74</v>
      </c>
      <c r="AT200" s="54" t="s">
        <v>74</v>
      </c>
      <c r="AU200" s="58" t="s">
        <v>74</v>
      </c>
      <c r="AV200" s="83">
        <f t="shared" si="75"/>
        <v>0</v>
      </c>
      <c r="AW200" s="80"/>
      <c r="AX200" s="80"/>
      <c r="AY200" s="80"/>
      <c r="AZ200" s="80"/>
      <c r="BA200" s="80"/>
      <c r="BB200" s="80"/>
      <c r="BC200" s="80"/>
      <c r="BD200" s="80"/>
      <c r="BE200" s="124"/>
    </row>
    <row r="201" spans="1:57" s="414" customFormat="1" ht="34" customHeight="1" x14ac:dyDescent="0.2">
      <c r="A201" s="640"/>
      <c r="B201" s="656"/>
      <c r="C201" s="631"/>
      <c r="D201" s="109" t="s">
        <v>77</v>
      </c>
      <c r="E201" s="634"/>
      <c r="F201" s="637"/>
      <c r="G201" s="147">
        <f t="shared" si="71"/>
        <v>0</v>
      </c>
      <c r="H201" s="153">
        <f t="shared" si="72"/>
        <v>0</v>
      </c>
      <c r="I201" s="150"/>
      <c r="J201" s="150"/>
      <c r="K201" s="150"/>
      <c r="L201" s="154"/>
      <c r="M201" s="79">
        <f t="shared" si="73"/>
        <v>0</v>
      </c>
      <c r="N201" s="80"/>
      <c r="O201" s="80"/>
      <c r="P201" s="80"/>
      <c r="Q201" s="84"/>
      <c r="R201" s="124"/>
      <c r="S201" s="129"/>
      <c r="T201" s="80"/>
      <c r="U201" s="80"/>
      <c r="V201" s="80"/>
      <c r="W201" s="80"/>
      <c r="X201" s="124"/>
      <c r="Y201" s="131"/>
      <c r="Z201" s="127"/>
      <c r="AA201" s="134"/>
      <c r="AB201" s="56"/>
      <c r="AC201" s="56"/>
      <c r="AD201" s="56"/>
      <c r="AE201" s="56"/>
      <c r="AF201" s="135"/>
      <c r="AG201" s="136"/>
      <c r="AH201" s="55"/>
      <c r="AI201" s="136"/>
      <c r="AJ201" s="116">
        <f t="shared" si="74"/>
        <v>0</v>
      </c>
      <c r="AK201" s="136"/>
      <c r="AL201" s="54"/>
      <c r="AM201" s="55"/>
      <c r="AN201" s="136" t="s">
        <v>74</v>
      </c>
      <c r="AO201" s="54" t="s">
        <v>74</v>
      </c>
      <c r="AP201" s="55" t="s">
        <v>74</v>
      </c>
      <c r="AQ201" s="82" t="s">
        <v>74</v>
      </c>
      <c r="AR201" s="54" t="s">
        <v>74</v>
      </c>
      <c r="AS201" s="54" t="s">
        <v>74</v>
      </c>
      <c r="AT201" s="54" t="s">
        <v>74</v>
      </c>
      <c r="AU201" s="58" t="s">
        <v>74</v>
      </c>
      <c r="AV201" s="83">
        <f t="shared" si="75"/>
        <v>0</v>
      </c>
      <c r="AW201" s="80"/>
      <c r="AX201" s="80"/>
      <c r="AY201" s="80"/>
      <c r="AZ201" s="80"/>
      <c r="BA201" s="80"/>
      <c r="BB201" s="80"/>
      <c r="BC201" s="80"/>
      <c r="BD201" s="80"/>
      <c r="BE201" s="124"/>
    </row>
    <row r="202" spans="1:57" s="414" customFormat="1" ht="34" customHeight="1" x14ac:dyDescent="0.2">
      <c r="A202" s="640"/>
      <c r="B202" s="656"/>
      <c r="C202" s="631"/>
      <c r="D202" s="109" t="s">
        <v>78</v>
      </c>
      <c r="E202" s="634"/>
      <c r="F202" s="637"/>
      <c r="G202" s="147">
        <f t="shared" si="71"/>
        <v>745</v>
      </c>
      <c r="H202" s="153">
        <f t="shared" si="72"/>
        <v>20</v>
      </c>
      <c r="I202" s="150">
        <v>17</v>
      </c>
      <c r="J202" s="150"/>
      <c r="K202" s="150">
        <v>3</v>
      </c>
      <c r="L202" s="154"/>
      <c r="M202" s="79">
        <f t="shared" si="73"/>
        <v>715</v>
      </c>
      <c r="N202" s="80">
        <v>715</v>
      </c>
      <c r="O202" s="80"/>
      <c r="P202" s="80"/>
      <c r="Q202" s="80"/>
      <c r="R202" s="124"/>
      <c r="S202" s="129">
        <v>13</v>
      </c>
      <c r="T202" s="80"/>
      <c r="U202" s="80"/>
      <c r="V202" s="80">
        <v>320</v>
      </c>
      <c r="W202" s="80">
        <v>382</v>
      </c>
      <c r="X202" s="124"/>
      <c r="Y202" s="131">
        <v>581</v>
      </c>
      <c r="Z202" s="127">
        <v>134</v>
      </c>
      <c r="AA202" s="134"/>
      <c r="AB202" s="56">
        <v>260</v>
      </c>
      <c r="AC202" s="56">
        <v>249</v>
      </c>
      <c r="AD202" s="56">
        <v>7</v>
      </c>
      <c r="AE202" s="56">
        <v>205</v>
      </c>
      <c r="AF202" s="135">
        <v>2</v>
      </c>
      <c r="AG202" s="136">
        <v>40</v>
      </c>
      <c r="AH202" s="55">
        <v>30</v>
      </c>
      <c r="AI202" s="136">
        <v>100</v>
      </c>
      <c r="AJ202" s="116">
        <f t="shared" si="74"/>
        <v>702</v>
      </c>
      <c r="AK202" s="136" t="s">
        <v>76</v>
      </c>
      <c r="AL202" s="54" t="s">
        <v>76</v>
      </c>
      <c r="AM202" s="55" t="s">
        <v>76</v>
      </c>
      <c r="AN202" s="136" t="s">
        <v>74</v>
      </c>
      <c r="AO202" s="54" t="s">
        <v>74</v>
      </c>
      <c r="AP202" s="55" t="s">
        <v>74</v>
      </c>
      <c r="AQ202" s="142">
        <v>61</v>
      </c>
      <c r="AR202" s="62">
        <v>295</v>
      </c>
      <c r="AS202" s="62">
        <v>334</v>
      </c>
      <c r="AT202" s="62">
        <v>12</v>
      </c>
      <c r="AU202" s="64"/>
      <c r="AV202" s="83">
        <f t="shared" si="75"/>
        <v>30</v>
      </c>
      <c r="AW202" s="80"/>
      <c r="AX202" s="80"/>
      <c r="AY202" s="80">
        <v>1</v>
      </c>
      <c r="AZ202" s="80"/>
      <c r="BA202" s="80">
        <v>24</v>
      </c>
      <c r="BB202" s="80"/>
      <c r="BC202" s="80">
        <v>1</v>
      </c>
      <c r="BD202" s="80">
        <v>3</v>
      </c>
      <c r="BE202" s="124">
        <v>1</v>
      </c>
    </row>
    <row r="203" spans="1:57" s="414" customFormat="1" ht="34" customHeight="1" thickBot="1" x14ac:dyDescent="0.25">
      <c r="A203" s="640"/>
      <c r="B203" s="629"/>
      <c r="C203" s="632"/>
      <c r="D203" s="111" t="s">
        <v>79</v>
      </c>
      <c r="E203" s="635"/>
      <c r="F203" s="638"/>
      <c r="G203" s="148">
        <f t="shared" si="71"/>
        <v>0</v>
      </c>
      <c r="H203" s="155">
        <f t="shared" si="72"/>
        <v>0</v>
      </c>
      <c r="I203" s="156"/>
      <c r="J203" s="156"/>
      <c r="K203" s="156"/>
      <c r="L203" s="157"/>
      <c r="M203" s="167">
        <f t="shared" si="73"/>
        <v>0</v>
      </c>
      <c r="N203" s="168"/>
      <c r="O203" s="168"/>
      <c r="P203" s="168"/>
      <c r="Q203" s="168"/>
      <c r="R203" s="169"/>
      <c r="S203" s="170"/>
      <c r="T203" s="168"/>
      <c r="U203" s="168"/>
      <c r="V203" s="168"/>
      <c r="W203" s="168"/>
      <c r="X203" s="169"/>
      <c r="Y203" s="170"/>
      <c r="Z203" s="169"/>
      <c r="AA203" s="171"/>
      <c r="AB203" s="59"/>
      <c r="AC203" s="59"/>
      <c r="AD203" s="59"/>
      <c r="AE203" s="59"/>
      <c r="AF203" s="60"/>
      <c r="AG203" s="171"/>
      <c r="AH203" s="60"/>
      <c r="AI203" s="171"/>
      <c r="AJ203" s="172">
        <f t="shared" si="74"/>
        <v>0</v>
      </c>
      <c r="AK203" s="171" t="s">
        <v>74</v>
      </c>
      <c r="AL203" s="59" t="s">
        <v>74</v>
      </c>
      <c r="AM203" s="60" t="s">
        <v>74</v>
      </c>
      <c r="AN203" s="171" t="s">
        <v>74</v>
      </c>
      <c r="AO203" s="59" t="s">
        <v>76</v>
      </c>
      <c r="AP203" s="60" t="s">
        <v>76</v>
      </c>
      <c r="AQ203" s="173"/>
      <c r="AR203" s="59"/>
      <c r="AS203" s="59"/>
      <c r="AT203" s="59"/>
      <c r="AU203" s="119"/>
      <c r="AV203" s="174">
        <f t="shared" si="75"/>
        <v>0</v>
      </c>
      <c r="AW203" s="168"/>
      <c r="AX203" s="168"/>
      <c r="AY203" s="168"/>
      <c r="AZ203" s="168"/>
      <c r="BA203" s="168"/>
      <c r="BB203" s="168"/>
      <c r="BC203" s="168"/>
      <c r="BD203" s="168"/>
      <c r="BE203" s="169"/>
    </row>
    <row r="204" spans="1:57" s="414" customFormat="1" ht="34" customHeight="1" x14ac:dyDescent="0.2">
      <c r="A204" s="640"/>
      <c r="B204" s="623" t="s">
        <v>154</v>
      </c>
      <c r="C204" s="630" t="s">
        <v>153</v>
      </c>
      <c r="D204" s="108" t="s">
        <v>73</v>
      </c>
      <c r="E204" s="633"/>
      <c r="F204" s="636">
        <f t="shared" ref="F204" si="86">E204-SUM(M204:M208)</f>
        <v>-357</v>
      </c>
      <c r="G204" s="146">
        <f t="shared" si="71"/>
        <v>0</v>
      </c>
      <c r="H204" s="151">
        <f t="shared" si="72"/>
        <v>0</v>
      </c>
      <c r="I204" s="152"/>
      <c r="J204" s="152"/>
      <c r="K204" s="152"/>
      <c r="L204" s="66"/>
      <c r="M204" s="149">
        <f t="shared" si="73"/>
        <v>0</v>
      </c>
      <c r="N204" s="121"/>
      <c r="O204" s="121"/>
      <c r="P204" s="121"/>
      <c r="Q204" s="121"/>
      <c r="R204" s="122"/>
      <c r="S204" s="128"/>
      <c r="T204" s="121"/>
      <c r="U204" s="121"/>
      <c r="V204" s="77"/>
      <c r="W204" s="121"/>
      <c r="X204" s="122"/>
      <c r="Y204" s="128"/>
      <c r="Z204" s="122"/>
      <c r="AA204" s="70"/>
      <c r="AB204" s="77"/>
      <c r="AC204" s="77"/>
      <c r="AD204" s="77"/>
      <c r="AE204" s="77"/>
      <c r="AF204" s="71"/>
      <c r="AG204" s="70"/>
      <c r="AH204" s="71"/>
      <c r="AI204" s="70"/>
      <c r="AJ204" s="115">
        <f t="shared" si="74"/>
        <v>0</v>
      </c>
      <c r="AK204" s="70" t="s">
        <v>74</v>
      </c>
      <c r="AL204" s="77" t="s">
        <v>74</v>
      </c>
      <c r="AM204" s="71" t="s">
        <v>74</v>
      </c>
      <c r="AN204" s="70"/>
      <c r="AO204" s="77"/>
      <c r="AP204" s="71"/>
      <c r="AQ204" s="133" t="s">
        <v>74</v>
      </c>
      <c r="AR204" s="77" t="s">
        <v>74</v>
      </c>
      <c r="AS204" s="77" t="s">
        <v>74</v>
      </c>
      <c r="AT204" s="77" t="s">
        <v>74</v>
      </c>
      <c r="AU204" s="118" t="s">
        <v>74</v>
      </c>
      <c r="AV204" s="166">
        <f t="shared" si="75"/>
        <v>0</v>
      </c>
      <c r="AW204" s="121"/>
      <c r="AX204" s="121"/>
      <c r="AY204" s="121"/>
      <c r="AZ204" s="121"/>
      <c r="BA204" s="121"/>
      <c r="BB204" s="121"/>
      <c r="BC204" s="121"/>
      <c r="BD204" s="121"/>
      <c r="BE204" s="122"/>
    </row>
    <row r="205" spans="1:57" s="414" customFormat="1" ht="34" customHeight="1" x14ac:dyDescent="0.2">
      <c r="A205" s="640"/>
      <c r="B205" s="624"/>
      <c r="C205" s="631"/>
      <c r="D205" s="109" t="s">
        <v>75</v>
      </c>
      <c r="E205" s="634"/>
      <c r="F205" s="637"/>
      <c r="G205" s="147">
        <f t="shared" si="71"/>
        <v>0</v>
      </c>
      <c r="H205" s="153">
        <f t="shared" si="72"/>
        <v>0</v>
      </c>
      <c r="I205" s="150"/>
      <c r="J205" s="150"/>
      <c r="K205" s="150"/>
      <c r="L205" s="154"/>
      <c r="M205" s="79">
        <f t="shared" si="73"/>
        <v>0</v>
      </c>
      <c r="N205" s="80"/>
      <c r="O205" s="80"/>
      <c r="P205" s="80"/>
      <c r="Q205" s="80"/>
      <c r="R205" s="124"/>
      <c r="S205" s="129"/>
      <c r="T205" s="54"/>
      <c r="U205" s="54"/>
      <c r="V205" s="80"/>
      <c r="W205" s="80"/>
      <c r="X205" s="124"/>
      <c r="Y205" s="131"/>
      <c r="Z205" s="127"/>
      <c r="AA205" s="134"/>
      <c r="AB205" s="56"/>
      <c r="AC205" s="56"/>
      <c r="AD205" s="56"/>
      <c r="AE205" s="56"/>
      <c r="AF205" s="135"/>
      <c r="AG205" s="136"/>
      <c r="AH205" s="55"/>
      <c r="AI205" s="136"/>
      <c r="AJ205" s="116">
        <f t="shared" si="74"/>
        <v>0</v>
      </c>
      <c r="AK205" s="136" t="s">
        <v>76</v>
      </c>
      <c r="AL205" s="54" t="s">
        <v>76</v>
      </c>
      <c r="AM205" s="55" t="s">
        <v>76</v>
      </c>
      <c r="AN205" s="136"/>
      <c r="AO205" s="54"/>
      <c r="AP205" s="55"/>
      <c r="AQ205" s="82" t="s">
        <v>74</v>
      </c>
      <c r="AR205" s="54" t="s">
        <v>74</v>
      </c>
      <c r="AS205" s="54" t="s">
        <v>74</v>
      </c>
      <c r="AT205" s="54" t="s">
        <v>74</v>
      </c>
      <c r="AU205" s="58" t="s">
        <v>74</v>
      </c>
      <c r="AV205" s="83">
        <f t="shared" si="75"/>
        <v>0</v>
      </c>
      <c r="AW205" s="80"/>
      <c r="AX205" s="80"/>
      <c r="AY205" s="80"/>
      <c r="AZ205" s="80"/>
      <c r="BA205" s="80"/>
      <c r="BB205" s="80"/>
      <c r="BC205" s="80"/>
      <c r="BD205" s="80"/>
      <c r="BE205" s="124"/>
    </row>
    <row r="206" spans="1:57" s="414" customFormat="1" ht="34" customHeight="1" x14ac:dyDescent="0.2">
      <c r="A206" s="640"/>
      <c r="B206" s="624"/>
      <c r="C206" s="631"/>
      <c r="D206" s="109" t="s">
        <v>77</v>
      </c>
      <c r="E206" s="634"/>
      <c r="F206" s="637"/>
      <c r="G206" s="147">
        <f t="shared" si="71"/>
        <v>0</v>
      </c>
      <c r="H206" s="153">
        <f t="shared" si="72"/>
        <v>0</v>
      </c>
      <c r="I206" s="150"/>
      <c r="J206" s="150"/>
      <c r="K206" s="150"/>
      <c r="L206" s="154"/>
      <c r="M206" s="79">
        <f t="shared" si="73"/>
        <v>0</v>
      </c>
      <c r="N206" s="80"/>
      <c r="O206" s="80"/>
      <c r="P206" s="80"/>
      <c r="Q206" s="84"/>
      <c r="R206" s="124"/>
      <c r="S206" s="129"/>
      <c r="T206" s="80"/>
      <c r="U206" s="80"/>
      <c r="V206" s="80"/>
      <c r="W206" s="80"/>
      <c r="X206" s="124"/>
      <c r="Y206" s="131"/>
      <c r="Z206" s="127"/>
      <c r="AA206" s="134"/>
      <c r="AB206" s="56"/>
      <c r="AC206" s="56"/>
      <c r="AD206" s="56"/>
      <c r="AE206" s="56"/>
      <c r="AF206" s="135"/>
      <c r="AG206" s="136"/>
      <c r="AH206" s="55"/>
      <c r="AI206" s="136"/>
      <c r="AJ206" s="116">
        <f t="shared" si="74"/>
        <v>0</v>
      </c>
      <c r="AK206" s="136"/>
      <c r="AL206" s="54"/>
      <c r="AM206" s="55"/>
      <c r="AN206" s="136" t="s">
        <v>74</v>
      </c>
      <c r="AO206" s="54" t="s">
        <v>74</v>
      </c>
      <c r="AP206" s="55" t="s">
        <v>74</v>
      </c>
      <c r="AQ206" s="82" t="s">
        <v>74</v>
      </c>
      <c r="AR206" s="54" t="s">
        <v>74</v>
      </c>
      <c r="AS206" s="54" t="s">
        <v>74</v>
      </c>
      <c r="AT206" s="54" t="s">
        <v>74</v>
      </c>
      <c r="AU206" s="58" t="s">
        <v>74</v>
      </c>
      <c r="AV206" s="83">
        <f t="shared" si="75"/>
        <v>0</v>
      </c>
      <c r="AW206" s="80"/>
      <c r="AX206" s="80"/>
      <c r="AY206" s="80"/>
      <c r="AZ206" s="80"/>
      <c r="BA206" s="80"/>
      <c r="BB206" s="80"/>
      <c r="BC206" s="80"/>
      <c r="BD206" s="80"/>
      <c r="BE206" s="124"/>
    </row>
    <row r="207" spans="1:57" s="414" customFormat="1" ht="34" customHeight="1" x14ac:dyDescent="0.2">
      <c r="A207" s="640"/>
      <c r="B207" s="624"/>
      <c r="C207" s="631"/>
      <c r="D207" s="109" t="s">
        <v>78</v>
      </c>
      <c r="E207" s="634"/>
      <c r="F207" s="637"/>
      <c r="G207" s="147">
        <f t="shared" si="71"/>
        <v>360</v>
      </c>
      <c r="H207" s="153">
        <f t="shared" si="72"/>
        <v>15</v>
      </c>
      <c r="I207" s="150">
        <v>15</v>
      </c>
      <c r="J207" s="150"/>
      <c r="K207" s="150"/>
      <c r="L207" s="154"/>
      <c r="M207" s="79">
        <f t="shared" si="73"/>
        <v>357</v>
      </c>
      <c r="N207" s="80">
        <v>357</v>
      </c>
      <c r="O207" s="80"/>
      <c r="P207" s="80"/>
      <c r="Q207" s="80"/>
      <c r="R207" s="124"/>
      <c r="S207" s="129"/>
      <c r="T207" s="80"/>
      <c r="U207" s="80"/>
      <c r="V207" s="80">
        <v>357</v>
      </c>
      <c r="W207" s="80"/>
      <c r="X207" s="124"/>
      <c r="Y207" s="131">
        <v>315</v>
      </c>
      <c r="Z207" s="127">
        <v>42</v>
      </c>
      <c r="AA207" s="134"/>
      <c r="AB207" s="56">
        <v>106</v>
      </c>
      <c r="AC207" s="56">
        <v>106</v>
      </c>
      <c r="AD207" s="56">
        <v>27</v>
      </c>
      <c r="AE207" s="56">
        <v>134</v>
      </c>
      <c r="AF207" s="135">
        <v>37</v>
      </c>
      <c r="AG207" s="136">
        <v>39.5</v>
      </c>
      <c r="AH207" s="55">
        <v>16</v>
      </c>
      <c r="AI207" s="136">
        <v>96</v>
      </c>
      <c r="AJ207" s="116">
        <f t="shared" si="74"/>
        <v>357</v>
      </c>
      <c r="AK207" s="136" t="s">
        <v>76</v>
      </c>
      <c r="AL207" s="54" t="s">
        <v>76</v>
      </c>
      <c r="AM207" s="55" t="s">
        <v>76</v>
      </c>
      <c r="AN207" s="136" t="s">
        <v>74</v>
      </c>
      <c r="AO207" s="54" t="s">
        <v>74</v>
      </c>
      <c r="AP207" s="55" t="s">
        <v>74</v>
      </c>
      <c r="AQ207" s="142">
        <v>31</v>
      </c>
      <c r="AR207" s="62">
        <v>56</v>
      </c>
      <c r="AS207" s="62">
        <v>266</v>
      </c>
      <c r="AT207" s="62">
        <v>4</v>
      </c>
      <c r="AU207" s="64"/>
      <c r="AV207" s="83">
        <v>3</v>
      </c>
      <c r="AW207" s="80"/>
      <c r="AX207" s="80"/>
      <c r="AY207" s="80"/>
      <c r="AZ207" s="80"/>
      <c r="BA207" s="80">
        <v>2</v>
      </c>
      <c r="BB207" s="80"/>
      <c r="BC207" s="80">
        <v>1</v>
      </c>
      <c r="BD207" s="80"/>
      <c r="BE207" s="124"/>
    </row>
    <row r="208" spans="1:57" s="414" customFormat="1" ht="34" customHeight="1" thickBot="1" x14ac:dyDescent="0.25">
      <c r="A208" s="640"/>
      <c r="B208" s="629"/>
      <c r="C208" s="632"/>
      <c r="D208" s="111" t="s">
        <v>79</v>
      </c>
      <c r="E208" s="635"/>
      <c r="F208" s="638"/>
      <c r="G208" s="148">
        <f t="shared" si="71"/>
        <v>0</v>
      </c>
      <c r="H208" s="155">
        <f t="shared" si="72"/>
        <v>0</v>
      </c>
      <c r="I208" s="156"/>
      <c r="J208" s="156"/>
      <c r="K208" s="156"/>
      <c r="L208" s="157"/>
      <c r="M208" s="167">
        <f t="shared" si="73"/>
        <v>0</v>
      </c>
      <c r="N208" s="168"/>
      <c r="O208" s="168"/>
      <c r="P208" s="168"/>
      <c r="Q208" s="168"/>
      <c r="R208" s="169"/>
      <c r="S208" s="170"/>
      <c r="T208" s="168"/>
      <c r="U208" s="168"/>
      <c r="V208" s="168"/>
      <c r="W208" s="168"/>
      <c r="X208" s="169"/>
      <c r="Y208" s="170"/>
      <c r="Z208" s="169"/>
      <c r="AA208" s="171"/>
      <c r="AB208" s="59"/>
      <c r="AC208" s="59"/>
      <c r="AD208" s="59"/>
      <c r="AE208" s="59"/>
      <c r="AF208" s="60"/>
      <c r="AG208" s="171"/>
      <c r="AH208" s="60"/>
      <c r="AI208" s="171"/>
      <c r="AJ208" s="172">
        <f t="shared" si="74"/>
        <v>0</v>
      </c>
      <c r="AK208" s="171" t="s">
        <v>74</v>
      </c>
      <c r="AL208" s="59" t="s">
        <v>74</v>
      </c>
      <c r="AM208" s="60" t="s">
        <v>74</v>
      </c>
      <c r="AN208" s="171" t="s">
        <v>74</v>
      </c>
      <c r="AO208" s="59" t="s">
        <v>76</v>
      </c>
      <c r="AP208" s="60" t="s">
        <v>76</v>
      </c>
      <c r="AQ208" s="173"/>
      <c r="AR208" s="59"/>
      <c r="AS208" s="59"/>
      <c r="AT208" s="59"/>
      <c r="AU208" s="119"/>
      <c r="AV208" s="174">
        <f t="shared" si="75"/>
        <v>0</v>
      </c>
      <c r="AW208" s="168"/>
      <c r="AX208" s="168"/>
      <c r="AY208" s="168"/>
      <c r="AZ208" s="168"/>
      <c r="BA208" s="168"/>
      <c r="BB208" s="168"/>
      <c r="BC208" s="168"/>
      <c r="BD208" s="168"/>
      <c r="BE208" s="169"/>
    </row>
    <row r="209" spans="1:57" s="414" customFormat="1" ht="34" customHeight="1" x14ac:dyDescent="0.2">
      <c r="A209" s="640"/>
      <c r="B209" s="623" t="s">
        <v>155</v>
      </c>
      <c r="C209" s="630" t="s">
        <v>153</v>
      </c>
      <c r="D209" s="108" t="s">
        <v>73</v>
      </c>
      <c r="E209" s="633">
        <v>202</v>
      </c>
      <c r="F209" s="636">
        <f t="shared" ref="F209" si="87">E209-SUM(M209:M213)</f>
        <v>0</v>
      </c>
      <c r="G209" s="146">
        <f t="shared" si="71"/>
        <v>14</v>
      </c>
      <c r="H209" s="151">
        <f t="shared" si="72"/>
        <v>1</v>
      </c>
      <c r="I209" s="152">
        <v>1</v>
      </c>
      <c r="J209" s="152"/>
      <c r="K209" s="152"/>
      <c r="L209" s="66"/>
      <c r="M209" s="149">
        <f t="shared" si="73"/>
        <v>13</v>
      </c>
      <c r="N209" s="121">
        <v>13</v>
      </c>
      <c r="O209" s="121"/>
      <c r="P209" s="121"/>
      <c r="Q209" s="121"/>
      <c r="R209" s="122"/>
      <c r="S209" s="128"/>
      <c r="T209" s="121"/>
      <c r="U209" s="121"/>
      <c r="V209" s="77">
        <v>13</v>
      </c>
      <c r="W209" s="121"/>
      <c r="X209" s="122"/>
      <c r="Y209" s="128">
        <v>11</v>
      </c>
      <c r="Z209" s="122">
        <v>2</v>
      </c>
      <c r="AA209" s="70"/>
      <c r="AB209" s="77">
        <v>7</v>
      </c>
      <c r="AC209" s="77">
        <v>7</v>
      </c>
      <c r="AD209" s="77">
        <v>2</v>
      </c>
      <c r="AE209" s="77">
        <v>8</v>
      </c>
      <c r="AF209" s="71">
        <v>0</v>
      </c>
      <c r="AG209" s="70">
        <v>36</v>
      </c>
      <c r="AH209" s="71">
        <v>20</v>
      </c>
      <c r="AI209" s="70">
        <v>15.8</v>
      </c>
      <c r="AJ209" s="115">
        <f t="shared" si="74"/>
        <v>12</v>
      </c>
      <c r="AK209" s="70" t="s">
        <v>74</v>
      </c>
      <c r="AL209" s="77" t="s">
        <v>74</v>
      </c>
      <c r="AM209" s="71" t="s">
        <v>74</v>
      </c>
      <c r="AN209" s="70">
        <v>2</v>
      </c>
      <c r="AO209" s="77">
        <v>9</v>
      </c>
      <c r="AP209" s="71">
        <v>1</v>
      </c>
      <c r="AQ209" s="133" t="s">
        <v>74</v>
      </c>
      <c r="AR209" s="77" t="s">
        <v>74</v>
      </c>
      <c r="AS209" s="77" t="s">
        <v>74</v>
      </c>
      <c r="AT209" s="77" t="s">
        <v>74</v>
      </c>
      <c r="AU209" s="118" t="s">
        <v>74</v>
      </c>
      <c r="AV209" s="166">
        <f t="shared" si="75"/>
        <v>1</v>
      </c>
      <c r="AW209" s="121"/>
      <c r="AX209" s="121"/>
      <c r="AY209" s="121"/>
      <c r="AZ209" s="121"/>
      <c r="BA209" s="121"/>
      <c r="BB209" s="121"/>
      <c r="BC209" s="121">
        <v>1</v>
      </c>
      <c r="BD209" s="121"/>
      <c r="BE209" s="122"/>
    </row>
    <row r="210" spans="1:57" s="414" customFormat="1" ht="34" customHeight="1" x14ac:dyDescent="0.2">
      <c r="A210" s="640"/>
      <c r="B210" s="624"/>
      <c r="C210" s="631"/>
      <c r="D210" s="109" t="s">
        <v>75</v>
      </c>
      <c r="E210" s="634"/>
      <c r="F210" s="637"/>
      <c r="G210" s="147">
        <f t="shared" si="71"/>
        <v>0</v>
      </c>
      <c r="H210" s="153">
        <f t="shared" si="72"/>
        <v>0</v>
      </c>
      <c r="I210" s="150"/>
      <c r="J210" s="150"/>
      <c r="K210" s="150"/>
      <c r="L210" s="154"/>
      <c r="M210" s="79">
        <f t="shared" si="73"/>
        <v>0</v>
      </c>
      <c r="N210" s="80"/>
      <c r="O210" s="80"/>
      <c r="P210" s="80"/>
      <c r="Q210" s="80"/>
      <c r="R210" s="124"/>
      <c r="S210" s="129"/>
      <c r="T210" s="54"/>
      <c r="U210" s="54"/>
      <c r="V210" s="80"/>
      <c r="W210" s="80"/>
      <c r="X210" s="124"/>
      <c r="Y210" s="131"/>
      <c r="Z210" s="127"/>
      <c r="AA210" s="134"/>
      <c r="AB210" s="56"/>
      <c r="AC210" s="56"/>
      <c r="AD210" s="56"/>
      <c r="AE210" s="56"/>
      <c r="AF210" s="135"/>
      <c r="AG210" s="136"/>
      <c r="AH210" s="55"/>
      <c r="AI210" s="136"/>
      <c r="AJ210" s="116">
        <f t="shared" si="74"/>
        <v>0</v>
      </c>
      <c r="AK210" s="136" t="s">
        <v>76</v>
      </c>
      <c r="AL210" s="54" t="s">
        <v>76</v>
      </c>
      <c r="AM210" s="55" t="s">
        <v>76</v>
      </c>
      <c r="AN210" s="136"/>
      <c r="AO210" s="54"/>
      <c r="AP210" s="55"/>
      <c r="AQ210" s="82" t="s">
        <v>74</v>
      </c>
      <c r="AR210" s="54" t="s">
        <v>74</v>
      </c>
      <c r="AS210" s="54" t="s">
        <v>74</v>
      </c>
      <c r="AT210" s="54" t="s">
        <v>74</v>
      </c>
      <c r="AU210" s="58" t="s">
        <v>74</v>
      </c>
      <c r="AV210" s="83">
        <f t="shared" si="75"/>
        <v>0</v>
      </c>
      <c r="AW210" s="80"/>
      <c r="AX210" s="80"/>
      <c r="AY210" s="80"/>
      <c r="AZ210" s="80"/>
      <c r="BA210" s="80"/>
      <c r="BB210" s="80"/>
      <c r="BC210" s="80"/>
      <c r="BD210" s="80"/>
      <c r="BE210" s="124"/>
    </row>
    <row r="211" spans="1:57" s="414" customFormat="1" ht="34" customHeight="1" x14ac:dyDescent="0.2">
      <c r="A211" s="640"/>
      <c r="B211" s="624"/>
      <c r="C211" s="631"/>
      <c r="D211" s="109" t="s">
        <v>77</v>
      </c>
      <c r="E211" s="634"/>
      <c r="F211" s="637"/>
      <c r="G211" s="147">
        <f t="shared" si="71"/>
        <v>0</v>
      </c>
      <c r="H211" s="153">
        <f t="shared" si="72"/>
        <v>0</v>
      </c>
      <c r="I211" s="150"/>
      <c r="J211" s="150"/>
      <c r="K211" s="150"/>
      <c r="L211" s="154"/>
      <c r="M211" s="79">
        <f t="shared" si="73"/>
        <v>0</v>
      </c>
      <c r="N211" s="883"/>
      <c r="O211" s="883"/>
      <c r="P211" s="883"/>
      <c r="Q211" s="884"/>
      <c r="R211" s="885"/>
      <c r="S211" s="886"/>
      <c r="T211" s="883"/>
      <c r="U211" s="883"/>
      <c r="V211" s="883"/>
      <c r="W211" s="883"/>
      <c r="X211" s="885"/>
      <c r="Y211" s="887"/>
      <c r="Z211" s="888"/>
      <c r="AA211" s="889"/>
      <c r="AB211" s="890"/>
      <c r="AC211" s="890"/>
      <c r="AD211" s="890"/>
      <c r="AE211" s="890"/>
      <c r="AF211" s="891"/>
      <c r="AG211" s="892"/>
      <c r="AH211" s="893"/>
      <c r="AI211" s="892"/>
      <c r="AJ211" s="116"/>
      <c r="AK211" s="892"/>
      <c r="AL211" s="894"/>
      <c r="AM211" s="893"/>
      <c r="AN211" s="136" t="s">
        <v>74</v>
      </c>
      <c r="AO211" s="54" t="s">
        <v>74</v>
      </c>
      <c r="AP211" s="55" t="s">
        <v>74</v>
      </c>
      <c r="AQ211" s="82" t="s">
        <v>74</v>
      </c>
      <c r="AR211" s="54" t="s">
        <v>74</v>
      </c>
      <c r="AS211" s="54" t="s">
        <v>74</v>
      </c>
      <c r="AT211" s="54" t="s">
        <v>74</v>
      </c>
      <c r="AU211" s="58" t="s">
        <v>74</v>
      </c>
      <c r="AV211" s="83">
        <f t="shared" si="75"/>
        <v>0</v>
      </c>
      <c r="AW211" s="80"/>
      <c r="AX211" s="80"/>
      <c r="AY211" s="80"/>
      <c r="AZ211" s="80"/>
      <c r="BA211" s="80"/>
      <c r="BB211" s="80"/>
      <c r="BC211" s="80"/>
      <c r="BD211" s="80"/>
      <c r="BE211" s="124"/>
    </row>
    <row r="212" spans="1:57" s="414" customFormat="1" ht="34" customHeight="1" x14ac:dyDescent="0.2">
      <c r="A212" s="640"/>
      <c r="B212" s="624"/>
      <c r="C212" s="631"/>
      <c r="D212" s="109" t="s">
        <v>78</v>
      </c>
      <c r="E212" s="634"/>
      <c r="F212" s="637"/>
      <c r="G212" s="147">
        <f t="shared" si="71"/>
        <v>189</v>
      </c>
      <c r="H212" s="153">
        <f t="shared" si="72"/>
        <v>1</v>
      </c>
      <c r="I212" s="150">
        <v>1</v>
      </c>
      <c r="J212" s="150"/>
      <c r="K212" s="150"/>
      <c r="L212" s="154"/>
      <c r="M212" s="79">
        <f t="shared" si="73"/>
        <v>189</v>
      </c>
      <c r="N212" s="80">
        <v>189</v>
      </c>
      <c r="O212" s="80"/>
      <c r="P212" s="80"/>
      <c r="Q212" s="80"/>
      <c r="R212" s="124"/>
      <c r="S212" s="129"/>
      <c r="T212" s="80"/>
      <c r="U212" s="80"/>
      <c r="V212" s="80">
        <v>189</v>
      </c>
      <c r="W212" s="80"/>
      <c r="X212" s="124"/>
      <c r="Y212" s="131">
        <v>158</v>
      </c>
      <c r="Z212" s="127">
        <v>31</v>
      </c>
      <c r="AA212" s="134"/>
      <c r="AB212" s="56">
        <v>87</v>
      </c>
      <c r="AC212" s="56">
        <v>81</v>
      </c>
      <c r="AD212" s="56">
        <v>6</v>
      </c>
      <c r="AE212" s="56">
        <v>156</v>
      </c>
      <c r="AF212" s="135">
        <v>4</v>
      </c>
      <c r="AG212" s="136">
        <v>39</v>
      </c>
      <c r="AH212" s="55">
        <v>16</v>
      </c>
      <c r="AI212" s="136">
        <v>80.8</v>
      </c>
      <c r="AJ212" s="116">
        <f t="shared" si="74"/>
        <v>189</v>
      </c>
      <c r="AK212" s="136" t="s">
        <v>76</v>
      </c>
      <c r="AL212" s="54" t="s">
        <v>76</v>
      </c>
      <c r="AM212" s="55" t="s">
        <v>76</v>
      </c>
      <c r="AN212" s="136" t="s">
        <v>74</v>
      </c>
      <c r="AO212" s="54" t="s">
        <v>74</v>
      </c>
      <c r="AP212" s="55" t="s">
        <v>74</v>
      </c>
      <c r="AQ212" s="142">
        <v>20</v>
      </c>
      <c r="AR212" s="62">
        <v>46</v>
      </c>
      <c r="AS212" s="62">
        <v>55</v>
      </c>
      <c r="AT212" s="62">
        <v>68</v>
      </c>
      <c r="AU212" s="64">
        <v>0</v>
      </c>
      <c r="AV212" s="83">
        <f t="shared" si="75"/>
        <v>0</v>
      </c>
      <c r="AW212" s="80"/>
      <c r="AX212" s="80"/>
      <c r="AY212" s="80"/>
      <c r="AZ212" s="80"/>
      <c r="BA212" s="80"/>
      <c r="BB212" s="80"/>
      <c r="BC212" s="80"/>
      <c r="BD212" s="80"/>
      <c r="BE212" s="124"/>
    </row>
    <row r="213" spans="1:57" s="414" customFormat="1" ht="34" customHeight="1" thickBot="1" x14ac:dyDescent="0.25">
      <c r="A213" s="640"/>
      <c r="B213" s="629"/>
      <c r="C213" s="632"/>
      <c r="D213" s="111" t="s">
        <v>79</v>
      </c>
      <c r="E213" s="635"/>
      <c r="F213" s="638"/>
      <c r="G213" s="148">
        <f t="shared" si="71"/>
        <v>0</v>
      </c>
      <c r="H213" s="155">
        <f t="shared" si="72"/>
        <v>0</v>
      </c>
      <c r="I213" s="156"/>
      <c r="J213" s="156"/>
      <c r="K213" s="156"/>
      <c r="L213" s="157"/>
      <c r="M213" s="167">
        <f t="shared" si="73"/>
        <v>0</v>
      </c>
      <c r="N213" s="168"/>
      <c r="O213" s="168"/>
      <c r="P213" s="168"/>
      <c r="Q213" s="168"/>
      <c r="R213" s="169"/>
      <c r="S213" s="170"/>
      <c r="T213" s="168"/>
      <c r="U213" s="168"/>
      <c r="V213" s="168"/>
      <c r="W213" s="168"/>
      <c r="X213" s="169"/>
      <c r="Y213" s="170"/>
      <c r="Z213" s="169"/>
      <c r="AA213" s="171"/>
      <c r="AB213" s="59"/>
      <c r="AC213" s="59"/>
      <c r="AD213" s="59"/>
      <c r="AE213" s="59"/>
      <c r="AF213" s="60"/>
      <c r="AG213" s="171"/>
      <c r="AH213" s="60"/>
      <c r="AI213" s="171"/>
      <c r="AJ213" s="172">
        <f t="shared" si="74"/>
        <v>0</v>
      </c>
      <c r="AK213" s="171" t="s">
        <v>74</v>
      </c>
      <c r="AL213" s="59" t="s">
        <v>74</v>
      </c>
      <c r="AM213" s="60" t="s">
        <v>74</v>
      </c>
      <c r="AN213" s="171" t="s">
        <v>74</v>
      </c>
      <c r="AO213" s="59" t="s">
        <v>76</v>
      </c>
      <c r="AP213" s="60" t="s">
        <v>76</v>
      </c>
      <c r="AQ213" s="173"/>
      <c r="AR213" s="59"/>
      <c r="AS213" s="59"/>
      <c r="AT213" s="59"/>
      <c r="AU213" s="119"/>
      <c r="AV213" s="174">
        <f t="shared" si="75"/>
        <v>0</v>
      </c>
      <c r="AW213" s="168"/>
      <c r="AX213" s="168"/>
      <c r="AY213" s="168"/>
      <c r="AZ213" s="168"/>
      <c r="BA213" s="168"/>
      <c r="BB213" s="168"/>
      <c r="BC213" s="168"/>
      <c r="BD213" s="168"/>
      <c r="BE213" s="169"/>
    </row>
    <row r="214" spans="1:57" s="414" customFormat="1" ht="34" customHeight="1" x14ac:dyDescent="0.2">
      <c r="A214" s="640"/>
      <c r="B214" s="623" t="s">
        <v>156</v>
      </c>
      <c r="C214" s="630" t="s">
        <v>157</v>
      </c>
      <c r="D214" s="108" t="s">
        <v>73</v>
      </c>
      <c r="E214" s="633">
        <v>40</v>
      </c>
      <c r="F214" s="636">
        <f t="shared" ref="F214" si="88">E214-SUM(M214:M218)</f>
        <v>-3</v>
      </c>
      <c r="G214" s="146">
        <f t="shared" si="71"/>
        <v>5</v>
      </c>
      <c r="H214" s="151">
        <f>SUM(I214:L214)</f>
        <v>0</v>
      </c>
      <c r="I214" s="152"/>
      <c r="J214" s="152"/>
      <c r="K214" s="152"/>
      <c r="L214" s="66"/>
      <c r="M214" s="149">
        <v>5</v>
      </c>
      <c r="N214" s="121">
        <v>5</v>
      </c>
      <c r="O214" s="121"/>
      <c r="P214" s="121"/>
      <c r="Q214" s="121"/>
      <c r="R214" s="122"/>
      <c r="S214" s="128">
        <v>3</v>
      </c>
      <c r="T214" s="121"/>
      <c r="U214" s="121"/>
      <c r="V214" s="77">
        <v>2</v>
      </c>
      <c r="W214" s="121"/>
      <c r="X214" s="122"/>
      <c r="Y214" s="128">
        <v>4</v>
      </c>
      <c r="Z214" s="122">
        <v>1</v>
      </c>
      <c r="AA214" s="70"/>
      <c r="AB214" s="77">
        <v>3</v>
      </c>
      <c r="AC214" s="77">
        <v>3</v>
      </c>
      <c r="AD214" s="77">
        <v>1</v>
      </c>
      <c r="AE214" s="77">
        <v>5</v>
      </c>
      <c r="AF214" s="71"/>
      <c r="AG214" s="70">
        <v>40</v>
      </c>
      <c r="AH214" s="71">
        <v>19</v>
      </c>
      <c r="AI214" s="70">
        <v>9</v>
      </c>
      <c r="AJ214" s="115">
        <f>SUM(AN214:AP214)</f>
        <v>5</v>
      </c>
      <c r="AK214" s="70" t="s">
        <v>74</v>
      </c>
      <c r="AL214" s="77" t="s">
        <v>74</v>
      </c>
      <c r="AM214" s="71" t="s">
        <v>74</v>
      </c>
      <c r="AN214" s="70"/>
      <c r="AO214" s="77">
        <v>4</v>
      </c>
      <c r="AP214" s="71">
        <v>1</v>
      </c>
      <c r="AQ214" s="133" t="s">
        <v>74</v>
      </c>
      <c r="AR214" s="77" t="s">
        <v>74</v>
      </c>
      <c r="AS214" s="77" t="s">
        <v>74</v>
      </c>
      <c r="AT214" s="77" t="s">
        <v>74</v>
      </c>
      <c r="AU214" s="118" t="s">
        <v>74</v>
      </c>
      <c r="AV214" s="166">
        <f>SUM(AW214:BE214)</f>
        <v>0</v>
      </c>
      <c r="AW214" s="121"/>
      <c r="AX214" s="121"/>
      <c r="AY214" s="121"/>
      <c r="AZ214" s="121"/>
      <c r="BA214" s="121"/>
      <c r="BB214" s="121"/>
      <c r="BC214" s="121"/>
      <c r="BD214" s="121"/>
      <c r="BE214" s="122"/>
    </row>
    <row r="215" spans="1:57" s="414" customFormat="1" ht="34" customHeight="1" x14ac:dyDescent="0.2">
      <c r="A215" s="640"/>
      <c r="B215" s="624"/>
      <c r="C215" s="631"/>
      <c r="D215" s="109" t="s">
        <v>75</v>
      </c>
      <c r="E215" s="634"/>
      <c r="F215" s="637"/>
      <c r="G215" s="147">
        <f t="shared" si="71"/>
        <v>0</v>
      </c>
      <c r="H215" s="153">
        <f t="shared" ref="H215:H232" si="89">SUM(I215:L215)</f>
        <v>0</v>
      </c>
      <c r="I215" s="150"/>
      <c r="J215" s="150"/>
      <c r="K215" s="150"/>
      <c r="L215" s="154"/>
      <c r="M215" s="79">
        <f t="shared" ref="M215:M232" si="90">SUM(N215:R215)</f>
        <v>0</v>
      </c>
      <c r="N215" s="80"/>
      <c r="O215" s="80"/>
      <c r="P215" s="80"/>
      <c r="Q215" s="80"/>
      <c r="R215" s="124"/>
      <c r="S215" s="129"/>
      <c r="T215" s="54"/>
      <c r="U215" s="54"/>
      <c r="V215" s="80"/>
      <c r="W215" s="80"/>
      <c r="X215" s="124"/>
      <c r="Y215" s="131"/>
      <c r="Z215" s="127"/>
      <c r="AA215" s="134"/>
      <c r="AB215" s="56"/>
      <c r="AC215" s="56"/>
      <c r="AD215" s="56"/>
      <c r="AE215" s="56"/>
      <c r="AF215" s="135"/>
      <c r="AG215" s="136"/>
      <c r="AH215" s="55"/>
      <c r="AI215" s="136"/>
      <c r="AJ215" s="116">
        <f t="shared" ref="AJ215:AJ232" si="91">SUM(AK215:AU215)</f>
        <v>0</v>
      </c>
      <c r="AK215" s="136" t="s">
        <v>76</v>
      </c>
      <c r="AL215" s="54" t="s">
        <v>76</v>
      </c>
      <c r="AM215" s="55" t="s">
        <v>76</v>
      </c>
      <c r="AN215" s="136"/>
      <c r="AO215" s="54"/>
      <c r="AP215" s="55"/>
      <c r="AQ215" s="82" t="s">
        <v>74</v>
      </c>
      <c r="AR215" s="54" t="s">
        <v>74</v>
      </c>
      <c r="AS215" s="54" t="s">
        <v>74</v>
      </c>
      <c r="AT215" s="54" t="s">
        <v>74</v>
      </c>
      <c r="AU215" s="58" t="s">
        <v>74</v>
      </c>
      <c r="AV215" s="83">
        <f t="shared" ref="AV215:AV232" si="92">SUM(AW215:BE215)</f>
        <v>0</v>
      </c>
      <c r="AW215" s="80"/>
      <c r="AX215" s="80"/>
      <c r="AY215" s="80"/>
      <c r="AZ215" s="80"/>
      <c r="BA215" s="80"/>
      <c r="BB215" s="80"/>
      <c r="BC215" s="80"/>
      <c r="BD215" s="80"/>
      <c r="BE215" s="124"/>
    </row>
    <row r="216" spans="1:57" s="414" customFormat="1" ht="34" customHeight="1" x14ac:dyDescent="0.2">
      <c r="A216" s="640"/>
      <c r="B216" s="624"/>
      <c r="C216" s="631"/>
      <c r="D216" s="109" t="s">
        <v>77</v>
      </c>
      <c r="E216" s="634"/>
      <c r="F216" s="637"/>
      <c r="G216" s="147">
        <f t="shared" si="71"/>
        <v>0</v>
      </c>
      <c r="H216" s="153">
        <f t="shared" si="89"/>
        <v>0</v>
      </c>
      <c r="I216" s="150"/>
      <c r="J216" s="150"/>
      <c r="K216" s="150"/>
      <c r="L216" s="154"/>
      <c r="M216" s="79">
        <f t="shared" si="90"/>
        <v>0</v>
      </c>
      <c r="N216" s="80"/>
      <c r="O216" s="80"/>
      <c r="P216" s="80"/>
      <c r="Q216" s="84"/>
      <c r="R216" s="124"/>
      <c r="S216" s="129"/>
      <c r="T216" s="80"/>
      <c r="U216" s="80"/>
      <c r="V216" s="80"/>
      <c r="W216" s="80"/>
      <c r="X216" s="124"/>
      <c r="Y216" s="131"/>
      <c r="Z216" s="127"/>
      <c r="AA216" s="134"/>
      <c r="AB216" s="56"/>
      <c r="AC216" s="56"/>
      <c r="AD216" s="56"/>
      <c r="AE216" s="56"/>
      <c r="AF216" s="135"/>
      <c r="AG216" s="136"/>
      <c r="AH216" s="55"/>
      <c r="AI216" s="136"/>
      <c r="AJ216" s="116">
        <f t="shared" si="91"/>
        <v>0</v>
      </c>
      <c r="AK216" s="136"/>
      <c r="AL216" s="54"/>
      <c r="AM216" s="55"/>
      <c r="AN216" s="136" t="s">
        <v>74</v>
      </c>
      <c r="AO216" s="54" t="s">
        <v>74</v>
      </c>
      <c r="AP216" s="55" t="s">
        <v>74</v>
      </c>
      <c r="AQ216" s="82" t="s">
        <v>74</v>
      </c>
      <c r="AR216" s="54" t="s">
        <v>74</v>
      </c>
      <c r="AS216" s="54" t="s">
        <v>74</v>
      </c>
      <c r="AT216" s="54" t="s">
        <v>74</v>
      </c>
      <c r="AU216" s="58" t="s">
        <v>74</v>
      </c>
      <c r="AV216" s="83">
        <f t="shared" si="92"/>
        <v>0</v>
      </c>
      <c r="AW216" s="80"/>
      <c r="AX216" s="80"/>
      <c r="AY216" s="80"/>
      <c r="AZ216" s="80"/>
      <c r="BA216" s="80"/>
      <c r="BB216" s="80"/>
      <c r="BC216" s="80"/>
      <c r="BD216" s="80"/>
      <c r="BE216" s="124"/>
    </row>
    <row r="217" spans="1:57" s="414" customFormat="1" ht="34" customHeight="1" x14ac:dyDescent="0.2">
      <c r="A217" s="640"/>
      <c r="B217" s="624"/>
      <c r="C217" s="631"/>
      <c r="D217" s="109" t="s">
        <v>78</v>
      </c>
      <c r="E217" s="634"/>
      <c r="F217" s="637"/>
      <c r="G217" s="147">
        <f t="shared" si="71"/>
        <v>38</v>
      </c>
      <c r="H217" s="153">
        <f t="shared" ref="H217" si="93">SUM(I217:L217)</f>
        <v>0</v>
      </c>
      <c r="I217" s="150"/>
      <c r="J217" s="150"/>
      <c r="K217" s="150"/>
      <c r="L217" s="154"/>
      <c r="M217" s="79">
        <v>38</v>
      </c>
      <c r="N217" s="80">
        <v>38</v>
      </c>
      <c r="O217" s="80"/>
      <c r="P217" s="80"/>
      <c r="Q217" s="80"/>
      <c r="R217" s="124"/>
      <c r="S217" s="129">
        <v>11</v>
      </c>
      <c r="T217" s="80"/>
      <c r="U217" s="80"/>
      <c r="V217" s="80">
        <v>21</v>
      </c>
      <c r="W217" s="80">
        <v>6</v>
      </c>
      <c r="X217" s="124"/>
      <c r="Y217" s="131">
        <v>33</v>
      </c>
      <c r="Z217" s="127">
        <v>5</v>
      </c>
      <c r="AA217" s="134"/>
      <c r="AB217" s="56">
        <v>17</v>
      </c>
      <c r="AC217" s="56">
        <v>17</v>
      </c>
      <c r="AD217" s="56">
        <v>4</v>
      </c>
      <c r="AE217" s="56">
        <v>18</v>
      </c>
      <c r="AF217" s="135"/>
      <c r="AG217" s="136">
        <v>41</v>
      </c>
      <c r="AH217" s="55">
        <v>23</v>
      </c>
      <c r="AI217" s="136">
        <v>83</v>
      </c>
      <c r="AJ217" s="116">
        <f>SUM(AQ217:AU217)</f>
        <v>38</v>
      </c>
      <c r="AK217" s="136" t="s">
        <v>76</v>
      </c>
      <c r="AL217" s="54" t="s">
        <v>76</v>
      </c>
      <c r="AM217" s="55" t="s">
        <v>76</v>
      </c>
      <c r="AN217" s="136" t="s">
        <v>74</v>
      </c>
      <c r="AO217" s="54" t="s">
        <v>74</v>
      </c>
      <c r="AP217" s="55" t="s">
        <v>74</v>
      </c>
      <c r="AQ217" s="142">
        <v>8</v>
      </c>
      <c r="AR217" s="62">
        <v>10</v>
      </c>
      <c r="AS217" s="62">
        <v>15</v>
      </c>
      <c r="AT217" s="62">
        <v>5</v>
      </c>
      <c r="AU217" s="64"/>
      <c r="AV217" s="83">
        <f t="shared" ref="AV217" si="94">SUM(AW217:BE217)</f>
        <v>0</v>
      </c>
      <c r="AW217" s="80"/>
      <c r="AX217" s="80"/>
      <c r="AY217" s="80"/>
      <c r="AZ217" s="80"/>
      <c r="BA217" s="80"/>
      <c r="BB217" s="80"/>
      <c r="BC217" s="80"/>
      <c r="BD217" s="80"/>
      <c r="BE217" s="124"/>
    </row>
    <row r="218" spans="1:57" s="414" customFormat="1" ht="34" customHeight="1" thickBot="1" x14ac:dyDescent="0.25">
      <c r="A218" s="640"/>
      <c r="B218" s="629"/>
      <c r="C218" s="632"/>
      <c r="D218" s="111" t="s">
        <v>79</v>
      </c>
      <c r="E218" s="635"/>
      <c r="F218" s="638"/>
      <c r="G218" s="148">
        <f t="shared" si="71"/>
        <v>0</v>
      </c>
      <c r="H218" s="155">
        <f t="shared" si="89"/>
        <v>0</v>
      </c>
      <c r="I218" s="156"/>
      <c r="J218" s="156"/>
      <c r="K218" s="156"/>
      <c r="L218" s="157"/>
      <c r="M218" s="167">
        <f t="shared" si="90"/>
        <v>0</v>
      </c>
      <c r="N218" s="168"/>
      <c r="O218" s="168"/>
      <c r="P218" s="168"/>
      <c r="Q218" s="168"/>
      <c r="R218" s="169"/>
      <c r="S218" s="170"/>
      <c r="T218" s="168"/>
      <c r="U218" s="168"/>
      <c r="V218" s="168"/>
      <c r="W218" s="168"/>
      <c r="X218" s="169"/>
      <c r="Y218" s="170"/>
      <c r="Z218" s="169"/>
      <c r="AA218" s="171"/>
      <c r="AB218" s="59"/>
      <c r="AC218" s="59"/>
      <c r="AD218" s="59"/>
      <c r="AE218" s="59"/>
      <c r="AF218" s="60"/>
      <c r="AG218" s="171"/>
      <c r="AH218" s="60"/>
      <c r="AI218" s="171"/>
      <c r="AJ218" s="172">
        <f t="shared" si="91"/>
        <v>0</v>
      </c>
      <c r="AK218" s="171" t="s">
        <v>74</v>
      </c>
      <c r="AL218" s="59" t="s">
        <v>74</v>
      </c>
      <c r="AM218" s="60" t="s">
        <v>74</v>
      </c>
      <c r="AN218" s="171" t="s">
        <v>74</v>
      </c>
      <c r="AO218" s="59" t="s">
        <v>76</v>
      </c>
      <c r="AP218" s="60" t="s">
        <v>76</v>
      </c>
      <c r="AQ218" s="173"/>
      <c r="AR218" s="59"/>
      <c r="AS218" s="59"/>
      <c r="AT218" s="59"/>
      <c r="AU218" s="119"/>
      <c r="AV218" s="174">
        <f t="shared" si="92"/>
        <v>0</v>
      </c>
      <c r="AW218" s="168"/>
      <c r="AX218" s="168"/>
      <c r="AY218" s="168"/>
      <c r="AZ218" s="168"/>
      <c r="BA218" s="168"/>
      <c r="BB218" s="168"/>
      <c r="BC218" s="168"/>
      <c r="BD218" s="168"/>
      <c r="BE218" s="169"/>
    </row>
    <row r="219" spans="1:57" s="414" customFormat="1" ht="34" customHeight="1" x14ac:dyDescent="0.2">
      <c r="A219" s="640"/>
      <c r="B219" s="623" t="s">
        <v>158</v>
      </c>
      <c r="C219" s="630" t="s">
        <v>159</v>
      </c>
      <c r="D219" s="108" t="s">
        <v>73</v>
      </c>
      <c r="E219" s="633">
        <v>50</v>
      </c>
      <c r="F219" s="636">
        <f t="shared" ref="F219" si="95">E219-SUM(M219:M223)</f>
        <v>4</v>
      </c>
      <c r="G219" s="146">
        <f t="shared" si="71"/>
        <v>0</v>
      </c>
      <c r="H219" s="151">
        <f t="shared" si="89"/>
        <v>0</v>
      </c>
      <c r="I219" s="152"/>
      <c r="J219" s="152"/>
      <c r="K219" s="152"/>
      <c r="L219" s="66"/>
      <c r="M219" s="149">
        <f t="shared" si="90"/>
        <v>0</v>
      </c>
      <c r="N219" s="121"/>
      <c r="O219" s="121"/>
      <c r="P219" s="121"/>
      <c r="Q219" s="121"/>
      <c r="R219" s="122"/>
      <c r="S219" s="128"/>
      <c r="T219" s="121"/>
      <c r="U219" s="121"/>
      <c r="V219" s="77"/>
      <c r="W219" s="121"/>
      <c r="X219" s="122"/>
      <c r="Y219" s="128"/>
      <c r="Z219" s="122"/>
      <c r="AA219" s="70"/>
      <c r="AB219" s="77"/>
      <c r="AC219" s="77"/>
      <c r="AD219" s="77"/>
      <c r="AE219" s="77"/>
      <c r="AF219" s="71"/>
      <c r="AG219" s="70"/>
      <c r="AH219" s="71"/>
      <c r="AI219" s="70"/>
      <c r="AJ219" s="115">
        <f t="shared" si="91"/>
        <v>0</v>
      </c>
      <c r="AK219" s="70" t="s">
        <v>74</v>
      </c>
      <c r="AL219" s="77" t="s">
        <v>74</v>
      </c>
      <c r="AM219" s="71" t="s">
        <v>74</v>
      </c>
      <c r="AN219" s="70"/>
      <c r="AO219" s="77"/>
      <c r="AP219" s="71"/>
      <c r="AQ219" s="133" t="s">
        <v>74</v>
      </c>
      <c r="AR219" s="77" t="s">
        <v>74</v>
      </c>
      <c r="AS219" s="77" t="s">
        <v>74</v>
      </c>
      <c r="AT219" s="77" t="s">
        <v>74</v>
      </c>
      <c r="AU219" s="118" t="s">
        <v>74</v>
      </c>
      <c r="AV219" s="166">
        <f t="shared" si="92"/>
        <v>0</v>
      </c>
      <c r="AW219" s="121"/>
      <c r="AX219" s="121"/>
      <c r="AY219" s="121"/>
      <c r="AZ219" s="121"/>
      <c r="BA219" s="121"/>
      <c r="BB219" s="121"/>
      <c r="BC219" s="121"/>
      <c r="BD219" s="121"/>
      <c r="BE219" s="122"/>
    </row>
    <row r="220" spans="1:57" s="414" customFormat="1" ht="34" customHeight="1" x14ac:dyDescent="0.2">
      <c r="A220" s="640"/>
      <c r="B220" s="624"/>
      <c r="C220" s="631"/>
      <c r="D220" s="109" t="s">
        <v>75</v>
      </c>
      <c r="E220" s="634"/>
      <c r="F220" s="637"/>
      <c r="G220" s="147">
        <f t="shared" si="71"/>
        <v>0</v>
      </c>
      <c r="H220" s="153">
        <f t="shared" si="89"/>
        <v>0</v>
      </c>
      <c r="I220" s="150"/>
      <c r="J220" s="150"/>
      <c r="K220" s="150"/>
      <c r="L220" s="154"/>
      <c r="M220" s="79">
        <f t="shared" si="90"/>
        <v>0</v>
      </c>
      <c r="N220" s="80"/>
      <c r="O220" s="80"/>
      <c r="P220" s="80"/>
      <c r="Q220" s="80"/>
      <c r="R220" s="124"/>
      <c r="S220" s="129"/>
      <c r="T220" s="54"/>
      <c r="U220" s="54"/>
      <c r="V220" s="80"/>
      <c r="W220" s="80"/>
      <c r="X220" s="124"/>
      <c r="Y220" s="131"/>
      <c r="Z220" s="127"/>
      <c r="AA220" s="134"/>
      <c r="AB220" s="56"/>
      <c r="AC220" s="56"/>
      <c r="AD220" s="56"/>
      <c r="AE220" s="56"/>
      <c r="AF220" s="135"/>
      <c r="AG220" s="136"/>
      <c r="AH220" s="55"/>
      <c r="AI220" s="136"/>
      <c r="AJ220" s="116">
        <f t="shared" si="91"/>
        <v>0</v>
      </c>
      <c r="AK220" s="136" t="s">
        <v>76</v>
      </c>
      <c r="AL220" s="54" t="s">
        <v>76</v>
      </c>
      <c r="AM220" s="55" t="s">
        <v>76</v>
      </c>
      <c r="AN220" s="136"/>
      <c r="AO220" s="54"/>
      <c r="AP220" s="55"/>
      <c r="AQ220" s="82" t="s">
        <v>74</v>
      </c>
      <c r="AR220" s="54" t="s">
        <v>74</v>
      </c>
      <c r="AS220" s="54" t="s">
        <v>74</v>
      </c>
      <c r="AT220" s="54" t="s">
        <v>74</v>
      </c>
      <c r="AU220" s="58" t="s">
        <v>74</v>
      </c>
      <c r="AV220" s="83">
        <f t="shared" si="92"/>
        <v>0</v>
      </c>
      <c r="AW220" s="80"/>
      <c r="AX220" s="80"/>
      <c r="AY220" s="80"/>
      <c r="AZ220" s="80"/>
      <c r="BA220" s="80"/>
      <c r="BB220" s="80"/>
      <c r="BC220" s="80"/>
      <c r="BD220" s="80"/>
      <c r="BE220" s="124"/>
    </row>
    <row r="221" spans="1:57" s="414" customFormat="1" ht="34" customHeight="1" x14ac:dyDescent="0.2">
      <c r="A221" s="640"/>
      <c r="B221" s="624"/>
      <c r="C221" s="631"/>
      <c r="D221" s="109" t="s">
        <v>77</v>
      </c>
      <c r="E221" s="634"/>
      <c r="F221" s="637"/>
      <c r="G221" s="147">
        <f t="shared" si="71"/>
        <v>0</v>
      </c>
      <c r="H221" s="153">
        <f t="shared" si="89"/>
        <v>0</v>
      </c>
      <c r="I221" s="150"/>
      <c r="J221" s="150"/>
      <c r="K221" s="150"/>
      <c r="L221" s="154"/>
      <c r="M221" s="79">
        <f t="shared" si="90"/>
        <v>0</v>
      </c>
      <c r="N221" s="80"/>
      <c r="O221" s="80"/>
      <c r="P221" s="80"/>
      <c r="Q221" s="84"/>
      <c r="R221" s="124"/>
      <c r="S221" s="129"/>
      <c r="T221" s="80"/>
      <c r="U221" s="80"/>
      <c r="V221" s="80"/>
      <c r="W221" s="80"/>
      <c r="X221" s="124"/>
      <c r="Y221" s="131"/>
      <c r="Z221" s="127"/>
      <c r="AA221" s="134"/>
      <c r="AB221" s="56"/>
      <c r="AC221" s="56"/>
      <c r="AD221" s="56"/>
      <c r="AE221" s="56"/>
      <c r="AF221" s="135"/>
      <c r="AG221" s="136"/>
      <c r="AH221" s="55"/>
      <c r="AI221" s="136"/>
      <c r="AJ221" s="116">
        <f t="shared" si="91"/>
        <v>0</v>
      </c>
      <c r="AK221" s="136"/>
      <c r="AL221" s="54"/>
      <c r="AM221" s="55"/>
      <c r="AN221" s="136" t="s">
        <v>74</v>
      </c>
      <c r="AO221" s="54" t="s">
        <v>74</v>
      </c>
      <c r="AP221" s="55" t="s">
        <v>74</v>
      </c>
      <c r="AQ221" s="82" t="s">
        <v>74</v>
      </c>
      <c r="AR221" s="54" t="s">
        <v>74</v>
      </c>
      <c r="AS221" s="54" t="s">
        <v>74</v>
      </c>
      <c r="AT221" s="54" t="s">
        <v>74</v>
      </c>
      <c r="AU221" s="58" t="s">
        <v>74</v>
      </c>
      <c r="AV221" s="83">
        <f t="shared" si="92"/>
        <v>0</v>
      </c>
      <c r="AW221" s="80"/>
      <c r="AX221" s="80"/>
      <c r="AY221" s="80"/>
      <c r="AZ221" s="80"/>
      <c r="BA221" s="80"/>
      <c r="BB221" s="80"/>
      <c r="BC221" s="80"/>
      <c r="BD221" s="80"/>
      <c r="BE221" s="124"/>
    </row>
    <row r="222" spans="1:57" s="414" customFormat="1" ht="34" customHeight="1" x14ac:dyDescent="0.2">
      <c r="A222" s="640"/>
      <c r="B222" s="624"/>
      <c r="C222" s="631"/>
      <c r="D222" s="109" t="s">
        <v>78</v>
      </c>
      <c r="E222" s="634"/>
      <c r="F222" s="637"/>
      <c r="G222" s="147">
        <f t="shared" si="71"/>
        <v>46</v>
      </c>
      <c r="H222" s="153">
        <f t="shared" si="89"/>
        <v>0</v>
      </c>
      <c r="I222" s="150"/>
      <c r="J222" s="150"/>
      <c r="K222" s="150"/>
      <c r="L222" s="154"/>
      <c r="M222" s="79">
        <f t="shared" si="90"/>
        <v>46</v>
      </c>
      <c r="N222" s="80">
        <v>46</v>
      </c>
      <c r="O222" s="80"/>
      <c r="P222" s="80"/>
      <c r="Q222" s="80"/>
      <c r="R222" s="124"/>
      <c r="S222" s="129"/>
      <c r="T222" s="80"/>
      <c r="U222" s="80"/>
      <c r="V222" s="80">
        <v>45</v>
      </c>
      <c r="W222" s="80">
        <v>1</v>
      </c>
      <c r="X222" s="124"/>
      <c r="Y222" s="131">
        <v>38</v>
      </c>
      <c r="Z222" s="127">
        <v>8</v>
      </c>
      <c r="AA222" s="134"/>
      <c r="AB222" s="56">
        <v>21</v>
      </c>
      <c r="AC222" s="56">
        <v>21</v>
      </c>
      <c r="AD222" s="56">
        <v>5</v>
      </c>
      <c r="AE222" s="56">
        <v>26</v>
      </c>
      <c r="AF222" s="135">
        <v>2</v>
      </c>
      <c r="AG222" s="136">
        <v>47</v>
      </c>
      <c r="AH222" s="55">
        <v>25</v>
      </c>
      <c r="AI222" s="136">
        <v>78.2</v>
      </c>
      <c r="AJ222" s="116">
        <f t="shared" si="91"/>
        <v>46</v>
      </c>
      <c r="AK222" s="136" t="s">
        <v>76</v>
      </c>
      <c r="AL222" s="54" t="s">
        <v>76</v>
      </c>
      <c r="AM222" s="55" t="s">
        <v>76</v>
      </c>
      <c r="AN222" s="136" t="s">
        <v>74</v>
      </c>
      <c r="AO222" s="54" t="s">
        <v>74</v>
      </c>
      <c r="AP222" s="55" t="s">
        <v>74</v>
      </c>
      <c r="AQ222" s="142">
        <v>6</v>
      </c>
      <c r="AR222" s="62">
        <v>21</v>
      </c>
      <c r="AS222" s="62">
        <v>18</v>
      </c>
      <c r="AT222" s="62">
        <v>1</v>
      </c>
      <c r="AU222" s="64">
        <v>0</v>
      </c>
      <c r="AV222" s="83">
        <f t="shared" si="92"/>
        <v>0</v>
      </c>
      <c r="AW222" s="80"/>
      <c r="AX222" s="80"/>
      <c r="AY222" s="80"/>
      <c r="AZ222" s="80"/>
      <c r="BA222" s="80"/>
      <c r="BB222" s="80"/>
      <c r="BC222" s="80"/>
      <c r="BD222" s="80"/>
      <c r="BE222" s="124"/>
    </row>
    <row r="223" spans="1:57" s="414" customFormat="1" ht="34" customHeight="1" thickBot="1" x14ac:dyDescent="0.25">
      <c r="A223" s="640"/>
      <c r="B223" s="642"/>
      <c r="C223" s="643"/>
      <c r="D223" s="111" t="s">
        <v>79</v>
      </c>
      <c r="E223" s="635"/>
      <c r="F223" s="638"/>
      <c r="G223" s="148">
        <f t="shared" si="71"/>
        <v>0</v>
      </c>
      <c r="H223" s="155">
        <f t="shared" si="89"/>
        <v>0</v>
      </c>
      <c r="I223" s="156"/>
      <c r="J223" s="156"/>
      <c r="K223" s="156"/>
      <c r="L223" s="157"/>
      <c r="M223" s="167">
        <f t="shared" si="90"/>
        <v>0</v>
      </c>
      <c r="N223" s="168"/>
      <c r="O223" s="168"/>
      <c r="P223" s="168"/>
      <c r="Q223" s="168"/>
      <c r="R223" s="169"/>
      <c r="S223" s="170"/>
      <c r="T223" s="168"/>
      <c r="U223" s="168"/>
      <c r="V223" s="168"/>
      <c r="W223" s="168"/>
      <c r="X223" s="169"/>
      <c r="Y223" s="170"/>
      <c r="Z223" s="169"/>
      <c r="AA223" s="171"/>
      <c r="AB223" s="59"/>
      <c r="AC223" s="59"/>
      <c r="AD223" s="59"/>
      <c r="AE223" s="59"/>
      <c r="AF223" s="60"/>
      <c r="AG223" s="171"/>
      <c r="AH223" s="60"/>
      <c r="AI223" s="171"/>
      <c r="AJ223" s="172">
        <f t="shared" si="91"/>
        <v>0</v>
      </c>
      <c r="AK223" s="171" t="s">
        <v>74</v>
      </c>
      <c r="AL223" s="59" t="s">
        <v>74</v>
      </c>
      <c r="AM223" s="60" t="s">
        <v>74</v>
      </c>
      <c r="AN223" s="171" t="s">
        <v>74</v>
      </c>
      <c r="AO223" s="59" t="s">
        <v>76</v>
      </c>
      <c r="AP223" s="60" t="s">
        <v>76</v>
      </c>
      <c r="AQ223" s="173"/>
      <c r="AR223" s="59"/>
      <c r="AS223" s="59"/>
      <c r="AT223" s="59"/>
      <c r="AU223" s="119"/>
      <c r="AV223" s="174">
        <f t="shared" si="92"/>
        <v>0</v>
      </c>
      <c r="AW223" s="168"/>
      <c r="AX223" s="168"/>
      <c r="AY223" s="168"/>
      <c r="AZ223" s="168"/>
      <c r="BA223" s="168"/>
      <c r="BB223" s="168"/>
      <c r="BC223" s="168"/>
      <c r="BD223" s="168"/>
      <c r="BE223" s="169"/>
    </row>
    <row r="224" spans="1:57" s="414" customFormat="1" ht="34" customHeight="1" x14ac:dyDescent="0.2">
      <c r="A224" s="640"/>
      <c r="B224" s="623" t="s">
        <v>160</v>
      </c>
      <c r="C224" s="630" t="s">
        <v>128</v>
      </c>
      <c r="D224" s="108" t="s">
        <v>73</v>
      </c>
      <c r="E224" s="633"/>
      <c r="F224" s="636">
        <f t="shared" ref="F224" si="96">E224-SUM(M224:M228)</f>
        <v>-2</v>
      </c>
      <c r="G224" s="146">
        <f t="shared" si="71"/>
        <v>0</v>
      </c>
      <c r="H224" s="151">
        <f t="shared" si="89"/>
        <v>0</v>
      </c>
      <c r="I224" s="152"/>
      <c r="J224" s="152"/>
      <c r="K224" s="152"/>
      <c r="L224" s="66"/>
      <c r="M224" s="149">
        <f t="shared" si="90"/>
        <v>0</v>
      </c>
      <c r="N224" s="121"/>
      <c r="O224" s="121"/>
      <c r="P224" s="121"/>
      <c r="Q224" s="121"/>
      <c r="R224" s="122"/>
      <c r="S224" s="128"/>
      <c r="T224" s="121"/>
      <c r="U224" s="121"/>
      <c r="V224" s="77"/>
      <c r="W224" s="121"/>
      <c r="X224" s="122"/>
      <c r="Y224" s="128"/>
      <c r="Z224" s="122"/>
      <c r="AA224" s="70"/>
      <c r="AB224" s="77"/>
      <c r="AC224" s="77"/>
      <c r="AD224" s="77"/>
      <c r="AE224" s="77"/>
      <c r="AF224" s="71"/>
      <c r="AG224" s="70"/>
      <c r="AH224" s="71"/>
      <c r="AI224" s="70"/>
      <c r="AJ224" s="115">
        <f t="shared" si="91"/>
        <v>0</v>
      </c>
      <c r="AK224" s="70" t="s">
        <v>74</v>
      </c>
      <c r="AL224" s="77" t="s">
        <v>74</v>
      </c>
      <c r="AM224" s="71" t="s">
        <v>74</v>
      </c>
      <c r="AN224" s="70"/>
      <c r="AO224" s="77"/>
      <c r="AP224" s="71"/>
      <c r="AQ224" s="133" t="s">
        <v>74</v>
      </c>
      <c r="AR224" s="77" t="s">
        <v>74</v>
      </c>
      <c r="AS224" s="77" t="s">
        <v>74</v>
      </c>
      <c r="AT224" s="77" t="s">
        <v>74</v>
      </c>
      <c r="AU224" s="118" t="s">
        <v>74</v>
      </c>
      <c r="AV224" s="166">
        <f t="shared" si="92"/>
        <v>0</v>
      </c>
      <c r="AW224" s="121"/>
      <c r="AX224" s="121"/>
      <c r="AY224" s="121"/>
      <c r="AZ224" s="121"/>
      <c r="BA224" s="121"/>
      <c r="BB224" s="121"/>
      <c r="BC224" s="121"/>
      <c r="BD224" s="121"/>
      <c r="BE224" s="122"/>
    </row>
    <row r="225" spans="1:57" s="414" customFormat="1" ht="34" customHeight="1" x14ac:dyDescent="0.2">
      <c r="A225" s="640"/>
      <c r="B225" s="624"/>
      <c r="C225" s="631"/>
      <c r="D225" s="109" t="s">
        <v>75</v>
      </c>
      <c r="E225" s="634"/>
      <c r="F225" s="637"/>
      <c r="G225" s="147">
        <f t="shared" si="71"/>
        <v>0</v>
      </c>
      <c r="H225" s="153">
        <f t="shared" si="89"/>
        <v>0</v>
      </c>
      <c r="I225" s="150"/>
      <c r="J225" s="150"/>
      <c r="K225" s="150"/>
      <c r="L225" s="154"/>
      <c r="M225" s="79">
        <f t="shared" si="90"/>
        <v>0</v>
      </c>
      <c r="N225" s="80"/>
      <c r="O225" s="80"/>
      <c r="P225" s="80"/>
      <c r="Q225" s="80"/>
      <c r="R225" s="124"/>
      <c r="S225" s="129"/>
      <c r="T225" s="54"/>
      <c r="U225" s="54"/>
      <c r="V225" s="80"/>
      <c r="W225" s="80"/>
      <c r="X225" s="124"/>
      <c r="Y225" s="131"/>
      <c r="Z225" s="127"/>
      <c r="AA225" s="134"/>
      <c r="AB225" s="56"/>
      <c r="AC225" s="56"/>
      <c r="AD225" s="56"/>
      <c r="AE225" s="56"/>
      <c r="AF225" s="135"/>
      <c r="AG225" s="136"/>
      <c r="AH225" s="55"/>
      <c r="AI225" s="136"/>
      <c r="AJ225" s="116">
        <f t="shared" si="91"/>
        <v>0</v>
      </c>
      <c r="AK225" s="136" t="s">
        <v>76</v>
      </c>
      <c r="AL225" s="54" t="s">
        <v>76</v>
      </c>
      <c r="AM225" s="55" t="s">
        <v>76</v>
      </c>
      <c r="AN225" s="136"/>
      <c r="AO225" s="54"/>
      <c r="AP225" s="55"/>
      <c r="AQ225" s="82" t="s">
        <v>74</v>
      </c>
      <c r="AR225" s="54" t="s">
        <v>74</v>
      </c>
      <c r="AS225" s="54" t="s">
        <v>74</v>
      </c>
      <c r="AT225" s="54" t="s">
        <v>74</v>
      </c>
      <c r="AU225" s="58" t="s">
        <v>74</v>
      </c>
      <c r="AV225" s="83">
        <f t="shared" si="92"/>
        <v>0</v>
      </c>
      <c r="AW225" s="80"/>
      <c r="AX225" s="80"/>
      <c r="AY225" s="80"/>
      <c r="AZ225" s="80"/>
      <c r="BA225" s="80"/>
      <c r="BB225" s="80"/>
      <c r="BC225" s="80"/>
      <c r="BD225" s="80"/>
      <c r="BE225" s="124"/>
    </row>
    <row r="226" spans="1:57" s="414" customFormat="1" ht="34" customHeight="1" x14ac:dyDescent="0.2">
      <c r="A226" s="640"/>
      <c r="B226" s="624"/>
      <c r="C226" s="631"/>
      <c r="D226" s="109" t="s">
        <v>77</v>
      </c>
      <c r="E226" s="634"/>
      <c r="F226" s="637"/>
      <c r="G226" s="147">
        <f t="shared" si="71"/>
        <v>0</v>
      </c>
      <c r="H226" s="153">
        <f t="shared" si="89"/>
        <v>0</v>
      </c>
      <c r="I226" s="150"/>
      <c r="J226" s="150"/>
      <c r="K226" s="150"/>
      <c r="L226" s="154"/>
      <c r="M226" s="79">
        <f t="shared" si="90"/>
        <v>0</v>
      </c>
      <c r="N226" s="80"/>
      <c r="O226" s="80"/>
      <c r="P226" s="80"/>
      <c r="Q226" s="84"/>
      <c r="R226" s="124"/>
      <c r="S226" s="129"/>
      <c r="T226" s="80"/>
      <c r="U226" s="80"/>
      <c r="V226" s="80"/>
      <c r="W226" s="80"/>
      <c r="X226" s="124"/>
      <c r="Y226" s="131"/>
      <c r="Z226" s="127"/>
      <c r="AA226" s="134"/>
      <c r="AB226" s="56"/>
      <c r="AC226" s="56"/>
      <c r="AD226" s="56"/>
      <c r="AE226" s="56"/>
      <c r="AF226" s="135"/>
      <c r="AG226" s="136"/>
      <c r="AH226" s="55"/>
      <c r="AI226" s="136"/>
      <c r="AJ226" s="116">
        <f t="shared" si="91"/>
        <v>0</v>
      </c>
      <c r="AK226" s="136"/>
      <c r="AL226" s="54"/>
      <c r="AM226" s="55"/>
      <c r="AN226" s="136" t="s">
        <v>74</v>
      </c>
      <c r="AO226" s="54" t="s">
        <v>74</v>
      </c>
      <c r="AP226" s="55" t="s">
        <v>74</v>
      </c>
      <c r="AQ226" s="82" t="s">
        <v>74</v>
      </c>
      <c r="AR226" s="54" t="s">
        <v>74</v>
      </c>
      <c r="AS226" s="54" t="s">
        <v>74</v>
      </c>
      <c r="AT226" s="54" t="s">
        <v>74</v>
      </c>
      <c r="AU226" s="58" t="s">
        <v>74</v>
      </c>
      <c r="AV226" s="83">
        <f t="shared" si="92"/>
        <v>0</v>
      </c>
      <c r="AW226" s="80"/>
      <c r="AX226" s="80"/>
      <c r="AY226" s="80"/>
      <c r="AZ226" s="80"/>
      <c r="BA226" s="80"/>
      <c r="BB226" s="80"/>
      <c r="BC226" s="80"/>
      <c r="BD226" s="80"/>
      <c r="BE226" s="124"/>
    </row>
    <row r="227" spans="1:57" s="414" customFormat="1" ht="34" customHeight="1" x14ac:dyDescent="0.2">
      <c r="A227" s="640"/>
      <c r="B227" s="624"/>
      <c r="C227" s="631"/>
      <c r="D227" s="109" t="s">
        <v>78</v>
      </c>
      <c r="E227" s="634"/>
      <c r="F227" s="637"/>
      <c r="G227" s="147">
        <f t="shared" si="71"/>
        <v>2</v>
      </c>
      <c r="H227" s="153">
        <f t="shared" si="89"/>
        <v>1</v>
      </c>
      <c r="I227" s="150"/>
      <c r="J227" s="150"/>
      <c r="K227" s="150">
        <v>1</v>
      </c>
      <c r="L227" s="154"/>
      <c r="M227" s="79">
        <f t="shared" si="90"/>
        <v>2</v>
      </c>
      <c r="N227" s="80">
        <v>2</v>
      </c>
      <c r="O227" s="80"/>
      <c r="P227" s="80"/>
      <c r="Q227" s="80"/>
      <c r="R227" s="124"/>
      <c r="S227" s="129">
        <v>2</v>
      </c>
      <c r="T227" s="80"/>
      <c r="U227" s="80"/>
      <c r="V227" s="80"/>
      <c r="W227" s="80"/>
      <c r="X227" s="124"/>
      <c r="Y227" s="131">
        <v>2</v>
      </c>
      <c r="Z227" s="127"/>
      <c r="AA227" s="134"/>
      <c r="AB227" s="56">
        <v>2</v>
      </c>
      <c r="AC227" s="56">
        <v>2</v>
      </c>
      <c r="AD227" s="56"/>
      <c r="AE227" s="56">
        <v>2</v>
      </c>
      <c r="AF227" s="135">
        <v>2</v>
      </c>
      <c r="AG227" s="136">
        <v>42</v>
      </c>
      <c r="AH227" s="55">
        <v>23</v>
      </c>
      <c r="AI227" s="136">
        <v>75</v>
      </c>
      <c r="AJ227" s="116">
        <f t="shared" si="91"/>
        <v>2</v>
      </c>
      <c r="AK227" s="136" t="s">
        <v>76</v>
      </c>
      <c r="AL227" s="54" t="s">
        <v>76</v>
      </c>
      <c r="AM227" s="55" t="s">
        <v>76</v>
      </c>
      <c r="AN227" s="136" t="s">
        <v>74</v>
      </c>
      <c r="AO227" s="54" t="s">
        <v>74</v>
      </c>
      <c r="AP227" s="55" t="s">
        <v>74</v>
      </c>
      <c r="AQ227" s="142"/>
      <c r="AR227" s="62">
        <v>2</v>
      </c>
      <c r="AS227" s="62"/>
      <c r="AT227" s="62"/>
      <c r="AU227" s="64"/>
      <c r="AV227" s="83">
        <f t="shared" si="92"/>
        <v>0</v>
      </c>
      <c r="AW227" s="80"/>
      <c r="AX227" s="80"/>
      <c r="AY227" s="80"/>
      <c r="AZ227" s="80"/>
      <c r="BA227" s="80"/>
      <c r="BB227" s="80"/>
      <c r="BC227" s="80"/>
      <c r="BD227" s="80"/>
      <c r="BE227" s="124"/>
    </row>
    <row r="228" spans="1:57" s="414" customFormat="1" ht="34" customHeight="1" thickBot="1" x14ac:dyDescent="0.25">
      <c r="A228" s="640"/>
      <c r="B228" s="629"/>
      <c r="C228" s="632"/>
      <c r="D228" s="111" t="s">
        <v>79</v>
      </c>
      <c r="E228" s="635"/>
      <c r="F228" s="638"/>
      <c r="G228" s="148">
        <f t="shared" si="71"/>
        <v>0</v>
      </c>
      <c r="H228" s="155">
        <f t="shared" si="89"/>
        <v>0</v>
      </c>
      <c r="I228" s="156"/>
      <c r="J228" s="156"/>
      <c r="K228" s="156"/>
      <c r="L228" s="157"/>
      <c r="M228" s="167">
        <f t="shared" si="90"/>
        <v>0</v>
      </c>
      <c r="N228" s="168"/>
      <c r="O228" s="168"/>
      <c r="P228" s="168"/>
      <c r="Q228" s="168"/>
      <c r="R228" s="169"/>
      <c r="S228" s="170"/>
      <c r="T228" s="168"/>
      <c r="U228" s="168"/>
      <c r="V228" s="168"/>
      <c r="W228" s="168"/>
      <c r="X228" s="169"/>
      <c r="Y228" s="170"/>
      <c r="Z228" s="169"/>
      <c r="AA228" s="171"/>
      <c r="AB228" s="59"/>
      <c r="AC228" s="59"/>
      <c r="AD228" s="59"/>
      <c r="AE228" s="59"/>
      <c r="AF228" s="60"/>
      <c r="AG228" s="171"/>
      <c r="AH228" s="60"/>
      <c r="AI228" s="171"/>
      <c r="AJ228" s="172">
        <f t="shared" si="91"/>
        <v>0</v>
      </c>
      <c r="AK228" s="171" t="s">
        <v>74</v>
      </c>
      <c r="AL228" s="59" t="s">
        <v>74</v>
      </c>
      <c r="AM228" s="60" t="s">
        <v>74</v>
      </c>
      <c r="AN228" s="171" t="s">
        <v>74</v>
      </c>
      <c r="AO228" s="59" t="s">
        <v>76</v>
      </c>
      <c r="AP228" s="60" t="s">
        <v>76</v>
      </c>
      <c r="AQ228" s="173"/>
      <c r="AR228" s="59"/>
      <c r="AS228" s="59"/>
      <c r="AT228" s="59"/>
      <c r="AU228" s="119"/>
      <c r="AV228" s="174">
        <f t="shared" si="92"/>
        <v>0</v>
      </c>
      <c r="AW228" s="168"/>
      <c r="AX228" s="168"/>
      <c r="AY228" s="168"/>
      <c r="AZ228" s="168"/>
      <c r="BA228" s="168"/>
      <c r="BB228" s="168"/>
      <c r="BC228" s="168"/>
      <c r="BD228" s="168"/>
      <c r="BE228" s="169"/>
    </row>
    <row r="229" spans="1:57" s="414" customFormat="1" ht="34" customHeight="1" x14ac:dyDescent="0.2">
      <c r="A229" s="640"/>
      <c r="B229" s="623" t="s">
        <v>161</v>
      </c>
      <c r="C229" s="630"/>
      <c r="D229" s="108" t="s">
        <v>73</v>
      </c>
      <c r="E229" s="633"/>
      <c r="F229" s="636">
        <f t="shared" ref="F229" si="97">E229-SUM(M229:M233)</f>
        <v>0</v>
      </c>
      <c r="G229" s="146">
        <f t="shared" si="71"/>
        <v>1</v>
      </c>
      <c r="H229" s="151">
        <f t="shared" si="89"/>
        <v>1</v>
      </c>
      <c r="I229" s="152"/>
      <c r="J229" s="152"/>
      <c r="K229" s="152">
        <v>1</v>
      </c>
      <c r="L229" s="66"/>
      <c r="M229" s="149">
        <f t="shared" si="90"/>
        <v>0</v>
      </c>
      <c r="N229" s="121"/>
      <c r="O229" s="121"/>
      <c r="P229" s="121"/>
      <c r="Q229" s="121"/>
      <c r="R229" s="122"/>
      <c r="S229" s="128"/>
      <c r="T229" s="121"/>
      <c r="U229" s="121"/>
      <c r="V229" s="77"/>
      <c r="W229" s="121"/>
      <c r="X229" s="122"/>
      <c r="Y229" s="128"/>
      <c r="Z229" s="122"/>
      <c r="AA229" s="70"/>
      <c r="AB229" s="77"/>
      <c r="AC229" s="77"/>
      <c r="AD229" s="77"/>
      <c r="AE229" s="77"/>
      <c r="AF229" s="71"/>
      <c r="AG229" s="70"/>
      <c r="AH229" s="71"/>
      <c r="AI229" s="70"/>
      <c r="AJ229" s="115">
        <f t="shared" si="91"/>
        <v>0</v>
      </c>
      <c r="AK229" s="70" t="s">
        <v>74</v>
      </c>
      <c r="AL229" s="77" t="s">
        <v>74</v>
      </c>
      <c r="AM229" s="71" t="s">
        <v>74</v>
      </c>
      <c r="AN229" s="70"/>
      <c r="AO229" s="77"/>
      <c r="AP229" s="71"/>
      <c r="AQ229" s="133" t="s">
        <v>74</v>
      </c>
      <c r="AR229" s="77" t="s">
        <v>74</v>
      </c>
      <c r="AS229" s="77" t="s">
        <v>74</v>
      </c>
      <c r="AT229" s="77" t="s">
        <v>74</v>
      </c>
      <c r="AU229" s="118" t="s">
        <v>74</v>
      </c>
      <c r="AV229" s="166">
        <f t="shared" si="92"/>
        <v>1</v>
      </c>
      <c r="AW229" s="121"/>
      <c r="AX229" s="121"/>
      <c r="AY229" s="121"/>
      <c r="AZ229" s="121"/>
      <c r="BA229" s="121"/>
      <c r="BB229" s="121"/>
      <c r="BC229" s="121"/>
      <c r="BD229" s="121">
        <v>1</v>
      </c>
      <c r="BE229" s="122"/>
    </row>
    <row r="230" spans="1:57" s="414" customFormat="1" ht="34" customHeight="1" x14ac:dyDescent="0.2">
      <c r="A230" s="640"/>
      <c r="B230" s="624"/>
      <c r="C230" s="631"/>
      <c r="D230" s="109" t="s">
        <v>75</v>
      </c>
      <c r="E230" s="634"/>
      <c r="F230" s="637"/>
      <c r="G230" s="147">
        <f t="shared" si="71"/>
        <v>0</v>
      </c>
      <c r="H230" s="153">
        <f t="shared" si="89"/>
        <v>0</v>
      </c>
      <c r="I230" s="150"/>
      <c r="J230" s="150"/>
      <c r="K230" s="150"/>
      <c r="L230" s="154"/>
      <c r="M230" s="79">
        <f t="shared" si="90"/>
        <v>0</v>
      </c>
      <c r="N230" s="80"/>
      <c r="O230" s="80"/>
      <c r="P230" s="80"/>
      <c r="Q230" s="80"/>
      <c r="R230" s="124"/>
      <c r="S230" s="129"/>
      <c r="T230" s="54"/>
      <c r="U230" s="54"/>
      <c r="V230" s="80"/>
      <c r="W230" s="80"/>
      <c r="X230" s="124"/>
      <c r="Y230" s="131"/>
      <c r="Z230" s="127"/>
      <c r="AA230" s="134"/>
      <c r="AB230" s="56"/>
      <c r="AC230" s="56"/>
      <c r="AD230" s="56"/>
      <c r="AE230" s="56"/>
      <c r="AF230" s="135"/>
      <c r="AG230" s="136"/>
      <c r="AH230" s="55"/>
      <c r="AI230" s="136"/>
      <c r="AJ230" s="116">
        <f t="shared" si="91"/>
        <v>0</v>
      </c>
      <c r="AK230" s="136" t="s">
        <v>76</v>
      </c>
      <c r="AL230" s="54" t="s">
        <v>76</v>
      </c>
      <c r="AM230" s="55" t="s">
        <v>76</v>
      </c>
      <c r="AN230" s="136"/>
      <c r="AO230" s="54"/>
      <c r="AP230" s="55"/>
      <c r="AQ230" s="82" t="s">
        <v>74</v>
      </c>
      <c r="AR230" s="54" t="s">
        <v>74</v>
      </c>
      <c r="AS230" s="54" t="s">
        <v>74</v>
      </c>
      <c r="AT230" s="54" t="s">
        <v>74</v>
      </c>
      <c r="AU230" s="58" t="s">
        <v>74</v>
      </c>
      <c r="AV230" s="83">
        <f t="shared" si="92"/>
        <v>0</v>
      </c>
      <c r="AW230" s="80"/>
      <c r="AX230" s="80"/>
      <c r="AY230" s="80"/>
      <c r="AZ230" s="80"/>
      <c r="BA230" s="80"/>
      <c r="BB230" s="80"/>
      <c r="BC230" s="80"/>
      <c r="BD230" s="80"/>
      <c r="BE230" s="124"/>
    </row>
    <row r="231" spans="1:57" s="414" customFormat="1" ht="34" customHeight="1" x14ac:dyDescent="0.2">
      <c r="A231" s="640"/>
      <c r="B231" s="624"/>
      <c r="C231" s="631"/>
      <c r="D231" s="109" t="s">
        <v>77</v>
      </c>
      <c r="E231" s="634"/>
      <c r="F231" s="637"/>
      <c r="G231" s="147">
        <f t="shared" si="71"/>
        <v>0</v>
      </c>
      <c r="H231" s="153">
        <f t="shared" si="89"/>
        <v>0</v>
      </c>
      <c r="I231" s="150"/>
      <c r="J231" s="150"/>
      <c r="K231" s="150"/>
      <c r="L231" s="154"/>
      <c r="M231" s="79">
        <f t="shared" si="90"/>
        <v>0</v>
      </c>
      <c r="N231" s="80"/>
      <c r="O231" s="80"/>
      <c r="P231" s="80"/>
      <c r="Q231" s="84"/>
      <c r="R231" s="124"/>
      <c r="S231" s="129"/>
      <c r="T231" s="80"/>
      <c r="U231" s="80"/>
      <c r="V231" s="80"/>
      <c r="W231" s="80"/>
      <c r="X231" s="124"/>
      <c r="Y231" s="131"/>
      <c r="Z231" s="127"/>
      <c r="AA231" s="134"/>
      <c r="AB231" s="56"/>
      <c r="AC231" s="56"/>
      <c r="AD231" s="56"/>
      <c r="AE231" s="56"/>
      <c r="AF231" s="135"/>
      <c r="AG231" s="136"/>
      <c r="AH231" s="55"/>
      <c r="AI231" s="136"/>
      <c r="AJ231" s="116">
        <f t="shared" si="91"/>
        <v>0</v>
      </c>
      <c r="AK231" s="136"/>
      <c r="AL231" s="54"/>
      <c r="AM231" s="55"/>
      <c r="AN231" s="136" t="s">
        <v>74</v>
      </c>
      <c r="AO231" s="54" t="s">
        <v>74</v>
      </c>
      <c r="AP231" s="55" t="s">
        <v>74</v>
      </c>
      <c r="AQ231" s="82" t="s">
        <v>74</v>
      </c>
      <c r="AR231" s="54" t="s">
        <v>74</v>
      </c>
      <c r="AS231" s="54" t="s">
        <v>74</v>
      </c>
      <c r="AT231" s="54" t="s">
        <v>74</v>
      </c>
      <c r="AU231" s="58" t="s">
        <v>74</v>
      </c>
      <c r="AV231" s="83">
        <f t="shared" si="92"/>
        <v>0</v>
      </c>
      <c r="AW231" s="80"/>
      <c r="AX231" s="80"/>
      <c r="AY231" s="80"/>
      <c r="AZ231" s="80"/>
      <c r="BA231" s="80"/>
      <c r="BB231" s="80"/>
      <c r="BC231" s="80"/>
      <c r="BD231" s="80"/>
      <c r="BE231" s="124"/>
    </row>
    <row r="232" spans="1:57" s="414" customFormat="1" ht="34" customHeight="1" x14ac:dyDescent="0.2">
      <c r="A232" s="640"/>
      <c r="B232" s="624"/>
      <c r="C232" s="631"/>
      <c r="D232" s="109" t="s">
        <v>78</v>
      </c>
      <c r="E232" s="634"/>
      <c r="F232" s="637"/>
      <c r="G232" s="147">
        <f t="shared" si="71"/>
        <v>2</v>
      </c>
      <c r="H232" s="153">
        <f t="shared" si="89"/>
        <v>2</v>
      </c>
      <c r="I232" s="150"/>
      <c r="J232" s="150"/>
      <c r="K232" s="150">
        <v>2</v>
      </c>
      <c r="L232" s="154"/>
      <c r="M232" s="79">
        <f t="shared" si="90"/>
        <v>0</v>
      </c>
      <c r="N232" s="80"/>
      <c r="O232" s="80"/>
      <c r="P232" s="80"/>
      <c r="Q232" s="80"/>
      <c r="R232" s="124"/>
      <c r="S232" s="129"/>
      <c r="T232" s="80"/>
      <c r="U232" s="80"/>
      <c r="V232" s="80"/>
      <c r="W232" s="80"/>
      <c r="X232" s="124"/>
      <c r="Y232" s="131"/>
      <c r="Z232" s="127"/>
      <c r="AA232" s="134"/>
      <c r="AB232" s="56"/>
      <c r="AC232" s="56"/>
      <c r="AD232" s="56"/>
      <c r="AE232" s="56"/>
      <c r="AF232" s="135"/>
      <c r="AG232" s="136"/>
      <c r="AH232" s="55"/>
      <c r="AI232" s="136"/>
      <c r="AJ232" s="116">
        <f t="shared" si="91"/>
        <v>0</v>
      </c>
      <c r="AK232" s="136" t="s">
        <v>76</v>
      </c>
      <c r="AL232" s="54" t="s">
        <v>76</v>
      </c>
      <c r="AM232" s="55" t="s">
        <v>76</v>
      </c>
      <c r="AN232" s="136" t="s">
        <v>74</v>
      </c>
      <c r="AO232" s="54" t="s">
        <v>74</v>
      </c>
      <c r="AP232" s="55" t="s">
        <v>74</v>
      </c>
      <c r="AQ232" s="142"/>
      <c r="AR232" s="62"/>
      <c r="AS232" s="62"/>
      <c r="AT232" s="62"/>
      <c r="AU232" s="64"/>
      <c r="AV232" s="83">
        <f t="shared" si="92"/>
        <v>2</v>
      </c>
      <c r="AW232" s="80"/>
      <c r="AX232" s="80"/>
      <c r="AY232" s="80"/>
      <c r="AZ232" s="80"/>
      <c r="BA232" s="80"/>
      <c r="BB232" s="80"/>
      <c r="BC232" s="80"/>
      <c r="BD232" s="80">
        <v>2</v>
      </c>
      <c r="BE232" s="124"/>
    </row>
    <row r="233" spans="1:57" s="414" customFormat="1" ht="34" customHeight="1" thickBot="1" x14ac:dyDescent="0.25">
      <c r="A233" s="641"/>
      <c r="B233" s="629"/>
      <c r="C233" s="632"/>
      <c r="D233" s="111" t="s">
        <v>79</v>
      </c>
      <c r="E233" s="635"/>
      <c r="F233" s="638"/>
      <c r="G233" s="148">
        <f t="shared" si="71"/>
        <v>0</v>
      </c>
      <c r="H233" s="155">
        <f t="shared" ref="H233" si="98">SUM(I233:L233)</f>
        <v>0</v>
      </c>
      <c r="I233" s="156"/>
      <c r="J233" s="156"/>
      <c r="K233" s="156"/>
      <c r="L233" s="157"/>
      <c r="M233" s="167">
        <f t="shared" ref="M233" si="99">SUM(N233:R233)</f>
        <v>0</v>
      </c>
      <c r="N233" s="168"/>
      <c r="O233" s="168"/>
      <c r="P233" s="168"/>
      <c r="Q233" s="168"/>
      <c r="R233" s="169"/>
      <c r="S233" s="170"/>
      <c r="T233" s="168"/>
      <c r="U233" s="168"/>
      <c r="V233" s="168"/>
      <c r="W233" s="168"/>
      <c r="X233" s="169"/>
      <c r="Y233" s="170"/>
      <c r="Z233" s="169"/>
      <c r="AA233" s="171"/>
      <c r="AB233" s="59"/>
      <c r="AC233" s="59"/>
      <c r="AD233" s="59"/>
      <c r="AE233" s="59"/>
      <c r="AF233" s="60"/>
      <c r="AG233" s="171"/>
      <c r="AH233" s="60"/>
      <c r="AI233" s="171"/>
      <c r="AJ233" s="172">
        <f t="shared" ref="AJ233" si="100">SUM(AK233:AU233)</f>
        <v>0</v>
      </c>
      <c r="AK233" s="171" t="s">
        <v>74</v>
      </c>
      <c r="AL233" s="59" t="s">
        <v>74</v>
      </c>
      <c r="AM233" s="60" t="s">
        <v>74</v>
      </c>
      <c r="AN233" s="171" t="s">
        <v>74</v>
      </c>
      <c r="AO233" s="59" t="s">
        <v>76</v>
      </c>
      <c r="AP233" s="60" t="s">
        <v>76</v>
      </c>
      <c r="AQ233" s="173"/>
      <c r="AR233" s="59"/>
      <c r="AS233" s="59"/>
      <c r="AT233" s="59"/>
      <c r="AU233" s="119"/>
      <c r="AV233" s="174">
        <f t="shared" ref="AV233" si="101">SUM(AW233:BE233)</f>
        <v>0</v>
      </c>
      <c r="AW233" s="168"/>
      <c r="AX233" s="168"/>
      <c r="AY233" s="168"/>
      <c r="AZ233" s="168"/>
      <c r="BA233" s="168"/>
      <c r="BB233" s="168"/>
      <c r="BC233" s="168"/>
      <c r="BD233" s="168"/>
      <c r="BE233" s="169"/>
    </row>
    <row r="234" spans="1:57" s="414" customFormat="1" ht="34" customHeight="1" x14ac:dyDescent="0.2">
      <c r="A234" s="639" t="s">
        <v>173</v>
      </c>
      <c r="B234" s="623" t="s">
        <v>163</v>
      </c>
      <c r="C234" s="630" t="s">
        <v>164</v>
      </c>
      <c r="D234" s="72" t="s">
        <v>73</v>
      </c>
      <c r="E234" s="633">
        <v>142</v>
      </c>
      <c r="F234" s="636">
        <f>E234-SUM(M234:M253)</f>
        <v>-158</v>
      </c>
      <c r="G234" s="146">
        <f t="shared" ref="G234:G265" si="102">SUM(M234,AV234)</f>
        <v>38</v>
      </c>
      <c r="H234" s="151">
        <f t="shared" ref="H234:H242" si="103">SUM(I234:L234)</f>
        <v>2</v>
      </c>
      <c r="I234" s="152">
        <v>2</v>
      </c>
      <c r="J234" s="152"/>
      <c r="K234" s="152"/>
      <c r="L234" s="66"/>
      <c r="M234" s="149">
        <f t="shared" ref="M234:M265" si="104">IF(AND(SUM(N234:R234)=SUM(Y234:Z234),SUM(S234:X234)=SUM(Y234:Z234)),SUM(N234:R234),"ПЕРЕВІРТЕ ПРАВИЛЬНІСТЬ ДАНИХ")</f>
        <v>37</v>
      </c>
      <c r="N234" s="121"/>
      <c r="O234" s="121"/>
      <c r="P234" s="121"/>
      <c r="Q234" s="121"/>
      <c r="R234" s="122">
        <v>37</v>
      </c>
      <c r="S234" s="128">
        <v>11</v>
      </c>
      <c r="T234" s="121"/>
      <c r="U234" s="121"/>
      <c r="V234" s="77">
        <v>20</v>
      </c>
      <c r="W234" s="121">
        <v>6</v>
      </c>
      <c r="X234" s="122"/>
      <c r="Y234" s="128">
        <v>31</v>
      </c>
      <c r="Z234" s="122">
        <v>6</v>
      </c>
      <c r="AA234" s="70"/>
      <c r="AB234" s="77">
        <v>14</v>
      </c>
      <c r="AC234" s="77">
        <v>14</v>
      </c>
      <c r="AD234" s="77"/>
      <c r="AE234" s="77">
        <v>11</v>
      </c>
      <c r="AF234" s="71"/>
      <c r="AG234" s="70">
        <v>39</v>
      </c>
      <c r="AH234" s="71">
        <v>18</v>
      </c>
      <c r="AI234" s="70">
        <v>11</v>
      </c>
      <c r="AJ234" s="115">
        <f>SUM(AN234:AP234)</f>
        <v>32</v>
      </c>
      <c r="AK234" s="70" t="s">
        <v>74</v>
      </c>
      <c r="AL234" s="77" t="s">
        <v>74</v>
      </c>
      <c r="AM234" s="71" t="s">
        <v>74</v>
      </c>
      <c r="AN234" s="70">
        <v>2</v>
      </c>
      <c r="AO234" s="77">
        <v>30</v>
      </c>
      <c r="AP234" s="71"/>
      <c r="AQ234" s="67" t="s">
        <v>74</v>
      </c>
      <c r="AR234" s="68" t="s">
        <v>74</v>
      </c>
      <c r="AS234" s="68" t="s">
        <v>74</v>
      </c>
      <c r="AT234" s="68" t="s">
        <v>74</v>
      </c>
      <c r="AU234" s="69" t="s">
        <v>74</v>
      </c>
      <c r="AV234" s="103">
        <f>SUM(AW234:BE234)</f>
        <v>1</v>
      </c>
      <c r="AW234" s="93"/>
      <c r="AX234" s="93"/>
      <c r="AY234" s="93"/>
      <c r="AZ234" s="93"/>
      <c r="BA234" s="93"/>
      <c r="BB234" s="93"/>
      <c r="BC234" s="93"/>
      <c r="BD234" s="93"/>
      <c r="BE234" s="78">
        <v>1</v>
      </c>
    </row>
    <row r="235" spans="1:57" s="414" customFormat="1" ht="34" customHeight="1" x14ac:dyDescent="0.2">
      <c r="A235" s="640"/>
      <c r="B235" s="624"/>
      <c r="C235" s="631"/>
      <c r="D235" s="73" t="s">
        <v>75</v>
      </c>
      <c r="E235" s="634"/>
      <c r="F235" s="637"/>
      <c r="G235" s="147">
        <f t="shared" si="102"/>
        <v>0</v>
      </c>
      <c r="H235" s="153">
        <f t="shared" si="103"/>
        <v>0</v>
      </c>
      <c r="I235" s="150"/>
      <c r="J235" s="150"/>
      <c r="K235" s="150"/>
      <c r="L235" s="154"/>
      <c r="M235" s="79">
        <f t="shared" si="104"/>
        <v>0</v>
      </c>
      <c r="N235" s="80"/>
      <c r="O235" s="80"/>
      <c r="P235" s="80"/>
      <c r="Q235" s="80"/>
      <c r="R235" s="124"/>
      <c r="S235" s="129"/>
      <c r="T235" s="54"/>
      <c r="U235" s="54"/>
      <c r="V235" s="80"/>
      <c r="W235" s="80"/>
      <c r="X235" s="124"/>
      <c r="Y235" s="131"/>
      <c r="Z235" s="127"/>
      <c r="AA235" s="134"/>
      <c r="AB235" s="56"/>
      <c r="AC235" s="56"/>
      <c r="AD235" s="56"/>
      <c r="AE235" s="56"/>
      <c r="AF235" s="135"/>
      <c r="AG235" s="136"/>
      <c r="AH235" s="55"/>
      <c r="AI235" s="136"/>
      <c r="AJ235" s="116">
        <f>SUM(AN235:AP235)</f>
        <v>0</v>
      </c>
      <c r="AK235" s="136" t="s">
        <v>76</v>
      </c>
      <c r="AL235" s="54" t="s">
        <v>76</v>
      </c>
      <c r="AM235" s="55" t="s">
        <v>76</v>
      </c>
      <c r="AN235" s="136"/>
      <c r="AO235" s="54"/>
      <c r="AP235" s="55"/>
      <c r="AQ235" s="82" t="s">
        <v>74</v>
      </c>
      <c r="AR235" s="54" t="s">
        <v>74</v>
      </c>
      <c r="AS235" s="54" t="s">
        <v>74</v>
      </c>
      <c r="AT235" s="54" t="s">
        <v>74</v>
      </c>
      <c r="AU235" s="58" t="s">
        <v>74</v>
      </c>
      <c r="AV235" s="83">
        <f t="shared" ref="AV235:AV248" si="105">SUM(AW235:BE235)</f>
        <v>0</v>
      </c>
      <c r="AW235" s="80"/>
      <c r="AX235" s="80"/>
      <c r="AY235" s="80"/>
      <c r="AZ235" s="80"/>
      <c r="BA235" s="80"/>
      <c r="BB235" s="80"/>
      <c r="BC235" s="80"/>
      <c r="BD235" s="80"/>
      <c r="BE235" s="81"/>
    </row>
    <row r="236" spans="1:57" s="414" customFormat="1" ht="34" customHeight="1" x14ac:dyDescent="0.2">
      <c r="A236" s="640"/>
      <c r="B236" s="624"/>
      <c r="C236" s="631"/>
      <c r="D236" s="73" t="s">
        <v>77</v>
      </c>
      <c r="E236" s="634"/>
      <c r="F236" s="637"/>
      <c r="G236" s="147">
        <f t="shared" si="102"/>
        <v>0</v>
      </c>
      <c r="H236" s="153">
        <f t="shared" si="103"/>
        <v>0</v>
      </c>
      <c r="I236" s="150"/>
      <c r="J236" s="150"/>
      <c r="K236" s="150"/>
      <c r="L236" s="154"/>
      <c r="M236" s="79">
        <f t="shared" si="104"/>
        <v>0</v>
      </c>
      <c r="N236" s="80"/>
      <c r="O236" s="80"/>
      <c r="P236" s="80"/>
      <c r="Q236" s="84"/>
      <c r="R236" s="124"/>
      <c r="S236" s="129"/>
      <c r="T236" s="80"/>
      <c r="U236" s="80"/>
      <c r="V236" s="80"/>
      <c r="W236" s="80"/>
      <c r="X236" s="124"/>
      <c r="Y236" s="131"/>
      <c r="Z236" s="127"/>
      <c r="AA236" s="134"/>
      <c r="AB236" s="56"/>
      <c r="AC236" s="56"/>
      <c r="AD236" s="56"/>
      <c r="AE236" s="56"/>
      <c r="AF236" s="135"/>
      <c r="AG236" s="136"/>
      <c r="AH236" s="55"/>
      <c r="AI236" s="136"/>
      <c r="AJ236" s="116">
        <f>SUM(AK236:AM236)</f>
        <v>0</v>
      </c>
      <c r="AK236" s="136"/>
      <c r="AL236" s="54"/>
      <c r="AM236" s="55"/>
      <c r="AN236" s="136" t="s">
        <v>74</v>
      </c>
      <c r="AO236" s="54" t="s">
        <v>74</v>
      </c>
      <c r="AP236" s="55" t="s">
        <v>74</v>
      </c>
      <c r="AQ236" s="82" t="s">
        <v>74</v>
      </c>
      <c r="AR236" s="54" t="s">
        <v>74</v>
      </c>
      <c r="AS236" s="54" t="s">
        <v>74</v>
      </c>
      <c r="AT236" s="54" t="s">
        <v>74</v>
      </c>
      <c r="AU236" s="58" t="s">
        <v>74</v>
      </c>
      <c r="AV236" s="83">
        <f t="shared" si="105"/>
        <v>0</v>
      </c>
      <c r="AW236" s="80"/>
      <c r="AX236" s="80"/>
      <c r="AY236" s="80"/>
      <c r="AZ236" s="80"/>
      <c r="BA236" s="80"/>
      <c r="BB236" s="80"/>
      <c r="BC236" s="80"/>
      <c r="BD236" s="80"/>
      <c r="BE236" s="81"/>
    </row>
    <row r="237" spans="1:57" s="414" customFormat="1" ht="34" customHeight="1" x14ac:dyDescent="0.2">
      <c r="A237" s="640"/>
      <c r="B237" s="624"/>
      <c r="C237" s="631"/>
      <c r="D237" s="73" t="s">
        <v>78</v>
      </c>
      <c r="E237" s="634"/>
      <c r="F237" s="637"/>
      <c r="G237" s="147">
        <f t="shared" si="102"/>
        <v>119</v>
      </c>
      <c r="H237" s="153">
        <f t="shared" si="103"/>
        <v>14</v>
      </c>
      <c r="I237" s="150">
        <v>12</v>
      </c>
      <c r="J237" s="150"/>
      <c r="K237" s="150">
        <v>2</v>
      </c>
      <c r="L237" s="154"/>
      <c r="M237" s="79">
        <f t="shared" si="104"/>
        <v>117</v>
      </c>
      <c r="N237" s="80"/>
      <c r="O237" s="80"/>
      <c r="P237" s="80"/>
      <c r="Q237" s="80"/>
      <c r="R237" s="124">
        <v>117</v>
      </c>
      <c r="S237" s="129">
        <v>43</v>
      </c>
      <c r="T237" s="80"/>
      <c r="U237" s="80"/>
      <c r="V237" s="80">
        <v>69</v>
      </c>
      <c r="W237" s="80">
        <v>5</v>
      </c>
      <c r="X237" s="124"/>
      <c r="Y237" s="131">
        <v>108</v>
      </c>
      <c r="Z237" s="127">
        <v>9</v>
      </c>
      <c r="AA237" s="134"/>
      <c r="AB237" s="56">
        <v>28</v>
      </c>
      <c r="AC237" s="56">
        <v>28</v>
      </c>
      <c r="AD237" s="56"/>
      <c r="AE237" s="56">
        <v>51</v>
      </c>
      <c r="AF237" s="135">
        <v>1</v>
      </c>
      <c r="AG237" s="136">
        <v>37</v>
      </c>
      <c r="AH237" s="55">
        <v>20</v>
      </c>
      <c r="AI237" s="136">
        <v>120</v>
      </c>
      <c r="AJ237" s="116">
        <f>SUM(AQ237:AU237)</f>
        <v>111</v>
      </c>
      <c r="AK237" s="136" t="s">
        <v>76</v>
      </c>
      <c r="AL237" s="54" t="s">
        <v>76</v>
      </c>
      <c r="AM237" s="55" t="s">
        <v>76</v>
      </c>
      <c r="AN237" s="136" t="s">
        <v>74</v>
      </c>
      <c r="AO237" s="54" t="s">
        <v>74</v>
      </c>
      <c r="AP237" s="55" t="s">
        <v>74</v>
      </c>
      <c r="AQ237" s="142"/>
      <c r="AR237" s="62">
        <v>3</v>
      </c>
      <c r="AS237" s="62">
        <v>99</v>
      </c>
      <c r="AT237" s="62">
        <v>9</v>
      </c>
      <c r="AU237" s="64"/>
      <c r="AV237" s="83">
        <f t="shared" si="105"/>
        <v>2</v>
      </c>
      <c r="AW237" s="80"/>
      <c r="AX237" s="80">
        <v>2</v>
      </c>
      <c r="AY237" s="80"/>
      <c r="AZ237" s="80"/>
      <c r="BA237" s="80"/>
      <c r="BB237" s="80"/>
      <c r="BC237" s="80"/>
      <c r="BD237" s="80"/>
      <c r="BE237" s="81"/>
    </row>
    <row r="238" spans="1:57" s="414" customFormat="1" ht="34" customHeight="1" thickBot="1" x14ac:dyDescent="0.25">
      <c r="A238" s="640"/>
      <c r="B238" s="642"/>
      <c r="C238" s="643"/>
      <c r="D238" s="75" t="s">
        <v>79</v>
      </c>
      <c r="E238" s="634"/>
      <c r="F238" s="637"/>
      <c r="G238" s="148">
        <f t="shared" si="102"/>
        <v>0</v>
      </c>
      <c r="H238" s="155">
        <f t="shared" si="103"/>
        <v>0</v>
      </c>
      <c r="I238" s="156"/>
      <c r="J238" s="156"/>
      <c r="K238" s="156"/>
      <c r="L238" s="157"/>
      <c r="M238" s="85">
        <f t="shared" si="104"/>
        <v>0</v>
      </c>
      <c r="N238" s="86"/>
      <c r="O238" s="86"/>
      <c r="P238" s="86"/>
      <c r="Q238" s="86"/>
      <c r="R238" s="125"/>
      <c r="S238" s="130"/>
      <c r="T238" s="87"/>
      <c r="U238" s="87"/>
      <c r="V238" s="87"/>
      <c r="W238" s="87"/>
      <c r="X238" s="126"/>
      <c r="Y238" s="129"/>
      <c r="Z238" s="124"/>
      <c r="AA238" s="136"/>
      <c r="AB238" s="54"/>
      <c r="AC238" s="54"/>
      <c r="AD238" s="54"/>
      <c r="AE238" s="54"/>
      <c r="AF238" s="55"/>
      <c r="AG238" s="139"/>
      <c r="AH238" s="140"/>
      <c r="AI238" s="137"/>
      <c r="AJ238" s="117">
        <f>SUM(AQ238:AU238)</f>
        <v>0</v>
      </c>
      <c r="AK238" s="137" t="s">
        <v>74</v>
      </c>
      <c r="AL238" s="90" t="s">
        <v>74</v>
      </c>
      <c r="AM238" s="138" t="s">
        <v>74</v>
      </c>
      <c r="AN238" s="137" t="s">
        <v>74</v>
      </c>
      <c r="AO238" s="90" t="s">
        <v>76</v>
      </c>
      <c r="AP238" s="138" t="s">
        <v>76</v>
      </c>
      <c r="AQ238" s="89"/>
      <c r="AR238" s="90"/>
      <c r="AS238" s="90"/>
      <c r="AT238" s="90"/>
      <c r="AU238" s="91"/>
      <c r="AV238" s="92">
        <f t="shared" si="105"/>
        <v>0</v>
      </c>
      <c r="AW238" s="87"/>
      <c r="AX238" s="87"/>
      <c r="AY238" s="87"/>
      <c r="AZ238" s="87"/>
      <c r="BA238" s="87"/>
      <c r="BB238" s="87"/>
      <c r="BC238" s="87"/>
      <c r="BD238" s="87"/>
      <c r="BE238" s="88"/>
    </row>
    <row r="239" spans="1:57" s="414" customFormat="1" ht="34" customHeight="1" x14ac:dyDescent="0.2">
      <c r="A239" s="640"/>
      <c r="B239" s="623" t="s">
        <v>165</v>
      </c>
      <c r="C239" s="630" t="s">
        <v>164</v>
      </c>
      <c r="D239" s="72" t="s">
        <v>73</v>
      </c>
      <c r="E239" s="634"/>
      <c r="F239" s="637"/>
      <c r="G239" s="146">
        <f t="shared" si="102"/>
        <v>5</v>
      </c>
      <c r="H239" s="151">
        <f t="shared" si="103"/>
        <v>0</v>
      </c>
      <c r="I239" s="152"/>
      <c r="J239" s="152"/>
      <c r="K239" s="152"/>
      <c r="L239" s="66"/>
      <c r="M239" s="149">
        <f t="shared" si="104"/>
        <v>5</v>
      </c>
      <c r="N239" s="121"/>
      <c r="O239" s="121"/>
      <c r="P239" s="121"/>
      <c r="Q239" s="121"/>
      <c r="R239" s="122">
        <v>5</v>
      </c>
      <c r="S239" s="128"/>
      <c r="T239" s="121"/>
      <c r="U239" s="121"/>
      <c r="V239" s="77">
        <v>5</v>
      </c>
      <c r="W239" s="121"/>
      <c r="X239" s="122"/>
      <c r="Y239" s="128">
        <v>4</v>
      </c>
      <c r="Z239" s="122">
        <v>1</v>
      </c>
      <c r="AA239" s="70"/>
      <c r="AB239" s="77">
        <v>2</v>
      </c>
      <c r="AC239" s="77">
        <v>2</v>
      </c>
      <c r="AD239" s="77"/>
      <c r="AE239" s="77"/>
      <c r="AF239" s="71"/>
      <c r="AG239" s="70">
        <v>44</v>
      </c>
      <c r="AH239" s="71">
        <v>18</v>
      </c>
      <c r="AI239" s="70">
        <v>7.2</v>
      </c>
      <c r="AJ239" s="115">
        <f>SUM(AN239:AP239)</f>
        <v>0</v>
      </c>
      <c r="AK239" s="70" t="s">
        <v>74</v>
      </c>
      <c r="AL239" s="77" t="s">
        <v>74</v>
      </c>
      <c r="AM239" s="71" t="s">
        <v>74</v>
      </c>
      <c r="AN239" s="70"/>
      <c r="AO239" s="77"/>
      <c r="AP239" s="71"/>
      <c r="AQ239" s="67" t="s">
        <v>74</v>
      </c>
      <c r="AR239" s="68" t="s">
        <v>74</v>
      </c>
      <c r="AS239" s="68" t="s">
        <v>74</v>
      </c>
      <c r="AT239" s="68" t="s">
        <v>74</v>
      </c>
      <c r="AU239" s="69" t="s">
        <v>74</v>
      </c>
      <c r="AV239" s="103">
        <f t="shared" si="105"/>
        <v>0</v>
      </c>
      <c r="AW239" s="93"/>
      <c r="AX239" s="93"/>
      <c r="AY239" s="93"/>
      <c r="AZ239" s="93"/>
      <c r="BA239" s="93"/>
      <c r="BB239" s="93"/>
      <c r="BC239" s="93"/>
      <c r="BD239" s="93"/>
      <c r="BE239" s="78"/>
    </row>
    <row r="240" spans="1:57" s="414" customFormat="1" ht="34" customHeight="1" x14ac:dyDescent="0.2">
      <c r="A240" s="640"/>
      <c r="B240" s="624"/>
      <c r="C240" s="631"/>
      <c r="D240" s="73" t="s">
        <v>75</v>
      </c>
      <c r="E240" s="634"/>
      <c r="F240" s="637"/>
      <c r="G240" s="147">
        <f t="shared" si="102"/>
        <v>0</v>
      </c>
      <c r="H240" s="153">
        <f t="shared" si="103"/>
        <v>0</v>
      </c>
      <c r="I240" s="150"/>
      <c r="J240" s="150"/>
      <c r="K240" s="150"/>
      <c r="L240" s="154"/>
      <c r="M240" s="79">
        <f t="shared" si="104"/>
        <v>0</v>
      </c>
      <c r="N240" s="80"/>
      <c r="O240" s="80"/>
      <c r="P240" s="80"/>
      <c r="Q240" s="80"/>
      <c r="R240" s="124"/>
      <c r="S240" s="129"/>
      <c r="T240" s="54"/>
      <c r="U240" s="54"/>
      <c r="V240" s="80"/>
      <c r="W240" s="80"/>
      <c r="X240" s="124"/>
      <c r="Y240" s="131"/>
      <c r="Z240" s="127"/>
      <c r="AA240" s="134"/>
      <c r="AB240" s="56"/>
      <c r="AC240" s="56"/>
      <c r="AD240" s="56"/>
      <c r="AE240" s="56"/>
      <c r="AF240" s="135"/>
      <c r="AG240" s="136"/>
      <c r="AH240" s="55"/>
      <c r="AI240" s="136"/>
      <c r="AJ240" s="116">
        <f>SUM(AN240:AP240)</f>
        <v>0</v>
      </c>
      <c r="AK240" s="136" t="s">
        <v>76</v>
      </c>
      <c r="AL240" s="54" t="s">
        <v>76</v>
      </c>
      <c r="AM240" s="55" t="s">
        <v>76</v>
      </c>
      <c r="AN240" s="136"/>
      <c r="AO240" s="54"/>
      <c r="AP240" s="55"/>
      <c r="AQ240" s="82" t="s">
        <v>74</v>
      </c>
      <c r="AR240" s="54" t="s">
        <v>74</v>
      </c>
      <c r="AS240" s="54" t="s">
        <v>74</v>
      </c>
      <c r="AT240" s="54" t="s">
        <v>74</v>
      </c>
      <c r="AU240" s="58" t="s">
        <v>74</v>
      </c>
      <c r="AV240" s="83">
        <f t="shared" si="105"/>
        <v>0</v>
      </c>
      <c r="AW240" s="80"/>
      <c r="AX240" s="80"/>
      <c r="AY240" s="80"/>
      <c r="AZ240" s="80"/>
      <c r="BA240" s="80"/>
      <c r="BB240" s="80"/>
      <c r="BC240" s="80"/>
      <c r="BD240" s="80"/>
      <c r="BE240" s="81"/>
    </row>
    <row r="241" spans="1:57" s="414" customFormat="1" ht="34" customHeight="1" x14ac:dyDescent="0.2">
      <c r="A241" s="640"/>
      <c r="B241" s="624"/>
      <c r="C241" s="631"/>
      <c r="D241" s="73" t="s">
        <v>77</v>
      </c>
      <c r="E241" s="634"/>
      <c r="F241" s="637"/>
      <c r="G241" s="147">
        <f t="shared" si="102"/>
        <v>0</v>
      </c>
      <c r="H241" s="153">
        <f t="shared" si="103"/>
        <v>0</v>
      </c>
      <c r="I241" s="150"/>
      <c r="J241" s="150"/>
      <c r="K241" s="150"/>
      <c r="L241" s="154"/>
      <c r="M241" s="79">
        <f t="shared" si="104"/>
        <v>0</v>
      </c>
      <c r="N241" s="80"/>
      <c r="O241" s="80"/>
      <c r="P241" s="80"/>
      <c r="Q241" s="84"/>
      <c r="R241" s="124"/>
      <c r="S241" s="129"/>
      <c r="T241" s="80"/>
      <c r="U241" s="80"/>
      <c r="V241" s="80"/>
      <c r="W241" s="80"/>
      <c r="X241" s="124"/>
      <c r="Y241" s="131"/>
      <c r="Z241" s="127"/>
      <c r="AA241" s="134"/>
      <c r="AB241" s="56"/>
      <c r="AC241" s="56"/>
      <c r="AD241" s="56"/>
      <c r="AE241" s="56"/>
      <c r="AF241" s="135"/>
      <c r="AG241" s="136"/>
      <c r="AH241" s="55"/>
      <c r="AI241" s="136"/>
      <c r="AJ241" s="116">
        <f>SUM(AK241:AM241)</f>
        <v>0</v>
      </c>
      <c r="AK241" s="136"/>
      <c r="AL241" s="54"/>
      <c r="AM241" s="55"/>
      <c r="AN241" s="136" t="s">
        <v>74</v>
      </c>
      <c r="AO241" s="54" t="s">
        <v>74</v>
      </c>
      <c r="AP241" s="55" t="s">
        <v>74</v>
      </c>
      <c r="AQ241" s="82" t="s">
        <v>74</v>
      </c>
      <c r="AR241" s="54" t="s">
        <v>74</v>
      </c>
      <c r="AS241" s="54" t="s">
        <v>74</v>
      </c>
      <c r="AT241" s="54" t="s">
        <v>74</v>
      </c>
      <c r="AU241" s="58" t="s">
        <v>74</v>
      </c>
      <c r="AV241" s="83">
        <f t="shared" si="105"/>
        <v>0</v>
      </c>
      <c r="AW241" s="80"/>
      <c r="AX241" s="80"/>
      <c r="AY241" s="80"/>
      <c r="AZ241" s="80"/>
      <c r="BA241" s="80"/>
      <c r="BB241" s="80"/>
      <c r="BC241" s="80"/>
      <c r="BD241" s="80"/>
      <c r="BE241" s="81"/>
    </row>
    <row r="242" spans="1:57" s="414" customFormat="1" ht="34" customHeight="1" x14ac:dyDescent="0.2">
      <c r="A242" s="640"/>
      <c r="B242" s="624"/>
      <c r="C242" s="631"/>
      <c r="D242" s="73" t="s">
        <v>78</v>
      </c>
      <c r="E242" s="634"/>
      <c r="F242" s="637"/>
      <c r="G242" s="147">
        <f t="shared" si="102"/>
        <v>40</v>
      </c>
      <c r="H242" s="153">
        <f t="shared" si="103"/>
        <v>0</v>
      </c>
      <c r="I242" s="150"/>
      <c r="J242" s="150"/>
      <c r="K242" s="150"/>
      <c r="L242" s="154"/>
      <c r="M242" s="79">
        <f t="shared" si="104"/>
        <v>40</v>
      </c>
      <c r="N242" s="80"/>
      <c r="O242" s="80"/>
      <c r="P242" s="80"/>
      <c r="Q242" s="80"/>
      <c r="R242" s="124">
        <v>40</v>
      </c>
      <c r="S242" s="129">
        <v>13</v>
      </c>
      <c r="T242" s="80"/>
      <c r="U242" s="80"/>
      <c r="V242" s="80">
        <v>27</v>
      </c>
      <c r="W242" s="80"/>
      <c r="X242" s="124"/>
      <c r="Y242" s="131">
        <v>35</v>
      </c>
      <c r="Z242" s="127">
        <v>5</v>
      </c>
      <c r="AA242" s="134"/>
      <c r="AB242" s="56">
        <v>14</v>
      </c>
      <c r="AC242" s="56">
        <v>14</v>
      </c>
      <c r="AD242" s="56">
        <v>2</v>
      </c>
      <c r="AE242" s="56">
        <v>16</v>
      </c>
      <c r="AF242" s="135">
        <v>1</v>
      </c>
      <c r="AG242" s="136">
        <v>42</v>
      </c>
      <c r="AH242" s="55">
        <v>20</v>
      </c>
      <c r="AI242" s="136">
        <v>74</v>
      </c>
      <c r="AJ242" s="116">
        <f>SUM(AQ242:AU242)</f>
        <v>40</v>
      </c>
      <c r="AK242" s="136" t="s">
        <v>76</v>
      </c>
      <c r="AL242" s="54" t="s">
        <v>76</v>
      </c>
      <c r="AM242" s="55" t="s">
        <v>76</v>
      </c>
      <c r="AN242" s="136" t="s">
        <v>74</v>
      </c>
      <c r="AO242" s="54" t="s">
        <v>74</v>
      </c>
      <c r="AP242" s="55" t="s">
        <v>74</v>
      </c>
      <c r="AQ242" s="142">
        <v>11</v>
      </c>
      <c r="AR242" s="62">
        <v>16</v>
      </c>
      <c r="AS242" s="62">
        <v>11</v>
      </c>
      <c r="AT242" s="62">
        <v>1</v>
      </c>
      <c r="AU242" s="64">
        <v>1</v>
      </c>
      <c r="AV242" s="83">
        <f t="shared" si="105"/>
        <v>0</v>
      </c>
      <c r="AW242" s="80"/>
      <c r="AX242" s="80"/>
      <c r="AY242" s="80"/>
      <c r="AZ242" s="80"/>
      <c r="BA242" s="80"/>
      <c r="BB242" s="80"/>
      <c r="BC242" s="80"/>
      <c r="BD242" s="80"/>
      <c r="BE242" s="81"/>
    </row>
    <row r="243" spans="1:57" s="414" customFormat="1" ht="34" customHeight="1" thickBot="1" x14ac:dyDescent="0.25">
      <c r="A243" s="640"/>
      <c r="B243" s="642"/>
      <c r="C243" s="643"/>
      <c r="D243" s="75" t="s">
        <v>79</v>
      </c>
      <c r="E243" s="634"/>
      <c r="F243" s="637"/>
      <c r="G243" s="148">
        <f t="shared" si="102"/>
        <v>0</v>
      </c>
      <c r="H243" s="155">
        <f t="shared" ref="H243:H248" si="106">SUM(I243:L243)</f>
        <v>0</v>
      </c>
      <c r="I243" s="156"/>
      <c r="J243" s="156"/>
      <c r="K243" s="156"/>
      <c r="L243" s="157"/>
      <c r="M243" s="85">
        <f t="shared" si="104"/>
        <v>0</v>
      </c>
      <c r="N243" s="86"/>
      <c r="O243" s="86"/>
      <c r="P243" s="86"/>
      <c r="Q243" s="86"/>
      <c r="R243" s="125"/>
      <c r="S243" s="130"/>
      <c r="T243" s="87"/>
      <c r="U243" s="87"/>
      <c r="V243" s="87"/>
      <c r="W243" s="87"/>
      <c r="X243" s="126"/>
      <c r="Y243" s="129"/>
      <c r="Z243" s="124"/>
      <c r="AA243" s="136"/>
      <c r="AB243" s="54"/>
      <c r="AC243" s="54"/>
      <c r="AD243" s="54"/>
      <c r="AE243" s="54"/>
      <c r="AF243" s="55"/>
      <c r="AG243" s="139"/>
      <c r="AH243" s="140"/>
      <c r="AI243" s="137"/>
      <c r="AJ243" s="117">
        <f>SUM(AQ243:AU243)</f>
        <v>0</v>
      </c>
      <c r="AK243" s="137" t="s">
        <v>74</v>
      </c>
      <c r="AL243" s="90" t="s">
        <v>74</v>
      </c>
      <c r="AM243" s="138" t="s">
        <v>74</v>
      </c>
      <c r="AN243" s="137" t="s">
        <v>74</v>
      </c>
      <c r="AO243" s="90" t="s">
        <v>76</v>
      </c>
      <c r="AP243" s="138" t="s">
        <v>76</v>
      </c>
      <c r="AQ243" s="89"/>
      <c r="AR243" s="90"/>
      <c r="AS243" s="90"/>
      <c r="AT243" s="90"/>
      <c r="AU243" s="91"/>
      <c r="AV243" s="92">
        <f t="shared" si="105"/>
        <v>0</v>
      </c>
      <c r="AW243" s="87"/>
      <c r="AX243" s="87"/>
      <c r="AY243" s="87"/>
      <c r="AZ243" s="87"/>
      <c r="BA243" s="87"/>
      <c r="BB243" s="87"/>
      <c r="BC243" s="87"/>
      <c r="BD243" s="87"/>
      <c r="BE243" s="88"/>
    </row>
    <row r="244" spans="1:57" s="414" customFormat="1" ht="34" customHeight="1" x14ac:dyDescent="0.2">
      <c r="A244" s="640"/>
      <c r="B244" s="623" t="s">
        <v>166</v>
      </c>
      <c r="C244" s="630" t="s">
        <v>167</v>
      </c>
      <c r="D244" s="72" t="s">
        <v>73</v>
      </c>
      <c r="E244" s="634"/>
      <c r="F244" s="637"/>
      <c r="G244" s="146">
        <f t="shared" si="102"/>
        <v>0</v>
      </c>
      <c r="H244" s="151">
        <f t="shared" si="106"/>
        <v>0</v>
      </c>
      <c r="I244" s="152"/>
      <c r="J244" s="152"/>
      <c r="K244" s="152"/>
      <c r="L244" s="66"/>
      <c r="M244" s="149">
        <f t="shared" si="104"/>
        <v>0</v>
      </c>
      <c r="N244" s="121"/>
      <c r="O244" s="121"/>
      <c r="P244" s="121"/>
      <c r="Q244" s="121"/>
      <c r="R244" s="122"/>
      <c r="S244" s="128"/>
      <c r="T244" s="121"/>
      <c r="U244" s="121"/>
      <c r="V244" s="77"/>
      <c r="W244" s="121"/>
      <c r="X244" s="122"/>
      <c r="Y244" s="128"/>
      <c r="Z244" s="122"/>
      <c r="AA244" s="70"/>
      <c r="AB244" s="77"/>
      <c r="AC244" s="77"/>
      <c r="AD244" s="77"/>
      <c r="AE244" s="77"/>
      <c r="AF244" s="71"/>
      <c r="AG244" s="70"/>
      <c r="AH244" s="71"/>
      <c r="AI244" s="70"/>
      <c r="AJ244" s="115">
        <f>SUM(AN244:AP244)</f>
        <v>0</v>
      </c>
      <c r="AK244" s="70" t="s">
        <v>74</v>
      </c>
      <c r="AL244" s="77" t="s">
        <v>74</v>
      </c>
      <c r="AM244" s="71" t="s">
        <v>74</v>
      </c>
      <c r="AN244" s="70"/>
      <c r="AO244" s="77"/>
      <c r="AP244" s="71"/>
      <c r="AQ244" s="67" t="s">
        <v>74</v>
      </c>
      <c r="AR244" s="68" t="s">
        <v>74</v>
      </c>
      <c r="AS244" s="68" t="s">
        <v>74</v>
      </c>
      <c r="AT244" s="68" t="s">
        <v>74</v>
      </c>
      <c r="AU244" s="69" t="s">
        <v>74</v>
      </c>
      <c r="AV244" s="103">
        <f t="shared" si="105"/>
        <v>0</v>
      </c>
      <c r="AW244" s="93"/>
      <c r="AX244" s="93"/>
      <c r="AY244" s="93"/>
      <c r="AZ244" s="93"/>
      <c r="BA244" s="93"/>
      <c r="BB244" s="93"/>
      <c r="BC244" s="93"/>
      <c r="BD244" s="93"/>
      <c r="BE244" s="78"/>
    </row>
    <row r="245" spans="1:57" s="414" customFormat="1" ht="34" customHeight="1" x14ac:dyDescent="0.2">
      <c r="A245" s="640"/>
      <c r="B245" s="624"/>
      <c r="C245" s="631"/>
      <c r="D245" s="73" t="s">
        <v>75</v>
      </c>
      <c r="E245" s="634"/>
      <c r="F245" s="637"/>
      <c r="G245" s="147">
        <f t="shared" si="102"/>
        <v>0</v>
      </c>
      <c r="H245" s="153">
        <f t="shared" si="106"/>
        <v>0</v>
      </c>
      <c r="I245" s="150"/>
      <c r="J245" s="150"/>
      <c r="K245" s="150"/>
      <c r="L245" s="154"/>
      <c r="M245" s="79">
        <f t="shared" si="104"/>
        <v>0</v>
      </c>
      <c r="N245" s="80"/>
      <c r="O245" s="80"/>
      <c r="P245" s="80"/>
      <c r="Q245" s="80"/>
      <c r="R245" s="124"/>
      <c r="S245" s="129"/>
      <c r="T245" s="54"/>
      <c r="U245" s="54"/>
      <c r="V245" s="80"/>
      <c r="W245" s="80"/>
      <c r="X245" s="124"/>
      <c r="Y245" s="131"/>
      <c r="Z245" s="127"/>
      <c r="AA245" s="134"/>
      <c r="AB245" s="56"/>
      <c r="AC245" s="56"/>
      <c r="AD245" s="56"/>
      <c r="AE245" s="56"/>
      <c r="AF245" s="135"/>
      <c r="AG245" s="136"/>
      <c r="AH245" s="55"/>
      <c r="AI245" s="136"/>
      <c r="AJ245" s="116">
        <f>SUM(AN245:AP245)</f>
        <v>0</v>
      </c>
      <c r="AK245" s="136" t="s">
        <v>76</v>
      </c>
      <c r="AL245" s="54" t="s">
        <v>76</v>
      </c>
      <c r="AM245" s="55" t="s">
        <v>76</v>
      </c>
      <c r="AN245" s="136"/>
      <c r="AO245" s="54"/>
      <c r="AP245" s="55"/>
      <c r="AQ245" s="82" t="s">
        <v>74</v>
      </c>
      <c r="AR245" s="54" t="s">
        <v>74</v>
      </c>
      <c r="AS245" s="54" t="s">
        <v>74</v>
      </c>
      <c r="AT245" s="54" t="s">
        <v>74</v>
      </c>
      <c r="AU245" s="58" t="s">
        <v>74</v>
      </c>
      <c r="AV245" s="83">
        <f t="shared" si="105"/>
        <v>0</v>
      </c>
      <c r="AW245" s="80"/>
      <c r="AX245" s="80"/>
      <c r="AY245" s="80"/>
      <c r="AZ245" s="80"/>
      <c r="BA245" s="80"/>
      <c r="BB245" s="80"/>
      <c r="BC245" s="80"/>
      <c r="BD245" s="80"/>
      <c r="BE245" s="81"/>
    </row>
    <row r="246" spans="1:57" s="414" customFormat="1" ht="34" customHeight="1" x14ac:dyDescent="0.2">
      <c r="A246" s="640"/>
      <c r="B246" s="624"/>
      <c r="C246" s="631"/>
      <c r="D246" s="73" t="s">
        <v>77</v>
      </c>
      <c r="E246" s="634"/>
      <c r="F246" s="637"/>
      <c r="G246" s="147">
        <f t="shared" si="102"/>
        <v>0</v>
      </c>
      <c r="H246" s="153">
        <f t="shared" si="106"/>
        <v>0</v>
      </c>
      <c r="I246" s="150"/>
      <c r="J246" s="150"/>
      <c r="K246" s="150"/>
      <c r="L246" s="154"/>
      <c r="M246" s="79">
        <f t="shared" si="104"/>
        <v>0</v>
      </c>
      <c r="N246" s="80"/>
      <c r="O246" s="80"/>
      <c r="P246" s="80"/>
      <c r="Q246" s="84"/>
      <c r="R246" s="124"/>
      <c r="S246" s="129"/>
      <c r="T246" s="80"/>
      <c r="U246" s="80"/>
      <c r="V246" s="80"/>
      <c r="W246" s="80"/>
      <c r="X246" s="124"/>
      <c r="Y246" s="131"/>
      <c r="Z246" s="127"/>
      <c r="AA246" s="134"/>
      <c r="AB246" s="56"/>
      <c r="AC246" s="56"/>
      <c r="AD246" s="56"/>
      <c r="AE246" s="56"/>
      <c r="AF246" s="135"/>
      <c r="AG246" s="136"/>
      <c r="AH246" s="55"/>
      <c r="AI246" s="136"/>
      <c r="AJ246" s="116">
        <f>SUM(AK246:AM246)</f>
        <v>0</v>
      </c>
      <c r="AK246" s="136"/>
      <c r="AL246" s="54"/>
      <c r="AM246" s="55"/>
      <c r="AN246" s="136" t="s">
        <v>74</v>
      </c>
      <c r="AO246" s="54" t="s">
        <v>74</v>
      </c>
      <c r="AP246" s="55" t="s">
        <v>74</v>
      </c>
      <c r="AQ246" s="82" t="s">
        <v>74</v>
      </c>
      <c r="AR246" s="54" t="s">
        <v>74</v>
      </c>
      <c r="AS246" s="54" t="s">
        <v>74</v>
      </c>
      <c r="AT246" s="54" t="s">
        <v>74</v>
      </c>
      <c r="AU246" s="58" t="s">
        <v>74</v>
      </c>
      <c r="AV246" s="83">
        <f t="shared" si="105"/>
        <v>0</v>
      </c>
      <c r="AW246" s="80"/>
      <c r="AX246" s="80"/>
      <c r="AY246" s="80"/>
      <c r="AZ246" s="80"/>
      <c r="BA246" s="80"/>
      <c r="BB246" s="80"/>
      <c r="BC246" s="80"/>
      <c r="BD246" s="80"/>
      <c r="BE246" s="81"/>
    </row>
    <row r="247" spans="1:57" s="414" customFormat="1" ht="34" customHeight="1" x14ac:dyDescent="0.2">
      <c r="A247" s="640"/>
      <c r="B247" s="624"/>
      <c r="C247" s="631"/>
      <c r="D247" s="73" t="s">
        <v>78</v>
      </c>
      <c r="E247" s="634"/>
      <c r="F247" s="637"/>
      <c r="G247" s="147">
        <f t="shared" si="102"/>
        <v>32</v>
      </c>
      <c r="H247" s="153">
        <f t="shared" si="106"/>
        <v>1</v>
      </c>
      <c r="I247" s="150">
        <v>1</v>
      </c>
      <c r="J247" s="150"/>
      <c r="K247" s="150"/>
      <c r="L247" s="154"/>
      <c r="M247" s="79">
        <f t="shared" si="104"/>
        <v>30</v>
      </c>
      <c r="N247" s="80"/>
      <c r="O247" s="80"/>
      <c r="P247" s="80"/>
      <c r="Q247" s="80"/>
      <c r="R247" s="124">
        <v>30</v>
      </c>
      <c r="S247" s="129"/>
      <c r="T247" s="80"/>
      <c r="U247" s="80"/>
      <c r="V247" s="80">
        <v>30</v>
      </c>
      <c r="W247" s="80"/>
      <c r="X247" s="124"/>
      <c r="Y247" s="131">
        <v>26</v>
      </c>
      <c r="Z247" s="127">
        <v>4</v>
      </c>
      <c r="AA247" s="134"/>
      <c r="AB247" s="56">
        <v>5</v>
      </c>
      <c r="AC247" s="56">
        <v>5</v>
      </c>
      <c r="AD247" s="56">
        <v>4</v>
      </c>
      <c r="AE247" s="56">
        <v>16</v>
      </c>
      <c r="AF247" s="135">
        <v>2</v>
      </c>
      <c r="AG247" s="136">
        <v>44</v>
      </c>
      <c r="AH247" s="55">
        <v>18</v>
      </c>
      <c r="AI247" s="136">
        <v>105</v>
      </c>
      <c r="AJ247" s="116">
        <f>SUM(AQ247:AU247)</f>
        <v>30</v>
      </c>
      <c r="AK247" s="136" t="s">
        <v>76</v>
      </c>
      <c r="AL247" s="54" t="s">
        <v>76</v>
      </c>
      <c r="AM247" s="55" t="s">
        <v>76</v>
      </c>
      <c r="AN247" s="136" t="s">
        <v>74</v>
      </c>
      <c r="AO247" s="54" t="s">
        <v>74</v>
      </c>
      <c r="AP247" s="55" t="s">
        <v>74</v>
      </c>
      <c r="AQ247" s="142">
        <v>4</v>
      </c>
      <c r="AR247" s="62">
        <v>2</v>
      </c>
      <c r="AS247" s="62">
        <v>13</v>
      </c>
      <c r="AT247" s="62">
        <v>11</v>
      </c>
      <c r="AU247" s="64"/>
      <c r="AV247" s="83">
        <f t="shared" si="105"/>
        <v>2</v>
      </c>
      <c r="AW247" s="80"/>
      <c r="AX247" s="80"/>
      <c r="AY247" s="80"/>
      <c r="AZ247" s="80">
        <v>2</v>
      </c>
      <c r="BA247" s="80"/>
      <c r="BB247" s="80"/>
      <c r="BC247" s="80"/>
      <c r="BD247" s="80"/>
      <c r="BE247" s="81"/>
    </row>
    <row r="248" spans="1:57" s="414" customFormat="1" ht="34" customHeight="1" thickBot="1" x14ac:dyDescent="0.25">
      <c r="A248" s="640"/>
      <c r="B248" s="629"/>
      <c r="C248" s="632"/>
      <c r="D248" s="76" t="s">
        <v>79</v>
      </c>
      <c r="E248" s="634"/>
      <c r="F248" s="637"/>
      <c r="G248" s="148">
        <f t="shared" si="102"/>
        <v>0</v>
      </c>
      <c r="H248" s="155">
        <f t="shared" si="106"/>
        <v>0</v>
      </c>
      <c r="I248" s="156"/>
      <c r="J248" s="156"/>
      <c r="K248" s="156"/>
      <c r="L248" s="157"/>
      <c r="M248" s="85">
        <f t="shared" si="104"/>
        <v>0</v>
      </c>
      <c r="N248" s="86"/>
      <c r="O248" s="86"/>
      <c r="P248" s="86"/>
      <c r="Q248" s="86"/>
      <c r="R248" s="125"/>
      <c r="S248" s="130"/>
      <c r="T248" s="87"/>
      <c r="U248" s="87"/>
      <c r="V248" s="87"/>
      <c r="W248" s="87"/>
      <c r="X248" s="126"/>
      <c r="Y248" s="129"/>
      <c r="Z248" s="124"/>
      <c r="AA248" s="136"/>
      <c r="AB248" s="54"/>
      <c r="AC248" s="54"/>
      <c r="AD248" s="54"/>
      <c r="AE248" s="54"/>
      <c r="AF248" s="55"/>
      <c r="AG248" s="139"/>
      <c r="AH248" s="140"/>
      <c r="AI248" s="137"/>
      <c r="AJ248" s="117">
        <f>SUM(AQ248:AU248)</f>
        <v>0</v>
      </c>
      <c r="AK248" s="137" t="s">
        <v>74</v>
      </c>
      <c r="AL248" s="90" t="s">
        <v>74</v>
      </c>
      <c r="AM248" s="138" t="s">
        <v>74</v>
      </c>
      <c r="AN248" s="137" t="s">
        <v>74</v>
      </c>
      <c r="AO248" s="90" t="s">
        <v>76</v>
      </c>
      <c r="AP248" s="138" t="s">
        <v>76</v>
      </c>
      <c r="AQ248" s="89"/>
      <c r="AR248" s="90"/>
      <c r="AS248" s="90"/>
      <c r="AT248" s="90"/>
      <c r="AU248" s="91"/>
      <c r="AV248" s="92">
        <f t="shared" si="105"/>
        <v>0</v>
      </c>
      <c r="AW248" s="87"/>
      <c r="AX248" s="87"/>
      <c r="AY248" s="87"/>
      <c r="AZ248" s="87"/>
      <c r="BA248" s="87"/>
      <c r="BB248" s="87"/>
      <c r="BC248" s="87"/>
      <c r="BD248" s="87"/>
      <c r="BE248" s="88"/>
    </row>
    <row r="249" spans="1:57" s="414" customFormat="1" ht="34" customHeight="1" x14ac:dyDescent="0.2">
      <c r="A249" s="640"/>
      <c r="B249" s="623" t="s">
        <v>168</v>
      </c>
      <c r="C249" s="630" t="s">
        <v>167</v>
      </c>
      <c r="D249" s="72" t="s">
        <v>73</v>
      </c>
      <c r="E249" s="634"/>
      <c r="F249" s="637"/>
      <c r="G249" s="146">
        <f t="shared" si="102"/>
        <v>4</v>
      </c>
      <c r="H249" s="151">
        <f>SUM(I249:L249)</f>
        <v>0</v>
      </c>
      <c r="I249" s="152"/>
      <c r="J249" s="152"/>
      <c r="K249" s="152"/>
      <c r="L249" s="66"/>
      <c r="M249" s="149">
        <f t="shared" si="104"/>
        <v>4</v>
      </c>
      <c r="N249" s="121"/>
      <c r="O249" s="121"/>
      <c r="P249" s="121"/>
      <c r="Q249" s="121"/>
      <c r="R249" s="122">
        <v>4</v>
      </c>
      <c r="S249" s="128"/>
      <c r="T249" s="121"/>
      <c r="U249" s="121"/>
      <c r="V249" s="77">
        <v>4</v>
      </c>
      <c r="W249" s="121"/>
      <c r="X249" s="122"/>
      <c r="Y249" s="128">
        <v>3</v>
      </c>
      <c r="Z249" s="122">
        <v>1</v>
      </c>
      <c r="AA249" s="70"/>
      <c r="AB249" s="77">
        <v>1</v>
      </c>
      <c r="AC249" s="77">
        <v>1</v>
      </c>
      <c r="AD249" s="77"/>
      <c r="AE249" s="77">
        <v>1</v>
      </c>
      <c r="AF249" s="71"/>
      <c r="AG249" s="70">
        <v>39</v>
      </c>
      <c r="AH249" s="71">
        <v>18</v>
      </c>
      <c r="AI249" s="70">
        <v>11</v>
      </c>
      <c r="AJ249" s="115">
        <f>SUM(AN249:AP249)</f>
        <v>4</v>
      </c>
      <c r="AK249" s="70" t="s">
        <v>74</v>
      </c>
      <c r="AL249" s="77" t="s">
        <v>74</v>
      </c>
      <c r="AM249" s="71" t="s">
        <v>74</v>
      </c>
      <c r="AN249" s="70"/>
      <c r="AO249" s="77">
        <v>4</v>
      </c>
      <c r="AP249" s="71"/>
      <c r="AQ249" s="67" t="s">
        <v>74</v>
      </c>
      <c r="AR249" s="68" t="s">
        <v>74</v>
      </c>
      <c r="AS249" s="68" t="s">
        <v>74</v>
      </c>
      <c r="AT249" s="68" t="s">
        <v>74</v>
      </c>
      <c r="AU249" s="69" t="s">
        <v>74</v>
      </c>
      <c r="AV249" s="103">
        <f>SUM(AW249:BE249)</f>
        <v>0</v>
      </c>
      <c r="AW249" s="93"/>
      <c r="AX249" s="93"/>
      <c r="AY249" s="93"/>
      <c r="AZ249" s="93"/>
      <c r="BA249" s="93"/>
      <c r="BB249" s="93"/>
      <c r="BC249" s="93"/>
      <c r="BD249" s="93"/>
      <c r="BE249" s="78"/>
    </row>
    <row r="250" spans="1:57" s="414" customFormat="1" ht="34" customHeight="1" x14ac:dyDescent="0.2">
      <c r="A250" s="640"/>
      <c r="B250" s="624"/>
      <c r="C250" s="631"/>
      <c r="D250" s="73" t="s">
        <v>75</v>
      </c>
      <c r="E250" s="634"/>
      <c r="F250" s="637"/>
      <c r="G250" s="147">
        <f t="shared" si="102"/>
        <v>0</v>
      </c>
      <c r="H250" s="153">
        <f>SUM(I250:L250)</f>
        <v>0</v>
      </c>
      <c r="I250" s="150"/>
      <c r="J250" s="150"/>
      <c r="K250" s="150"/>
      <c r="L250" s="154"/>
      <c r="M250" s="79">
        <f t="shared" si="104"/>
        <v>0</v>
      </c>
      <c r="N250" s="80"/>
      <c r="O250" s="80"/>
      <c r="P250" s="80"/>
      <c r="Q250" s="80"/>
      <c r="R250" s="124"/>
      <c r="S250" s="129"/>
      <c r="T250" s="54"/>
      <c r="U250" s="54"/>
      <c r="V250" s="80"/>
      <c r="W250" s="80"/>
      <c r="X250" s="124"/>
      <c r="Y250" s="131"/>
      <c r="Z250" s="127"/>
      <c r="AA250" s="134"/>
      <c r="AB250" s="56"/>
      <c r="AC250" s="56"/>
      <c r="AD250" s="56"/>
      <c r="AE250" s="56"/>
      <c r="AF250" s="135"/>
      <c r="AG250" s="136"/>
      <c r="AH250" s="55"/>
      <c r="AI250" s="136"/>
      <c r="AJ250" s="116">
        <f>SUM(AN250:AP250)</f>
        <v>0</v>
      </c>
      <c r="AK250" s="136" t="s">
        <v>76</v>
      </c>
      <c r="AL250" s="54" t="s">
        <v>76</v>
      </c>
      <c r="AM250" s="55" t="s">
        <v>76</v>
      </c>
      <c r="AN250" s="136"/>
      <c r="AO250" s="54"/>
      <c r="AP250" s="55"/>
      <c r="AQ250" s="82" t="s">
        <v>74</v>
      </c>
      <c r="AR250" s="54" t="s">
        <v>74</v>
      </c>
      <c r="AS250" s="54" t="s">
        <v>74</v>
      </c>
      <c r="AT250" s="54" t="s">
        <v>74</v>
      </c>
      <c r="AU250" s="58" t="s">
        <v>74</v>
      </c>
      <c r="AV250" s="83">
        <f>SUM(AW250:BE250)</f>
        <v>0</v>
      </c>
      <c r="AW250" s="80"/>
      <c r="AX250" s="80"/>
      <c r="AY250" s="80"/>
      <c r="AZ250" s="80"/>
      <c r="BA250" s="80"/>
      <c r="BB250" s="80"/>
      <c r="BC250" s="80"/>
      <c r="BD250" s="80"/>
      <c r="BE250" s="81"/>
    </row>
    <row r="251" spans="1:57" s="414" customFormat="1" ht="34" customHeight="1" x14ac:dyDescent="0.2">
      <c r="A251" s="640"/>
      <c r="B251" s="624"/>
      <c r="C251" s="631"/>
      <c r="D251" s="73" t="s">
        <v>77</v>
      </c>
      <c r="E251" s="634"/>
      <c r="F251" s="637"/>
      <c r="G251" s="147">
        <f t="shared" si="102"/>
        <v>0</v>
      </c>
      <c r="H251" s="153">
        <f>SUM(I251:L251)</f>
        <v>0</v>
      </c>
      <c r="I251" s="150"/>
      <c r="J251" s="150"/>
      <c r="K251" s="150"/>
      <c r="L251" s="154"/>
      <c r="M251" s="79">
        <f t="shared" si="104"/>
        <v>0</v>
      </c>
      <c r="N251" s="80"/>
      <c r="O251" s="80"/>
      <c r="P251" s="80"/>
      <c r="Q251" s="84"/>
      <c r="R251" s="124"/>
      <c r="S251" s="129"/>
      <c r="T251" s="80"/>
      <c r="U251" s="80"/>
      <c r="V251" s="80"/>
      <c r="W251" s="80"/>
      <c r="X251" s="124"/>
      <c r="Y251" s="131"/>
      <c r="Z251" s="127"/>
      <c r="AA251" s="134"/>
      <c r="AB251" s="56"/>
      <c r="AC251" s="56"/>
      <c r="AD251" s="56"/>
      <c r="AE251" s="56"/>
      <c r="AF251" s="135"/>
      <c r="AG251" s="136"/>
      <c r="AH251" s="55"/>
      <c r="AI251" s="136"/>
      <c r="AJ251" s="116">
        <f>SUM(AK251:AM251)</f>
        <v>0</v>
      </c>
      <c r="AK251" s="136"/>
      <c r="AL251" s="54"/>
      <c r="AM251" s="55"/>
      <c r="AN251" s="136" t="s">
        <v>74</v>
      </c>
      <c r="AO251" s="54" t="s">
        <v>74</v>
      </c>
      <c r="AP251" s="55" t="s">
        <v>74</v>
      </c>
      <c r="AQ251" s="82" t="s">
        <v>74</v>
      </c>
      <c r="AR251" s="54" t="s">
        <v>74</v>
      </c>
      <c r="AS251" s="54" t="s">
        <v>74</v>
      </c>
      <c r="AT251" s="54" t="s">
        <v>74</v>
      </c>
      <c r="AU251" s="58" t="s">
        <v>74</v>
      </c>
      <c r="AV251" s="83">
        <f>SUM(AW251:BE251)</f>
        <v>0</v>
      </c>
      <c r="AW251" s="80"/>
      <c r="AX251" s="80"/>
      <c r="AY251" s="80"/>
      <c r="AZ251" s="80"/>
      <c r="BA251" s="80"/>
      <c r="BB251" s="80"/>
      <c r="BC251" s="80"/>
      <c r="BD251" s="80"/>
      <c r="BE251" s="81"/>
    </row>
    <row r="252" spans="1:57" s="414" customFormat="1" ht="34" customHeight="1" x14ac:dyDescent="0.2">
      <c r="A252" s="640"/>
      <c r="B252" s="624"/>
      <c r="C252" s="631"/>
      <c r="D252" s="73" t="s">
        <v>78</v>
      </c>
      <c r="E252" s="634"/>
      <c r="F252" s="637"/>
      <c r="G252" s="147">
        <f t="shared" si="102"/>
        <v>68</v>
      </c>
      <c r="H252" s="153">
        <f>SUM(I252:L252)</f>
        <v>6</v>
      </c>
      <c r="I252" s="150">
        <v>5</v>
      </c>
      <c r="J252" s="150"/>
      <c r="K252" s="150">
        <v>1</v>
      </c>
      <c r="L252" s="154"/>
      <c r="M252" s="79">
        <f t="shared" si="104"/>
        <v>67</v>
      </c>
      <c r="N252" s="80"/>
      <c r="O252" s="80"/>
      <c r="P252" s="80"/>
      <c r="Q252" s="80"/>
      <c r="R252" s="124">
        <v>67</v>
      </c>
      <c r="S252" s="129">
        <v>5</v>
      </c>
      <c r="T252" s="80"/>
      <c r="U252" s="80"/>
      <c r="V252" s="80">
        <v>62</v>
      </c>
      <c r="W252" s="80"/>
      <c r="X252" s="124"/>
      <c r="Y252" s="131">
        <v>60</v>
      </c>
      <c r="Z252" s="127">
        <v>7</v>
      </c>
      <c r="AA252" s="134"/>
      <c r="AB252" s="56">
        <v>16</v>
      </c>
      <c r="AC252" s="56">
        <v>16</v>
      </c>
      <c r="AD252" s="56">
        <v>1</v>
      </c>
      <c r="AE252" s="56">
        <v>30</v>
      </c>
      <c r="AF252" s="135">
        <v>3</v>
      </c>
      <c r="AG252" s="136">
        <v>42</v>
      </c>
      <c r="AH252" s="55">
        <v>19</v>
      </c>
      <c r="AI252" s="136">
        <v>96</v>
      </c>
      <c r="AJ252" s="116">
        <f>SUM(AQ252:AU252)</f>
        <v>67</v>
      </c>
      <c r="AK252" s="136" t="s">
        <v>76</v>
      </c>
      <c r="AL252" s="54" t="s">
        <v>76</v>
      </c>
      <c r="AM252" s="55" t="s">
        <v>76</v>
      </c>
      <c r="AN252" s="136" t="s">
        <v>74</v>
      </c>
      <c r="AO252" s="54" t="s">
        <v>74</v>
      </c>
      <c r="AP252" s="55" t="s">
        <v>74</v>
      </c>
      <c r="AQ252" s="142">
        <v>5</v>
      </c>
      <c r="AR252" s="62">
        <v>8</v>
      </c>
      <c r="AS252" s="62">
        <v>43</v>
      </c>
      <c r="AT252" s="62">
        <v>11</v>
      </c>
      <c r="AU252" s="64"/>
      <c r="AV252" s="83">
        <f>SUM(AW252:BE252)</f>
        <v>1</v>
      </c>
      <c r="AW252" s="80"/>
      <c r="AX252" s="80"/>
      <c r="AY252" s="80"/>
      <c r="AZ252" s="80"/>
      <c r="BA252" s="80"/>
      <c r="BB252" s="80"/>
      <c r="BC252" s="80"/>
      <c r="BD252" s="80">
        <v>1</v>
      </c>
      <c r="BE252" s="81"/>
    </row>
    <row r="253" spans="1:57" s="414" customFormat="1" ht="34" customHeight="1" thickBot="1" x14ac:dyDescent="0.25">
      <c r="A253" s="640"/>
      <c r="B253" s="629"/>
      <c r="C253" s="632"/>
      <c r="D253" s="76" t="s">
        <v>79</v>
      </c>
      <c r="E253" s="635"/>
      <c r="F253" s="638"/>
      <c r="G253" s="148">
        <f t="shared" si="102"/>
        <v>0</v>
      </c>
      <c r="H253" s="155">
        <f>SUM(I253:L253)</f>
        <v>0</v>
      </c>
      <c r="I253" s="156"/>
      <c r="J253" s="156"/>
      <c r="K253" s="156"/>
      <c r="L253" s="157"/>
      <c r="M253" s="85">
        <f t="shared" si="104"/>
        <v>0</v>
      </c>
      <c r="N253" s="86"/>
      <c r="O253" s="86"/>
      <c r="P253" s="86"/>
      <c r="Q253" s="86"/>
      <c r="R253" s="125"/>
      <c r="S253" s="130"/>
      <c r="T253" s="87"/>
      <c r="U253" s="87"/>
      <c r="V253" s="87"/>
      <c r="W253" s="87"/>
      <c r="X253" s="126"/>
      <c r="Y253" s="129"/>
      <c r="Z253" s="124"/>
      <c r="AA253" s="136"/>
      <c r="AB253" s="54"/>
      <c r="AC253" s="54"/>
      <c r="AD253" s="54"/>
      <c r="AE253" s="54"/>
      <c r="AF253" s="55"/>
      <c r="AG253" s="139"/>
      <c r="AH253" s="140"/>
      <c r="AI253" s="137"/>
      <c r="AJ253" s="117">
        <f>SUM(AQ253:AU253)</f>
        <v>0</v>
      </c>
      <c r="AK253" s="137" t="s">
        <v>74</v>
      </c>
      <c r="AL253" s="90" t="s">
        <v>74</v>
      </c>
      <c r="AM253" s="138" t="s">
        <v>74</v>
      </c>
      <c r="AN253" s="137" t="s">
        <v>74</v>
      </c>
      <c r="AO253" s="90" t="s">
        <v>76</v>
      </c>
      <c r="AP253" s="138" t="s">
        <v>76</v>
      </c>
      <c r="AQ253" s="89"/>
      <c r="AR253" s="90"/>
      <c r="AS253" s="90"/>
      <c r="AT253" s="90"/>
      <c r="AU253" s="91"/>
      <c r="AV253" s="92">
        <f>SUM(AW253:BE253)</f>
        <v>0</v>
      </c>
      <c r="AW253" s="87"/>
      <c r="AX253" s="87"/>
      <c r="AY253" s="87"/>
      <c r="AZ253" s="87"/>
      <c r="BA253" s="87"/>
      <c r="BB253" s="87"/>
      <c r="BC253" s="87"/>
      <c r="BD253" s="87"/>
      <c r="BE253" s="88"/>
    </row>
    <row r="254" spans="1:57" s="414" customFormat="1" ht="34" customHeight="1" x14ac:dyDescent="0.2">
      <c r="A254" s="640"/>
      <c r="B254" s="623" t="s">
        <v>169</v>
      </c>
      <c r="C254" s="630" t="s">
        <v>170</v>
      </c>
      <c r="D254" s="72" t="s">
        <v>73</v>
      </c>
      <c r="E254" s="633">
        <v>85</v>
      </c>
      <c r="F254" s="636">
        <f>E254-SUM(M254:M258)</f>
        <v>46</v>
      </c>
      <c r="G254" s="146">
        <f t="shared" si="102"/>
        <v>0</v>
      </c>
      <c r="H254" s="151">
        <f t="shared" ref="H254:H263" si="107">SUM(I254:L254)</f>
        <v>0</v>
      </c>
      <c r="I254" s="152"/>
      <c r="J254" s="152"/>
      <c r="K254" s="152"/>
      <c r="L254" s="66"/>
      <c r="M254" s="149">
        <f t="shared" si="104"/>
        <v>0</v>
      </c>
      <c r="N254" s="121"/>
      <c r="O254" s="121"/>
      <c r="P254" s="121"/>
      <c r="Q254" s="121"/>
      <c r="R254" s="122"/>
      <c r="S254" s="128"/>
      <c r="T254" s="121"/>
      <c r="U254" s="121"/>
      <c r="V254" s="77"/>
      <c r="W254" s="121"/>
      <c r="X254" s="122"/>
      <c r="Y254" s="128"/>
      <c r="Z254" s="122"/>
      <c r="AA254" s="70"/>
      <c r="AB254" s="77"/>
      <c r="AC254" s="77"/>
      <c r="AD254" s="77"/>
      <c r="AE254" s="77"/>
      <c r="AF254" s="71"/>
      <c r="AG254" s="70"/>
      <c r="AH254" s="71"/>
      <c r="AI254" s="70"/>
      <c r="AJ254" s="115">
        <f>SUM(AN254:AP254)</f>
        <v>0</v>
      </c>
      <c r="AK254" s="70" t="s">
        <v>74</v>
      </c>
      <c r="AL254" s="77" t="s">
        <v>74</v>
      </c>
      <c r="AM254" s="71" t="s">
        <v>74</v>
      </c>
      <c r="AN254" s="70"/>
      <c r="AO254" s="77"/>
      <c r="AP254" s="71"/>
      <c r="AQ254" s="67" t="s">
        <v>74</v>
      </c>
      <c r="AR254" s="68" t="s">
        <v>74</v>
      </c>
      <c r="AS254" s="68" t="s">
        <v>74</v>
      </c>
      <c r="AT254" s="68" t="s">
        <v>74</v>
      </c>
      <c r="AU254" s="69" t="s">
        <v>74</v>
      </c>
      <c r="AV254" s="103">
        <f t="shared" ref="AV254:AV263" si="108">SUM(AW254:BE254)</f>
        <v>0</v>
      </c>
      <c r="AW254" s="93"/>
      <c r="AX254" s="93"/>
      <c r="AY254" s="93"/>
      <c r="AZ254" s="93"/>
      <c r="BA254" s="93"/>
      <c r="BB254" s="93"/>
      <c r="BC254" s="93"/>
      <c r="BD254" s="93"/>
      <c r="BE254" s="78"/>
    </row>
    <row r="255" spans="1:57" s="414" customFormat="1" ht="34" customHeight="1" x14ac:dyDescent="0.2">
      <c r="A255" s="640"/>
      <c r="B255" s="624"/>
      <c r="C255" s="631"/>
      <c r="D255" s="73" t="s">
        <v>75</v>
      </c>
      <c r="E255" s="634"/>
      <c r="F255" s="637"/>
      <c r="G255" s="147">
        <f t="shared" si="102"/>
        <v>0</v>
      </c>
      <c r="H255" s="153">
        <f t="shared" si="107"/>
        <v>0</v>
      </c>
      <c r="I255" s="150"/>
      <c r="J255" s="150"/>
      <c r="K255" s="150"/>
      <c r="L255" s="154"/>
      <c r="M255" s="79">
        <f t="shared" si="104"/>
        <v>0</v>
      </c>
      <c r="N255" s="80"/>
      <c r="O255" s="80"/>
      <c r="P255" s="80"/>
      <c r="Q255" s="80"/>
      <c r="R255" s="124"/>
      <c r="S255" s="129"/>
      <c r="T255" s="54"/>
      <c r="U255" s="54"/>
      <c r="V255" s="80"/>
      <c r="W255" s="80"/>
      <c r="X255" s="124"/>
      <c r="Y255" s="131"/>
      <c r="Z255" s="127"/>
      <c r="AA255" s="134"/>
      <c r="AB255" s="56"/>
      <c r="AC255" s="56"/>
      <c r="AD255" s="56"/>
      <c r="AE255" s="56"/>
      <c r="AF255" s="135"/>
      <c r="AG255" s="136"/>
      <c r="AH255" s="55"/>
      <c r="AI255" s="136"/>
      <c r="AJ255" s="116">
        <f>SUM(AN255:AP255)</f>
        <v>0</v>
      </c>
      <c r="AK255" s="136" t="s">
        <v>76</v>
      </c>
      <c r="AL255" s="54" t="s">
        <v>76</v>
      </c>
      <c r="AM255" s="55" t="s">
        <v>76</v>
      </c>
      <c r="AN255" s="136"/>
      <c r="AO255" s="54"/>
      <c r="AP255" s="55"/>
      <c r="AQ255" s="82" t="s">
        <v>74</v>
      </c>
      <c r="AR255" s="54" t="s">
        <v>74</v>
      </c>
      <c r="AS255" s="54" t="s">
        <v>74</v>
      </c>
      <c r="AT255" s="54" t="s">
        <v>74</v>
      </c>
      <c r="AU255" s="58" t="s">
        <v>74</v>
      </c>
      <c r="AV255" s="83">
        <f t="shared" si="108"/>
        <v>0</v>
      </c>
      <c r="AW255" s="80"/>
      <c r="AX255" s="80"/>
      <c r="AY255" s="80"/>
      <c r="AZ255" s="80"/>
      <c r="BA255" s="80"/>
      <c r="BB255" s="80"/>
      <c r="BC255" s="80"/>
      <c r="BD255" s="80"/>
      <c r="BE255" s="81"/>
    </row>
    <row r="256" spans="1:57" s="414" customFormat="1" ht="34" customHeight="1" x14ac:dyDescent="0.2">
      <c r="A256" s="640"/>
      <c r="B256" s="624"/>
      <c r="C256" s="631"/>
      <c r="D256" s="73" t="s">
        <v>77</v>
      </c>
      <c r="E256" s="634"/>
      <c r="F256" s="637"/>
      <c r="G256" s="147">
        <f t="shared" si="102"/>
        <v>0</v>
      </c>
      <c r="H256" s="153">
        <f t="shared" si="107"/>
        <v>0</v>
      </c>
      <c r="I256" s="150"/>
      <c r="J256" s="150"/>
      <c r="K256" s="150"/>
      <c r="L256" s="154"/>
      <c r="M256" s="79">
        <f t="shared" si="104"/>
        <v>0</v>
      </c>
      <c r="N256" s="80"/>
      <c r="O256" s="80"/>
      <c r="P256" s="80"/>
      <c r="Q256" s="84"/>
      <c r="R256" s="124"/>
      <c r="S256" s="129"/>
      <c r="T256" s="80"/>
      <c r="U256" s="80"/>
      <c r="V256" s="80"/>
      <c r="W256" s="80"/>
      <c r="X256" s="124"/>
      <c r="Y256" s="131"/>
      <c r="Z256" s="127"/>
      <c r="AA256" s="134"/>
      <c r="AB256" s="56"/>
      <c r="AC256" s="56"/>
      <c r="AD256" s="56"/>
      <c r="AE256" s="56"/>
      <c r="AF256" s="135"/>
      <c r="AG256" s="136"/>
      <c r="AH256" s="55"/>
      <c r="AI256" s="136"/>
      <c r="AJ256" s="116">
        <f>SUM(AK256:AM256)</f>
        <v>0</v>
      </c>
      <c r="AK256" s="136"/>
      <c r="AL256" s="54"/>
      <c r="AM256" s="55"/>
      <c r="AN256" s="136" t="s">
        <v>74</v>
      </c>
      <c r="AO256" s="54" t="s">
        <v>74</v>
      </c>
      <c r="AP256" s="55" t="s">
        <v>74</v>
      </c>
      <c r="AQ256" s="82" t="s">
        <v>74</v>
      </c>
      <c r="AR256" s="54" t="s">
        <v>74</v>
      </c>
      <c r="AS256" s="54" t="s">
        <v>74</v>
      </c>
      <c r="AT256" s="54" t="s">
        <v>74</v>
      </c>
      <c r="AU256" s="58" t="s">
        <v>74</v>
      </c>
      <c r="AV256" s="83">
        <f t="shared" si="108"/>
        <v>0</v>
      </c>
      <c r="AW256" s="80"/>
      <c r="AX256" s="80"/>
      <c r="AY256" s="80"/>
      <c r="AZ256" s="80"/>
      <c r="BA256" s="80"/>
      <c r="BB256" s="80"/>
      <c r="BC256" s="80"/>
      <c r="BD256" s="80"/>
      <c r="BE256" s="81"/>
    </row>
    <row r="257" spans="1:57" s="414" customFormat="1" ht="34" customHeight="1" x14ac:dyDescent="0.2">
      <c r="A257" s="640"/>
      <c r="B257" s="624"/>
      <c r="C257" s="631"/>
      <c r="D257" s="73" t="s">
        <v>78</v>
      </c>
      <c r="E257" s="634"/>
      <c r="F257" s="637"/>
      <c r="G257" s="147">
        <f t="shared" si="102"/>
        <v>39</v>
      </c>
      <c r="H257" s="153">
        <f t="shared" si="107"/>
        <v>1</v>
      </c>
      <c r="I257" s="150"/>
      <c r="J257" s="150"/>
      <c r="K257" s="150">
        <v>1</v>
      </c>
      <c r="L257" s="154"/>
      <c r="M257" s="79">
        <f t="shared" si="104"/>
        <v>39</v>
      </c>
      <c r="N257" s="80"/>
      <c r="O257" s="80"/>
      <c r="P257" s="80"/>
      <c r="Q257" s="80"/>
      <c r="R257" s="124">
        <v>39</v>
      </c>
      <c r="S257" s="129"/>
      <c r="T257" s="80"/>
      <c r="U257" s="80"/>
      <c r="V257" s="80">
        <v>39</v>
      </c>
      <c r="W257" s="80"/>
      <c r="X257" s="124"/>
      <c r="Y257" s="131">
        <v>35</v>
      </c>
      <c r="Z257" s="127">
        <v>4</v>
      </c>
      <c r="AA257" s="134"/>
      <c r="AB257" s="56">
        <v>9</v>
      </c>
      <c r="AC257" s="56">
        <v>9</v>
      </c>
      <c r="AD257" s="56">
        <v>2</v>
      </c>
      <c r="AE257" s="56">
        <v>38</v>
      </c>
      <c r="AF257" s="135"/>
      <c r="AG257" s="136">
        <v>38.799999999999997</v>
      </c>
      <c r="AH257" s="55">
        <v>20.3</v>
      </c>
      <c r="AI257" s="136">
        <v>101.7</v>
      </c>
      <c r="AJ257" s="116">
        <f>SUM(AQ257:AU257)</f>
        <v>39</v>
      </c>
      <c r="AK257" s="136" t="s">
        <v>76</v>
      </c>
      <c r="AL257" s="54" t="s">
        <v>76</v>
      </c>
      <c r="AM257" s="55" t="s">
        <v>76</v>
      </c>
      <c r="AN257" s="136" t="s">
        <v>74</v>
      </c>
      <c r="AO257" s="54" t="s">
        <v>74</v>
      </c>
      <c r="AP257" s="55" t="s">
        <v>74</v>
      </c>
      <c r="AQ257" s="142">
        <v>1</v>
      </c>
      <c r="AR257" s="62">
        <v>2</v>
      </c>
      <c r="AS257" s="62">
        <v>33</v>
      </c>
      <c r="AT257" s="62">
        <v>3</v>
      </c>
      <c r="AU257" s="64"/>
      <c r="AV257" s="83">
        <f t="shared" si="108"/>
        <v>0</v>
      </c>
      <c r="AW257" s="80"/>
      <c r="AX257" s="80"/>
      <c r="AY257" s="80"/>
      <c r="AZ257" s="80"/>
      <c r="BA257" s="80"/>
      <c r="BB257" s="80"/>
      <c r="BC257" s="80"/>
      <c r="BD257" s="80"/>
      <c r="BE257" s="81"/>
    </row>
    <row r="258" spans="1:57" s="414" customFormat="1" ht="34" customHeight="1" thickBot="1" x14ac:dyDescent="0.25">
      <c r="A258" s="640"/>
      <c r="B258" s="629"/>
      <c r="C258" s="632"/>
      <c r="D258" s="76" t="s">
        <v>79</v>
      </c>
      <c r="E258" s="635"/>
      <c r="F258" s="638"/>
      <c r="G258" s="148">
        <f t="shared" si="102"/>
        <v>0</v>
      </c>
      <c r="H258" s="155">
        <f t="shared" si="107"/>
        <v>0</v>
      </c>
      <c r="I258" s="156"/>
      <c r="J258" s="156"/>
      <c r="K258" s="156"/>
      <c r="L258" s="157"/>
      <c r="M258" s="85">
        <f t="shared" si="104"/>
        <v>0</v>
      </c>
      <c r="N258" s="86"/>
      <c r="O258" s="86"/>
      <c r="P258" s="86"/>
      <c r="Q258" s="86"/>
      <c r="R258" s="125"/>
      <c r="S258" s="130"/>
      <c r="T258" s="87"/>
      <c r="U258" s="87"/>
      <c r="V258" s="87"/>
      <c r="W258" s="87"/>
      <c r="X258" s="126"/>
      <c r="Y258" s="129"/>
      <c r="Z258" s="124"/>
      <c r="AA258" s="136"/>
      <c r="AB258" s="54"/>
      <c r="AC258" s="54"/>
      <c r="AD258" s="54"/>
      <c r="AE258" s="54"/>
      <c r="AF258" s="55"/>
      <c r="AG258" s="139"/>
      <c r="AH258" s="140"/>
      <c r="AI258" s="137"/>
      <c r="AJ258" s="117">
        <f>SUM(AQ258:AU258)</f>
        <v>0</v>
      </c>
      <c r="AK258" s="137" t="s">
        <v>74</v>
      </c>
      <c r="AL258" s="90" t="s">
        <v>74</v>
      </c>
      <c r="AM258" s="138" t="s">
        <v>74</v>
      </c>
      <c r="AN258" s="137" t="s">
        <v>74</v>
      </c>
      <c r="AO258" s="90" t="s">
        <v>76</v>
      </c>
      <c r="AP258" s="138" t="s">
        <v>76</v>
      </c>
      <c r="AQ258" s="89"/>
      <c r="AR258" s="90"/>
      <c r="AS258" s="90"/>
      <c r="AT258" s="90"/>
      <c r="AU258" s="91"/>
      <c r="AV258" s="92">
        <f t="shared" si="108"/>
        <v>0</v>
      </c>
      <c r="AW258" s="87"/>
      <c r="AX258" s="87"/>
      <c r="AY258" s="87"/>
      <c r="AZ258" s="87"/>
      <c r="BA258" s="87"/>
      <c r="BB258" s="87"/>
      <c r="BC258" s="87"/>
      <c r="BD258" s="87"/>
      <c r="BE258" s="88"/>
    </row>
    <row r="259" spans="1:57" s="414" customFormat="1" ht="34" customHeight="1" x14ac:dyDescent="0.2">
      <c r="A259" s="640"/>
      <c r="B259" s="623" t="s">
        <v>171</v>
      </c>
      <c r="C259" s="630" t="s">
        <v>172</v>
      </c>
      <c r="D259" s="72" t="s">
        <v>73</v>
      </c>
      <c r="E259" s="633">
        <v>55</v>
      </c>
      <c r="F259" s="636">
        <f>E259-SUM(M259:M263)</f>
        <v>16</v>
      </c>
      <c r="G259" s="146">
        <f t="shared" si="102"/>
        <v>0</v>
      </c>
      <c r="H259" s="151">
        <f t="shared" si="107"/>
        <v>0</v>
      </c>
      <c r="I259" s="152"/>
      <c r="J259" s="152"/>
      <c r="K259" s="152"/>
      <c r="L259" s="66"/>
      <c r="M259" s="149">
        <f t="shared" si="104"/>
        <v>0</v>
      </c>
      <c r="N259" s="121"/>
      <c r="O259" s="121"/>
      <c r="P259" s="121"/>
      <c r="Q259" s="121"/>
      <c r="R259" s="122"/>
      <c r="S259" s="128"/>
      <c r="T259" s="121"/>
      <c r="U259" s="121"/>
      <c r="V259" s="77"/>
      <c r="W259" s="121"/>
      <c r="X259" s="122"/>
      <c r="Y259" s="128"/>
      <c r="Z259" s="122"/>
      <c r="AA259" s="70"/>
      <c r="AB259" s="77"/>
      <c r="AC259" s="77"/>
      <c r="AD259" s="77"/>
      <c r="AE259" s="77"/>
      <c r="AF259" s="71"/>
      <c r="AG259" s="70"/>
      <c r="AH259" s="71"/>
      <c r="AI259" s="70"/>
      <c r="AJ259" s="115">
        <f>SUM(AN259:AP259)</f>
        <v>0</v>
      </c>
      <c r="AK259" s="70" t="s">
        <v>74</v>
      </c>
      <c r="AL259" s="77" t="s">
        <v>74</v>
      </c>
      <c r="AM259" s="71" t="s">
        <v>74</v>
      </c>
      <c r="AN259" s="70"/>
      <c r="AO259" s="77"/>
      <c r="AP259" s="71"/>
      <c r="AQ259" s="67" t="s">
        <v>74</v>
      </c>
      <c r="AR259" s="68" t="s">
        <v>74</v>
      </c>
      <c r="AS259" s="68" t="s">
        <v>74</v>
      </c>
      <c r="AT259" s="68" t="s">
        <v>74</v>
      </c>
      <c r="AU259" s="69" t="s">
        <v>74</v>
      </c>
      <c r="AV259" s="103">
        <f t="shared" si="108"/>
        <v>0</v>
      </c>
      <c r="AW259" s="93"/>
      <c r="AX259" s="93"/>
      <c r="AY259" s="93"/>
      <c r="AZ259" s="93"/>
      <c r="BA259" s="93"/>
      <c r="BB259" s="93"/>
      <c r="BC259" s="93"/>
      <c r="BD259" s="93"/>
      <c r="BE259" s="78"/>
    </row>
    <row r="260" spans="1:57" s="414" customFormat="1" ht="34" customHeight="1" x14ac:dyDescent="0.2">
      <c r="A260" s="640"/>
      <c r="B260" s="624"/>
      <c r="C260" s="631"/>
      <c r="D260" s="73" t="s">
        <v>75</v>
      </c>
      <c r="E260" s="634"/>
      <c r="F260" s="637"/>
      <c r="G260" s="147">
        <f t="shared" si="102"/>
        <v>0</v>
      </c>
      <c r="H260" s="153">
        <f t="shared" si="107"/>
        <v>0</v>
      </c>
      <c r="I260" s="150"/>
      <c r="J260" s="150"/>
      <c r="K260" s="150"/>
      <c r="L260" s="154"/>
      <c r="M260" s="79">
        <f t="shared" si="104"/>
        <v>0</v>
      </c>
      <c r="N260" s="80"/>
      <c r="O260" s="80"/>
      <c r="P260" s="80"/>
      <c r="Q260" s="80"/>
      <c r="R260" s="124"/>
      <c r="S260" s="129"/>
      <c r="T260" s="54"/>
      <c r="U260" s="54"/>
      <c r="V260" s="80"/>
      <c r="W260" s="80"/>
      <c r="X260" s="124"/>
      <c r="Y260" s="131"/>
      <c r="Z260" s="127"/>
      <c r="AA260" s="134"/>
      <c r="AB260" s="56"/>
      <c r="AC260" s="56"/>
      <c r="AD260" s="56"/>
      <c r="AE260" s="56"/>
      <c r="AF260" s="135"/>
      <c r="AG260" s="136"/>
      <c r="AH260" s="55"/>
      <c r="AI260" s="136"/>
      <c r="AJ260" s="116">
        <f>SUM(AN260:AP260)</f>
        <v>0</v>
      </c>
      <c r="AK260" s="136" t="s">
        <v>76</v>
      </c>
      <c r="AL260" s="54" t="s">
        <v>76</v>
      </c>
      <c r="AM260" s="55" t="s">
        <v>76</v>
      </c>
      <c r="AN260" s="136"/>
      <c r="AO260" s="54"/>
      <c r="AP260" s="55"/>
      <c r="AQ260" s="82" t="s">
        <v>74</v>
      </c>
      <c r="AR260" s="54" t="s">
        <v>74</v>
      </c>
      <c r="AS260" s="54" t="s">
        <v>74</v>
      </c>
      <c r="AT260" s="54" t="s">
        <v>74</v>
      </c>
      <c r="AU260" s="58" t="s">
        <v>74</v>
      </c>
      <c r="AV260" s="83">
        <f t="shared" si="108"/>
        <v>0</v>
      </c>
      <c r="AW260" s="80"/>
      <c r="AX260" s="80"/>
      <c r="AY260" s="80"/>
      <c r="AZ260" s="80"/>
      <c r="BA260" s="80"/>
      <c r="BB260" s="80"/>
      <c r="BC260" s="80"/>
      <c r="BD260" s="80"/>
      <c r="BE260" s="81"/>
    </row>
    <row r="261" spans="1:57" s="414" customFormat="1" ht="34" customHeight="1" x14ac:dyDescent="0.2">
      <c r="A261" s="640"/>
      <c r="B261" s="624"/>
      <c r="C261" s="631"/>
      <c r="D261" s="73" t="s">
        <v>77</v>
      </c>
      <c r="E261" s="634"/>
      <c r="F261" s="637"/>
      <c r="G261" s="147">
        <f t="shared" si="102"/>
        <v>0</v>
      </c>
      <c r="H261" s="153">
        <f t="shared" si="107"/>
        <v>0</v>
      </c>
      <c r="I261" s="150"/>
      <c r="J261" s="150"/>
      <c r="K261" s="150"/>
      <c r="L261" s="154"/>
      <c r="M261" s="79">
        <f t="shared" si="104"/>
        <v>0</v>
      </c>
      <c r="N261" s="80"/>
      <c r="O261" s="80"/>
      <c r="P261" s="80"/>
      <c r="Q261" s="84"/>
      <c r="R261" s="124"/>
      <c r="S261" s="129"/>
      <c r="T261" s="80"/>
      <c r="U261" s="80"/>
      <c r="V261" s="80"/>
      <c r="W261" s="80"/>
      <c r="X261" s="124"/>
      <c r="Y261" s="131"/>
      <c r="Z261" s="127"/>
      <c r="AA261" s="134"/>
      <c r="AB261" s="56"/>
      <c r="AC261" s="56"/>
      <c r="AD261" s="56"/>
      <c r="AE261" s="56"/>
      <c r="AF261" s="135"/>
      <c r="AG261" s="136"/>
      <c r="AH261" s="55"/>
      <c r="AI261" s="136"/>
      <c r="AJ261" s="116">
        <f>SUM(AK261:AM261)</f>
        <v>0</v>
      </c>
      <c r="AK261" s="136"/>
      <c r="AL261" s="54"/>
      <c r="AM261" s="55"/>
      <c r="AN261" s="136" t="s">
        <v>74</v>
      </c>
      <c r="AO261" s="54" t="s">
        <v>74</v>
      </c>
      <c r="AP261" s="55" t="s">
        <v>74</v>
      </c>
      <c r="AQ261" s="82" t="s">
        <v>74</v>
      </c>
      <c r="AR261" s="54" t="s">
        <v>74</v>
      </c>
      <c r="AS261" s="54" t="s">
        <v>74</v>
      </c>
      <c r="AT261" s="54" t="s">
        <v>74</v>
      </c>
      <c r="AU261" s="58" t="s">
        <v>74</v>
      </c>
      <c r="AV261" s="83">
        <f t="shared" si="108"/>
        <v>0</v>
      </c>
      <c r="AW261" s="80"/>
      <c r="AX261" s="80"/>
      <c r="AY261" s="80"/>
      <c r="AZ261" s="80"/>
      <c r="BA261" s="80"/>
      <c r="BB261" s="80"/>
      <c r="BC261" s="80"/>
      <c r="BD261" s="80"/>
      <c r="BE261" s="81"/>
    </row>
    <row r="262" spans="1:57" s="414" customFormat="1" ht="34" customHeight="1" x14ac:dyDescent="0.2">
      <c r="A262" s="640"/>
      <c r="B262" s="624"/>
      <c r="C262" s="631"/>
      <c r="D262" s="73" t="s">
        <v>78</v>
      </c>
      <c r="E262" s="634"/>
      <c r="F262" s="637"/>
      <c r="G262" s="147">
        <f t="shared" si="102"/>
        <v>42</v>
      </c>
      <c r="H262" s="153">
        <f t="shared" si="107"/>
        <v>6</v>
      </c>
      <c r="I262" s="150">
        <v>5</v>
      </c>
      <c r="J262" s="150"/>
      <c r="K262" s="150">
        <v>1</v>
      </c>
      <c r="L262" s="154"/>
      <c r="M262" s="79">
        <f t="shared" si="104"/>
        <v>39</v>
      </c>
      <c r="N262" s="80"/>
      <c r="O262" s="80"/>
      <c r="P262" s="80"/>
      <c r="Q262" s="80"/>
      <c r="R262" s="124">
        <v>39</v>
      </c>
      <c r="S262" s="129">
        <v>7</v>
      </c>
      <c r="T262" s="80"/>
      <c r="U262" s="80"/>
      <c r="V262" s="80">
        <v>32</v>
      </c>
      <c r="W262" s="80"/>
      <c r="X262" s="124"/>
      <c r="Y262" s="131">
        <v>35</v>
      </c>
      <c r="Z262" s="127">
        <v>4</v>
      </c>
      <c r="AA262" s="134"/>
      <c r="AB262" s="56">
        <v>19</v>
      </c>
      <c r="AC262" s="56">
        <v>19</v>
      </c>
      <c r="AD262" s="56">
        <v>1</v>
      </c>
      <c r="AE262" s="56">
        <v>3</v>
      </c>
      <c r="AF262" s="135">
        <v>7</v>
      </c>
      <c r="AG262" s="136">
        <v>42</v>
      </c>
      <c r="AH262" s="55">
        <v>21</v>
      </c>
      <c r="AI262" s="136">
        <v>84.4</v>
      </c>
      <c r="AJ262" s="116">
        <f>SUM(AQ262:AU262)</f>
        <v>32</v>
      </c>
      <c r="AK262" s="136" t="s">
        <v>76</v>
      </c>
      <c r="AL262" s="54" t="s">
        <v>76</v>
      </c>
      <c r="AM262" s="55" t="s">
        <v>76</v>
      </c>
      <c r="AN262" s="136" t="s">
        <v>74</v>
      </c>
      <c r="AO262" s="54" t="s">
        <v>74</v>
      </c>
      <c r="AP262" s="55" t="s">
        <v>74</v>
      </c>
      <c r="AQ262" s="142">
        <v>1</v>
      </c>
      <c r="AR262" s="62">
        <v>3</v>
      </c>
      <c r="AS262" s="62">
        <v>28</v>
      </c>
      <c r="AT262" s="62"/>
      <c r="AU262" s="64"/>
      <c r="AV262" s="83">
        <f t="shared" si="108"/>
        <v>3</v>
      </c>
      <c r="AW262" s="80"/>
      <c r="AX262" s="80">
        <v>1</v>
      </c>
      <c r="AY262" s="80">
        <v>2</v>
      </c>
      <c r="AZ262" s="80"/>
      <c r="BA262" s="80"/>
      <c r="BB262" s="80"/>
      <c r="BC262" s="80"/>
      <c r="BD262" s="80"/>
      <c r="BE262" s="81"/>
    </row>
    <row r="263" spans="1:57" s="414" customFormat="1" ht="34" customHeight="1" thickBot="1" x14ac:dyDescent="0.25">
      <c r="A263" s="641"/>
      <c r="B263" s="629"/>
      <c r="C263" s="632"/>
      <c r="D263" s="76" t="s">
        <v>79</v>
      </c>
      <c r="E263" s="635"/>
      <c r="F263" s="638"/>
      <c r="G263" s="148">
        <f t="shared" si="102"/>
        <v>0</v>
      </c>
      <c r="H263" s="155">
        <f t="shared" si="107"/>
        <v>0</v>
      </c>
      <c r="I263" s="156"/>
      <c r="J263" s="156"/>
      <c r="K263" s="156"/>
      <c r="L263" s="157"/>
      <c r="M263" s="85">
        <f t="shared" si="104"/>
        <v>0</v>
      </c>
      <c r="N263" s="86"/>
      <c r="O263" s="86"/>
      <c r="P263" s="86"/>
      <c r="Q263" s="86"/>
      <c r="R263" s="125"/>
      <c r="S263" s="130"/>
      <c r="T263" s="87"/>
      <c r="U263" s="87"/>
      <c r="V263" s="87"/>
      <c r="W263" s="87"/>
      <c r="X263" s="126"/>
      <c r="Y263" s="129"/>
      <c r="Z263" s="124"/>
      <c r="AA263" s="136"/>
      <c r="AB263" s="54"/>
      <c r="AC263" s="54"/>
      <c r="AD263" s="54"/>
      <c r="AE263" s="54"/>
      <c r="AF263" s="55"/>
      <c r="AG263" s="139"/>
      <c r="AH263" s="140"/>
      <c r="AI263" s="137"/>
      <c r="AJ263" s="117">
        <f>SUM(AQ263:AU263)</f>
        <v>0</v>
      </c>
      <c r="AK263" s="137" t="s">
        <v>74</v>
      </c>
      <c r="AL263" s="90" t="s">
        <v>74</v>
      </c>
      <c r="AM263" s="138" t="s">
        <v>74</v>
      </c>
      <c r="AN263" s="137" t="s">
        <v>74</v>
      </c>
      <c r="AO263" s="90" t="s">
        <v>76</v>
      </c>
      <c r="AP263" s="138" t="s">
        <v>76</v>
      </c>
      <c r="AQ263" s="89"/>
      <c r="AR263" s="90"/>
      <c r="AS263" s="90"/>
      <c r="AT263" s="90"/>
      <c r="AU263" s="91"/>
      <c r="AV263" s="92">
        <f t="shared" si="108"/>
        <v>0</v>
      </c>
      <c r="AW263" s="87"/>
      <c r="AX263" s="87"/>
      <c r="AY263" s="87"/>
      <c r="AZ263" s="87"/>
      <c r="BA263" s="87"/>
      <c r="BB263" s="87"/>
      <c r="BC263" s="87"/>
      <c r="BD263" s="87"/>
      <c r="BE263" s="88"/>
    </row>
    <row r="264" spans="1:57" s="414" customFormat="1" ht="34" customHeight="1" x14ac:dyDescent="0.2">
      <c r="A264" s="639" t="s">
        <v>185</v>
      </c>
      <c r="B264" s="623" t="s">
        <v>174</v>
      </c>
      <c r="C264" s="630" t="s">
        <v>175</v>
      </c>
      <c r="D264" s="72" t="s">
        <v>73</v>
      </c>
      <c r="E264" s="633">
        <v>220</v>
      </c>
      <c r="F264" s="636">
        <f>E264-SUM(M264:M268)</f>
        <v>13</v>
      </c>
      <c r="G264" s="146">
        <f t="shared" si="102"/>
        <v>40</v>
      </c>
      <c r="H264" s="151">
        <f>SUM(I264:L264)</f>
        <v>1</v>
      </c>
      <c r="I264" s="152"/>
      <c r="J264" s="152">
        <v>1</v>
      </c>
      <c r="K264" s="152"/>
      <c r="L264" s="66"/>
      <c r="M264" s="149">
        <f t="shared" si="104"/>
        <v>40</v>
      </c>
      <c r="N264" s="121">
        <v>40</v>
      </c>
      <c r="O264" s="121"/>
      <c r="P264" s="121"/>
      <c r="Q264" s="121"/>
      <c r="R264" s="122"/>
      <c r="S264" s="128">
        <v>1</v>
      </c>
      <c r="T264" s="121"/>
      <c r="U264" s="121"/>
      <c r="V264" s="77">
        <v>36</v>
      </c>
      <c r="W264" s="121">
        <v>3</v>
      </c>
      <c r="X264" s="122"/>
      <c r="Y264" s="128">
        <v>38</v>
      </c>
      <c r="Z264" s="122">
        <v>2</v>
      </c>
      <c r="AA264" s="70"/>
      <c r="AB264" s="77">
        <v>17</v>
      </c>
      <c r="AC264" s="77">
        <v>17</v>
      </c>
      <c r="AD264" s="77">
        <v>15</v>
      </c>
      <c r="AE264" s="77">
        <v>30</v>
      </c>
      <c r="AF264" s="71"/>
      <c r="AG264" s="70">
        <v>37</v>
      </c>
      <c r="AH264" s="71">
        <v>20</v>
      </c>
      <c r="AI264" s="70">
        <v>8.85</v>
      </c>
      <c r="AJ264" s="115">
        <f>SUM(AN264:AP264)</f>
        <v>40</v>
      </c>
      <c r="AK264" s="70" t="s">
        <v>74</v>
      </c>
      <c r="AL264" s="77" t="s">
        <v>74</v>
      </c>
      <c r="AM264" s="71" t="s">
        <v>74</v>
      </c>
      <c r="AN264" s="70">
        <v>9</v>
      </c>
      <c r="AO264" s="77">
        <v>31</v>
      </c>
      <c r="AP264" s="71"/>
      <c r="AQ264" s="67" t="s">
        <v>74</v>
      </c>
      <c r="AR264" s="68" t="s">
        <v>74</v>
      </c>
      <c r="AS264" s="68" t="s">
        <v>74</v>
      </c>
      <c r="AT264" s="68" t="s">
        <v>74</v>
      </c>
      <c r="AU264" s="69" t="s">
        <v>74</v>
      </c>
      <c r="AV264" s="103">
        <f>SUM(AW264:BE264)</f>
        <v>0</v>
      </c>
      <c r="AW264" s="93"/>
      <c r="AX264" s="93"/>
      <c r="AY264" s="93"/>
      <c r="AZ264" s="93"/>
      <c r="BA264" s="93"/>
      <c r="BB264" s="93"/>
      <c r="BC264" s="93"/>
      <c r="BD264" s="93"/>
      <c r="BE264" s="78"/>
    </row>
    <row r="265" spans="1:57" s="414" customFormat="1" ht="34" customHeight="1" x14ac:dyDescent="0.2">
      <c r="A265" s="640"/>
      <c r="B265" s="624"/>
      <c r="C265" s="631"/>
      <c r="D265" s="73" t="s">
        <v>75</v>
      </c>
      <c r="E265" s="634"/>
      <c r="F265" s="637"/>
      <c r="G265" s="147">
        <f t="shared" si="102"/>
        <v>0</v>
      </c>
      <c r="H265" s="153">
        <f t="shared" ref="H265:H293" si="109">SUM(I265:L265)</f>
        <v>0</v>
      </c>
      <c r="I265" s="150"/>
      <c r="J265" s="150"/>
      <c r="K265" s="150"/>
      <c r="L265" s="154"/>
      <c r="M265" s="79">
        <f t="shared" si="104"/>
        <v>0</v>
      </c>
      <c r="N265" s="80"/>
      <c r="O265" s="80"/>
      <c r="P265" s="80"/>
      <c r="Q265" s="80"/>
      <c r="R265" s="124"/>
      <c r="S265" s="129"/>
      <c r="T265" s="54"/>
      <c r="U265" s="54"/>
      <c r="V265" s="80"/>
      <c r="W265" s="80"/>
      <c r="X265" s="124"/>
      <c r="Y265" s="131"/>
      <c r="Z265" s="127"/>
      <c r="AA265" s="134"/>
      <c r="AB265" s="56"/>
      <c r="AC265" s="56"/>
      <c r="AD265" s="56"/>
      <c r="AE265" s="56"/>
      <c r="AF265" s="135"/>
      <c r="AG265" s="136"/>
      <c r="AH265" s="55"/>
      <c r="AI265" s="136"/>
      <c r="AJ265" s="116">
        <f>SUM(AN265:AP265)</f>
        <v>0</v>
      </c>
      <c r="AK265" s="136" t="s">
        <v>76</v>
      </c>
      <c r="AL265" s="54" t="s">
        <v>76</v>
      </c>
      <c r="AM265" s="55" t="s">
        <v>76</v>
      </c>
      <c r="AN265" s="136"/>
      <c r="AO265" s="54"/>
      <c r="AP265" s="55"/>
      <c r="AQ265" s="82" t="s">
        <v>74</v>
      </c>
      <c r="AR265" s="54" t="s">
        <v>74</v>
      </c>
      <c r="AS265" s="54" t="s">
        <v>74</v>
      </c>
      <c r="AT265" s="54" t="s">
        <v>74</v>
      </c>
      <c r="AU265" s="58" t="s">
        <v>74</v>
      </c>
      <c r="AV265" s="83">
        <f t="shared" ref="AV265:AV268" si="110">SUM(AW265:BE265)</f>
        <v>0</v>
      </c>
      <c r="AW265" s="80"/>
      <c r="AX265" s="80"/>
      <c r="AY265" s="80"/>
      <c r="AZ265" s="80"/>
      <c r="BA265" s="80"/>
      <c r="BB265" s="80"/>
      <c r="BC265" s="80"/>
      <c r="BD265" s="80"/>
      <c r="BE265" s="81"/>
    </row>
    <row r="266" spans="1:57" s="414" customFormat="1" ht="34" customHeight="1" x14ac:dyDescent="0.2">
      <c r="A266" s="640"/>
      <c r="B266" s="624"/>
      <c r="C266" s="631"/>
      <c r="D266" s="73" t="s">
        <v>77</v>
      </c>
      <c r="E266" s="634"/>
      <c r="F266" s="637"/>
      <c r="G266" s="147">
        <f t="shared" ref="G266:G329" si="111">SUM(M266,AV266)</f>
        <v>0</v>
      </c>
      <c r="H266" s="153">
        <f t="shared" si="109"/>
        <v>0</v>
      </c>
      <c r="I266" s="150"/>
      <c r="J266" s="150"/>
      <c r="K266" s="150"/>
      <c r="L266" s="154"/>
      <c r="M266" s="79">
        <f t="shared" ref="M266:M329" si="112">IF(AND(SUM(N266:R266)=SUM(Y266:Z266),SUM(S266:X266)=SUM(Y266:Z266)),SUM(N266:R266),"ПЕРЕВІРТЕ ПРАВИЛЬНІСТЬ ДАНИХ")</f>
        <v>0</v>
      </c>
      <c r="N266" s="80"/>
      <c r="O266" s="80"/>
      <c r="P266" s="80"/>
      <c r="Q266" s="84"/>
      <c r="R266" s="124"/>
      <c r="S266" s="129"/>
      <c r="T266" s="80"/>
      <c r="U266" s="80"/>
      <c r="V266" s="80"/>
      <c r="W266" s="80"/>
      <c r="X266" s="124"/>
      <c r="Y266" s="131"/>
      <c r="Z266" s="127"/>
      <c r="AA266" s="134"/>
      <c r="AB266" s="56"/>
      <c r="AC266" s="56"/>
      <c r="AD266" s="56"/>
      <c r="AE266" s="56"/>
      <c r="AF266" s="135"/>
      <c r="AG266" s="136"/>
      <c r="AH266" s="55"/>
      <c r="AI266" s="136"/>
      <c r="AJ266" s="116">
        <f>SUM(AK266:AM266)</f>
        <v>0</v>
      </c>
      <c r="AK266" s="136"/>
      <c r="AL266" s="54"/>
      <c r="AM266" s="55"/>
      <c r="AN266" s="136" t="s">
        <v>74</v>
      </c>
      <c r="AO266" s="54" t="s">
        <v>74</v>
      </c>
      <c r="AP266" s="55" t="s">
        <v>74</v>
      </c>
      <c r="AQ266" s="82" t="s">
        <v>74</v>
      </c>
      <c r="AR266" s="54" t="s">
        <v>74</v>
      </c>
      <c r="AS266" s="54" t="s">
        <v>74</v>
      </c>
      <c r="AT266" s="54" t="s">
        <v>74</v>
      </c>
      <c r="AU266" s="58" t="s">
        <v>74</v>
      </c>
      <c r="AV266" s="83">
        <f t="shared" si="110"/>
        <v>0</v>
      </c>
      <c r="AW266" s="80"/>
      <c r="AX266" s="80"/>
      <c r="AY266" s="80"/>
      <c r="AZ266" s="80"/>
      <c r="BA266" s="80"/>
      <c r="BB266" s="80"/>
      <c r="BC266" s="80"/>
      <c r="BD266" s="80"/>
      <c r="BE266" s="81"/>
    </row>
    <row r="267" spans="1:57" s="414" customFormat="1" ht="34" customHeight="1" x14ac:dyDescent="0.2">
      <c r="A267" s="640"/>
      <c r="B267" s="624"/>
      <c r="C267" s="631"/>
      <c r="D267" s="73" t="s">
        <v>78</v>
      </c>
      <c r="E267" s="634"/>
      <c r="F267" s="637"/>
      <c r="G267" s="147">
        <f t="shared" si="111"/>
        <v>177</v>
      </c>
      <c r="H267" s="153">
        <f t="shared" si="109"/>
        <v>1</v>
      </c>
      <c r="I267" s="150"/>
      <c r="J267" s="150"/>
      <c r="K267" s="150">
        <v>1</v>
      </c>
      <c r="L267" s="154"/>
      <c r="M267" s="79">
        <f t="shared" si="112"/>
        <v>167</v>
      </c>
      <c r="N267" s="80">
        <v>167</v>
      </c>
      <c r="O267" s="80"/>
      <c r="P267" s="80"/>
      <c r="Q267" s="80"/>
      <c r="R267" s="124"/>
      <c r="S267" s="129">
        <v>27</v>
      </c>
      <c r="T267" s="80"/>
      <c r="U267" s="80"/>
      <c r="V267" s="80">
        <v>133</v>
      </c>
      <c r="W267" s="80">
        <v>7</v>
      </c>
      <c r="X267" s="124"/>
      <c r="Y267" s="131">
        <v>152</v>
      </c>
      <c r="Z267" s="127">
        <v>15</v>
      </c>
      <c r="AA267" s="134"/>
      <c r="AB267" s="56">
        <v>65</v>
      </c>
      <c r="AC267" s="56">
        <v>65</v>
      </c>
      <c r="AD267" s="56">
        <v>42</v>
      </c>
      <c r="AE267" s="56">
        <v>120</v>
      </c>
      <c r="AF267" s="135">
        <v>1</v>
      </c>
      <c r="AG267" s="136">
        <v>40</v>
      </c>
      <c r="AH267" s="55">
        <v>25</v>
      </c>
      <c r="AI267" s="136">
        <v>100</v>
      </c>
      <c r="AJ267" s="116">
        <f>SUM(AQ267:AU267)</f>
        <v>167</v>
      </c>
      <c r="AK267" s="136" t="s">
        <v>76</v>
      </c>
      <c r="AL267" s="54" t="s">
        <v>76</v>
      </c>
      <c r="AM267" s="55" t="s">
        <v>76</v>
      </c>
      <c r="AN267" s="136" t="s">
        <v>74</v>
      </c>
      <c r="AO267" s="54" t="s">
        <v>74</v>
      </c>
      <c r="AP267" s="55" t="s">
        <v>74</v>
      </c>
      <c r="AQ267" s="142">
        <v>7</v>
      </c>
      <c r="AR267" s="62">
        <v>40</v>
      </c>
      <c r="AS267" s="62">
        <v>79</v>
      </c>
      <c r="AT267" s="62">
        <v>41</v>
      </c>
      <c r="AU267" s="64"/>
      <c r="AV267" s="83">
        <f t="shared" si="110"/>
        <v>10</v>
      </c>
      <c r="AW267" s="80"/>
      <c r="AX267" s="80"/>
      <c r="AY267" s="80">
        <v>3</v>
      </c>
      <c r="AZ267" s="80">
        <v>1</v>
      </c>
      <c r="BA267" s="80">
        <v>1</v>
      </c>
      <c r="BB267" s="80"/>
      <c r="BC267" s="80"/>
      <c r="BD267" s="80">
        <v>4</v>
      </c>
      <c r="BE267" s="81">
        <v>1</v>
      </c>
    </row>
    <row r="268" spans="1:57" s="414" customFormat="1" ht="34" customHeight="1" thickBot="1" x14ac:dyDescent="0.25">
      <c r="A268" s="640"/>
      <c r="B268" s="642"/>
      <c r="C268" s="643"/>
      <c r="D268" s="75" t="s">
        <v>79</v>
      </c>
      <c r="E268" s="635"/>
      <c r="F268" s="638"/>
      <c r="G268" s="148">
        <f t="shared" si="111"/>
        <v>0</v>
      </c>
      <c r="H268" s="155">
        <f t="shared" si="109"/>
        <v>0</v>
      </c>
      <c r="I268" s="156"/>
      <c r="J268" s="156"/>
      <c r="K268" s="156"/>
      <c r="L268" s="157"/>
      <c r="M268" s="85">
        <f t="shared" si="112"/>
        <v>0</v>
      </c>
      <c r="N268" s="86"/>
      <c r="O268" s="86"/>
      <c r="P268" s="86"/>
      <c r="Q268" s="86"/>
      <c r="R268" s="125"/>
      <c r="S268" s="130"/>
      <c r="T268" s="87"/>
      <c r="U268" s="87"/>
      <c r="V268" s="87"/>
      <c r="W268" s="87"/>
      <c r="X268" s="126"/>
      <c r="Y268" s="129"/>
      <c r="Z268" s="124"/>
      <c r="AA268" s="136"/>
      <c r="AB268" s="54"/>
      <c r="AC268" s="54"/>
      <c r="AD268" s="54"/>
      <c r="AE268" s="54"/>
      <c r="AF268" s="55"/>
      <c r="AG268" s="139"/>
      <c r="AH268" s="140"/>
      <c r="AI268" s="137"/>
      <c r="AJ268" s="117">
        <f>SUM(AQ268:AU268)</f>
        <v>0</v>
      </c>
      <c r="AK268" s="137" t="s">
        <v>74</v>
      </c>
      <c r="AL268" s="90" t="s">
        <v>74</v>
      </c>
      <c r="AM268" s="138" t="s">
        <v>74</v>
      </c>
      <c r="AN268" s="137" t="s">
        <v>74</v>
      </c>
      <c r="AO268" s="90" t="s">
        <v>76</v>
      </c>
      <c r="AP268" s="138" t="s">
        <v>76</v>
      </c>
      <c r="AQ268" s="89"/>
      <c r="AR268" s="90"/>
      <c r="AS268" s="90"/>
      <c r="AT268" s="90"/>
      <c r="AU268" s="91"/>
      <c r="AV268" s="92">
        <f t="shared" si="110"/>
        <v>0</v>
      </c>
      <c r="AW268" s="87"/>
      <c r="AX268" s="87"/>
      <c r="AY268" s="87"/>
      <c r="AZ268" s="87"/>
      <c r="BA268" s="87"/>
      <c r="BB268" s="87"/>
      <c r="BC268" s="87"/>
      <c r="BD268" s="87"/>
      <c r="BE268" s="88"/>
    </row>
    <row r="269" spans="1:57" s="414" customFormat="1" ht="34" customHeight="1" x14ac:dyDescent="0.2">
      <c r="A269" s="640"/>
      <c r="B269" s="623" t="s">
        <v>176</v>
      </c>
      <c r="C269" s="630" t="s">
        <v>177</v>
      </c>
      <c r="D269" s="72" t="s">
        <v>73</v>
      </c>
      <c r="E269" s="633">
        <v>155</v>
      </c>
      <c r="F269" s="636">
        <f>E269-SUM(M269:M273)</f>
        <v>13</v>
      </c>
      <c r="G269" s="146">
        <f t="shared" si="111"/>
        <v>33</v>
      </c>
      <c r="H269" s="151">
        <f t="shared" si="109"/>
        <v>1</v>
      </c>
      <c r="I269" s="152"/>
      <c r="J269" s="152">
        <v>1</v>
      </c>
      <c r="K269" s="152"/>
      <c r="L269" s="66"/>
      <c r="M269" s="149">
        <f t="shared" si="112"/>
        <v>33</v>
      </c>
      <c r="N269" s="121">
        <v>33</v>
      </c>
      <c r="O269" s="121"/>
      <c r="P269" s="121"/>
      <c r="Q269" s="121"/>
      <c r="R269" s="122"/>
      <c r="S269" s="128">
        <v>5</v>
      </c>
      <c r="T269" s="121"/>
      <c r="U269" s="121"/>
      <c r="V269" s="77">
        <v>28</v>
      </c>
      <c r="W269" s="121"/>
      <c r="X269" s="122"/>
      <c r="Y269" s="128">
        <v>31</v>
      </c>
      <c r="Z269" s="122">
        <v>2</v>
      </c>
      <c r="AA269" s="70"/>
      <c r="AB269" s="77">
        <v>9</v>
      </c>
      <c r="AC269" s="77">
        <v>8</v>
      </c>
      <c r="AD269" s="77"/>
      <c r="AE269" s="77">
        <v>21</v>
      </c>
      <c r="AF269" s="71">
        <v>0</v>
      </c>
      <c r="AG269" s="70">
        <v>40</v>
      </c>
      <c r="AH269" s="71">
        <v>18</v>
      </c>
      <c r="AI269" s="70">
        <v>12</v>
      </c>
      <c r="AJ269" s="115">
        <f>SUM(AN269:AP269)</f>
        <v>33</v>
      </c>
      <c r="AK269" s="70" t="s">
        <v>74</v>
      </c>
      <c r="AL269" s="77" t="s">
        <v>74</v>
      </c>
      <c r="AM269" s="71" t="s">
        <v>74</v>
      </c>
      <c r="AN269" s="70">
        <v>5</v>
      </c>
      <c r="AO269" s="77">
        <v>28</v>
      </c>
      <c r="AP269" s="71">
        <v>0</v>
      </c>
      <c r="AQ269" s="67" t="s">
        <v>74</v>
      </c>
      <c r="AR269" s="68" t="s">
        <v>74</v>
      </c>
      <c r="AS269" s="68" t="s">
        <v>74</v>
      </c>
      <c r="AT269" s="68" t="s">
        <v>74</v>
      </c>
      <c r="AU269" s="69" t="s">
        <v>74</v>
      </c>
      <c r="AV269" s="103"/>
      <c r="AW269" s="93"/>
      <c r="AX269" s="93"/>
      <c r="AY269" s="93"/>
      <c r="AZ269" s="93"/>
      <c r="BA269" s="93"/>
      <c r="BB269" s="93"/>
      <c r="BC269" s="93"/>
      <c r="BD269" s="93"/>
      <c r="BE269" s="78"/>
    </row>
    <row r="270" spans="1:57" s="414" customFormat="1" ht="34" customHeight="1" x14ac:dyDescent="0.2">
      <c r="A270" s="640"/>
      <c r="B270" s="624"/>
      <c r="C270" s="631"/>
      <c r="D270" s="73" t="s">
        <v>75</v>
      </c>
      <c r="E270" s="634"/>
      <c r="F270" s="637"/>
      <c r="G270" s="147">
        <f t="shared" si="111"/>
        <v>0</v>
      </c>
      <c r="H270" s="153">
        <f t="shared" si="109"/>
        <v>0</v>
      </c>
      <c r="I270" s="150"/>
      <c r="J270" s="150"/>
      <c r="K270" s="150"/>
      <c r="L270" s="154"/>
      <c r="M270" s="79">
        <f t="shared" si="112"/>
        <v>0</v>
      </c>
      <c r="N270" s="80"/>
      <c r="O270" s="80"/>
      <c r="P270" s="80"/>
      <c r="Q270" s="80"/>
      <c r="R270" s="124"/>
      <c r="S270" s="129"/>
      <c r="T270" s="54"/>
      <c r="U270" s="54"/>
      <c r="V270" s="80"/>
      <c r="W270" s="80"/>
      <c r="X270" s="124"/>
      <c r="Y270" s="131"/>
      <c r="Z270" s="127"/>
      <c r="AA270" s="134"/>
      <c r="AB270" s="56"/>
      <c r="AC270" s="56"/>
      <c r="AD270" s="56"/>
      <c r="AE270" s="56"/>
      <c r="AF270" s="135"/>
      <c r="AG270" s="136"/>
      <c r="AH270" s="55"/>
      <c r="AI270" s="136"/>
      <c r="AJ270" s="116">
        <f>SUM(AN270:AP270)</f>
        <v>0</v>
      </c>
      <c r="AK270" s="136" t="s">
        <v>76</v>
      </c>
      <c r="AL270" s="54" t="s">
        <v>76</v>
      </c>
      <c r="AM270" s="55" t="s">
        <v>76</v>
      </c>
      <c r="AN270" s="136"/>
      <c r="AO270" s="54"/>
      <c r="AP270" s="55"/>
      <c r="AQ270" s="82" t="s">
        <v>74</v>
      </c>
      <c r="AR270" s="54" t="s">
        <v>74</v>
      </c>
      <c r="AS270" s="54" t="s">
        <v>74</v>
      </c>
      <c r="AT270" s="54" t="s">
        <v>74</v>
      </c>
      <c r="AU270" s="58" t="s">
        <v>74</v>
      </c>
      <c r="AV270" s="83">
        <f t="shared" ref="AV270:AV278" si="113">SUM(AW270:BE270)</f>
        <v>0</v>
      </c>
      <c r="AW270" s="80"/>
      <c r="AX270" s="80"/>
      <c r="AY270" s="80"/>
      <c r="AZ270" s="80"/>
      <c r="BA270" s="80"/>
      <c r="BB270" s="80"/>
      <c r="BC270" s="80"/>
      <c r="BD270" s="80"/>
      <c r="BE270" s="81"/>
    </row>
    <row r="271" spans="1:57" s="414" customFormat="1" ht="34" customHeight="1" x14ac:dyDescent="0.2">
      <c r="A271" s="640"/>
      <c r="B271" s="624"/>
      <c r="C271" s="631"/>
      <c r="D271" s="73" t="s">
        <v>77</v>
      </c>
      <c r="E271" s="634"/>
      <c r="F271" s="637"/>
      <c r="G271" s="147">
        <f t="shared" si="111"/>
        <v>0</v>
      </c>
      <c r="H271" s="153">
        <f t="shared" si="109"/>
        <v>0</v>
      </c>
      <c r="I271" s="150"/>
      <c r="J271" s="150"/>
      <c r="K271" s="150"/>
      <c r="L271" s="154"/>
      <c r="M271" s="79">
        <f t="shared" si="112"/>
        <v>0</v>
      </c>
      <c r="N271" s="80"/>
      <c r="O271" s="80"/>
      <c r="P271" s="80"/>
      <c r="Q271" s="84"/>
      <c r="R271" s="124"/>
      <c r="S271" s="129"/>
      <c r="T271" s="80"/>
      <c r="U271" s="80"/>
      <c r="V271" s="80"/>
      <c r="W271" s="80"/>
      <c r="X271" s="124"/>
      <c r="Y271" s="131"/>
      <c r="Z271" s="127"/>
      <c r="AA271" s="134"/>
      <c r="AB271" s="56"/>
      <c r="AC271" s="56"/>
      <c r="AD271" s="56"/>
      <c r="AE271" s="56"/>
      <c r="AF271" s="135"/>
      <c r="AG271" s="136"/>
      <c r="AH271" s="55"/>
      <c r="AI271" s="136"/>
      <c r="AJ271" s="116">
        <f>SUM(AK271:AM271)</f>
        <v>0</v>
      </c>
      <c r="AK271" s="136"/>
      <c r="AL271" s="54"/>
      <c r="AM271" s="55"/>
      <c r="AN271" s="136" t="s">
        <v>74</v>
      </c>
      <c r="AO271" s="54" t="s">
        <v>74</v>
      </c>
      <c r="AP271" s="55" t="s">
        <v>74</v>
      </c>
      <c r="AQ271" s="82" t="s">
        <v>74</v>
      </c>
      <c r="AR271" s="54" t="s">
        <v>74</v>
      </c>
      <c r="AS271" s="54" t="s">
        <v>74</v>
      </c>
      <c r="AT271" s="54" t="s">
        <v>74</v>
      </c>
      <c r="AU271" s="58" t="s">
        <v>74</v>
      </c>
      <c r="AV271" s="83">
        <f t="shared" si="113"/>
        <v>0</v>
      </c>
      <c r="AW271" s="80"/>
      <c r="AX271" s="80"/>
      <c r="AY271" s="80"/>
      <c r="AZ271" s="80"/>
      <c r="BA271" s="80"/>
      <c r="BB271" s="80"/>
      <c r="BC271" s="80"/>
      <c r="BD271" s="80"/>
      <c r="BE271" s="81"/>
    </row>
    <row r="272" spans="1:57" s="414" customFormat="1" ht="34" customHeight="1" x14ac:dyDescent="0.2">
      <c r="A272" s="640"/>
      <c r="B272" s="624"/>
      <c r="C272" s="631"/>
      <c r="D272" s="73" t="s">
        <v>78</v>
      </c>
      <c r="E272" s="634"/>
      <c r="F272" s="637"/>
      <c r="G272" s="147">
        <f t="shared" si="111"/>
        <v>110</v>
      </c>
      <c r="H272" s="153">
        <f t="shared" si="109"/>
        <v>1</v>
      </c>
      <c r="I272" s="150"/>
      <c r="J272" s="150"/>
      <c r="K272" s="150">
        <v>1</v>
      </c>
      <c r="L272" s="154"/>
      <c r="M272" s="79">
        <f t="shared" si="112"/>
        <v>109</v>
      </c>
      <c r="N272" s="80">
        <v>93</v>
      </c>
      <c r="O272" s="80"/>
      <c r="P272" s="80"/>
      <c r="Q272" s="80"/>
      <c r="R272" s="124">
        <v>16</v>
      </c>
      <c r="S272" s="129">
        <v>37</v>
      </c>
      <c r="T272" s="80"/>
      <c r="U272" s="80"/>
      <c r="V272" s="80">
        <v>72</v>
      </c>
      <c r="W272" s="80"/>
      <c r="X272" s="124"/>
      <c r="Y272" s="131">
        <v>99</v>
      </c>
      <c r="Z272" s="127">
        <v>10</v>
      </c>
      <c r="AA272" s="134"/>
      <c r="AB272" s="56">
        <v>23</v>
      </c>
      <c r="AC272" s="56">
        <v>20</v>
      </c>
      <c r="AD272" s="56">
        <v>6</v>
      </c>
      <c r="AE272" s="56">
        <v>72</v>
      </c>
      <c r="AF272" s="135">
        <v>8</v>
      </c>
      <c r="AG272" s="136">
        <v>36</v>
      </c>
      <c r="AH272" s="55">
        <v>18</v>
      </c>
      <c r="AI272" s="136">
        <v>95</v>
      </c>
      <c r="AJ272" s="116">
        <f>SUM(AQ272:AU272)</f>
        <v>109</v>
      </c>
      <c r="AK272" s="136" t="s">
        <v>76</v>
      </c>
      <c r="AL272" s="54" t="s">
        <v>76</v>
      </c>
      <c r="AM272" s="55" t="s">
        <v>76</v>
      </c>
      <c r="AN272" s="136" t="s">
        <v>74</v>
      </c>
      <c r="AO272" s="54" t="s">
        <v>74</v>
      </c>
      <c r="AP272" s="55" t="s">
        <v>74</v>
      </c>
      <c r="AQ272" s="142">
        <v>12</v>
      </c>
      <c r="AR272" s="62">
        <v>2</v>
      </c>
      <c r="AS272" s="62">
        <v>93</v>
      </c>
      <c r="AT272" s="62">
        <v>2</v>
      </c>
      <c r="AU272" s="64">
        <v>0</v>
      </c>
      <c r="AV272" s="83">
        <v>1</v>
      </c>
      <c r="AW272" s="80"/>
      <c r="AX272" s="80"/>
      <c r="AY272" s="80">
        <v>1</v>
      </c>
      <c r="AZ272" s="80"/>
      <c r="BA272" s="80"/>
      <c r="BB272" s="80"/>
      <c r="BC272" s="80"/>
      <c r="BD272" s="80"/>
      <c r="BE272" s="81"/>
    </row>
    <row r="273" spans="1:57" s="414" customFormat="1" ht="34" customHeight="1" thickBot="1" x14ac:dyDescent="0.25">
      <c r="A273" s="640"/>
      <c r="B273" s="642"/>
      <c r="C273" s="643"/>
      <c r="D273" s="75" t="s">
        <v>79</v>
      </c>
      <c r="E273" s="635"/>
      <c r="F273" s="638"/>
      <c r="G273" s="148">
        <f t="shared" si="111"/>
        <v>0</v>
      </c>
      <c r="H273" s="155">
        <f t="shared" si="109"/>
        <v>0</v>
      </c>
      <c r="I273" s="156"/>
      <c r="J273" s="156"/>
      <c r="K273" s="156"/>
      <c r="L273" s="157"/>
      <c r="M273" s="85">
        <f t="shared" si="112"/>
        <v>0</v>
      </c>
      <c r="N273" s="86"/>
      <c r="O273" s="86"/>
      <c r="P273" s="86"/>
      <c r="Q273" s="86"/>
      <c r="R273" s="125"/>
      <c r="S273" s="130"/>
      <c r="T273" s="87"/>
      <c r="U273" s="87"/>
      <c r="V273" s="87"/>
      <c r="W273" s="87"/>
      <c r="X273" s="126"/>
      <c r="Y273" s="129"/>
      <c r="Z273" s="124"/>
      <c r="AA273" s="136"/>
      <c r="AB273" s="54"/>
      <c r="AC273" s="54"/>
      <c r="AD273" s="54"/>
      <c r="AE273" s="54"/>
      <c r="AF273" s="55"/>
      <c r="AG273" s="139"/>
      <c r="AH273" s="140"/>
      <c r="AI273" s="137"/>
      <c r="AJ273" s="117">
        <f>SUM(AQ273:AU273)</f>
        <v>0</v>
      </c>
      <c r="AK273" s="137" t="s">
        <v>74</v>
      </c>
      <c r="AL273" s="90" t="s">
        <v>74</v>
      </c>
      <c r="AM273" s="138" t="s">
        <v>74</v>
      </c>
      <c r="AN273" s="137" t="s">
        <v>74</v>
      </c>
      <c r="AO273" s="90" t="s">
        <v>76</v>
      </c>
      <c r="AP273" s="138" t="s">
        <v>76</v>
      </c>
      <c r="AQ273" s="89"/>
      <c r="AR273" s="90"/>
      <c r="AS273" s="90"/>
      <c r="AT273" s="90"/>
      <c r="AU273" s="91"/>
      <c r="AV273" s="92">
        <f t="shared" si="113"/>
        <v>0</v>
      </c>
      <c r="AW273" s="87"/>
      <c r="AX273" s="87"/>
      <c r="AY273" s="87"/>
      <c r="AZ273" s="87"/>
      <c r="BA273" s="87"/>
      <c r="BB273" s="87"/>
      <c r="BC273" s="87"/>
      <c r="BD273" s="87"/>
      <c r="BE273" s="88"/>
    </row>
    <row r="274" spans="1:57" s="414" customFormat="1" ht="34" customHeight="1" x14ac:dyDescent="0.2">
      <c r="A274" s="640"/>
      <c r="B274" s="623" t="s">
        <v>178</v>
      </c>
      <c r="C274" s="630" t="s">
        <v>179</v>
      </c>
      <c r="D274" s="72" t="s">
        <v>73</v>
      </c>
      <c r="E274" s="633">
        <v>70</v>
      </c>
      <c r="F274" s="636">
        <f>E274-SUM(M274:M278)</f>
        <v>14</v>
      </c>
      <c r="G274" s="146">
        <f t="shared" si="111"/>
        <v>0</v>
      </c>
      <c r="H274" s="151">
        <f t="shared" si="109"/>
        <v>0</v>
      </c>
      <c r="I274" s="152"/>
      <c r="J274" s="152"/>
      <c r="K274" s="152"/>
      <c r="L274" s="66"/>
      <c r="M274" s="149">
        <f t="shared" si="112"/>
        <v>0</v>
      </c>
      <c r="N274" s="121"/>
      <c r="O274" s="121"/>
      <c r="P274" s="121"/>
      <c r="Q274" s="121"/>
      <c r="R274" s="122"/>
      <c r="S274" s="128"/>
      <c r="T274" s="121"/>
      <c r="U274" s="121"/>
      <c r="V274" s="77"/>
      <c r="W274" s="121"/>
      <c r="X274" s="122"/>
      <c r="Y274" s="128"/>
      <c r="Z274" s="122"/>
      <c r="AA274" s="70"/>
      <c r="AB274" s="77"/>
      <c r="AC274" s="77"/>
      <c r="AD274" s="77"/>
      <c r="AE274" s="77"/>
      <c r="AF274" s="71"/>
      <c r="AG274" s="70"/>
      <c r="AH274" s="71"/>
      <c r="AI274" s="70"/>
      <c r="AJ274" s="115">
        <f>SUM(AN274:AP274)</f>
        <v>0</v>
      </c>
      <c r="AK274" s="70" t="s">
        <v>74</v>
      </c>
      <c r="AL274" s="77" t="s">
        <v>74</v>
      </c>
      <c r="AM274" s="71" t="s">
        <v>74</v>
      </c>
      <c r="AN274" s="70"/>
      <c r="AO274" s="77"/>
      <c r="AP274" s="71"/>
      <c r="AQ274" s="67" t="s">
        <v>74</v>
      </c>
      <c r="AR274" s="68" t="s">
        <v>74</v>
      </c>
      <c r="AS274" s="68" t="s">
        <v>74</v>
      </c>
      <c r="AT274" s="68" t="s">
        <v>74</v>
      </c>
      <c r="AU274" s="69" t="s">
        <v>74</v>
      </c>
      <c r="AV274" s="103">
        <f t="shared" si="113"/>
        <v>0</v>
      </c>
      <c r="AW274" s="93"/>
      <c r="AX274" s="93"/>
      <c r="AY274" s="93"/>
      <c r="AZ274" s="93"/>
      <c r="BA274" s="93"/>
      <c r="BB274" s="93"/>
      <c r="BC274" s="93"/>
      <c r="BD274" s="93"/>
      <c r="BE274" s="78"/>
    </row>
    <row r="275" spans="1:57" s="414" customFormat="1" ht="34" customHeight="1" x14ac:dyDescent="0.2">
      <c r="A275" s="640"/>
      <c r="B275" s="624"/>
      <c r="C275" s="631"/>
      <c r="D275" s="73" t="s">
        <v>75</v>
      </c>
      <c r="E275" s="634"/>
      <c r="F275" s="637"/>
      <c r="G275" s="147">
        <f t="shared" si="111"/>
        <v>0</v>
      </c>
      <c r="H275" s="153">
        <f t="shared" si="109"/>
        <v>0</v>
      </c>
      <c r="I275" s="150"/>
      <c r="J275" s="150"/>
      <c r="K275" s="150"/>
      <c r="L275" s="154"/>
      <c r="M275" s="79">
        <f t="shared" si="112"/>
        <v>0</v>
      </c>
      <c r="N275" s="80"/>
      <c r="O275" s="80"/>
      <c r="P275" s="80"/>
      <c r="Q275" s="80"/>
      <c r="R275" s="124"/>
      <c r="S275" s="129"/>
      <c r="T275" s="54"/>
      <c r="U275" s="54"/>
      <c r="V275" s="80"/>
      <c r="W275" s="80"/>
      <c r="X275" s="124"/>
      <c r="Y275" s="131"/>
      <c r="Z275" s="127"/>
      <c r="AA275" s="134"/>
      <c r="AB275" s="56"/>
      <c r="AC275" s="56"/>
      <c r="AD275" s="56"/>
      <c r="AE275" s="56"/>
      <c r="AF275" s="135"/>
      <c r="AG275" s="136"/>
      <c r="AH275" s="55"/>
      <c r="AI275" s="136"/>
      <c r="AJ275" s="116">
        <f>SUM(AN275:AP275)</f>
        <v>0</v>
      </c>
      <c r="AK275" s="136" t="s">
        <v>76</v>
      </c>
      <c r="AL275" s="54" t="s">
        <v>76</v>
      </c>
      <c r="AM275" s="55" t="s">
        <v>76</v>
      </c>
      <c r="AN275" s="136"/>
      <c r="AO275" s="54"/>
      <c r="AP275" s="55"/>
      <c r="AQ275" s="82" t="s">
        <v>74</v>
      </c>
      <c r="AR275" s="54" t="s">
        <v>74</v>
      </c>
      <c r="AS275" s="54" t="s">
        <v>74</v>
      </c>
      <c r="AT275" s="54" t="s">
        <v>74</v>
      </c>
      <c r="AU275" s="58" t="s">
        <v>74</v>
      </c>
      <c r="AV275" s="83">
        <f t="shared" si="113"/>
        <v>0</v>
      </c>
      <c r="AW275" s="80"/>
      <c r="AX275" s="80"/>
      <c r="AY275" s="80"/>
      <c r="AZ275" s="80"/>
      <c r="BA275" s="80"/>
      <c r="BB275" s="80"/>
      <c r="BC275" s="80"/>
      <c r="BD275" s="80"/>
      <c r="BE275" s="81"/>
    </row>
    <row r="276" spans="1:57" s="414" customFormat="1" ht="34" customHeight="1" x14ac:dyDescent="0.2">
      <c r="A276" s="640"/>
      <c r="B276" s="624"/>
      <c r="C276" s="631"/>
      <c r="D276" s="73" t="s">
        <v>77</v>
      </c>
      <c r="E276" s="634"/>
      <c r="F276" s="637"/>
      <c r="G276" s="147">
        <f t="shared" si="111"/>
        <v>0</v>
      </c>
      <c r="H276" s="153">
        <f t="shared" si="109"/>
        <v>0</v>
      </c>
      <c r="I276" s="150"/>
      <c r="J276" s="150"/>
      <c r="K276" s="150"/>
      <c r="L276" s="154"/>
      <c r="M276" s="79">
        <f t="shared" si="112"/>
        <v>0</v>
      </c>
      <c r="N276" s="80"/>
      <c r="O276" s="80"/>
      <c r="P276" s="80"/>
      <c r="Q276" s="84"/>
      <c r="R276" s="124"/>
      <c r="S276" s="129"/>
      <c r="T276" s="80"/>
      <c r="U276" s="80"/>
      <c r="V276" s="80"/>
      <c r="W276" s="80"/>
      <c r="X276" s="124"/>
      <c r="Y276" s="131"/>
      <c r="Z276" s="127"/>
      <c r="AA276" s="134"/>
      <c r="AB276" s="56"/>
      <c r="AC276" s="56"/>
      <c r="AD276" s="56"/>
      <c r="AE276" s="56"/>
      <c r="AF276" s="135"/>
      <c r="AG276" s="136"/>
      <c r="AH276" s="55"/>
      <c r="AI276" s="136"/>
      <c r="AJ276" s="116">
        <f>SUM(AK276:AM276)</f>
        <v>0</v>
      </c>
      <c r="AK276" s="136"/>
      <c r="AL276" s="54"/>
      <c r="AM276" s="55"/>
      <c r="AN276" s="136" t="s">
        <v>74</v>
      </c>
      <c r="AO276" s="54" t="s">
        <v>74</v>
      </c>
      <c r="AP276" s="55" t="s">
        <v>74</v>
      </c>
      <c r="AQ276" s="82" t="s">
        <v>74</v>
      </c>
      <c r="AR276" s="54" t="s">
        <v>74</v>
      </c>
      <c r="AS276" s="54" t="s">
        <v>74</v>
      </c>
      <c r="AT276" s="54" t="s">
        <v>74</v>
      </c>
      <c r="AU276" s="58" t="s">
        <v>74</v>
      </c>
      <c r="AV276" s="83">
        <f t="shared" si="113"/>
        <v>0</v>
      </c>
      <c r="AW276" s="80"/>
      <c r="AX276" s="80"/>
      <c r="AY276" s="80"/>
      <c r="AZ276" s="80"/>
      <c r="BA276" s="80"/>
      <c r="BB276" s="80"/>
      <c r="BC276" s="80"/>
      <c r="BD276" s="80"/>
      <c r="BE276" s="81"/>
    </row>
    <row r="277" spans="1:57" s="414" customFormat="1" ht="34" customHeight="1" x14ac:dyDescent="0.2">
      <c r="A277" s="640"/>
      <c r="B277" s="624"/>
      <c r="C277" s="631"/>
      <c r="D277" s="73" t="s">
        <v>78</v>
      </c>
      <c r="E277" s="634"/>
      <c r="F277" s="637"/>
      <c r="G277" s="147">
        <f t="shared" si="111"/>
        <v>56</v>
      </c>
      <c r="H277" s="153">
        <f t="shared" si="109"/>
        <v>2</v>
      </c>
      <c r="I277" s="150"/>
      <c r="J277" s="150"/>
      <c r="K277" s="150">
        <v>2</v>
      </c>
      <c r="L277" s="154"/>
      <c r="M277" s="79">
        <f t="shared" si="112"/>
        <v>56</v>
      </c>
      <c r="N277" s="80">
        <v>38</v>
      </c>
      <c r="O277" s="80"/>
      <c r="P277" s="80"/>
      <c r="Q277" s="80"/>
      <c r="R277" s="124">
        <v>18</v>
      </c>
      <c r="S277" s="129">
        <v>32</v>
      </c>
      <c r="T277" s="80"/>
      <c r="U277" s="80"/>
      <c r="V277" s="80">
        <v>23</v>
      </c>
      <c r="W277" s="80">
        <v>1</v>
      </c>
      <c r="X277" s="124"/>
      <c r="Y277" s="131">
        <v>48</v>
      </c>
      <c r="Z277" s="127">
        <v>8</v>
      </c>
      <c r="AA277" s="134"/>
      <c r="AB277" s="56">
        <v>16</v>
      </c>
      <c r="AC277" s="56">
        <v>16</v>
      </c>
      <c r="AD277" s="56">
        <v>5</v>
      </c>
      <c r="AE277" s="56">
        <v>53</v>
      </c>
      <c r="AF277" s="135"/>
      <c r="AG277" s="136">
        <v>45</v>
      </c>
      <c r="AH277" s="55">
        <v>18</v>
      </c>
      <c r="AI277" s="136">
        <v>100</v>
      </c>
      <c r="AJ277" s="116">
        <f>SUM(AQ277:AU277)</f>
        <v>56</v>
      </c>
      <c r="AK277" s="136" t="s">
        <v>76</v>
      </c>
      <c r="AL277" s="54" t="s">
        <v>76</v>
      </c>
      <c r="AM277" s="55" t="s">
        <v>76</v>
      </c>
      <c r="AN277" s="136" t="s">
        <v>74</v>
      </c>
      <c r="AO277" s="54" t="s">
        <v>74</v>
      </c>
      <c r="AP277" s="55" t="s">
        <v>74</v>
      </c>
      <c r="AQ277" s="142">
        <v>7</v>
      </c>
      <c r="AR277" s="62">
        <v>6</v>
      </c>
      <c r="AS277" s="62">
        <v>35</v>
      </c>
      <c r="AT277" s="62">
        <v>8</v>
      </c>
      <c r="AU277" s="64"/>
      <c r="AV277" s="83">
        <f t="shared" si="113"/>
        <v>0</v>
      </c>
      <c r="AW277" s="80"/>
      <c r="AX277" s="80"/>
      <c r="AY277" s="80"/>
      <c r="AZ277" s="80"/>
      <c r="BA277" s="80"/>
      <c r="BB277" s="80"/>
      <c r="BC277" s="80"/>
      <c r="BD277" s="80"/>
      <c r="BE277" s="81"/>
    </row>
    <row r="278" spans="1:57" s="414" customFormat="1" ht="34" customHeight="1" thickBot="1" x14ac:dyDescent="0.25">
      <c r="A278" s="640"/>
      <c r="B278" s="642"/>
      <c r="C278" s="643"/>
      <c r="D278" s="76" t="s">
        <v>79</v>
      </c>
      <c r="E278" s="635"/>
      <c r="F278" s="638"/>
      <c r="G278" s="148">
        <f t="shared" si="111"/>
        <v>0</v>
      </c>
      <c r="H278" s="155">
        <f t="shared" si="109"/>
        <v>0</v>
      </c>
      <c r="I278" s="156"/>
      <c r="J278" s="156"/>
      <c r="K278" s="156"/>
      <c r="L278" s="157"/>
      <c r="M278" s="85">
        <f t="shared" si="112"/>
        <v>0</v>
      </c>
      <c r="N278" s="86"/>
      <c r="O278" s="86"/>
      <c r="P278" s="86"/>
      <c r="Q278" s="86"/>
      <c r="R278" s="125"/>
      <c r="S278" s="130"/>
      <c r="T278" s="87"/>
      <c r="U278" s="87"/>
      <c r="V278" s="87"/>
      <c r="W278" s="87"/>
      <c r="X278" s="126"/>
      <c r="Y278" s="129"/>
      <c r="Z278" s="124"/>
      <c r="AA278" s="136"/>
      <c r="AB278" s="54"/>
      <c r="AC278" s="54"/>
      <c r="AD278" s="54"/>
      <c r="AE278" s="54"/>
      <c r="AF278" s="55"/>
      <c r="AG278" s="139"/>
      <c r="AH278" s="140"/>
      <c r="AI278" s="137"/>
      <c r="AJ278" s="117">
        <f>SUM(AQ278:AU278)</f>
        <v>0</v>
      </c>
      <c r="AK278" s="137" t="s">
        <v>74</v>
      </c>
      <c r="AL278" s="90" t="s">
        <v>74</v>
      </c>
      <c r="AM278" s="138" t="s">
        <v>74</v>
      </c>
      <c r="AN278" s="137" t="s">
        <v>74</v>
      </c>
      <c r="AO278" s="90" t="s">
        <v>76</v>
      </c>
      <c r="AP278" s="138" t="s">
        <v>76</v>
      </c>
      <c r="AQ278" s="89"/>
      <c r="AR278" s="90"/>
      <c r="AS278" s="90"/>
      <c r="AT278" s="90"/>
      <c r="AU278" s="91"/>
      <c r="AV278" s="92">
        <f t="shared" si="113"/>
        <v>0</v>
      </c>
      <c r="AW278" s="87"/>
      <c r="AX278" s="87"/>
      <c r="AY278" s="87"/>
      <c r="AZ278" s="87"/>
      <c r="BA278" s="87"/>
      <c r="BB278" s="87"/>
      <c r="BC278" s="87"/>
      <c r="BD278" s="87"/>
      <c r="BE278" s="88"/>
    </row>
    <row r="279" spans="1:57" s="414" customFormat="1" ht="34" customHeight="1" x14ac:dyDescent="0.2">
      <c r="A279" s="640"/>
      <c r="B279" s="623" t="s">
        <v>180</v>
      </c>
      <c r="C279" s="630" t="s">
        <v>175</v>
      </c>
      <c r="D279" s="72" t="s">
        <v>73</v>
      </c>
      <c r="E279" s="633">
        <v>75</v>
      </c>
      <c r="F279" s="636">
        <f>E279-SUM(M279:M283)</f>
        <v>-6</v>
      </c>
      <c r="G279" s="146">
        <f t="shared" si="111"/>
        <v>0</v>
      </c>
      <c r="H279" s="151">
        <f t="shared" si="109"/>
        <v>0</v>
      </c>
      <c r="I279" s="152"/>
      <c r="J279" s="152"/>
      <c r="K279" s="152"/>
      <c r="L279" s="66"/>
      <c r="M279" s="149">
        <f t="shared" si="112"/>
        <v>0</v>
      </c>
      <c r="N279" s="121"/>
      <c r="O279" s="121"/>
      <c r="P279" s="121"/>
      <c r="Q279" s="121"/>
      <c r="R279" s="122"/>
      <c r="S279" s="128"/>
      <c r="T279" s="121"/>
      <c r="U279" s="121"/>
      <c r="V279" s="77"/>
      <c r="W279" s="121"/>
      <c r="X279" s="122"/>
      <c r="Y279" s="128"/>
      <c r="Z279" s="122"/>
      <c r="AA279" s="70"/>
      <c r="AB279" s="77"/>
      <c r="AC279" s="77"/>
      <c r="AD279" s="77"/>
      <c r="AE279" s="77"/>
      <c r="AF279" s="71"/>
      <c r="AG279" s="70"/>
      <c r="AH279" s="71"/>
      <c r="AI279" s="70"/>
      <c r="AJ279" s="115">
        <f>SUM(AN279:AP279)</f>
        <v>0</v>
      </c>
      <c r="AK279" s="70" t="s">
        <v>74</v>
      </c>
      <c r="AL279" s="77" t="s">
        <v>74</v>
      </c>
      <c r="AM279" s="71" t="s">
        <v>74</v>
      </c>
      <c r="AN279" s="70"/>
      <c r="AO279" s="77"/>
      <c r="AP279" s="71"/>
      <c r="AQ279" s="67" t="s">
        <v>74</v>
      </c>
      <c r="AR279" s="68" t="s">
        <v>74</v>
      </c>
      <c r="AS279" s="68" t="s">
        <v>74</v>
      </c>
      <c r="AT279" s="68" t="s">
        <v>74</v>
      </c>
      <c r="AU279" s="69" t="s">
        <v>74</v>
      </c>
      <c r="AV279" s="103">
        <f>SUM(AW279:BE279)</f>
        <v>0</v>
      </c>
      <c r="AW279" s="93"/>
      <c r="AX279" s="93"/>
      <c r="AY279" s="93"/>
      <c r="AZ279" s="93"/>
      <c r="BA279" s="93"/>
      <c r="BB279" s="93"/>
      <c r="BC279" s="93"/>
      <c r="BD279" s="93"/>
      <c r="BE279" s="78"/>
    </row>
    <row r="280" spans="1:57" s="414" customFormat="1" ht="34" customHeight="1" x14ac:dyDescent="0.2">
      <c r="A280" s="640"/>
      <c r="B280" s="624"/>
      <c r="C280" s="631"/>
      <c r="D280" s="73" t="s">
        <v>75</v>
      </c>
      <c r="E280" s="634"/>
      <c r="F280" s="637"/>
      <c r="G280" s="147">
        <f t="shared" si="111"/>
        <v>0</v>
      </c>
      <c r="H280" s="153">
        <f t="shared" si="109"/>
        <v>0</v>
      </c>
      <c r="I280" s="150"/>
      <c r="J280" s="150"/>
      <c r="K280" s="150"/>
      <c r="L280" s="154"/>
      <c r="M280" s="79">
        <f t="shared" si="112"/>
        <v>0</v>
      </c>
      <c r="N280" s="80"/>
      <c r="O280" s="80"/>
      <c r="P280" s="80"/>
      <c r="Q280" s="80"/>
      <c r="R280" s="124"/>
      <c r="S280" s="129"/>
      <c r="T280" s="54"/>
      <c r="U280" s="54"/>
      <c r="V280" s="80"/>
      <c r="W280" s="80"/>
      <c r="X280" s="124"/>
      <c r="Y280" s="131"/>
      <c r="Z280" s="127"/>
      <c r="AA280" s="134"/>
      <c r="AB280" s="56"/>
      <c r="AC280" s="56"/>
      <c r="AD280" s="56"/>
      <c r="AE280" s="56"/>
      <c r="AF280" s="135"/>
      <c r="AG280" s="136"/>
      <c r="AH280" s="55"/>
      <c r="AI280" s="136"/>
      <c r="AJ280" s="116">
        <f>SUM(AN280:AP280)</f>
        <v>0</v>
      </c>
      <c r="AK280" s="136" t="s">
        <v>76</v>
      </c>
      <c r="AL280" s="54" t="s">
        <v>76</v>
      </c>
      <c r="AM280" s="55" t="s">
        <v>76</v>
      </c>
      <c r="AN280" s="136"/>
      <c r="AO280" s="54"/>
      <c r="AP280" s="55"/>
      <c r="AQ280" s="82" t="s">
        <v>74</v>
      </c>
      <c r="AR280" s="54" t="s">
        <v>74</v>
      </c>
      <c r="AS280" s="54" t="s">
        <v>74</v>
      </c>
      <c r="AT280" s="54" t="s">
        <v>74</v>
      </c>
      <c r="AU280" s="58" t="s">
        <v>74</v>
      </c>
      <c r="AV280" s="83">
        <f t="shared" ref="AV280:AV283" si="114">SUM(AW280:BE280)</f>
        <v>0</v>
      </c>
      <c r="AW280" s="80"/>
      <c r="AX280" s="80"/>
      <c r="AY280" s="80"/>
      <c r="AZ280" s="80"/>
      <c r="BA280" s="80"/>
      <c r="BB280" s="80"/>
      <c r="BC280" s="80"/>
      <c r="BD280" s="80"/>
      <c r="BE280" s="81"/>
    </row>
    <row r="281" spans="1:57" s="414" customFormat="1" ht="34" customHeight="1" x14ac:dyDescent="0.2">
      <c r="A281" s="640"/>
      <c r="B281" s="624"/>
      <c r="C281" s="631"/>
      <c r="D281" s="73" t="s">
        <v>77</v>
      </c>
      <c r="E281" s="634"/>
      <c r="F281" s="637"/>
      <c r="G281" s="147">
        <f t="shared" si="111"/>
        <v>0</v>
      </c>
      <c r="H281" s="153">
        <f t="shared" si="109"/>
        <v>0</v>
      </c>
      <c r="I281" s="150"/>
      <c r="J281" s="150"/>
      <c r="K281" s="150"/>
      <c r="L281" s="154"/>
      <c r="M281" s="79">
        <f t="shared" si="112"/>
        <v>0</v>
      </c>
      <c r="N281" s="80"/>
      <c r="O281" s="80"/>
      <c r="P281" s="80"/>
      <c r="Q281" s="84"/>
      <c r="R281" s="124"/>
      <c r="S281" s="129"/>
      <c r="T281" s="80"/>
      <c r="U281" s="80"/>
      <c r="V281" s="80"/>
      <c r="W281" s="80"/>
      <c r="X281" s="124"/>
      <c r="Y281" s="131"/>
      <c r="Z281" s="127"/>
      <c r="AA281" s="134"/>
      <c r="AB281" s="56"/>
      <c r="AC281" s="56"/>
      <c r="AD281" s="56"/>
      <c r="AE281" s="56"/>
      <c r="AF281" s="135"/>
      <c r="AG281" s="136"/>
      <c r="AH281" s="55"/>
      <c r="AI281" s="136"/>
      <c r="AJ281" s="116">
        <f>SUM(AK281:AM281)</f>
        <v>0</v>
      </c>
      <c r="AK281" s="136"/>
      <c r="AL281" s="54"/>
      <c r="AM281" s="55"/>
      <c r="AN281" s="136" t="s">
        <v>74</v>
      </c>
      <c r="AO281" s="54" t="s">
        <v>74</v>
      </c>
      <c r="AP281" s="55" t="s">
        <v>74</v>
      </c>
      <c r="AQ281" s="82" t="s">
        <v>74</v>
      </c>
      <c r="AR281" s="54" t="s">
        <v>74</v>
      </c>
      <c r="AS281" s="54" t="s">
        <v>74</v>
      </c>
      <c r="AT281" s="54" t="s">
        <v>74</v>
      </c>
      <c r="AU281" s="58" t="s">
        <v>74</v>
      </c>
      <c r="AV281" s="83">
        <f t="shared" si="114"/>
        <v>0</v>
      </c>
      <c r="AW281" s="80"/>
      <c r="AX281" s="80"/>
      <c r="AY281" s="80"/>
      <c r="AZ281" s="80"/>
      <c r="BA281" s="80"/>
      <c r="BB281" s="80"/>
      <c r="BC281" s="80"/>
      <c r="BD281" s="80"/>
      <c r="BE281" s="81"/>
    </row>
    <row r="282" spans="1:57" s="414" customFormat="1" ht="34" customHeight="1" x14ac:dyDescent="0.2">
      <c r="A282" s="640"/>
      <c r="B282" s="624"/>
      <c r="C282" s="631"/>
      <c r="D282" s="73" t="s">
        <v>78</v>
      </c>
      <c r="E282" s="634"/>
      <c r="F282" s="637"/>
      <c r="G282" s="147">
        <f t="shared" si="111"/>
        <v>83</v>
      </c>
      <c r="H282" s="153">
        <f t="shared" si="109"/>
        <v>2</v>
      </c>
      <c r="I282" s="150">
        <v>1</v>
      </c>
      <c r="J282" s="150">
        <v>1</v>
      </c>
      <c r="K282" s="150"/>
      <c r="L282" s="154"/>
      <c r="M282" s="79">
        <f t="shared" si="112"/>
        <v>81</v>
      </c>
      <c r="N282" s="80"/>
      <c r="O282" s="80"/>
      <c r="P282" s="80"/>
      <c r="Q282" s="80"/>
      <c r="R282" s="124">
        <v>81</v>
      </c>
      <c r="S282" s="129">
        <v>0</v>
      </c>
      <c r="T282" s="80"/>
      <c r="U282" s="80"/>
      <c r="V282" s="80">
        <v>81</v>
      </c>
      <c r="W282" s="80"/>
      <c r="X282" s="124"/>
      <c r="Y282" s="131">
        <v>70</v>
      </c>
      <c r="Z282" s="127">
        <v>11</v>
      </c>
      <c r="AA282" s="134"/>
      <c r="AB282" s="56">
        <v>11</v>
      </c>
      <c r="AC282" s="56"/>
      <c r="AD282" s="56">
        <v>16</v>
      </c>
      <c r="AE282" s="56">
        <v>37</v>
      </c>
      <c r="AF282" s="135">
        <v>7</v>
      </c>
      <c r="AG282" s="136">
        <v>41.9</v>
      </c>
      <c r="AH282" s="55">
        <v>19</v>
      </c>
      <c r="AI282" s="136">
        <v>86.2</v>
      </c>
      <c r="AJ282" s="116">
        <v>81</v>
      </c>
      <c r="AK282" s="136" t="s">
        <v>76</v>
      </c>
      <c r="AL282" s="54" t="s">
        <v>76</v>
      </c>
      <c r="AM282" s="55" t="s">
        <v>76</v>
      </c>
      <c r="AN282" s="136" t="s">
        <v>74</v>
      </c>
      <c r="AO282" s="54" t="s">
        <v>74</v>
      </c>
      <c r="AP282" s="55" t="s">
        <v>74</v>
      </c>
      <c r="AQ282" s="142">
        <v>11</v>
      </c>
      <c r="AR282" s="62">
        <v>28</v>
      </c>
      <c r="AS282" s="62">
        <v>34</v>
      </c>
      <c r="AT282" s="62">
        <v>7</v>
      </c>
      <c r="AU282" s="64">
        <v>1</v>
      </c>
      <c r="AV282" s="83">
        <f t="shared" si="114"/>
        <v>2</v>
      </c>
      <c r="AW282" s="80"/>
      <c r="AX282" s="80"/>
      <c r="AY282" s="80"/>
      <c r="AZ282" s="80"/>
      <c r="BA282" s="80"/>
      <c r="BB282" s="80"/>
      <c r="BC282" s="80">
        <v>1</v>
      </c>
      <c r="BD282" s="80"/>
      <c r="BE282" s="81">
        <v>1</v>
      </c>
    </row>
    <row r="283" spans="1:57" s="414" customFormat="1" ht="34" customHeight="1" thickBot="1" x14ac:dyDescent="0.25">
      <c r="A283" s="640"/>
      <c r="B283" s="642"/>
      <c r="C283" s="643"/>
      <c r="D283" s="76" t="s">
        <v>79</v>
      </c>
      <c r="E283" s="635"/>
      <c r="F283" s="638"/>
      <c r="G283" s="148">
        <f t="shared" si="111"/>
        <v>0</v>
      </c>
      <c r="H283" s="155">
        <f t="shared" si="109"/>
        <v>0</v>
      </c>
      <c r="I283" s="156"/>
      <c r="J283" s="156"/>
      <c r="K283" s="156"/>
      <c r="L283" s="157"/>
      <c r="M283" s="85">
        <f t="shared" si="112"/>
        <v>0</v>
      </c>
      <c r="N283" s="86"/>
      <c r="O283" s="86"/>
      <c r="P283" s="86"/>
      <c r="Q283" s="86"/>
      <c r="R283" s="125"/>
      <c r="S283" s="130"/>
      <c r="T283" s="87"/>
      <c r="U283" s="87"/>
      <c r="V283" s="87"/>
      <c r="W283" s="87"/>
      <c r="X283" s="126"/>
      <c r="Y283" s="129"/>
      <c r="Z283" s="124"/>
      <c r="AA283" s="136"/>
      <c r="AB283" s="54"/>
      <c r="AC283" s="54"/>
      <c r="AD283" s="54"/>
      <c r="AE283" s="54"/>
      <c r="AF283" s="55"/>
      <c r="AG283" s="139"/>
      <c r="AH283" s="140"/>
      <c r="AI283" s="137"/>
      <c r="AJ283" s="117">
        <f>SUM(AQ283:AU283)</f>
        <v>0</v>
      </c>
      <c r="AK283" s="137" t="s">
        <v>74</v>
      </c>
      <c r="AL283" s="90" t="s">
        <v>74</v>
      </c>
      <c r="AM283" s="138" t="s">
        <v>74</v>
      </c>
      <c r="AN283" s="137" t="s">
        <v>74</v>
      </c>
      <c r="AO283" s="90" t="s">
        <v>76</v>
      </c>
      <c r="AP283" s="138" t="s">
        <v>76</v>
      </c>
      <c r="AQ283" s="89"/>
      <c r="AR283" s="90"/>
      <c r="AS283" s="90"/>
      <c r="AT283" s="90"/>
      <c r="AU283" s="91"/>
      <c r="AV283" s="92">
        <f t="shared" si="114"/>
        <v>0</v>
      </c>
      <c r="AW283" s="87"/>
      <c r="AX283" s="87"/>
      <c r="AY283" s="87"/>
      <c r="AZ283" s="87"/>
      <c r="BA283" s="87"/>
      <c r="BB283" s="87"/>
      <c r="BC283" s="87"/>
      <c r="BD283" s="87"/>
      <c r="BE283" s="88"/>
    </row>
    <row r="284" spans="1:57" s="414" customFormat="1" ht="34" customHeight="1" x14ac:dyDescent="0.2">
      <c r="A284" s="640"/>
      <c r="B284" s="623" t="s">
        <v>181</v>
      </c>
      <c r="C284" s="630" t="s">
        <v>182</v>
      </c>
      <c r="D284" s="72" t="s">
        <v>73</v>
      </c>
      <c r="E284" s="633">
        <v>75</v>
      </c>
      <c r="F284" s="636">
        <f>E284-SUM(M284:M288)</f>
        <v>10</v>
      </c>
      <c r="G284" s="146">
        <f t="shared" si="111"/>
        <v>0</v>
      </c>
      <c r="H284" s="151">
        <f t="shared" si="109"/>
        <v>0</v>
      </c>
      <c r="I284" s="152"/>
      <c r="J284" s="152"/>
      <c r="K284" s="152"/>
      <c r="L284" s="66"/>
      <c r="M284" s="149">
        <f t="shared" si="112"/>
        <v>0</v>
      </c>
      <c r="N284" s="121"/>
      <c r="O284" s="121"/>
      <c r="P284" s="121"/>
      <c r="Q284" s="121"/>
      <c r="R284" s="122"/>
      <c r="S284" s="128"/>
      <c r="T284" s="121"/>
      <c r="U284" s="121"/>
      <c r="V284" s="77"/>
      <c r="W284" s="121"/>
      <c r="X284" s="122"/>
      <c r="Y284" s="128"/>
      <c r="Z284" s="122"/>
      <c r="AA284" s="70"/>
      <c r="AB284" s="77"/>
      <c r="AC284" s="77"/>
      <c r="AD284" s="77"/>
      <c r="AE284" s="77"/>
      <c r="AF284" s="71"/>
      <c r="AG284" s="70"/>
      <c r="AH284" s="71"/>
      <c r="AI284" s="70"/>
      <c r="AJ284" s="115">
        <f>SUM(AN284:AP284)</f>
        <v>0</v>
      </c>
      <c r="AK284" s="70" t="s">
        <v>74</v>
      </c>
      <c r="AL284" s="77" t="s">
        <v>74</v>
      </c>
      <c r="AM284" s="71" t="s">
        <v>74</v>
      </c>
      <c r="AN284" s="70"/>
      <c r="AO284" s="77"/>
      <c r="AP284" s="71"/>
      <c r="AQ284" s="67" t="s">
        <v>74</v>
      </c>
      <c r="AR284" s="68" t="s">
        <v>74</v>
      </c>
      <c r="AS284" s="68" t="s">
        <v>74</v>
      </c>
      <c r="AT284" s="68" t="s">
        <v>74</v>
      </c>
      <c r="AU284" s="69" t="s">
        <v>74</v>
      </c>
      <c r="AV284" s="103">
        <f>SUM(AW284:BE284)</f>
        <v>0</v>
      </c>
      <c r="AW284" s="93"/>
      <c r="AX284" s="93"/>
      <c r="AY284" s="93"/>
      <c r="AZ284" s="93"/>
      <c r="BA284" s="93"/>
      <c r="BB284" s="93"/>
      <c r="BC284" s="93"/>
      <c r="BD284" s="93"/>
      <c r="BE284" s="78"/>
    </row>
    <row r="285" spans="1:57" s="414" customFormat="1" ht="34" customHeight="1" x14ac:dyDescent="0.2">
      <c r="A285" s="640"/>
      <c r="B285" s="624"/>
      <c r="C285" s="631"/>
      <c r="D285" s="73" t="s">
        <v>75</v>
      </c>
      <c r="E285" s="634"/>
      <c r="F285" s="637"/>
      <c r="G285" s="147">
        <f t="shared" si="111"/>
        <v>0</v>
      </c>
      <c r="H285" s="153">
        <f t="shared" si="109"/>
        <v>0</v>
      </c>
      <c r="I285" s="150"/>
      <c r="J285" s="150"/>
      <c r="K285" s="150"/>
      <c r="L285" s="154"/>
      <c r="M285" s="79">
        <f t="shared" si="112"/>
        <v>0</v>
      </c>
      <c r="N285" s="80"/>
      <c r="O285" s="80"/>
      <c r="P285" s="80"/>
      <c r="Q285" s="80"/>
      <c r="R285" s="124"/>
      <c r="S285" s="129"/>
      <c r="T285" s="54"/>
      <c r="U285" s="54"/>
      <c r="V285" s="80"/>
      <c r="W285" s="80"/>
      <c r="X285" s="124"/>
      <c r="Y285" s="131"/>
      <c r="Z285" s="127"/>
      <c r="AA285" s="134"/>
      <c r="AB285" s="56"/>
      <c r="AC285" s="56"/>
      <c r="AD285" s="56"/>
      <c r="AE285" s="56"/>
      <c r="AF285" s="135"/>
      <c r="AG285" s="136"/>
      <c r="AH285" s="55"/>
      <c r="AI285" s="136"/>
      <c r="AJ285" s="116">
        <f>SUM(AN285:AP285)</f>
        <v>0</v>
      </c>
      <c r="AK285" s="136" t="s">
        <v>76</v>
      </c>
      <c r="AL285" s="54" t="s">
        <v>76</v>
      </c>
      <c r="AM285" s="55" t="s">
        <v>76</v>
      </c>
      <c r="AN285" s="136"/>
      <c r="AO285" s="54"/>
      <c r="AP285" s="55"/>
      <c r="AQ285" s="82" t="s">
        <v>74</v>
      </c>
      <c r="AR285" s="54" t="s">
        <v>74</v>
      </c>
      <c r="AS285" s="54" t="s">
        <v>74</v>
      </c>
      <c r="AT285" s="54" t="s">
        <v>74</v>
      </c>
      <c r="AU285" s="58" t="s">
        <v>74</v>
      </c>
      <c r="AV285" s="83">
        <f t="shared" ref="AV285:AV288" si="115">SUM(AW285:BE285)</f>
        <v>0</v>
      </c>
      <c r="AW285" s="80"/>
      <c r="AX285" s="80"/>
      <c r="AY285" s="80"/>
      <c r="AZ285" s="80"/>
      <c r="BA285" s="80"/>
      <c r="BB285" s="80"/>
      <c r="BC285" s="80"/>
      <c r="BD285" s="80"/>
      <c r="BE285" s="81"/>
    </row>
    <row r="286" spans="1:57" s="414" customFormat="1" ht="34" customHeight="1" x14ac:dyDescent="0.2">
      <c r="A286" s="640"/>
      <c r="B286" s="624"/>
      <c r="C286" s="631"/>
      <c r="D286" s="73" t="s">
        <v>77</v>
      </c>
      <c r="E286" s="634"/>
      <c r="F286" s="637"/>
      <c r="G286" s="147">
        <f t="shared" si="111"/>
        <v>0</v>
      </c>
      <c r="H286" s="153">
        <f t="shared" si="109"/>
        <v>0</v>
      </c>
      <c r="I286" s="150"/>
      <c r="J286" s="150"/>
      <c r="K286" s="150"/>
      <c r="L286" s="154"/>
      <c r="M286" s="79">
        <f t="shared" si="112"/>
        <v>0</v>
      </c>
      <c r="N286" s="80"/>
      <c r="O286" s="80"/>
      <c r="P286" s="80"/>
      <c r="Q286" s="84"/>
      <c r="R286" s="124"/>
      <c r="S286" s="129"/>
      <c r="T286" s="80"/>
      <c r="U286" s="80"/>
      <c r="V286" s="80"/>
      <c r="W286" s="80"/>
      <c r="X286" s="124"/>
      <c r="Y286" s="131"/>
      <c r="Z286" s="127"/>
      <c r="AA286" s="134"/>
      <c r="AB286" s="56"/>
      <c r="AC286" s="56"/>
      <c r="AD286" s="56"/>
      <c r="AE286" s="56"/>
      <c r="AF286" s="135"/>
      <c r="AG286" s="136"/>
      <c r="AH286" s="55"/>
      <c r="AI286" s="136"/>
      <c r="AJ286" s="116">
        <f>SUM(AK286:AM286)</f>
        <v>0</v>
      </c>
      <c r="AK286" s="136"/>
      <c r="AL286" s="54"/>
      <c r="AM286" s="55"/>
      <c r="AN286" s="136" t="s">
        <v>74</v>
      </c>
      <c r="AO286" s="54" t="s">
        <v>74</v>
      </c>
      <c r="AP286" s="55" t="s">
        <v>74</v>
      </c>
      <c r="AQ286" s="82" t="s">
        <v>74</v>
      </c>
      <c r="AR286" s="54" t="s">
        <v>74</v>
      </c>
      <c r="AS286" s="54" t="s">
        <v>74</v>
      </c>
      <c r="AT286" s="54" t="s">
        <v>74</v>
      </c>
      <c r="AU286" s="58" t="s">
        <v>74</v>
      </c>
      <c r="AV286" s="83">
        <f t="shared" si="115"/>
        <v>0</v>
      </c>
      <c r="AW286" s="80"/>
      <c r="AX286" s="80"/>
      <c r="AY286" s="80"/>
      <c r="AZ286" s="80"/>
      <c r="BA286" s="80"/>
      <c r="BB286" s="80"/>
      <c r="BC286" s="80"/>
      <c r="BD286" s="80"/>
      <c r="BE286" s="81"/>
    </row>
    <row r="287" spans="1:57" s="414" customFormat="1" ht="34" customHeight="1" x14ac:dyDescent="0.2">
      <c r="A287" s="640"/>
      <c r="B287" s="624"/>
      <c r="C287" s="631"/>
      <c r="D287" s="73" t="s">
        <v>78</v>
      </c>
      <c r="E287" s="634"/>
      <c r="F287" s="637"/>
      <c r="G287" s="147">
        <f t="shared" si="111"/>
        <v>67</v>
      </c>
      <c r="H287" s="153">
        <v>2</v>
      </c>
      <c r="I287" s="150">
        <v>2</v>
      </c>
      <c r="J287" s="150"/>
      <c r="K287" s="150"/>
      <c r="L287" s="154"/>
      <c r="M287" s="79">
        <f t="shared" si="112"/>
        <v>65</v>
      </c>
      <c r="N287" s="80">
        <v>65</v>
      </c>
      <c r="O287" s="80"/>
      <c r="P287" s="80"/>
      <c r="Q287" s="80"/>
      <c r="R287" s="124"/>
      <c r="S287" s="129"/>
      <c r="T287" s="80"/>
      <c r="U287" s="80"/>
      <c r="V287" s="80">
        <v>63</v>
      </c>
      <c r="W287" s="80">
        <v>2</v>
      </c>
      <c r="X287" s="124"/>
      <c r="Y287" s="131">
        <v>57</v>
      </c>
      <c r="Z287" s="127">
        <v>8</v>
      </c>
      <c r="AA287" s="134"/>
      <c r="AB287" s="56">
        <v>17</v>
      </c>
      <c r="AC287" s="56">
        <v>12</v>
      </c>
      <c r="AD287" s="56">
        <v>2</v>
      </c>
      <c r="AE287" s="56">
        <v>61</v>
      </c>
      <c r="AF287" s="135">
        <v>2</v>
      </c>
      <c r="AG287" s="136">
        <v>38</v>
      </c>
      <c r="AH287" s="55">
        <v>25</v>
      </c>
      <c r="AI287" s="136">
        <v>75</v>
      </c>
      <c r="AJ287" s="116">
        <v>63</v>
      </c>
      <c r="AK287" s="136" t="s">
        <v>76</v>
      </c>
      <c r="AL287" s="54" t="s">
        <v>76</v>
      </c>
      <c r="AM287" s="55" t="s">
        <v>76</v>
      </c>
      <c r="AN287" s="136" t="s">
        <v>74</v>
      </c>
      <c r="AO287" s="54" t="s">
        <v>74</v>
      </c>
      <c r="AP287" s="55" t="s">
        <v>74</v>
      </c>
      <c r="AQ287" s="142">
        <v>20</v>
      </c>
      <c r="AR287" s="62">
        <v>15</v>
      </c>
      <c r="AS287" s="62">
        <v>26</v>
      </c>
      <c r="AT287" s="62">
        <v>2</v>
      </c>
      <c r="AU287" s="64"/>
      <c r="AV287" s="83">
        <v>2</v>
      </c>
      <c r="AW287" s="80"/>
      <c r="AX287" s="80"/>
      <c r="AY287" s="80">
        <v>1</v>
      </c>
      <c r="AZ287" s="80"/>
      <c r="BA287" s="80"/>
      <c r="BB287" s="80"/>
      <c r="BC287" s="80">
        <v>1</v>
      </c>
      <c r="BD287" s="80"/>
      <c r="BE287" s="81"/>
    </row>
    <row r="288" spans="1:57" s="414" customFormat="1" ht="34" customHeight="1" thickBot="1" x14ac:dyDescent="0.25">
      <c r="A288" s="640"/>
      <c r="B288" s="642"/>
      <c r="C288" s="643"/>
      <c r="D288" s="76" t="s">
        <v>79</v>
      </c>
      <c r="E288" s="635"/>
      <c r="F288" s="638"/>
      <c r="G288" s="148">
        <f t="shared" si="111"/>
        <v>0</v>
      </c>
      <c r="H288" s="155">
        <f t="shared" si="109"/>
        <v>0</v>
      </c>
      <c r="I288" s="156"/>
      <c r="J288" s="156"/>
      <c r="K288" s="156"/>
      <c r="L288" s="157"/>
      <c r="M288" s="85">
        <f t="shared" si="112"/>
        <v>0</v>
      </c>
      <c r="N288" s="86"/>
      <c r="O288" s="86"/>
      <c r="P288" s="86"/>
      <c r="Q288" s="86"/>
      <c r="R288" s="125"/>
      <c r="S288" s="130"/>
      <c r="T288" s="87"/>
      <c r="U288" s="87"/>
      <c r="V288" s="87"/>
      <c r="W288" s="87"/>
      <c r="X288" s="126"/>
      <c r="Y288" s="129"/>
      <c r="Z288" s="124"/>
      <c r="AA288" s="136"/>
      <c r="AB288" s="54"/>
      <c r="AC288" s="54"/>
      <c r="AD288" s="54"/>
      <c r="AE288" s="54"/>
      <c r="AF288" s="55"/>
      <c r="AG288" s="139"/>
      <c r="AH288" s="140"/>
      <c r="AI288" s="137"/>
      <c r="AJ288" s="117">
        <f>SUM(AQ288:AU288)</f>
        <v>0</v>
      </c>
      <c r="AK288" s="137" t="s">
        <v>74</v>
      </c>
      <c r="AL288" s="90" t="s">
        <v>74</v>
      </c>
      <c r="AM288" s="138" t="s">
        <v>74</v>
      </c>
      <c r="AN288" s="137" t="s">
        <v>74</v>
      </c>
      <c r="AO288" s="90" t="s">
        <v>76</v>
      </c>
      <c r="AP288" s="138" t="s">
        <v>76</v>
      </c>
      <c r="AQ288" s="89"/>
      <c r="AR288" s="90"/>
      <c r="AS288" s="90"/>
      <c r="AT288" s="90"/>
      <c r="AU288" s="91"/>
      <c r="AV288" s="92">
        <f t="shared" si="115"/>
        <v>0</v>
      </c>
      <c r="AW288" s="87"/>
      <c r="AX288" s="87"/>
      <c r="AY288" s="87"/>
      <c r="AZ288" s="87"/>
      <c r="BA288" s="87"/>
      <c r="BB288" s="87"/>
      <c r="BC288" s="87"/>
      <c r="BD288" s="87"/>
      <c r="BE288" s="88"/>
    </row>
    <row r="289" spans="1:57" s="414" customFormat="1" ht="34" customHeight="1" x14ac:dyDescent="0.2">
      <c r="A289" s="640"/>
      <c r="B289" s="623" t="s">
        <v>183</v>
      </c>
      <c r="C289" s="630" t="s">
        <v>184</v>
      </c>
      <c r="D289" s="72" t="s">
        <v>73</v>
      </c>
      <c r="E289" s="633">
        <v>75</v>
      </c>
      <c r="F289" s="636">
        <f>E289-SUM(M289:M293)</f>
        <v>3</v>
      </c>
      <c r="G289" s="146">
        <f t="shared" si="111"/>
        <v>0</v>
      </c>
      <c r="H289" s="151">
        <f t="shared" si="109"/>
        <v>0</v>
      </c>
      <c r="I289" s="152"/>
      <c r="J289" s="152"/>
      <c r="K289" s="152"/>
      <c r="L289" s="66"/>
      <c r="M289" s="149">
        <f t="shared" si="112"/>
        <v>0</v>
      </c>
      <c r="N289" s="121"/>
      <c r="O289" s="121"/>
      <c r="P289" s="121"/>
      <c r="Q289" s="121"/>
      <c r="R289" s="122"/>
      <c r="S289" s="128"/>
      <c r="T289" s="121"/>
      <c r="U289" s="121"/>
      <c r="V289" s="77"/>
      <c r="W289" s="121"/>
      <c r="X289" s="122"/>
      <c r="Y289" s="128"/>
      <c r="Z289" s="122"/>
      <c r="AA289" s="70"/>
      <c r="AB289" s="77"/>
      <c r="AC289" s="77"/>
      <c r="AD289" s="77"/>
      <c r="AE289" s="77"/>
      <c r="AF289" s="71"/>
      <c r="AG289" s="70"/>
      <c r="AH289" s="71"/>
      <c r="AI289" s="70"/>
      <c r="AJ289" s="115">
        <f>SUM(AN289:AP289)</f>
        <v>0</v>
      </c>
      <c r="AK289" s="70" t="s">
        <v>74</v>
      </c>
      <c r="AL289" s="77" t="s">
        <v>74</v>
      </c>
      <c r="AM289" s="71" t="s">
        <v>74</v>
      </c>
      <c r="AN289" s="70"/>
      <c r="AO289" s="77"/>
      <c r="AP289" s="71"/>
      <c r="AQ289" s="67" t="s">
        <v>74</v>
      </c>
      <c r="AR289" s="68" t="s">
        <v>74</v>
      </c>
      <c r="AS289" s="68" t="s">
        <v>74</v>
      </c>
      <c r="AT289" s="68" t="s">
        <v>74</v>
      </c>
      <c r="AU289" s="69" t="s">
        <v>74</v>
      </c>
      <c r="AV289" s="103">
        <f>SUM(AW289:BE289)</f>
        <v>0</v>
      </c>
      <c r="AW289" s="93"/>
      <c r="AX289" s="93"/>
      <c r="AY289" s="93"/>
      <c r="AZ289" s="93"/>
      <c r="BA289" s="93"/>
      <c r="BB289" s="93"/>
      <c r="BC289" s="93"/>
      <c r="BD289" s="93"/>
      <c r="BE289" s="78"/>
    </row>
    <row r="290" spans="1:57" s="414" customFormat="1" ht="34" customHeight="1" x14ac:dyDescent="0.2">
      <c r="A290" s="640"/>
      <c r="B290" s="624"/>
      <c r="C290" s="631"/>
      <c r="D290" s="73" t="s">
        <v>75</v>
      </c>
      <c r="E290" s="634"/>
      <c r="F290" s="637"/>
      <c r="G290" s="147">
        <f t="shared" si="111"/>
        <v>0</v>
      </c>
      <c r="H290" s="153">
        <f t="shared" si="109"/>
        <v>0</v>
      </c>
      <c r="I290" s="150"/>
      <c r="J290" s="150"/>
      <c r="K290" s="150"/>
      <c r="L290" s="154"/>
      <c r="M290" s="79">
        <f t="shared" si="112"/>
        <v>0</v>
      </c>
      <c r="N290" s="80"/>
      <c r="O290" s="80"/>
      <c r="P290" s="80"/>
      <c r="Q290" s="80"/>
      <c r="R290" s="124"/>
      <c r="S290" s="129"/>
      <c r="T290" s="54"/>
      <c r="U290" s="54"/>
      <c r="V290" s="80"/>
      <c r="W290" s="80"/>
      <c r="X290" s="124"/>
      <c r="Y290" s="131"/>
      <c r="Z290" s="127"/>
      <c r="AA290" s="134"/>
      <c r="AB290" s="56"/>
      <c r="AC290" s="56"/>
      <c r="AD290" s="56"/>
      <c r="AE290" s="56"/>
      <c r="AF290" s="135"/>
      <c r="AG290" s="136"/>
      <c r="AH290" s="55"/>
      <c r="AI290" s="136"/>
      <c r="AJ290" s="116">
        <f>SUM(AN290:AP290)</f>
        <v>0</v>
      </c>
      <c r="AK290" s="136" t="s">
        <v>76</v>
      </c>
      <c r="AL290" s="54" t="s">
        <v>76</v>
      </c>
      <c r="AM290" s="55" t="s">
        <v>76</v>
      </c>
      <c r="AN290" s="136"/>
      <c r="AO290" s="54"/>
      <c r="AP290" s="55"/>
      <c r="AQ290" s="82" t="s">
        <v>74</v>
      </c>
      <c r="AR290" s="54" t="s">
        <v>74</v>
      </c>
      <c r="AS290" s="54" t="s">
        <v>74</v>
      </c>
      <c r="AT290" s="54" t="s">
        <v>74</v>
      </c>
      <c r="AU290" s="58" t="s">
        <v>74</v>
      </c>
      <c r="AV290" s="83">
        <f t="shared" ref="AV290:AV293" si="116">SUM(AW290:BE290)</f>
        <v>0</v>
      </c>
      <c r="AW290" s="80"/>
      <c r="AX290" s="80"/>
      <c r="AY290" s="80"/>
      <c r="AZ290" s="80"/>
      <c r="BA290" s="80"/>
      <c r="BB290" s="80"/>
      <c r="BC290" s="80"/>
      <c r="BD290" s="80"/>
      <c r="BE290" s="81"/>
    </row>
    <row r="291" spans="1:57" s="414" customFormat="1" ht="34" customHeight="1" x14ac:dyDescent="0.2">
      <c r="A291" s="640"/>
      <c r="B291" s="624"/>
      <c r="C291" s="631"/>
      <c r="D291" s="73" t="s">
        <v>77</v>
      </c>
      <c r="E291" s="634"/>
      <c r="F291" s="637"/>
      <c r="G291" s="147">
        <f t="shared" si="111"/>
        <v>0</v>
      </c>
      <c r="H291" s="153">
        <f t="shared" si="109"/>
        <v>0</v>
      </c>
      <c r="I291" s="150"/>
      <c r="J291" s="150"/>
      <c r="K291" s="150"/>
      <c r="L291" s="154"/>
      <c r="M291" s="79">
        <f t="shared" si="112"/>
        <v>0</v>
      </c>
      <c r="N291" s="80"/>
      <c r="O291" s="80"/>
      <c r="P291" s="80"/>
      <c r="Q291" s="84"/>
      <c r="R291" s="124"/>
      <c r="S291" s="129"/>
      <c r="T291" s="80"/>
      <c r="U291" s="80"/>
      <c r="V291" s="80"/>
      <c r="W291" s="80"/>
      <c r="X291" s="124"/>
      <c r="Y291" s="131"/>
      <c r="Z291" s="127"/>
      <c r="AA291" s="134"/>
      <c r="AB291" s="56"/>
      <c r="AC291" s="56"/>
      <c r="AD291" s="56"/>
      <c r="AE291" s="56"/>
      <c r="AF291" s="135"/>
      <c r="AG291" s="136"/>
      <c r="AH291" s="55"/>
      <c r="AI291" s="136"/>
      <c r="AJ291" s="116">
        <f>SUM(AK291:AM291)</f>
        <v>0</v>
      </c>
      <c r="AK291" s="136"/>
      <c r="AL291" s="54"/>
      <c r="AM291" s="55"/>
      <c r="AN291" s="136" t="s">
        <v>74</v>
      </c>
      <c r="AO291" s="54" t="s">
        <v>74</v>
      </c>
      <c r="AP291" s="55" t="s">
        <v>74</v>
      </c>
      <c r="AQ291" s="82" t="s">
        <v>74</v>
      </c>
      <c r="AR291" s="54" t="s">
        <v>74</v>
      </c>
      <c r="AS291" s="54" t="s">
        <v>74</v>
      </c>
      <c r="AT291" s="54" t="s">
        <v>74</v>
      </c>
      <c r="AU291" s="58" t="s">
        <v>74</v>
      </c>
      <c r="AV291" s="83">
        <f t="shared" si="116"/>
        <v>0</v>
      </c>
      <c r="AW291" s="80"/>
      <c r="AX291" s="80"/>
      <c r="AY291" s="80"/>
      <c r="AZ291" s="80"/>
      <c r="BA291" s="80"/>
      <c r="BB291" s="80"/>
      <c r="BC291" s="80"/>
      <c r="BD291" s="80"/>
      <c r="BE291" s="81"/>
    </row>
    <row r="292" spans="1:57" s="414" customFormat="1" ht="34" customHeight="1" x14ac:dyDescent="0.2">
      <c r="A292" s="640"/>
      <c r="B292" s="624"/>
      <c r="C292" s="631"/>
      <c r="D292" s="73" t="s">
        <v>78</v>
      </c>
      <c r="E292" s="634"/>
      <c r="F292" s="637"/>
      <c r="G292" s="147">
        <f t="shared" si="111"/>
        <v>73</v>
      </c>
      <c r="H292" s="153">
        <f t="shared" si="109"/>
        <v>0</v>
      </c>
      <c r="I292" s="150"/>
      <c r="J292" s="150"/>
      <c r="K292" s="150"/>
      <c r="L292" s="154"/>
      <c r="M292" s="79">
        <f t="shared" si="112"/>
        <v>72</v>
      </c>
      <c r="N292" s="80">
        <v>72</v>
      </c>
      <c r="O292" s="80"/>
      <c r="P292" s="80"/>
      <c r="Q292" s="80"/>
      <c r="R292" s="124"/>
      <c r="S292" s="129">
        <v>1</v>
      </c>
      <c r="T292" s="80"/>
      <c r="U292" s="80"/>
      <c r="V292" s="80">
        <v>71</v>
      </c>
      <c r="W292" s="80"/>
      <c r="X292" s="124"/>
      <c r="Y292" s="131">
        <v>68</v>
      </c>
      <c r="Z292" s="127">
        <v>4</v>
      </c>
      <c r="AA292" s="134"/>
      <c r="AB292" s="56">
        <v>27</v>
      </c>
      <c r="AC292" s="56">
        <v>27</v>
      </c>
      <c r="AD292" s="56">
        <v>3</v>
      </c>
      <c r="AE292" s="56">
        <v>46</v>
      </c>
      <c r="AF292" s="135">
        <v>6</v>
      </c>
      <c r="AG292" s="136">
        <v>41</v>
      </c>
      <c r="AH292" s="55">
        <v>19</v>
      </c>
      <c r="AI292" s="136">
        <v>102.4</v>
      </c>
      <c r="AJ292" s="116">
        <f>SUM(AQ292:AU292)</f>
        <v>72</v>
      </c>
      <c r="AK292" s="136" t="s">
        <v>76</v>
      </c>
      <c r="AL292" s="54" t="s">
        <v>76</v>
      </c>
      <c r="AM292" s="55" t="s">
        <v>76</v>
      </c>
      <c r="AN292" s="136" t="s">
        <v>74</v>
      </c>
      <c r="AO292" s="54" t="s">
        <v>74</v>
      </c>
      <c r="AP292" s="55" t="s">
        <v>74</v>
      </c>
      <c r="AQ292" s="142">
        <v>3</v>
      </c>
      <c r="AR292" s="62">
        <v>13</v>
      </c>
      <c r="AS292" s="62">
        <v>24</v>
      </c>
      <c r="AT292" s="62">
        <v>32</v>
      </c>
      <c r="AU292" s="64"/>
      <c r="AV292" s="83">
        <f t="shared" si="116"/>
        <v>1</v>
      </c>
      <c r="AW292" s="80"/>
      <c r="AX292" s="80"/>
      <c r="AY292" s="80"/>
      <c r="AZ292" s="80"/>
      <c r="BA292" s="80">
        <v>1</v>
      </c>
      <c r="BB292" s="80"/>
      <c r="BC292" s="80"/>
      <c r="BD292" s="80"/>
      <c r="BE292" s="81"/>
    </row>
    <row r="293" spans="1:57" s="414" customFormat="1" ht="34" customHeight="1" thickBot="1" x14ac:dyDescent="0.25">
      <c r="A293" s="641"/>
      <c r="B293" s="629"/>
      <c r="C293" s="632"/>
      <c r="D293" s="76" t="s">
        <v>79</v>
      </c>
      <c r="E293" s="635"/>
      <c r="F293" s="638"/>
      <c r="G293" s="148">
        <f t="shared" si="111"/>
        <v>0</v>
      </c>
      <c r="H293" s="155">
        <f t="shared" si="109"/>
        <v>0</v>
      </c>
      <c r="I293" s="156"/>
      <c r="J293" s="156"/>
      <c r="K293" s="156"/>
      <c r="L293" s="157"/>
      <c r="M293" s="85">
        <f t="shared" si="112"/>
        <v>0</v>
      </c>
      <c r="N293" s="86"/>
      <c r="O293" s="86"/>
      <c r="P293" s="86"/>
      <c r="Q293" s="86"/>
      <c r="R293" s="125"/>
      <c r="S293" s="130"/>
      <c r="T293" s="87"/>
      <c r="U293" s="87"/>
      <c r="V293" s="87"/>
      <c r="W293" s="87"/>
      <c r="X293" s="126"/>
      <c r="Y293" s="129"/>
      <c r="Z293" s="124"/>
      <c r="AA293" s="136"/>
      <c r="AB293" s="54"/>
      <c r="AC293" s="54"/>
      <c r="AD293" s="54"/>
      <c r="AE293" s="54"/>
      <c r="AF293" s="55"/>
      <c r="AG293" s="139"/>
      <c r="AH293" s="140"/>
      <c r="AI293" s="137"/>
      <c r="AJ293" s="117">
        <f>SUM(AQ293:AU293)</f>
        <v>0</v>
      </c>
      <c r="AK293" s="137" t="s">
        <v>74</v>
      </c>
      <c r="AL293" s="90" t="s">
        <v>74</v>
      </c>
      <c r="AM293" s="138" t="s">
        <v>74</v>
      </c>
      <c r="AN293" s="137" t="s">
        <v>74</v>
      </c>
      <c r="AO293" s="90" t="s">
        <v>76</v>
      </c>
      <c r="AP293" s="138" t="s">
        <v>76</v>
      </c>
      <c r="AQ293" s="89"/>
      <c r="AR293" s="90"/>
      <c r="AS293" s="90"/>
      <c r="AT293" s="90"/>
      <c r="AU293" s="91"/>
      <c r="AV293" s="92">
        <f t="shared" si="116"/>
        <v>0</v>
      </c>
      <c r="AW293" s="87"/>
      <c r="AX293" s="87"/>
      <c r="AY293" s="87"/>
      <c r="AZ293" s="87"/>
      <c r="BA293" s="87"/>
      <c r="BB293" s="87"/>
      <c r="BC293" s="87"/>
      <c r="BD293" s="87"/>
      <c r="BE293" s="88"/>
    </row>
    <row r="294" spans="1:57" s="414" customFormat="1" ht="34" customHeight="1" x14ac:dyDescent="0.2">
      <c r="A294" s="639" t="s">
        <v>190</v>
      </c>
      <c r="B294" s="623" t="s">
        <v>186</v>
      </c>
      <c r="C294" s="630" t="s">
        <v>187</v>
      </c>
      <c r="D294" s="72" t="s">
        <v>73</v>
      </c>
      <c r="E294" s="633">
        <v>73</v>
      </c>
      <c r="F294" s="636">
        <f>E294-SUM(M294:M298)</f>
        <v>-10</v>
      </c>
      <c r="G294" s="146">
        <f t="shared" si="111"/>
        <v>34</v>
      </c>
      <c r="H294" s="151">
        <f>SUM(I294:L294)</f>
        <v>0</v>
      </c>
      <c r="I294" s="152"/>
      <c r="J294" s="152"/>
      <c r="K294" s="152"/>
      <c r="L294" s="66"/>
      <c r="M294" s="149">
        <f t="shared" si="112"/>
        <v>34</v>
      </c>
      <c r="N294" s="121"/>
      <c r="O294" s="121"/>
      <c r="P294" s="121"/>
      <c r="Q294" s="121"/>
      <c r="R294" s="122">
        <v>34</v>
      </c>
      <c r="S294" s="128"/>
      <c r="T294" s="121"/>
      <c r="U294" s="121"/>
      <c r="V294" s="77">
        <v>34</v>
      </c>
      <c r="W294" s="121"/>
      <c r="X294" s="122"/>
      <c r="Y294" s="128">
        <v>33</v>
      </c>
      <c r="Z294" s="122">
        <v>1</v>
      </c>
      <c r="AA294" s="70"/>
      <c r="AB294" s="77">
        <v>2</v>
      </c>
      <c r="AC294" s="77">
        <v>2</v>
      </c>
      <c r="AD294" s="77"/>
      <c r="AE294" s="77">
        <v>27</v>
      </c>
      <c r="AF294" s="71"/>
      <c r="AG294" s="70">
        <v>42</v>
      </c>
      <c r="AH294" s="71">
        <v>23</v>
      </c>
      <c r="AI294" s="70">
        <v>10</v>
      </c>
      <c r="AJ294" s="115">
        <f>SUM(AN294:AP294)</f>
        <v>34</v>
      </c>
      <c r="AK294" s="70" t="s">
        <v>74</v>
      </c>
      <c r="AL294" s="77" t="s">
        <v>74</v>
      </c>
      <c r="AM294" s="71" t="s">
        <v>74</v>
      </c>
      <c r="AN294" s="70">
        <v>17</v>
      </c>
      <c r="AO294" s="77">
        <v>17</v>
      </c>
      <c r="AP294" s="71"/>
      <c r="AQ294" s="67" t="s">
        <v>74</v>
      </c>
      <c r="AR294" s="68" t="s">
        <v>74</v>
      </c>
      <c r="AS294" s="68" t="s">
        <v>74</v>
      </c>
      <c r="AT294" s="68" t="s">
        <v>74</v>
      </c>
      <c r="AU294" s="69" t="s">
        <v>74</v>
      </c>
      <c r="AV294" s="103">
        <f>SUM(AW294:BE294)</f>
        <v>0</v>
      </c>
      <c r="AW294" s="93"/>
      <c r="AX294" s="93"/>
      <c r="AY294" s="93"/>
      <c r="AZ294" s="93"/>
      <c r="BA294" s="93"/>
      <c r="BB294" s="93"/>
      <c r="BC294" s="93"/>
      <c r="BD294" s="93"/>
      <c r="BE294" s="78"/>
    </row>
    <row r="295" spans="1:57" s="414" customFormat="1" ht="34" customHeight="1" x14ac:dyDescent="0.2">
      <c r="A295" s="640"/>
      <c r="B295" s="624"/>
      <c r="C295" s="631"/>
      <c r="D295" s="73" t="s">
        <v>75</v>
      </c>
      <c r="E295" s="634"/>
      <c r="F295" s="637"/>
      <c r="G295" s="147">
        <f t="shared" si="111"/>
        <v>0</v>
      </c>
      <c r="H295" s="153">
        <f>SUM(I295:L295)</f>
        <v>0</v>
      </c>
      <c r="I295" s="150"/>
      <c r="J295" s="150"/>
      <c r="K295" s="150"/>
      <c r="L295" s="154"/>
      <c r="M295" s="79">
        <f t="shared" si="112"/>
        <v>0</v>
      </c>
      <c r="N295" s="80"/>
      <c r="O295" s="80"/>
      <c r="P295" s="80"/>
      <c r="Q295" s="80"/>
      <c r="R295" s="124"/>
      <c r="S295" s="129"/>
      <c r="T295" s="54"/>
      <c r="U295" s="54"/>
      <c r="V295" s="80"/>
      <c r="W295" s="80"/>
      <c r="X295" s="124"/>
      <c r="Y295" s="131"/>
      <c r="Z295" s="127"/>
      <c r="AA295" s="134"/>
      <c r="AB295" s="56"/>
      <c r="AC295" s="56"/>
      <c r="AD295" s="56"/>
      <c r="AE295" s="56"/>
      <c r="AF295" s="135"/>
      <c r="AG295" s="136"/>
      <c r="AH295" s="55"/>
      <c r="AI295" s="136"/>
      <c r="AJ295" s="116">
        <f>SUM(AN295:AP295)</f>
        <v>0</v>
      </c>
      <c r="AK295" s="136" t="s">
        <v>76</v>
      </c>
      <c r="AL295" s="54" t="s">
        <v>76</v>
      </c>
      <c r="AM295" s="55" t="s">
        <v>76</v>
      </c>
      <c r="AN295" s="136"/>
      <c r="AO295" s="54"/>
      <c r="AP295" s="55"/>
      <c r="AQ295" s="82" t="s">
        <v>74</v>
      </c>
      <c r="AR295" s="54" t="s">
        <v>74</v>
      </c>
      <c r="AS295" s="54" t="s">
        <v>74</v>
      </c>
      <c r="AT295" s="54" t="s">
        <v>74</v>
      </c>
      <c r="AU295" s="58" t="s">
        <v>74</v>
      </c>
      <c r="AV295" s="83">
        <f t="shared" ref="AV295:AV303" si="117">SUM(AW295:BE295)</f>
        <v>0</v>
      </c>
      <c r="AW295" s="80"/>
      <c r="AX295" s="80"/>
      <c r="AY295" s="80"/>
      <c r="AZ295" s="80"/>
      <c r="BA295" s="80"/>
      <c r="BB295" s="80"/>
      <c r="BC295" s="80"/>
      <c r="BD295" s="80"/>
      <c r="BE295" s="81"/>
    </row>
    <row r="296" spans="1:57" s="414" customFormat="1" ht="34" customHeight="1" x14ac:dyDescent="0.2">
      <c r="A296" s="640"/>
      <c r="B296" s="624"/>
      <c r="C296" s="631"/>
      <c r="D296" s="73" t="s">
        <v>77</v>
      </c>
      <c r="E296" s="634"/>
      <c r="F296" s="637"/>
      <c r="G296" s="147">
        <f t="shared" si="111"/>
        <v>1</v>
      </c>
      <c r="H296" s="153">
        <f t="shared" ref="H296:H303" si="118">SUM(I296:L296)</f>
        <v>0</v>
      </c>
      <c r="I296" s="150"/>
      <c r="J296" s="150"/>
      <c r="K296" s="150"/>
      <c r="L296" s="154"/>
      <c r="M296" s="79">
        <f t="shared" si="112"/>
        <v>1</v>
      </c>
      <c r="N296" s="80"/>
      <c r="O296" s="80">
        <v>1</v>
      </c>
      <c r="P296" s="80"/>
      <c r="Q296" s="84"/>
      <c r="R296" s="124"/>
      <c r="S296" s="129"/>
      <c r="T296" s="80"/>
      <c r="U296" s="80">
        <v>1</v>
      </c>
      <c r="V296" s="80"/>
      <c r="W296" s="80"/>
      <c r="X296" s="124"/>
      <c r="Y296" s="131">
        <v>1</v>
      </c>
      <c r="Z296" s="127"/>
      <c r="AA296" s="134"/>
      <c r="AB296" s="56"/>
      <c r="AC296" s="56"/>
      <c r="AD296" s="56"/>
      <c r="AE296" s="56"/>
      <c r="AF296" s="135"/>
      <c r="AG296" s="136">
        <v>43</v>
      </c>
      <c r="AH296" s="55">
        <v>20</v>
      </c>
      <c r="AI296" s="136">
        <v>96</v>
      </c>
      <c r="AJ296" s="116">
        <f>SUM(AK296:AM296)</f>
        <v>1</v>
      </c>
      <c r="AK296" s="136"/>
      <c r="AL296" s="54">
        <v>1</v>
      </c>
      <c r="AM296" s="55"/>
      <c r="AN296" s="136" t="s">
        <v>74</v>
      </c>
      <c r="AO296" s="54" t="s">
        <v>74</v>
      </c>
      <c r="AP296" s="55" t="s">
        <v>74</v>
      </c>
      <c r="AQ296" s="82" t="s">
        <v>74</v>
      </c>
      <c r="AR296" s="54" t="s">
        <v>74</v>
      </c>
      <c r="AS296" s="54" t="s">
        <v>74</v>
      </c>
      <c r="AT296" s="54" t="s">
        <v>74</v>
      </c>
      <c r="AU296" s="58" t="s">
        <v>74</v>
      </c>
      <c r="AV296" s="83">
        <f t="shared" si="117"/>
        <v>0</v>
      </c>
      <c r="AW296" s="80"/>
      <c r="AX296" s="80"/>
      <c r="AY296" s="80"/>
      <c r="AZ296" s="80"/>
      <c r="BA296" s="80"/>
      <c r="BB296" s="80"/>
      <c r="BC296" s="80"/>
      <c r="BD296" s="80"/>
      <c r="BE296" s="81"/>
    </row>
    <row r="297" spans="1:57" s="414" customFormat="1" ht="34" customHeight="1" x14ac:dyDescent="0.2">
      <c r="A297" s="640"/>
      <c r="B297" s="624"/>
      <c r="C297" s="631"/>
      <c r="D297" s="73" t="s">
        <v>78</v>
      </c>
      <c r="E297" s="634"/>
      <c r="F297" s="637"/>
      <c r="G297" s="147">
        <f t="shared" si="111"/>
        <v>48</v>
      </c>
      <c r="H297" s="153">
        <f t="shared" si="118"/>
        <v>0</v>
      </c>
      <c r="I297" s="150"/>
      <c r="J297" s="150"/>
      <c r="K297" s="150"/>
      <c r="L297" s="154"/>
      <c r="M297" s="79">
        <f t="shared" si="112"/>
        <v>48</v>
      </c>
      <c r="N297" s="80"/>
      <c r="O297" s="80"/>
      <c r="P297" s="80"/>
      <c r="Q297" s="80"/>
      <c r="R297" s="124">
        <v>48</v>
      </c>
      <c r="S297" s="129"/>
      <c r="T297" s="80"/>
      <c r="U297" s="80"/>
      <c r="V297" s="80">
        <v>48</v>
      </c>
      <c r="W297" s="80"/>
      <c r="X297" s="124"/>
      <c r="Y297" s="131">
        <v>43</v>
      </c>
      <c r="Z297" s="127">
        <v>5</v>
      </c>
      <c r="AA297" s="134"/>
      <c r="AB297" s="56">
        <v>6</v>
      </c>
      <c r="AC297" s="56">
        <v>6</v>
      </c>
      <c r="AD297" s="56"/>
      <c r="AE297" s="56">
        <v>43</v>
      </c>
      <c r="AF297" s="135"/>
      <c r="AG297" s="136">
        <v>43</v>
      </c>
      <c r="AH297" s="55">
        <v>26</v>
      </c>
      <c r="AI297" s="136">
        <v>92</v>
      </c>
      <c r="AJ297" s="116">
        <f>SUM(AQ297:AU297)</f>
        <v>48</v>
      </c>
      <c r="AK297" s="136" t="s">
        <v>76</v>
      </c>
      <c r="AL297" s="54" t="s">
        <v>76</v>
      </c>
      <c r="AM297" s="55" t="s">
        <v>76</v>
      </c>
      <c r="AN297" s="136" t="s">
        <v>74</v>
      </c>
      <c r="AO297" s="54" t="s">
        <v>74</v>
      </c>
      <c r="AP297" s="55" t="s">
        <v>74</v>
      </c>
      <c r="AQ297" s="142">
        <v>6</v>
      </c>
      <c r="AR297" s="62">
        <v>10</v>
      </c>
      <c r="AS297" s="62">
        <v>23</v>
      </c>
      <c r="AT297" s="62">
        <v>8</v>
      </c>
      <c r="AU297" s="64">
        <v>1</v>
      </c>
      <c r="AV297" s="83">
        <f t="shared" si="117"/>
        <v>0</v>
      </c>
      <c r="AW297" s="80"/>
      <c r="AX297" s="80"/>
      <c r="AY297" s="80"/>
      <c r="AZ297" s="80"/>
      <c r="BA297" s="80"/>
      <c r="BB297" s="80"/>
      <c r="BC297" s="80"/>
      <c r="BD297" s="80"/>
      <c r="BE297" s="81"/>
    </row>
    <row r="298" spans="1:57" s="414" customFormat="1" ht="34" customHeight="1" thickBot="1" x14ac:dyDescent="0.25">
      <c r="A298" s="640"/>
      <c r="B298" s="642"/>
      <c r="C298" s="643"/>
      <c r="D298" s="75" t="s">
        <v>79</v>
      </c>
      <c r="E298" s="635"/>
      <c r="F298" s="638"/>
      <c r="G298" s="148">
        <f t="shared" si="111"/>
        <v>0</v>
      </c>
      <c r="H298" s="155">
        <f t="shared" si="118"/>
        <v>0</v>
      </c>
      <c r="I298" s="156"/>
      <c r="J298" s="156"/>
      <c r="K298" s="156"/>
      <c r="L298" s="157"/>
      <c r="M298" s="85">
        <f t="shared" si="112"/>
        <v>0</v>
      </c>
      <c r="N298" s="86"/>
      <c r="O298" s="86"/>
      <c r="P298" s="86"/>
      <c r="Q298" s="86"/>
      <c r="R298" s="125"/>
      <c r="S298" s="130"/>
      <c r="T298" s="87"/>
      <c r="U298" s="87"/>
      <c r="V298" s="87"/>
      <c r="W298" s="87"/>
      <c r="X298" s="126"/>
      <c r="Y298" s="129"/>
      <c r="Z298" s="124"/>
      <c r="AA298" s="136"/>
      <c r="AB298" s="54"/>
      <c r="AC298" s="54"/>
      <c r="AD298" s="54"/>
      <c r="AE298" s="54"/>
      <c r="AF298" s="55"/>
      <c r="AG298" s="139"/>
      <c r="AH298" s="140"/>
      <c r="AI298" s="137"/>
      <c r="AJ298" s="117">
        <f>SUM(AQ298:AU298)</f>
        <v>0</v>
      </c>
      <c r="AK298" s="137" t="s">
        <v>74</v>
      </c>
      <c r="AL298" s="90" t="s">
        <v>74</v>
      </c>
      <c r="AM298" s="138" t="s">
        <v>74</v>
      </c>
      <c r="AN298" s="137" t="s">
        <v>74</v>
      </c>
      <c r="AO298" s="90" t="s">
        <v>76</v>
      </c>
      <c r="AP298" s="138" t="s">
        <v>76</v>
      </c>
      <c r="AQ298" s="89"/>
      <c r="AR298" s="90"/>
      <c r="AS298" s="90"/>
      <c r="AT298" s="90"/>
      <c r="AU298" s="91"/>
      <c r="AV298" s="92">
        <f t="shared" si="117"/>
        <v>0</v>
      </c>
      <c r="AW298" s="87"/>
      <c r="AX298" s="87"/>
      <c r="AY298" s="87"/>
      <c r="AZ298" s="87"/>
      <c r="BA298" s="87"/>
      <c r="BB298" s="87"/>
      <c r="BC298" s="87"/>
      <c r="BD298" s="87"/>
      <c r="BE298" s="88"/>
    </row>
    <row r="299" spans="1:57" s="414" customFormat="1" ht="34" customHeight="1" x14ac:dyDescent="0.2">
      <c r="A299" s="640"/>
      <c r="B299" s="623" t="s">
        <v>188</v>
      </c>
      <c r="C299" s="630" t="s">
        <v>189</v>
      </c>
      <c r="D299" s="72" t="s">
        <v>73</v>
      </c>
      <c r="E299" s="633">
        <v>0</v>
      </c>
      <c r="F299" s="636">
        <f>E299-SUM(M299:M303)</f>
        <v>-1</v>
      </c>
      <c r="G299" s="146">
        <f t="shared" si="111"/>
        <v>0</v>
      </c>
      <c r="H299" s="151">
        <f t="shared" si="118"/>
        <v>0</v>
      </c>
      <c r="I299" s="152"/>
      <c r="J299" s="152"/>
      <c r="K299" s="152"/>
      <c r="L299" s="66"/>
      <c r="M299" s="149">
        <f t="shared" si="112"/>
        <v>0</v>
      </c>
      <c r="N299" s="121"/>
      <c r="O299" s="121"/>
      <c r="P299" s="121"/>
      <c r="Q299" s="121"/>
      <c r="R299" s="122"/>
      <c r="S299" s="128"/>
      <c r="T299" s="121"/>
      <c r="U299" s="121"/>
      <c r="V299" s="77"/>
      <c r="W299" s="121"/>
      <c r="X299" s="122"/>
      <c r="Y299" s="128"/>
      <c r="Z299" s="122"/>
      <c r="AA299" s="70"/>
      <c r="AB299" s="77"/>
      <c r="AC299" s="77"/>
      <c r="AD299" s="77"/>
      <c r="AE299" s="77"/>
      <c r="AF299" s="118"/>
      <c r="AG299" s="132"/>
      <c r="AH299" s="66"/>
      <c r="AI299" s="133"/>
      <c r="AJ299" s="115">
        <f>SUM(AN299:AP299)</f>
        <v>0</v>
      </c>
      <c r="AK299" s="70" t="s">
        <v>74</v>
      </c>
      <c r="AL299" s="77" t="s">
        <v>74</v>
      </c>
      <c r="AM299" s="71" t="s">
        <v>74</v>
      </c>
      <c r="AN299" s="70"/>
      <c r="AO299" s="77"/>
      <c r="AP299" s="71"/>
      <c r="AQ299" s="67" t="s">
        <v>74</v>
      </c>
      <c r="AR299" s="68" t="s">
        <v>74</v>
      </c>
      <c r="AS299" s="68" t="s">
        <v>74</v>
      </c>
      <c r="AT299" s="68" t="s">
        <v>74</v>
      </c>
      <c r="AU299" s="69" t="s">
        <v>74</v>
      </c>
      <c r="AV299" s="103">
        <f t="shared" si="117"/>
        <v>0</v>
      </c>
      <c r="AW299" s="93"/>
      <c r="AX299" s="93"/>
      <c r="AY299" s="93"/>
      <c r="AZ299" s="93"/>
      <c r="BA299" s="93"/>
      <c r="BB299" s="93"/>
      <c r="BC299" s="93"/>
      <c r="BD299" s="93"/>
      <c r="BE299" s="78"/>
    </row>
    <row r="300" spans="1:57" s="414" customFormat="1" ht="34" customHeight="1" x14ac:dyDescent="0.2">
      <c r="A300" s="640"/>
      <c r="B300" s="624"/>
      <c r="C300" s="631"/>
      <c r="D300" s="73" t="s">
        <v>75</v>
      </c>
      <c r="E300" s="634"/>
      <c r="F300" s="637"/>
      <c r="G300" s="147">
        <f t="shared" si="111"/>
        <v>0</v>
      </c>
      <c r="H300" s="153">
        <f t="shared" si="118"/>
        <v>0</v>
      </c>
      <c r="I300" s="150"/>
      <c r="J300" s="150"/>
      <c r="K300" s="150"/>
      <c r="L300" s="154"/>
      <c r="M300" s="79">
        <f t="shared" si="112"/>
        <v>0</v>
      </c>
      <c r="N300" s="80"/>
      <c r="O300" s="80"/>
      <c r="P300" s="80"/>
      <c r="Q300" s="80"/>
      <c r="R300" s="124"/>
      <c r="S300" s="129"/>
      <c r="T300" s="54"/>
      <c r="U300" s="54"/>
      <c r="V300" s="80"/>
      <c r="W300" s="80"/>
      <c r="X300" s="124"/>
      <c r="Y300" s="131"/>
      <c r="Z300" s="127"/>
      <c r="AA300" s="134"/>
      <c r="AB300" s="56"/>
      <c r="AC300" s="56"/>
      <c r="AD300" s="56"/>
      <c r="AE300" s="56"/>
      <c r="AF300" s="57"/>
      <c r="AG300" s="191"/>
      <c r="AH300" s="154"/>
      <c r="AI300" s="82"/>
      <c r="AJ300" s="116">
        <f>SUM(AN300:AP300)</f>
        <v>0</v>
      </c>
      <c r="AK300" s="136" t="s">
        <v>76</v>
      </c>
      <c r="AL300" s="54" t="s">
        <v>76</v>
      </c>
      <c r="AM300" s="55" t="s">
        <v>76</v>
      </c>
      <c r="AN300" s="136"/>
      <c r="AO300" s="54"/>
      <c r="AP300" s="55"/>
      <c r="AQ300" s="82" t="s">
        <v>74</v>
      </c>
      <c r="AR300" s="54" t="s">
        <v>74</v>
      </c>
      <c r="AS300" s="54" t="s">
        <v>74</v>
      </c>
      <c r="AT300" s="54" t="s">
        <v>74</v>
      </c>
      <c r="AU300" s="58" t="s">
        <v>74</v>
      </c>
      <c r="AV300" s="83">
        <f t="shared" si="117"/>
        <v>0</v>
      </c>
      <c r="AW300" s="80"/>
      <c r="AX300" s="80"/>
      <c r="AY300" s="80"/>
      <c r="AZ300" s="80"/>
      <c r="BA300" s="80"/>
      <c r="BB300" s="80"/>
      <c r="BC300" s="80"/>
      <c r="BD300" s="80"/>
      <c r="BE300" s="81"/>
    </row>
    <row r="301" spans="1:57" s="414" customFormat="1" ht="34" customHeight="1" x14ac:dyDescent="0.2">
      <c r="A301" s="640"/>
      <c r="B301" s="624"/>
      <c r="C301" s="631"/>
      <c r="D301" s="73" t="s">
        <v>77</v>
      </c>
      <c r="E301" s="634"/>
      <c r="F301" s="637"/>
      <c r="G301" s="147">
        <f t="shared" si="111"/>
        <v>0</v>
      </c>
      <c r="H301" s="153">
        <f t="shared" si="118"/>
        <v>0</v>
      </c>
      <c r="I301" s="150"/>
      <c r="J301" s="150"/>
      <c r="K301" s="150"/>
      <c r="L301" s="154"/>
      <c r="M301" s="79">
        <f t="shared" si="112"/>
        <v>0</v>
      </c>
      <c r="N301" s="80"/>
      <c r="O301" s="80"/>
      <c r="P301" s="80"/>
      <c r="Q301" s="84"/>
      <c r="R301" s="124"/>
      <c r="S301" s="129"/>
      <c r="T301" s="80"/>
      <c r="U301" s="80"/>
      <c r="V301" s="80"/>
      <c r="W301" s="80"/>
      <c r="X301" s="124"/>
      <c r="Y301" s="131"/>
      <c r="Z301" s="127"/>
      <c r="AA301" s="134"/>
      <c r="AB301" s="56"/>
      <c r="AC301" s="56"/>
      <c r="AD301" s="56"/>
      <c r="AE301" s="56"/>
      <c r="AF301" s="57"/>
      <c r="AG301" s="191"/>
      <c r="AH301" s="154"/>
      <c r="AI301" s="82"/>
      <c r="AJ301" s="116">
        <f>SUM(AK301:AM301)</f>
        <v>0</v>
      </c>
      <c r="AK301" s="136"/>
      <c r="AL301" s="54"/>
      <c r="AM301" s="55"/>
      <c r="AN301" s="136" t="s">
        <v>74</v>
      </c>
      <c r="AO301" s="54" t="s">
        <v>74</v>
      </c>
      <c r="AP301" s="55" t="s">
        <v>74</v>
      </c>
      <c r="AQ301" s="82" t="s">
        <v>74</v>
      </c>
      <c r="AR301" s="54" t="s">
        <v>74</v>
      </c>
      <c r="AS301" s="54" t="s">
        <v>74</v>
      </c>
      <c r="AT301" s="54" t="s">
        <v>74</v>
      </c>
      <c r="AU301" s="58" t="s">
        <v>74</v>
      </c>
      <c r="AV301" s="83">
        <f t="shared" si="117"/>
        <v>0</v>
      </c>
      <c r="AW301" s="80"/>
      <c r="AX301" s="80"/>
      <c r="AY301" s="80"/>
      <c r="AZ301" s="80"/>
      <c r="BA301" s="80"/>
      <c r="BB301" s="80"/>
      <c r="BC301" s="80"/>
      <c r="BD301" s="80"/>
      <c r="BE301" s="81"/>
    </row>
    <row r="302" spans="1:57" s="414" customFormat="1" ht="34" customHeight="1" x14ac:dyDescent="0.2">
      <c r="A302" s="640"/>
      <c r="B302" s="624"/>
      <c r="C302" s="631"/>
      <c r="D302" s="73" t="s">
        <v>78</v>
      </c>
      <c r="E302" s="634"/>
      <c r="F302" s="637"/>
      <c r="G302" s="147">
        <f t="shared" si="111"/>
        <v>1</v>
      </c>
      <c r="H302" s="153">
        <f t="shared" si="118"/>
        <v>0</v>
      </c>
      <c r="I302" s="150"/>
      <c r="J302" s="150"/>
      <c r="K302" s="150"/>
      <c r="L302" s="154"/>
      <c r="M302" s="79">
        <f t="shared" si="112"/>
        <v>1</v>
      </c>
      <c r="N302" s="80"/>
      <c r="O302" s="80"/>
      <c r="P302" s="80"/>
      <c r="Q302" s="80"/>
      <c r="R302" s="124">
        <v>1</v>
      </c>
      <c r="S302" s="129">
        <v>1</v>
      </c>
      <c r="T302" s="80"/>
      <c r="U302" s="80"/>
      <c r="V302" s="80"/>
      <c r="W302" s="80"/>
      <c r="X302" s="124"/>
      <c r="Y302" s="131"/>
      <c r="Z302" s="127">
        <v>1</v>
      </c>
      <c r="AA302" s="134"/>
      <c r="AB302" s="56"/>
      <c r="AC302" s="56"/>
      <c r="AD302" s="56"/>
      <c r="AE302" s="56"/>
      <c r="AF302" s="57"/>
      <c r="AG302" s="896">
        <v>62</v>
      </c>
      <c r="AH302" s="154">
        <v>20</v>
      </c>
      <c r="AI302" s="82">
        <v>50</v>
      </c>
      <c r="AJ302" s="116">
        <f>SUM(AQ302:AU302)</f>
        <v>1</v>
      </c>
      <c r="AK302" s="136" t="s">
        <v>76</v>
      </c>
      <c r="AL302" s="54" t="s">
        <v>76</v>
      </c>
      <c r="AM302" s="55" t="s">
        <v>76</v>
      </c>
      <c r="AN302" s="136" t="s">
        <v>74</v>
      </c>
      <c r="AO302" s="54" t="s">
        <v>74</v>
      </c>
      <c r="AP302" s="55" t="s">
        <v>74</v>
      </c>
      <c r="AQ302" s="142">
        <v>1</v>
      </c>
      <c r="AR302" s="62"/>
      <c r="AS302" s="62"/>
      <c r="AT302" s="62"/>
      <c r="AU302" s="64"/>
      <c r="AV302" s="83">
        <f t="shared" si="117"/>
        <v>0</v>
      </c>
      <c r="AW302" s="80"/>
      <c r="AX302" s="80"/>
      <c r="AY302" s="80"/>
      <c r="AZ302" s="80"/>
      <c r="BA302" s="80"/>
      <c r="BB302" s="80"/>
      <c r="BC302" s="80"/>
      <c r="BD302" s="80"/>
      <c r="BE302" s="81"/>
    </row>
    <row r="303" spans="1:57" s="414" customFormat="1" ht="34" customHeight="1" thickBot="1" x14ac:dyDescent="0.25">
      <c r="A303" s="641"/>
      <c r="B303" s="629"/>
      <c r="C303" s="632"/>
      <c r="D303" s="76" t="s">
        <v>79</v>
      </c>
      <c r="E303" s="635"/>
      <c r="F303" s="638"/>
      <c r="G303" s="148">
        <f t="shared" si="111"/>
        <v>0</v>
      </c>
      <c r="H303" s="155">
        <f t="shared" si="118"/>
        <v>0</v>
      </c>
      <c r="I303" s="156"/>
      <c r="J303" s="156"/>
      <c r="K303" s="156"/>
      <c r="L303" s="157"/>
      <c r="M303" s="85">
        <f t="shared" si="112"/>
        <v>0</v>
      </c>
      <c r="N303" s="86"/>
      <c r="O303" s="86"/>
      <c r="P303" s="86"/>
      <c r="Q303" s="86"/>
      <c r="R303" s="125"/>
      <c r="S303" s="130"/>
      <c r="T303" s="87"/>
      <c r="U303" s="87"/>
      <c r="V303" s="87"/>
      <c r="W303" s="87"/>
      <c r="X303" s="126"/>
      <c r="Y303" s="129"/>
      <c r="Z303" s="124"/>
      <c r="AA303" s="136"/>
      <c r="AB303" s="54"/>
      <c r="AC303" s="54"/>
      <c r="AD303" s="54"/>
      <c r="AE303" s="54"/>
      <c r="AF303" s="58"/>
      <c r="AG303" s="194"/>
      <c r="AH303" s="311"/>
      <c r="AI303" s="89"/>
      <c r="AJ303" s="117">
        <f>SUM(AQ303:AU303)</f>
        <v>0</v>
      </c>
      <c r="AK303" s="137" t="s">
        <v>74</v>
      </c>
      <c r="AL303" s="90" t="s">
        <v>74</v>
      </c>
      <c r="AM303" s="138" t="s">
        <v>74</v>
      </c>
      <c r="AN303" s="137" t="s">
        <v>74</v>
      </c>
      <c r="AO303" s="90" t="s">
        <v>76</v>
      </c>
      <c r="AP303" s="138" t="s">
        <v>76</v>
      </c>
      <c r="AQ303" s="89"/>
      <c r="AR303" s="90"/>
      <c r="AS303" s="90"/>
      <c r="AT303" s="90"/>
      <c r="AU303" s="91"/>
      <c r="AV303" s="92">
        <f t="shared" si="117"/>
        <v>0</v>
      </c>
      <c r="AW303" s="87"/>
      <c r="AX303" s="87"/>
      <c r="AY303" s="87"/>
      <c r="AZ303" s="87"/>
      <c r="BA303" s="87"/>
      <c r="BB303" s="87"/>
      <c r="BC303" s="87"/>
      <c r="BD303" s="87"/>
      <c r="BE303" s="88"/>
    </row>
    <row r="304" spans="1:57" s="414" customFormat="1" ht="34" customHeight="1" x14ac:dyDescent="0.2">
      <c r="A304" s="639" t="s">
        <v>194</v>
      </c>
      <c r="B304" s="623" t="s">
        <v>191</v>
      </c>
      <c r="C304" s="630" t="s">
        <v>192</v>
      </c>
      <c r="D304" s="72" t="s">
        <v>73</v>
      </c>
      <c r="E304" s="633">
        <v>548</v>
      </c>
      <c r="F304" s="636">
        <v>257</v>
      </c>
      <c r="G304" s="146">
        <f t="shared" si="111"/>
        <v>115</v>
      </c>
      <c r="H304" s="151">
        <v>2</v>
      </c>
      <c r="I304" s="152">
        <v>1</v>
      </c>
      <c r="J304" s="152">
        <v>1</v>
      </c>
      <c r="K304" s="152"/>
      <c r="L304" s="66"/>
      <c r="M304" s="149">
        <f t="shared" si="112"/>
        <v>113</v>
      </c>
      <c r="N304" s="121"/>
      <c r="O304" s="121"/>
      <c r="P304" s="121"/>
      <c r="Q304" s="121"/>
      <c r="R304" s="122">
        <v>113</v>
      </c>
      <c r="S304" s="128">
        <v>13</v>
      </c>
      <c r="T304" s="121"/>
      <c r="U304" s="121"/>
      <c r="V304" s="77">
        <v>87</v>
      </c>
      <c r="W304" s="121">
        <v>13</v>
      </c>
      <c r="X304" s="122"/>
      <c r="Y304" s="128">
        <v>97</v>
      </c>
      <c r="Z304" s="122">
        <v>16</v>
      </c>
      <c r="AA304" s="70"/>
      <c r="AB304" s="77">
        <v>23</v>
      </c>
      <c r="AC304" s="77">
        <v>23</v>
      </c>
      <c r="AD304" s="77">
        <v>10</v>
      </c>
      <c r="AE304" s="77">
        <v>28</v>
      </c>
      <c r="AF304" s="71">
        <v>1</v>
      </c>
      <c r="AG304" s="134">
        <v>44.7</v>
      </c>
      <c r="AH304" s="135">
        <v>25.3</v>
      </c>
      <c r="AI304" s="70">
        <v>10.8</v>
      </c>
      <c r="AJ304" s="115">
        <f>SUM(AN304:AP304)</f>
        <v>100</v>
      </c>
      <c r="AK304" s="70" t="s">
        <v>74</v>
      </c>
      <c r="AL304" s="77" t="s">
        <v>74</v>
      </c>
      <c r="AM304" s="71" t="s">
        <v>74</v>
      </c>
      <c r="AN304" s="70">
        <v>17</v>
      </c>
      <c r="AO304" s="77">
        <v>83</v>
      </c>
      <c r="AP304" s="71"/>
      <c r="AQ304" s="67" t="s">
        <v>74</v>
      </c>
      <c r="AR304" s="68" t="s">
        <v>74</v>
      </c>
      <c r="AS304" s="68" t="s">
        <v>74</v>
      </c>
      <c r="AT304" s="68" t="s">
        <v>74</v>
      </c>
      <c r="AU304" s="69" t="s">
        <v>74</v>
      </c>
      <c r="AV304" s="103">
        <v>2</v>
      </c>
      <c r="AW304" s="93"/>
      <c r="AX304" s="93"/>
      <c r="AY304" s="93"/>
      <c r="AZ304" s="93"/>
      <c r="BA304" s="93">
        <v>2</v>
      </c>
      <c r="BB304" s="93"/>
      <c r="BC304" s="93"/>
      <c r="BD304" s="93"/>
      <c r="BE304" s="78"/>
    </row>
    <row r="305" spans="1:57" s="414" customFormat="1" ht="34" customHeight="1" x14ac:dyDescent="0.2">
      <c r="A305" s="640"/>
      <c r="B305" s="624"/>
      <c r="C305" s="631"/>
      <c r="D305" s="73" t="s">
        <v>75</v>
      </c>
      <c r="E305" s="634"/>
      <c r="F305" s="637"/>
      <c r="G305" s="147">
        <f t="shared" si="111"/>
        <v>0</v>
      </c>
      <c r="H305" s="153">
        <f>SUM(I305:L305)</f>
        <v>0</v>
      </c>
      <c r="I305" s="150"/>
      <c r="J305" s="150"/>
      <c r="K305" s="150"/>
      <c r="L305" s="154"/>
      <c r="M305" s="79">
        <f t="shared" si="112"/>
        <v>0</v>
      </c>
      <c r="N305" s="80"/>
      <c r="O305" s="80"/>
      <c r="P305" s="80"/>
      <c r="Q305" s="80"/>
      <c r="R305" s="124"/>
      <c r="S305" s="129"/>
      <c r="T305" s="54"/>
      <c r="U305" s="54"/>
      <c r="V305" s="80"/>
      <c r="W305" s="80"/>
      <c r="X305" s="124"/>
      <c r="Y305" s="131"/>
      <c r="Z305" s="127"/>
      <c r="AA305" s="134"/>
      <c r="AB305" s="56"/>
      <c r="AC305" s="56"/>
      <c r="AD305" s="56"/>
      <c r="AE305" s="56"/>
      <c r="AF305" s="135"/>
      <c r="AG305" s="136"/>
      <c r="AH305" s="55"/>
      <c r="AI305" s="136"/>
      <c r="AJ305" s="116">
        <f>SUM(AN305:AP305)</f>
        <v>0</v>
      </c>
      <c r="AK305" s="136" t="s">
        <v>76</v>
      </c>
      <c r="AL305" s="54" t="s">
        <v>76</v>
      </c>
      <c r="AM305" s="55" t="s">
        <v>76</v>
      </c>
      <c r="AN305" s="136"/>
      <c r="AO305" s="54"/>
      <c r="AP305" s="55"/>
      <c r="AQ305" s="82" t="s">
        <v>74</v>
      </c>
      <c r="AR305" s="54" t="s">
        <v>74</v>
      </c>
      <c r="AS305" s="54" t="s">
        <v>74</v>
      </c>
      <c r="AT305" s="54" t="s">
        <v>74</v>
      </c>
      <c r="AU305" s="58" t="s">
        <v>74</v>
      </c>
      <c r="AV305" s="83">
        <f t="shared" ref="AV305:AV308" si="119">SUM(AW305:BE305)</f>
        <v>0</v>
      </c>
      <c r="AW305" s="80"/>
      <c r="AX305" s="80"/>
      <c r="AY305" s="80"/>
      <c r="AZ305" s="80"/>
      <c r="BA305" s="80"/>
      <c r="BB305" s="80"/>
      <c r="BC305" s="80"/>
      <c r="BD305" s="80"/>
      <c r="BE305" s="81"/>
    </row>
    <row r="306" spans="1:57" s="414" customFormat="1" ht="34" customHeight="1" x14ac:dyDescent="0.2">
      <c r="A306" s="640"/>
      <c r="B306" s="624"/>
      <c r="C306" s="631"/>
      <c r="D306" s="73" t="s">
        <v>77</v>
      </c>
      <c r="E306" s="634"/>
      <c r="F306" s="637"/>
      <c r="G306" s="147">
        <f t="shared" si="111"/>
        <v>9</v>
      </c>
      <c r="H306" s="153">
        <f t="shared" ref="H306" si="120">SUM(I306:L306)</f>
        <v>0</v>
      </c>
      <c r="I306" s="150"/>
      <c r="J306" s="150"/>
      <c r="K306" s="150"/>
      <c r="L306" s="154"/>
      <c r="M306" s="79">
        <f t="shared" si="112"/>
        <v>9</v>
      </c>
      <c r="N306" s="80"/>
      <c r="O306" s="80">
        <v>9</v>
      </c>
      <c r="P306" s="80"/>
      <c r="Q306" s="84"/>
      <c r="R306" s="124"/>
      <c r="S306" s="129"/>
      <c r="T306" s="80"/>
      <c r="U306" s="80">
        <v>9</v>
      </c>
      <c r="V306" s="80"/>
      <c r="W306" s="80"/>
      <c r="X306" s="124"/>
      <c r="Y306" s="131">
        <v>7</v>
      </c>
      <c r="Z306" s="127">
        <v>2</v>
      </c>
      <c r="AA306" s="134"/>
      <c r="AB306" s="56">
        <v>3</v>
      </c>
      <c r="AC306" s="56">
        <v>3</v>
      </c>
      <c r="AD306" s="56"/>
      <c r="AE306" s="56">
        <v>1</v>
      </c>
      <c r="AF306" s="135"/>
      <c r="AG306" s="136">
        <v>44.1</v>
      </c>
      <c r="AH306" s="55">
        <v>25.8</v>
      </c>
      <c r="AI306" s="136">
        <v>85.3</v>
      </c>
      <c r="AJ306" s="116">
        <v>9</v>
      </c>
      <c r="AK306" s="136">
        <v>3</v>
      </c>
      <c r="AL306" s="54">
        <v>6</v>
      </c>
      <c r="AM306" s="55"/>
      <c r="AN306" s="136" t="s">
        <v>74</v>
      </c>
      <c r="AO306" s="54" t="s">
        <v>74</v>
      </c>
      <c r="AP306" s="55" t="s">
        <v>74</v>
      </c>
      <c r="AQ306" s="82" t="s">
        <v>74</v>
      </c>
      <c r="AR306" s="54" t="s">
        <v>74</v>
      </c>
      <c r="AS306" s="54" t="s">
        <v>74</v>
      </c>
      <c r="AT306" s="54" t="s">
        <v>74</v>
      </c>
      <c r="AU306" s="58" t="s">
        <v>74</v>
      </c>
      <c r="AV306" s="83">
        <f t="shared" si="119"/>
        <v>0</v>
      </c>
      <c r="AW306" s="80"/>
      <c r="AX306" s="80"/>
      <c r="AY306" s="80"/>
      <c r="AZ306" s="80"/>
      <c r="BA306" s="80"/>
      <c r="BB306" s="80"/>
      <c r="BC306" s="80"/>
      <c r="BD306" s="80"/>
      <c r="BE306" s="81"/>
    </row>
    <row r="307" spans="1:57" s="414" customFormat="1" ht="34" customHeight="1" x14ac:dyDescent="0.2">
      <c r="A307" s="640"/>
      <c r="B307" s="624"/>
      <c r="C307" s="631"/>
      <c r="D307" s="73" t="s">
        <v>78</v>
      </c>
      <c r="E307" s="634"/>
      <c r="F307" s="637"/>
      <c r="G307" s="147">
        <f t="shared" si="111"/>
        <v>714</v>
      </c>
      <c r="H307" s="153">
        <v>31</v>
      </c>
      <c r="I307" s="150">
        <v>27</v>
      </c>
      <c r="J307" s="150">
        <v>2</v>
      </c>
      <c r="K307" s="150">
        <v>2</v>
      </c>
      <c r="L307" s="154"/>
      <c r="M307" s="79">
        <f t="shared" si="112"/>
        <v>695</v>
      </c>
      <c r="N307" s="80"/>
      <c r="O307" s="80"/>
      <c r="P307" s="80"/>
      <c r="Q307" s="80"/>
      <c r="R307" s="124">
        <v>695</v>
      </c>
      <c r="S307" s="129">
        <v>82</v>
      </c>
      <c r="T307" s="80"/>
      <c r="U307" s="80"/>
      <c r="V307" s="80">
        <v>523</v>
      </c>
      <c r="W307" s="80">
        <v>90</v>
      </c>
      <c r="X307" s="124"/>
      <c r="Y307" s="131">
        <v>592</v>
      </c>
      <c r="Z307" s="127">
        <v>103</v>
      </c>
      <c r="AA307" s="134"/>
      <c r="AB307" s="56">
        <v>108</v>
      </c>
      <c r="AC307" s="56">
        <v>103</v>
      </c>
      <c r="AD307" s="56">
        <v>48</v>
      </c>
      <c r="AE307" s="56">
        <v>167</v>
      </c>
      <c r="AF307" s="135">
        <v>21</v>
      </c>
      <c r="AG307" s="136">
        <v>43</v>
      </c>
      <c r="AH307" s="55">
        <v>24.7</v>
      </c>
      <c r="AI307" s="136">
        <v>102.2</v>
      </c>
      <c r="AJ307" s="116">
        <f>SUM(AQ307:AU307)</f>
        <v>613</v>
      </c>
      <c r="AK307" s="136" t="s">
        <v>76</v>
      </c>
      <c r="AL307" s="54" t="s">
        <v>76</v>
      </c>
      <c r="AM307" s="55" t="s">
        <v>76</v>
      </c>
      <c r="AN307" s="136" t="s">
        <v>74</v>
      </c>
      <c r="AO307" s="54" t="s">
        <v>74</v>
      </c>
      <c r="AP307" s="55" t="s">
        <v>74</v>
      </c>
      <c r="AQ307" s="142">
        <v>23</v>
      </c>
      <c r="AR307" s="62">
        <v>48</v>
      </c>
      <c r="AS307" s="62">
        <v>472</v>
      </c>
      <c r="AT307" s="62">
        <v>56</v>
      </c>
      <c r="AU307" s="64">
        <v>14</v>
      </c>
      <c r="AV307" s="83">
        <v>19</v>
      </c>
      <c r="AW307" s="80"/>
      <c r="AX307" s="80">
        <v>1</v>
      </c>
      <c r="AY307" s="80"/>
      <c r="AZ307" s="80">
        <v>1</v>
      </c>
      <c r="BA307" s="80">
        <v>15</v>
      </c>
      <c r="BB307" s="80"/>
      <c r="BC307" s="80"/>
      <c r="BD307" s="80">
        <v>2</v>
      </c>
      <c r="BE307" s="81"/>
    </row>
    <row r="308" spans="1:57" s="414" customFormat="1" ht="34" customHeight="1" thickBot="1" x14ac:dyDescent="0.25">
      <c r="A308" s="640"/>
      <c r="B308" s="642"/>
      <c r="C308" s="643"/>
      <c r="D308" s="75" t="s">
        <v>79</v>
      </c>
      <c r="E308" s="635"/>
      <c r="F308" s="638"/>
      <c r="G308" s="148">
        <f t="shared" si="111"/>
        <v>0</v>
      </c>
      <c r="H308" s="155">
        <f t="shared" ref="H308" si="121">SUM(I308:L308)</f>
        <v>0</v>
      </c>
      <c r="I308" s="156"/>
      <c r="J308" s="156"/>
      <c r="K308" s="156"/>
      <c r="L308" s="157"/>
      <c r="M308" s="85">
        <f t="shared" si="112"/>
        <v>0</v>
      </c>
      <c r="N308" s="86"/>
      <c r="O308" s="86"/>
      <c r="P308" s="86"/>
      <c r="Q308" s="86"/>
      <c r="R308" s="125"/>
      <c r="S308" s="130"/>
      <c r="T308" s="87"/>
      <c r="U308" s="87"/>
      <c r="V308" s="87"/>
      <c r="W308" s="87"/>
      <c r="X308" s="126"/>
      <c r="Y308" s="129"/>
      <c r="Z308" s="124"/>
      <c r="AA308" s="136"/>
      <c r="AB308" s="54"/>
      <c r="AC308" s="54"/>
      <c r="AD308" s="54"/>
      <c r="AE308" s="54"/>
      <c r="AF308" s="55"/>
      <c r="AG308" s="139"/>
      <c r="AH308" s="140"/>
      <c r="AI308" s="137"/>
      <c r="AJ308" s="117">
        <f>SUM(AQ308:AU308)</f>
        <v>0</v>
      </c>
      <c r="AK308" s="137" t="s">
        <v>74</v>
      </c>
      <c r="AL308" s="90" t="s">
        <v>74</v>
      </c>
      <c r="AM308" s="138" t="s">
        <v>74</v>
      </c>
      <c r="AN308" s="137" t="s">
        <v>74</v>
      </c>
      <c r="AO308" s="90" t="s">
        <v>76</v>
      </c>
      <c r="AP308" s="138" t="s">
        <v>76</v>
      </c>
      <c r="AQ308" s="89"/>
      <c r="AR308" s="90"/>
      <c r="AS308" s="90"/>
      <c r="AT308" s="90"/>
      <c r="AU308" s="91"/>
      <c r="AV308" s="92">
        <f t="shared" si="119"/>
        <v>0</v>
      </c>
      <c r="AW308" s="87"/>
      <c r="AX308" s="87"/>
      <c r="AY308" s="87"/>
      <c r="AZ308" s="87"/>
      <c r="BA308" s="87"/>
      <c r="BB308" s="87"/>
      <c r="BC308" s="87"/>
      <c r="BD308" s="87"/>
      <c r="BE308" s="88"/>
    </row>
    <row r="309" spans="1:57" s="414" customFormat="1" ht="34" customHeight="1" x14ac:dyDescent="0.2">
      <c r="A309" s="640"/>
      <c r="B309" s="623" t="s">
        <v>193</v>
      </c>
      <c r="C309" s="630">
        <v>2006707</v>
      </c>
      <c r="D309" s="72" t="s">
        <v>73</v>
      </c>
      <c r="E309" s="633">
        <v>15</v>
      </c>
      <c r="F309" s="636"/>
      <c r="G309" s="146">
        <f t="shared" si="111"/>
        <v>0</v>
      </c>
      <c r="H309" s="151">
        <f t="shared" ref="H309:H313" si="122">SUM(I309:L309)</f>
        <v>0</v>
      </c>
      <c r="I309" s="152"/>
      <c r="J309" s="152"/>
      <c r="K309" s="152"/>
      <c r="L309" s="66"/>
      <c r="M309" s="149">
        <f t="shared" si="112"/>
        <v>0</v>
      </c>
      <c r="N309" s="121"/>
      <c r="O309" s="121"/>
      <c r="P309" s="121"/>
      <c r="Q309" s="121"/>
      <c r="R309" s="122"/>
      <c r="S309" s="128"/>
      <c r="T309" s="121"/>
      <c r="U309" s="121"/>
      <c r="V309" s="77"/>
      <c r="W309" s="121"/>
      <c r="X309" s="122"/>
      <c r="Y309" s="128"/>
      <c r="Z309" s="122"/>
      <c r="AA309" s="70"/>
      <c r="AB309" s="77"/>
      <c r="AC309" s="77"/>
      <c r="AD309" s="77"/>
      <c r="AE309" s="77"/>
      <c r="AF309" s="71"/>
      <c r="AG309" s="70"/>
      <c r="AH309" s="71"/>
      <c r="AI309" s="70"/>
      <c r="AJ309" s="115">
        <f>SUM(AN309:AP309)</f>
        <v>0</v>
      </c>
      <c r="AK309" s="70" t="s">
        <v>74</v>
      </c>
      <c r="AL309" s="77" t="s">
        <v>74</v>
      </c>
      <c r="AM309" s="71" t="s">
        <v>74</v>
      </c>
      <c r="AN309" s="70"/>
      <c r="AO309" s="77"/>
      <c r="AP309" s="71"/>
      <c r="AQ309" s="67" t="s">
        <v>74</v>
      </c>
      <c r="AR309" s="68" t="s">
        <v>74</v>
      </c>
      <c r="AS309" s="68" t="s">
        <v>74</v>
      </c>
      <c r="AT309" s="68" t="s">
        <v>74</v>
      </c>
      <c r="AU309" s="69" t="s">
        <v>74</v>
      </c>
      <c r="AV309" s="103">
        <f t="shared" ref="AV309:AV313" si="123">SUM(AW309:BE309)</f>
        <v>0</v>
      </c>
      <c r="AW309" s="93"/>
      <c r="AX309" s="93"/>
      <c r="AY309" s="93"/>
      <c r="AZ309" s="93"/>
      <c r="BA309" s="93"/>
      <c r="BB309" s="93"/>
      <c r="BC309" s="93"/>
      <c r="BD309" s="93"/>
      <c r="BE309" s="78"/>
    </row>
    <row r="310" spans="1:57" s="414" customFormat="1" ht="34" customHeight="1" x14ac:dyDescent="0.2">
      <c r="A310" s="640"/>
      <c r="B310" s="624"/>
      <c r="C310" s="631"/>
      <c r="D310" s="73" t="s">
        <v>75</v>
      </c>
      <c r="E310" s="634"/>
      <c r="F310" s="637"/>
      <c r="G310" s="147">
        <f t="shared" si="111"/>
        <v>0</v>
      </c>
      <c r="H310" s="153">
        <f t="shared" si="122"/>
        <v>0</v>
      </c>
      <c r="I310" s="150"/>
      <c r="J310" s="150"/>
      <c r="K310" s="150"/>
      <c r="L310" s="154"/>
      <c r="M310" s="79">
        <f t="shared" si="112"/>
        <v>0</v>
      </c>
      <c r="N310" s="80"/>
      <c r="O310" s="80"/>
      <c r="P310" s="80"/>
      <c r="Q310" s="80"/>
      <c r="R310" s="124"/>
      <c r="S310" s="129"/>
      <c r="T310" s="54"/>
      <c r="U310" s="54"/>
      <c r="V310" s="80"/>
      <c r="W310" s="80"/>
      <c r="X310" s="124"/>
      <c r="Y310" s="131"/>
      <c r="Z310" s="127"/>
      <c r="AA310" s="134"/>
      <c r="AB310" s="56"/>
      <c r="AC310" s="56"/>
      <c r="AD310" s="56"/>
      <c r="AE310" s="56"/>
      <c r="AF310" s="135"/>
      <c r="AG310" s="136"/>
      <c r="AH310" s="55"/>
      <c r="AI310" s="136"/>
      <c r="AJ310" s="116">
        <f>SUM(AN310:AP310)</f>
        <v>0</v>
      </c>
      <c r="AK310" s="136" t="s">
        <v>76</v>
      </c>
      <c r="AL310" s="54" t="s">
        <v>76</v>
      </c>
      <c r="AM310" s="55" t="s">
        <v>76</v>
      </c>
      <c r="AN310" s="136"/>
      <c r="AO310" s="54"/>
      <c r="AP310" s="55"/>
      <c r="AQ310" s="82" t="s">
        <v>74</v>
      </c>
      <c r="AR310" s="54" t="s">
        <v>74</v>
      </c>
      <c r="AS310" s="54" t="s">
        <v>74</v>
      </c>
      <c r="AT310" s="54" t="s">
        <v>74</v>
      </c>
      <c r="AU310" s="58" t="s">
        <v>74</v>
      </c>
      <c r="AV310" s="83">
        <f t="shared" si="123"/>
        <v>0</v>
      </c>
      <c r="AW310" s="80"/>
      <c r="AX310" s="80"/>
      <c r="AY310" s="80"/>
      <c r="AZ310" s="80"/>
      <c r="BA310" s="80"/>
      <c r="BB310" s="80"/>
      <c r="BC310" s="80"/>
      <c r="BD310" s="80"/>
      <c r="BE310" s="81"/>
    </row>
    <row r="311" spans="1:57" s="414" customFormat="1" ht="34" customHeight="1" x14ac:dyDescent="0.2">
      <c r="A311" s="640"/>
      <c r="B311" s="624"/>
      <c r="C311" s="631"/>
      <c r="D311" s="73" t="s">
        <v>77</v>
      </c>
      <c r="E311" s="634"/>
      <c r="F311" s="637"/>
      <c r="G311" s="147">
        <f t="shared" si="111"/>
        <v>0</v>
      </c>
      <c r="H311" s="153">
        <f t="shared" si="122"/>
        <v>0</v>
      </c>
      <c r="I311" s="150"/>
      <c r="J311" s="150"/>
      <c r="K311" s="150"/>
      <c r="L311" s="154"/>
      <c r="M311" s="79">
        <f t="shared" si="112"/>
        <v>0</v>
      </c>
      <c r="N311" s="80"/>
      <c r="O311" s="80"/>
      <c r="P311" s="80"/>
      <c r="Q311" s="84"/>
      <c r="R311" s="124"/>
      <c r="S311" s="129"/>
      <c r="T311" s="80"/>
      <c r="U311" s="80"/>
      <c r="V311" s="80"/>
      <c r="W311" s="80"/>
      <c r="X311" s="124"/>
      <c r="Y311" s="131"/>
      <c r="Z311" s="127"/>
      <c r="AA311" s="134"/>
      <c r="AB311" s="56"/>
      <c r="AC311" s="56"/>
      <c r="AD311" s="56"/>
      <c r="AE311" s="56"/>
      <c r="AF311" s="135"/>
      <c r="AG311" s="136"/>
      <c r="AH311" s="55"/>
      <c r="AI311" s="136"/>
      <c r="AJ311" s="116">
        <f>SUM(AK311:AM311)</f>
        <v>0</v>
      </c>
      <c r="AK311" s="136"/>
      <c r="AL311" s="54"/>
      <c r="AM311" s="55"/>
      <c r="AN311" s="136" t="s">
        <v>74</v>
      </c>
      <c r="AO311" s="54" t="s">
        <v>74</v>
      </c>
      <c r="AP311" s="55" t="s">
        <v>74</v>
      </c>
      <c r="AQ311" s="82" t="s">
        <v>74</v>
      </c>
      <c r="AR311" s="54" t="s">
        <v>74</v>
      </c>
      <c r="AS311" s="54" t="s">
        <v>74</v>
      </c>
      <c r="AT311" s="54" t="s">
        <v>74</v>
      </c>
      <c r="AU311" s="58" t="s">
        <v>74</v>
      </c>
      <c r="AV311" s="83">
        <f t="shared" si="123"/>
        <v>0</v>
      </c>
      <c r="AW311" s="80"/>
      <c r="AX311" s="80"/>
      <c r="AY311" s="80"/>
      <c r="AZ311" s="80"/>
      <c r="BA311" s="80"/>
      <c r="BB311" s="80"/>
      <c r="BC311" s="80"/>
      <c r="BD311" s="80"/>
      <c r="BE311" s="81"/>
    </row>
    <row r="312" spans="1:57" s="414" customFormat="1" ht="34" customHeight="1" x14ac:dyDescent="0.2">
      <c r="A312" s="640"/>
      <c r="B312" s="624"/>
      <c r="C312" s="631"/>
      <c r="D312" s="73" t="s">
        <v>78</v>
      </c>
      <c r="E312" s="634"/>
      <c r="F312" s="637"/>
      <c r="G312" s="147">
        <f t="shared" si="111"/>
        <v>12</v>
      </c>
      <c r="H312" s="153">
        <v>1</v>
      </c>
      <c r="I312" s="150"/>
      <c r="J312" s="150"/>
      <c r="K312" s="150">
        <v>1</v>
      </c>
      <c r="L312" s="154"/>
      <c r="M312" s="79">
        <f t="shared" si="112"/>
        <v>10</v>
      </c>
      <c r="N312" s="80"/>
      <c r="O312" s="80"/>
      <c r="P312" s="80"/>
      <c r="Q312" s="80"/>
      <c r="R312" s="124">
        <v>10</v>
      </c>
      <c r="S312" s="129"/>
      <c r="T312" s="80"/>
      <c r="U312" s="80"/>
      <c r="V312" s="80"/>
      <c r="W312" s="80">
        <v>10</v>
      </c>
      <c r="X312" s="124"/>
      <c r="Y312" s="131">
        <v>7</v>
      </c>
      <c r="Z312" s="127">
        <v>3</v>
      </c>
      <c r="AA312" s="134"/>
      <c r="AB312" s="56">
        <v>5</v>
      </c>
      <c r="AC312" s="56">
        <v>5</v>
      </c>
      <c r="AD312" s="56"/>
      <c r="AE312" s="56">
        <v>4</v>
      </c>
      <c r="AF312" s="135">
        <v>10</v>
      </c>
      <c r="AG312" s="136">
        <v>45.2</v>
      </c>
      <c r="AH312" s="55">
        <v>25.4</v>
      </c>
      <c r="AI312" s="136">
        <v>100</v>
      </c>
      <c r="AJ312" s="116">
        <v>10</v>
      </c>
      <c r="AK312" s="136" t="s">
        <v>76</v>
      </c>
      <c r="AL312" s="54" t="s">
        <v>76</v>
      </c>
      <c r="AM312" s="55" t="s">
        <v>76</v>
      </c>
      <c r="AN312" s="136" t="s">
        <v>74</v>
      </c>
      <c r="AO312" s="54" t="s">
        <v>74</v>
      </c>
      <c r="AP312" s="55" t="s">
        <v>74</v>
      </c>
      <c r="AQ312" s="142"/>
      <c r="AR312" s="62">
        <v>3</v>
      </c>
      <c r="AS312" s="62">
        <v>7</v>
      </c>
      <c r="AT312" s="62"/>
      <c r="AU312" s="64"/>
      <c r="AV312" s="83">
        <v>2</v>
      </c>
      <c r="AW312" s="80"/>
      <c r="AX312" s="80"/>
      <c r="AY312" s="80"/>
      <c r="AZ312" s="80"/>
      <c r="BA312" s="80"/>
      <c r="BB312" s="80"/>
      <c r="BC312" s="80"/>
      <c r="BD312" s="80">
        <v>2</v>
      </c>
      <c r="BE312" s="81"/>
    </row>
    <row r="313" spans="1:57" s="414" customFormat="1" ht="34" customHeight="1" thickBot="1" x14ac:dyDescent="0.25">
      <c r="A313" s="641"/>
      <c r="B313" s="629"/>
      <c r="C313" s="632"/>
      <c r="D313" s="76" t="s">
        <v>79</v>
      </c>
      <c r="E313" s="635"/>
      <c r="F313" s="638"/>
      <c r="G313" s="148">
        <f t="shared" si="111"/>
        <v>0</v>
      </c>
      <c r="H313" s="155">
        <f t="shared" si="122"/>
        <v>0</v>
      </c>
      <c r="I313" s="156"/>
      <c r="J313" s="156"/>
      <c r="K313" s="156"/>
      <c r="L313" s="157"/>
      <c r="M313" s="85">
        <f t="shared" si="112"/>
        <v>0</v>
      </c>
      <c r="N313" s="86"/>
      <c r="O313" s="86"/>
      <c r="P313" s="86"/>
      <c r="Q313" s="86"/>
      <c r="R313" s="125"/>
      <c r="S313" s="130"/>
      <c r="T313" s="87"/>
      <c r="U313" s="87"/>
      <c r="V313" s="87"/>
      <c r="W313" s="87"/>
      <c r="X313" s="126"/>
      <c r="Y313" s="129"/>
      <c r="Z313" s="124"/>
      <c r="AA313" s="136"/>
      <c r="AB313" s="54"/>
      <c r="AC313" s="54"/>
      <c r="AD313" s="54"/>
      <c r="AE313" s="54"/>
      <c r="AF313" s="55"/>
      <c r="AG313" s="139"/>
      <c r="AH313" s="140"/>
      <c r="AI313" s="137"/>
      <c r="AJ313" s="117">
        <f>SUM(AQ313:AU313)</f>
        <v>0</v>
      </c>
      <c r="AK313" s="137" t="s">
        <v>74</v>
      </c>
      <c r="AL313" s="90" t="s">
        <v>74</v>
      </c>
      <c r="AM313" s="138" t="s">
        <v>74</v>
      </c>
      <c r="AN313" s="137" t="s">
        <v>74</v>
      </c>
      <c r="AO313" s="90" t="s">
        <v>76</v>
      </c>
      <c r="AP313" s="138" t="s">
        <v>76</v>
      </c>
      <c r="AQ313" s="89"/>
      <c r="AR313" s="90"/>
      <c r="AS313" s="90"/>
      <c r="AT313" s="90"/>
      <c r="AU313" s="91"/>
      <c r="AV313" s="92">
        <f t="shared" si="123"/>
        <v>0</v>
      </c>
      <c r="AW313" s="87"/>
      <c r="AX313" s="87"/>
      <c r="AY313" s="87"/>
      <c r="AZ313" s="87"/>
      <c r="BA313" s="87"/>
      <c r="BB313" s="87"/>
      <c r="BC313" s="87"/>
      <c r="BD313" s="87"/>
      <c r="BE313" s="88"/>
    </row>
    <row r="314" spans="1:57" s="414" customFormat="1" ht="34" customHeight="1" x14ac:dyDescent="0.2">
      <c r="A314" s="678" t="s">
        <v>214</v>
      </c>
      <c r="B314" s="646" t="s">
        <v>195</v>
      </c>
      <c r="C314" s="658" t="s">
        <v>196</v>
      </c>
      <c r="D314" s="72" t="s">
        <v>73</v>
      </c>
      <c r="E314" s="633">
        <v>325</v>
      </c>
      <c r="F314" s="636">
        <f>E314-SUM(M314:M318)</f>
        <v>31</v>
      </c>
      <c r="G314" s="146">
        <f t="shared" si="111"/>
        <v>143</v>
      </c>
      <c r="H314" s="151">
        <f>SUM(I314:L314)</f>
        <v>3</v>
      </c>
      <c r="I314" s="152">
        <v>3</v>
      </c>
      <c r="J314" s="152"/>
      <c r="K314" s="152"/>
      <c r="L314" s="66"/>
      <c r="M314" s="149">
        <f t="shared" si="112"/>
        <v>139</v>
      </c>
      <c r="N314" s="121">
        <v>139</v>
      </c>
      <c r="O314" s="121"/>
      <c r="P314" s="121"/>
      <c r="Q314" s="121"/>
      <c r="R314" s="122"/>
      <c r="S314" s="128">
        <v>1</v>
      </c>
      <c r="T314" s="121">
        <v>9</v>
      </c>
      <c r="U314" s="121">
        <v>0</v>
      </c>
      <c r="V314" s="77">
        <v>127</v>
      </c>
      <c r="W314" s="121">
        <v>2</v>
      </c>
      <c r="X314" s="122"/>
      <c r="Y314" s="128">
        <v>124</v>
      </c>
      <c r="Z314" s="122">
        <v>15</v>
      </c>
      <c r="AA314" s="70"/>
      <c r="AB314" s="77">
        <v>15</v>
      </c>
      <c r="AC314" s="77">
        <v>14</v>
      </c>
      <c r="AD314" s="77">
        <v>9</v>
      </c>
      <c r="AE314" s="77">
        <v>83</v>
      </c>
      <c r="AF314" s="71">
        <v>10</v>
      </c>
      <c r="AG314" s="70">
        <v>41.1</v>
      </c>
      <c r="AH314" s="71">
        <v>18.3</v>
      </c>
      <c r="AI314" s="70">
        <v>9.9</v>
      </c>
      <c r="AJ314" s="115">
        <f>SUM(AN314:AP314)</f>
        <v>139</v>
      </c>
      <c r="AK314" s="70" t="s">
        <v>74</v>
      </c>
      <c r="AL314" s="77" t="s">
        <v>74</v>
      </c>
      <c r="AM314" s="71" t="s">
        <v>74</v>
      </c>
      <c r="AN314" s="70">
        <v>33</v>
      </c>
      <c r="AO314" s="77">
        <v>104</v>
      </c>
      <c r="AP314" s="71">
        <v>2</v>
      </c>
      <c r="AQ314" s="67" t="s">
        <v>74</v>
      </c>
      <c r="AR314" s="68" t="s">
        <v>74</v>
      </c>
      <c r="AS314" s="68" t="s">
        <v>74</v>
      </c>
      <c r="AT314" s="68" t="s">
        <v>74</v>
      </c>
      <c r="AU314" s="69" t="s">
        <v>74</v>
      </c>
      <c r="AV314" s="103">
        <f>SUM(AW314:BE314)</f>
        <v>4</v>
      </c>
      <c r="AW314" s="93"/>
      <c r="AX314" s="93"/>
      <c r="AY314" s="93"/>
      <c r="AZ314" s="93"/>
      <c r="BA314" s="93">
        <v>2</v>
      </c>
      <c r="BB314" s="93"/>
      <c r="BC314" s="93">
        <v>1</v>
      </c>
      <c r="BD314" s="93">
        <v>0</v>
      </c>
      <c r="BE314" s="78">
        <v>1</v>
      </c>
    </row>
    <row r="315" spans="1:57" s="414" customFormat="1" ht="34" customHeight="1" x14ac:dyDescent="0.2">
      <c r="A315" s="679"/>
      <c r="B315" s="647"/>
      <c r="C315" s="659"/>
      <c r="D315" s="73" t="s">
        <v>75</v>
      </c>
      <c r="E315" s="634"/>
      <c r="F315" s="637"/>
      <c r="G315" s="147">
        <f t="shared" si="111"/>
        <v>0</v>
      </c>
      <c r="H315" s="153">
        <f>SUM(I315:L315)</f>
        <v>0</v>
      </c>
      <c r="I315" s="150"/>
      <c r="J315" s="150"/>
      <c r="K315" s="150"/>
      <c r="L315" s="154"/>
      <c r="M315" s="79">
        <f t="shared" si="112"/>
        <v>0</v>
      </c>
      <c r="N315" s="80"/>
      <c r="O315" s="80"/>
      <c r="P315" s="80"/>
      <c r="Q315" s="80"/>
      <c r="R315" s="124"/>
      <c r="S315" s="129"/>
      <c r="T315" s="54"/>
      <c r="U315" s="54"/>
      <c r="V315" s="80"/>
      <c r="W315" s="80"/>
      <c r="X315" s="124"/>
      <c r="Y315" s="131"/>
      <c r="Z315" s="127"/>
      <c r="AA315" s="134"/>
      <c r="AB315" s="56"/>
      <c r="AC315" s="56"/>
      <c r="AD315" s="56"/>
      <c r="AE315" s="56"/>
      <c r="AF315" s="135"/>
      <c r="AG315" s="136"/>
      <c r="AH315" s="55"/>
      <c r="AI315" s="136"/>
      <c r="AJ315" s="116">
        <f>SUM(AN315:AP315)</f>
        <v>0</v>
      </c>
      <c r="AK315" s="136" t="s">
        <v>76</v>
      </c>
      <c r="AL315" s="54" t="s">
        <v>76</v>
      </c>
      <c r="AM315" s="55" t="s">
        <v>76</v>
      </c>
      <c r="AN315" s="136"/>
      <c r="AO315" s="54"/>
      <c r="AP315" s="55"/>
      <c r="AQ315" s="82" t="s">
        <v>74</v>
      </c>
      <c r="AR315" s="54" t="s">
        <v>74</v>
      </c>
      <c r="AS315" s="54" t="s">
        <v>74</v>
      </c>
      <c r="AT315" s="54" t="s">
        <v>74</v>
      </c>
      <c r="AU315" s="58" t="s">
        <v>74</v>
      </c>
      <c r="AV315" s="83">
        <f t="shared" ref="AV315:AV328" si="124">SUM(AW315:BE315)</f>
        <v>0</v>
      </c>
      <c r="AW315" s="80"/>
      <c r="AX315" s="80"/>
      <c r="AY315" s="80"/>
      <c r="AZ315" s="80"/>
      <c r="BA315" s="80"/>
      <c r="BB315" s="80"/>
      <c r="BC315" s="80"/>
      <c r="BD315" s="80"/>
      <c r="BE315" s="81"/>
    </row>
    <row r="316" spans="1:57" s="414" customFormat="1" ht="34" customHeight="1" x14ac:dyDescent="0.2">
      <c r="A316" s="679"/>
      <c r="B316" s="647"/>
      <c r="C316" s="659"/>
      <c r="D316" s="73" t="s">
        <v>77</v>
      </c>
      <c r="E316" s="634"/>
      <c r="F316" s="637"/>
      <c r="G316" s="147">
        <f t="shared" si="111"/>
        <v>7</v>
      </c>
      <c r="H316" s="153">
        <f t="shared" ref="H316:H322" si="125">SUM(I316:L316)</f>
        <v>2</v>
      </c>
      <c r="I316" s="150">
        <v>2</v>
      </c>
      <c r="J316" s="150"/>
      <c r="K316" s="150"/>
      <c r="L316" s="154"/>
      <c r="M316" s="79">
        <f t="shared" si="112"/>
        <v>7</v>
      </c>
      <c r="N316" s="80"/>
      <c r="O316" s="80">
        <v>7</v>
      </c>
      <c r="P316" s="80"/>
      <c r="Q316" s="84"/>
      <c r="R316" s="124"/>
      <c r="S316" s="129"/>
      <c r="T316" s="80"/>
      <c r="U316" s="80">
        <v>7</v>
      </c>
      <c r="V316" s="80"/>
      <c r="W316" s="80"/>
      <c r="X316" s="124"/>
      <c r="Y316" s="131">
        <v>7</v>
      </c>
      <c r="Z316" s="127"/>
      <c r="AA316" s="134"/>
      <c r="AB316" s="56"/>
      <c r="AC316" s="56"/>
      <c r="AD316" s="56">
        <v>1</v>
      </c>
      <c r="AE316" s="56">
        <v>3</v>
      </c>
      <c r="AF316" s="135"/>
      <c r="AG316" s="136">
        <v>45.2</v>
      </c>
      <c r="AH316" s="55">
        <v>16.2</v>
      </c>
      <c r="AI316" s="136">
        <v>96</v>
      </c>
      <c r="AJ316" s="116">
        <f>SUM(AK316:AM316)</f>
        <v>7</v>
      </c>
      <c r="AK316" s="136">
        <v>3</v>
      </c>
      <c r="AL316" s="54">
        <v>1</v>
      </c>
      <c r="AM316" s="55">
        <v>3</v>
      </c>
      <c r="AN316" s="136" t="s">
        <v>74</v>
      </c>
      <c r="AO316" s="54" t="s">
        <v>74</v>
      </c>
      <c r="AP316" s="55" t="s">
        <v>74</v>
      </c>
      <c r="AQ316" s="82" t="s">
        <v>74</v>
      </c>
      <c r="AR316" s="54" t="s">
        <v>74</v>
      </c>
      <c r="AS316" s="54" t="s">
        <v>74</v>
      </c>
      <c r="AT316" s="54" t="s">
        <v>74</v>
      </c>
      <c r="AU316" s="58" t="s">
        <v>74</v>
      </c>
      <c r="AV316" s="83">
        <f t="shared" si="124"/>
        <v>0</v>
      </c>
      <c r="AW316" s="80"/>
      <c r="AX316" s="80"/>
      <c r="AY316" s="80"/>
      <c r="AZ316" s="80"/>
      <c r="BA316" s="80"/>
      <c r="BB316" s="80"/>
      <c r="BC316" s="80"/>
      <c r="BD316" s="80"/>
      <c r="BE316" s="81"/>
    </row>
    <row r="317" spans="1:57" s="414" customFormat="1" ht="34" customHeight="1" x14ac:dyDescent="0.2">
      <c r="A317" s="679"/>
      <c r="B317" s="647"/>
      <c r="C317" s="659"/>
      <c r="D317" s="73" t="s">
        <v>78</v>
      </c>
      <c r="E317" s="634"/>
      <c r="F317" s="637"/>
      <c r="G317" s="147">
        <f t="shared" si="111"/>
        <v>152</v>
      </c>
      <c r="H317" s="153">
        <f t="shared" si="125"/>
        <v>2</v>
      </c>
      <c r="I317" s="150">
        <v>2</v>
      </c>
      <c r="J317" s="150"/>
      <c r="K317" s="150"/>
      <c r="L317" s="154"/>
      <c r="M317" s="79">
        <f t="shared" si="112"/>
        <v>148</v>
      </c>
      <c r="N317" s="80">
        <v>135</v>
      </c>
      <c r="O317" s="80"/>
      <c r="P317" s="80"/>
      <c r="Q317" s="80"/>
      <c r="R317" s="124">
        <v>13</v>
      </c>
      <c r="S317" s="129">
        <v>1</v>
      </c>
      <c r="T317" s="80">
        <v>4</v>
      </c>
      <c r="U317" s="80"/>
      <c r="V317" s="80">
        <v>137</v>
      </c>
      <c r="W317" s="80">
        <v>6</v>
      </c>
      <c r="X317" s="124"/>
      <c r="Y317" s="131">
        <v>128</v>
      </c>
      <c r="Z317" s="127">
        <v>20</v>
      </c>
      <c r="AA317" s="134"/>
      <c r="AB317" s="56">
        <v>28</v>
      </c>
      <c r="AC317" s="56">
        <v>25</v>
      </c>
      <c r="AD317" s="56">
        <v>31</v>
      </c>
      <c r="AE317" s="56">
        <v>113</v>
      </c>
      <c r="AF317" s="135">
        <v>29</v>
      </c>
      <c r="AG317" s="136">
        <v>42.6</v>
      </c>
      <c r="AH317" s="55">
        <v>22.4</v>
      </c>
      <c r="AI317" s="136">
        <v>116.5</v>
      </c>
      <c r="AJ317" s="116">
        <f>SUM(AQ317:AU317)</f>
        <v>148</v>
      </c>
      <c r="AK317" s="136" t="s">
        <v>76</v>
      </c>
      <c r="AL317" s="54" t="s">
        <v>76</v>
      </c>
      <c r="AM317" s="55" t="s">
        <v>76</v>
      </c>
      <c r="AN317" s="136" t="s">
        <v>74</v>
      </c>
      <c r="AO317" s="54" t="s">
        <v>74</v>
      </c>
      <c r="AP317" s="55" t="s">
        <v>74</v>
      </c>
      <c r="AQ317" s="142">
        <v>8</v>
      </c>
      <c r="AR317" s="62">
        <v>17</v>
      </c>
      <c r="AS317" s="62">
        <v>58</v>
      </c>
      <c r="AT317" s="62">
        <v>48</v>
      </c>
      <c r="AU317" s="64">
        <v>17</v>
      </c>
      <c r="AV317" s="83">
        <f t="shared" si="124"/>
        <v>4</v>
      </c>
      <c r="AW317" s="80"/>
      <c r="AX317" s="80"/>
      <c r="AY317" s="80"/>
      <c r="AZ317" s="80"/>
      <c r="BA317" s="80"/>
      <c r="BB317" s="80"/>
      <c r="BC317" s="80">
        <v>1</v>
      </c>
      <c r="BD317" s="80">
        <v>2</v>
      </c>
      <c r="BE317" s="81">
        <v>1</v>
      </c>
    </row>
    <row r="318" spans="1:57" s="414" customFormat="1" ht="34" customHeight="1" thickBot="1" x14ac:dyDescent="0.25">
      <c r="A318" s="679"/>
      <c r="B318" s="657"/>
      <c r="C318" s="660"/>
      <c r="D318" s="75" t="s">
        <v>79</v>
      </c>
      <c r="E318" s="635"/>
      <c r="F318" s="638"/>
      <c r="G318" s="148">
        <f t="shared" si="111"/>
        <v>0</v>
      </c>
      <c r="H318" s="155">
        <f t="shared" si="125"/>
        <v>0</v>
      </c>
      <c r="I318" s="156"/>
      <c r="J318" s="156"/>
      <c r="K318" s="156"/>
      <c r="L318" s="157"/>
      <c r="M318" s="85">
        <f t="shared" si="112"/>
        <v>0</v>
      </c>
      <c r="N318" s="86"/>
      <c r="O318" s="86"/>
      <c r="P318" s="86"/>
      <c r="Q318" s="86"/>
      <c r="R318" s="125"/>
      <c r="S318" s="130"/>
      <c r="T318" s="87"/>
      <c r="U318" s="87"/>
      <c r="V318" s="87"/>
      <c r="W318" s="87"/>
      <c r="X318" s="126"/>
      <c r="Y318" s="129"/>
      <c r="Z318" s="124"/>
      <c r="AA318" s="136"/>
      <c r="AB318" s="54"/>
      <c r="AC318" s="54"/>
      <c r="AD318" s="54"/>
      <c r="AE318" s="54"/>
      <c r="AF318" s="55"/>
      <c r="AG318" s="139"/>
      <c r="AH318" s="140"/>
      <c r="AI318" s="137"/>
      <c r="AJ318" s="117">
        <f>SUM(AQ318:AU318)</f>
        <v>0</v>
      </c>
      <c r="AK318" s="137" t="s">
        <v>74</v>
      </c>
      <c r="AL318" s="90" t="s">
        <v>74</v>
      </c>
      <c r="AM318" s="138" t="s">
        <v>74</v>
      </c>
      <c r="AN318" s="137" t="s">
        <v>74</v>
      </c>
      <c r="AO318" s="90" t="s">
        <v>76</v>
      </c>
      <c r="AP318" s="138" t="s">
        <v>76</v>
      </c>
      <c r="AQ318" s="89"/>
      <c r="AR318" s="90"/>
      <c r="AS318" s="90"/>
      <c r="AT318" s="90"/>
      <c r="AU318" s="91"/>
      <c r="AV318" s="92">
        <f t="shared" si="124"/>
        <v>0</v>
      </c>
      <c r="AW318" s="87"/>
      <c r="AX318" s="87"/>
      <c r="AY318" s="87"/>
      <c r="AZ318" s="87"/>
      <c r="BA318" s="87"/>
      <c r="BB318" s="87"/>
      <c r="BC318" s="87"/>
      <c r="BD318" s="87"/>
      <c r="BE318" s="88"/>
    </row>
    <row r="319" spans="1:57" s="414" customFormat="1" ht="34" customHeight="1" x14ac:dyDescent="0.2">
      <c r="A319" s="679"/>
      <c r="B319" s="661" t="s">
        <v>197</v>
      </c>
      <c r="C319" s="664" t="s">
        <v>198</v>
      </c>
      <c r="D319" s="72" t="s">
        <v>73</v>
      </c>
      <c r="E319" s="633">
        <v>100</v>
      </c>
      <c r="F319" s="636">
        <f>E319-SUM(M319:M323)</f>
        <v>0</v>
      </c>
      <c r="G319" s="146">
        <f t="shared" si="111"/>
        <v>41</v>
      </c>
      <c r="H319" s="151">
        <f t="shared" si="125"/>
        <v>1</v>
      </c>
      <c r="I319" s="152">
        <v>1</v>
      </c>
      <c r="J319" s="152"/>
      <c r="K319" s="152"/>
      <c r="L319" s="66"/>
      <c r="M319" s="149">
        <f t="shared" si="112"/>
        <v>41</v>
      </c>
      <c r="N319" s="121">
        <v>40</v>
      </c>
      <c r="O319" s="121">
        <v>1</v>
      </c>
      <c r="P319" s="121"/>
      <c r="Q319" s="121"/>
      <c r="R319" s="122"/>
      <c r="S319" s="128"/>
      <c r="T319" s="121"/>
      <c r="U319" s="121"/>
      <c r="V319" s="77">
        <v>38</v>
      </c>
      <c r="W319" s="121">
        <v>2</v>
      </c>
      <c r="X319" s="122">
        <v>1</v>
      </c>
      <c r="Y319" s="128">
        <v>38</v>
      </c>
      <c r="Z319" s="122">
        <v>3</v>
      </c>
      <c r="AA319" s="70"/>
      <c r="AB319" s="77">
        <v>4</v>
      </c>
      <c r="AC319" s="77">
        <v>4</v>
      </c>
      <c r="AD319" s="77">
        <v>12</v>
      </c>
      <c r="AE319" s="77">
        <v>12</v>
      </c>
      <c r="AF319" s="71">
        <v>0</v>
      </c>
      <c r="AG319" s="70">
        <v>37</v>
      </c>
      <c r="AH319" s="71">
        <v>17</v>
      </c>
      <c r="AI319" s="70">
        <v>9.6999999999999993</v>
      </c>
      <c r="AJ319" s="115">
        <f>SUM(AN319:AP319)</f>
        <v>41</v>
      </c>
      <c r="AK319" s="70" t="s">
        <v>74</v>
      </c>
      <c r="AL319" s="77" t="s">
        <v>74</v>
      </c>
      <c r="AM319" s="71" t="s">
        <v>74</v>
      </c>
      <c r="AN319" s="70"/>
      <c r="AO319" s="77">
        <v>39</v>
      </c>
      <c r="AP319" s="71">
        <v>2</v>
      </c>
      <c r="AQ319" s="67" t="s">
        <v>74</v>
      </c>
      <c r="AR319" s="68" t="s">
        <v>74</v>
      </c>
      <c r="AS319" s="68" t="s">
        <v>74</v>
      </c>
      <c r="AT319" s="68" t="s">
        <v>74</v>
      </c>
      <c r="AU319" s="69" t="s">
        <v>74</v>
      </c>
      <c r="AV319" s="103">
        <f t="shared" si="124"/>
        <v>0</v>
      </c>
      <c r="AW319" s="93"/>
      <c r="AX319" s="93"/>
      <c r="AY319" s="93"/>
      <c r="AZ319" s="93"/>
      <c r="BA319" s="93"/>
      <c r="BB319" s="93"/>
      <c r="BC319" s="93"/>
      <c r="BD319" s="93"/>
      <c r="BE319" s="78"/>
    </row>
    <row r="320" spans="1:57" s="414" customFormat="1" ht="34" customHeight="1" x14ac:dyDescent="0.2">
      <c r="A320" s="679"/>
      <c r="B320" s="662"/>
      <c r="C320" s="665"/>
      <c r="D320" s="73" t="s">
        <v>75</v>
      </c>
      <c r="E320" s="634"/>
      <c r="F320" s="637"/>
      <c r="G320" s="147">
        <f t="shared" si="111"/>
        <v>0</v>
      </c>
      <c r="H320" s="153">
        <f t="shared" si="125"/>
        <v>0</v>
      </c>
      <c r="I320" s="150"/>
      <c r="J320" s="150"/>
      <c r="K320" s="150"/>
      <c r="L320" s="154"/>
      <c r="M320" s="79">
        <f t="shared" si="112"/>
        <v>0</v>
      </c>
      <c r="N320" s="80"/>
      <c r="O320" s="80"/>
      <c r="P320" s="80"/>
      <c r="Q320" s="80"/>
      <c r="R320" s="124"/>
      <c r="S320" s="129"/>
      <c r="T320" s="54"/>
      <c r="U320" s="54"/>
      <c r="V320" s="80"/>
      <c r="W320" s="80"/>
      <c r="X320" s="124"/>
      <c r="Y320" s="131"/>
      <c r="Z320" s="127"/>
      <c r="AA320" s="134"/>
      <c r="AB320" s="56"/>
      <c r="AC320" s="56"/>
      <c r="AD320" s="56"/>
      <c r="AE320" s="56"/>
      <c r="AF320" s="135"/>
      <c r="AG320" s="136"/>
      <c r="AH320" s="55"/>
      <c r="AI320" s="136"/>
      <c r="AJ320" s="116">
        <f>SUM(AN320:AP320)</f>
        <v>0</v>
      </c>
      <c r="AK320" s="136" t="s">
        <v>76</v>
      </c>
      <c r="AL320" s="54" t="s">
        <v>76</v>
      </c>
      <c r="AM320" s="55" t="s">
        <v>76</v>
      </c>
      <c r="AN320" s="136"/>
      <c r="AO320" s="54"/>
      <c r="AP320" s="55"/>
      <c r="AQ320" s="82" t="s">
        <v>74</v>
      </c>
      <c r="AR320" s="54" t="s">
        <v>74</v>
      </c>
      <c r="AS320" s="54" t="s">
        <v>74</v>
      </c>
      <c r="AT320" s="54" t="s">
        <v>74</v>
      </c>
      <c r="AU320" s="58" t="s">
        <v>74</v>
      </c>
      <c r="AV320" s="83">
        <f t="shared" si="124"/>
        <v>0</v>
      </c>
      <c r="AW320" s="80"/>
      <c r="AX320" s="80"/>
      <c r="AY320" s="80"/>
      <c r="AZ320" s="80"/>
      <c r="BA320" s="80"/>
      <c r="BB320" s="80"/>
      <c r="BC320" s="80"/>
      <c r="BD320" s="80"/>
      <c r="BE320" s="81"/>
    </row>
    <row r="321" spans="1:57" s="414" customFormat="1" ht="34" customHeight="1" x14ac:dyDescent="0.2">
      <c r="A321" s="679"/>
      <c r="B321" s="662"/>
      <c r="C321" s="665"/>
      <c r="D321" s="73" t="s">
        <v>77</v>
      </c>
      <c r="E321" s="634"/>
      <c r="F321" s="637"/>
      <c r="G321" s="147">
        <f t="shared" si="111"/>
        <v>0</v>
      </c>
      <c r="H321" s="153">
        <f t="shared" si="125"/>
        <v>0</v>
      </c>
      <c r="I321" s="150"/>
      <c r="J321" s="150"/>
      <c r="K321" s="150"/>
      <c r="L321" s="154"/>
      <c r="M321" s="79">
        <f t="shared" si="112"/>
        <v>0</v>
      </c>
      <c r="N321" s="80"/>
      <c r="O321" s="80"/>
      <c r="P321" s="80"/>
      <c r="Q321" s="84"/>
      <c r="R321" s="124"/>
      <c r="S321" s="129"/>
      <c r="T321" s="80"/>
      <c r="U321" s="80"/>
      <c r="V321" s="80"/>
      <c r="W321" s="80"/>
      <c r="X321" s="124"/>
      <c r="Y321" s="131"/>
      <c r="Z321" s="127"/>
      <c r="AA321" s="134"/>
      <c r="AB321" s="56"/>
      <c r="AC321" s="56"/>
      <c r="AD321" s="56"/>
      <c r="AE321" s="56"/>
      <c r="AF321" s="135"/>
      <c r="AG321" s="136"/>
      <c r="AH321" s="55"/>
      <c r="AI321" s="136"/>
      <c r="AJ321" s="116">
        <f>SUM(AK321:AM321)</f>
        <v>0</v>
      </c>
      <c r="AK321" s="136"/>
      <c r="AL321" s="54"/>
      <c r="AM321" s="55"/>
      <c r="AN321" s="136" t="s">
        <v>74</v>
      </c>
      <c r="AO321" s="54" t="s">
        <v>74</v>
      </c>
      <c r="AP321" s="55" t="s">
        <v>74</v>
      </c>
      <c r="AQ321" s="82" t="s">
        <v>74</v>
      </c>
      <c r="AR321" s="54" t="s">
        <v>74</v>
      </c>
      <c r="AS321" s="54" t="s">
        <v>74</v>
      </c>
      <c r="AT321" s="54" t="s">
        <v>74</v>
      </c>
      <c r="AU321" s="58" t="s">
        <v>74</v>
      </c>
      <c r="AV321" s="83">
        <f t="shared" si="124"/>
        <v>0</v>
      </c>
      <c r="AW321" s="80"/>
      <c r="AX321" s="80"/>
      <c r="AY321" s="80"/>
      <c r="AZ321" s="80"/>
      <c r="BA321" s="80"/>
      <c r="BB321" s="80"/>
      <c r="BC321" s="80"/>
      <c r="BD321" s="80"/>
      <c r="BE321" s="81"/>
    </row>
    <row r="322" spans="1:57" s="414" customFormat="1" ht="34" customHeight="1" x14ac:dyDescent="0.2">
      <c r="A322" s="679"/>
      <c r="B322" s="662"/>
      <c r="C322" s="665"/>
      <c r="D322" s="73" t="s">
        <v>78</v>
      </c>
      <c r="E322" s="634"/>
      <c r="F322" s="637"/>
      <c r="G322" s="147">
        <f t="shared" si="111"/>
        <v>59</v>
      </c>
      <c r="H322" s="153">
        <f t="shared" si="125"/>
        <v>0</v>
      </c>
      <c r="I322" s="150">
        <v>0</v>
      </c>
      <c r="J322" s="150">
        <v>0</v>
      </c>
      <c r="K322" s="150">
        <v>0</v>
      </c>
      <c r="L322" s="154"/>
      <c r="M322" s="79">
        <f t="shared" si="112"/>
        <v>59</v>
      </c>
      <c r="N322" s="80">
        <v>59</v>
      </c>
      <c r="O322" s="80"/>
      <c r="P322" s="80"/>
      <c r="Q322" s="80"/>
      <c r="R322" s="124"/>
      <c r="S322" s="129">
        <v>4</v>
      </c>
      <c r="T322" s="80">
        <v>0</v>
      </c>
      <c r="U322" s="80">
        <v>0</v>
      </c>
      <c r="V322" s="80">
        <v>51</v>
      </c>
      <c r="W322" s="80">
        <v>4</v>
      </c>
      <c r="X322" s="124">
        <v>0</v>
      </c>
      <c r="Y322" s="131">
        <v>55</v>
      </c>
      <c r="Z322" s="127">
        <v>4</v>
      </c>
      <c r="AA322" s="134">
        <v>0</v>
      </c>
      <c r="AB322" s="56">
        <v>13</v>
      </c>
      <c r="AC322" s="56">
        <v>13</v>
      </c>
      <c r="AD322" s="56">
        <v>21</v>
      </c>
      <c r="AE322" s="56">
        <v>21</v>
      </c>
      <c r="AF322" s="135">
        <v>3</v>
      </c>
      <c r="AG322" s="136">
        <v>38</v>
      </c>
      <c r="AH322" s="55">
        <v>18</v>
      </c>
      <c r="AI322" s="136">
        <v>94.1</v>
      </c>
      <c r="AJ322" s="116">
        <f>SUM(AQ322:AU322)</f>
        <v>59</v>
      </c>
      <c r="AK322" s="136" t="s">
        <v>76</v>
      </c>
      <c r="AL322" s="54" t="s">
        <v>76</v>
      </c>
      <c r="AM322" s="55" t="s">
        <v>76</v>
      </c>
      <c r="AN322" s="136" t="s">
        <v>74</v>
      </c>
      <c r="AO322" s="54" t="s">
        <v>74</v>
      </c>
      <c r="AP322" s="55" t="s">
        <v>74</v>
      </c>
      <c r="AQ322" s="142">
        <v>6</v>
      </c>
      <c r="AR322" s="62">
        <v>15</v>
      </c>
      <c r="AS322" s="62">
        <v>25</v>
      </c>
      <c r="AT322" s="62">
        <v>13</v>
      </c>
      <c r="AU322" s="64"/>
      <c r="AV322" s="83">
        <f t="shared" si="124"/>
        <v>0</v>
      </c>
      <c r="AW322" s="80"/>
      <c r="AX322" s="80"/>
      <c r="AY322" s="80"/>
      <c r="AZ322" s="80"/>
      <c r="BA322" s="80"/>
      <c r="BB322" s="80"/>
      <c r="BC322" s="80"/>
      <c r="BD322" s="80"/>
      <c r="BE322" s="81"/>
    </row>
    <row r="323" spans="1:57" s="414" customFormat="1" ht="34" customHeight="1" thickBot="1" x14ac:dyDescent="0.25">
      <c r="A323" s="679"/>
      <c r="B323" s="663"/>
      <c r="C323" s="666"/>
      <c r="D323" s="75" t="s">
        <v>79</v>
      </c>
      <c r="E323" s="635"/>
      <c r="F323" s="638"/>
      <c r="G323" s="148">
        <f t="shared" si="111"/>
        <v>0</v>
      </c>
      <c r="H323" s="155">
        <f t="shared" ref="H323:H328" si="126">SUM(I323:L323)</f>
        <v>0</v>
      </c>
      <c r="I323" s="156"/>
      <c r="J323" s="156"/>
      <c r="K323" s="156"/>
      <c r="L323" s="157"/>
      <c r="M323" s="85">
        <f t="shared" si="112"/>
        <v>0</v>
      </c>
      <c r="N323" s="86"/>
      <c r="O323" s="86"/>
      <c r="P323" s="86"/>
      <c r="Q323" s="86"/>
      <c r="R323" s="125"/>
      <c r="S323" s="130"/>
      <c r="T323" s="87"/>
      <c r="U323" s="87"/>
      <c r="V323" s="87"/>
      <c r="W323" s="87"/>
      <c r="X323" s="126"/>
      <c r="Y323" s="129"/>
      <c r="Z323" s="124"/>
      <c r="AA323" s="136"/>
      <c r="AB323" s="54"/>
      <c r="AC323" s="54"/>
      <c r="AD323" s="54"/>
      <c r="AE323" s="54"/>
      <c r="AF323" s="55"/>
      <c r="AG323" s="139"/>
      <c r="AH323" s="140"/>
      <c r="AI323" s="137"/>
      <c r="AJ323" s="117">
        <f>SUM(AQ323:AU323)</f>
        <v>0</v>
      </c>
      <c r="AK323" s="137" t="s">
        <v>74</v>
      </c>
      <c r="AL323" s="90" t="s">
        <v>74</v>
      </c>
      <c r="AM323" s="138" t="s">
        <v>74</v>
      </c>
      <c r="AN323" s="137" t="s">
        <v>74</v>
      </c>
      <c r="AO323" s="90" t="s">
        <v>76</v>
      </c>
      <c r="AP323" s="138" t="s">
        <v>76</v>
      </c>
      <c r="AQ323" s="89"/>
      <c r="AR323" s="90"/>
      <c r="AS323" s="90"/>
      <c r="AT323" s="90"/>
      <c r="AU323" s="91"/>
      <c r="AV323" s="92">
        <f t="shared" si="124"/>
        <v>0</v>
      </c>
      <c r="AW323" s="87"/>
      <c r="AX323" s="87"/>
      <c r="AY323" s="87"/>
      <c r="AZ323" s="87"/>
      <c r="BA323" s="87"/>
      <c r="BB323" s="87"/>
      <c r="BC323" s="87"/>
      <c r="BD323" s="87"/>
      <c r="BE323" s="88"/>
    </row>
    <row r="324" spans="1:57" s="414" customFormat="1" ht="34" customHeight="1" x14ac:dyDescent="0.2">
      <c r="A324" s="679"/>
      <c r="B324" s="671" t="s">
        <v>199</v>
      </c>
      <c r="C324" s="664" t="s">
        <v>200</v>
      </c>
      <c r="D324" s="72" t="s">
        <v>73</v>
      </c>
      <c r="E324" s="633">
        <v>40</v>
      </c>
      <c r="F324" s="636">
        <f>E324-SUM(M324:M328)</f>
        <v>-1</v>
      </c>
      <c r="G324" s="146">
        <f t="shared" si="111"/>
        <v>0</v>
      </c>
      <c r="H324" s="151">
        <f t="shared" si="126"/>
        <v>0</v>
      </c>
      <c r="I324" s="152"/>
      <c r="J324" s="152"/>
      <c r="K324" s="152"/>
      <c r="L324" s="66"/>
      <c r="M324" s="149">
        <f t="shared" si="112"/>
        <v>0</v>
      </c>
      <c r="N324" s="121"/>
      <c r="O324" s="121"/>
      <c r="P324" s="121"/>
      <c r="Q324" s="121"/>
      <c r="R324" s="122"/>
      <c r="S324" s="128"/>
      <c r="T324" s="121"/>
      <c r="U324" s="121"/>
      <c r="V324" s="77"/>
      <c r="W324" s="121"/>
      <c r="X324" s="122"/>
      <c r="Y324" s="128"/>
      <c r="Z324" s="122"/>
      <c r="AA324" s="70"/>
      <c r="AB324" s="77"/>
      <c r="AC324" s="77"/>
      <c r="AD324" s="77"/>
      <c r="AE324" s="77"/>
      <c r="AF324" s="71"/>
      <c r="AG324" s="70"/>
      <c r="AH324" s="71"/>
      <c r="AI324" s="70"/>
      <c r="AJ324" s="115">
        <f>SUM(AN324:AP324)</f>
        <v>0</v>
      </c>
      <c r="AK324" s="70" t="s">
        <v>74</v>
      </c>
      <c r="AL324" s="77" t="s">
        <v>74</v>
      </c>
      <c r="AM324" s="71" t="s">
        <v>74</v>
      </c>
      <c r="AN324" s="70"/>
      <c r="AO324" s="77"/>
      <c r="AP324" s="71"/>
      <c r="AQ324" s="67" t="s">
        <v>74</v>
      </c>
      <c r="AR324" s="68" t="s">
        <v>74</v>
      </c>
      <c r="AS324" s="68" t="s">
        <v>74</v>
      </c>
      <c r="AT324" s="68" t="s">
        <v>74</v>
      </c>
      <c r="AU324" s="69" t="s">
        <v>74</v>
      </c>
      <c r="AV324" s="103">
        <f t="shared" si="124"/>
        <v>0</v>
      </c>
      <c r="AW324" s="93"/>
      <c r="AX324" s="93"/>
      <c r="AY324" s="93"/>
      <c r="AZ324" s="93"/>
      <c r="BA324" s="93"/>
      <c r="BB324" s="93"/>
      <c r="BC324" s="93"/>
      <c r="BD324" s="93"/>
      <c r="BE324" s="78"/>
    </row>
    <row r="325" spans="1:57" s="414" customFormat="1" ht="34" customHeight="1" x14ac:dyDescent="0.2">
      <c r="A325" s="679"/>
      <c r="B325" s="672"/>
      <c r="C325" s="665"/>
      <c r="D325" s="73" t="s">
        <v>75</v>
      </c>
      <c r="E325" s="634"/>
      <c r="F325" s="637"/>
      <c r="G325" s="147">
        <f t="shared" si="111"/>
        <v>0</v>
      </c>
      <c r="H325" s="153">
        <f t="shared" si="126"/>
        <v>0</v>
      </c>
      <c r="I325" s="150"/>
      <c r="J325" s="150"/>
      <c r="K325" s="150"/>
      <c r="L325" s="154"/>
      <c r="M325" s="79">
        <f t="shared" si="112"/>
        <v>0</v>
      </c>
      <c r="N325" s="80"/>
      <c r="O325" s="80"/>
      <c r="P325" s="80"/>
      <c r="Q325" s="80"/>
      <c r="R325" s="124"/>
      <c r="S325" s="129"/>
      <c r="T325" s="54"/>
      <c r="U325" s="54"/>
      <c r="V325" s="80"/>
      <c r="W325" s="80"/>
      <c r="X325" s="124"/>
      <c r="Y325" s="131"/>
      <c r="Z325" s="127"/>
      <c r="AA325" s="134"/>
      <c r="AB325" s="56"/>
      <c r="AC325" s="56"/>
      <c r="AD325" s="56"/>
      <c r="AE325" s="56"/>
      <c r="AF325" s="135"/>
      <c r="AG325" s="136"/>
      <c r="AH325" s="55"/>
      <c r="AI325" s="136"/>
      <c r="AJ325" s="116">
        <f>SUM(AN325:AP325)</f>
        <v>0</v>
      </c>
      <c r="AK325" s="136" t="s">
        <v>76</v>
      </c>
      <c r="AL325" s="54" t="s">
        <v>76</v>
      </c>
      <c r="AM325" s="55" t="s">
        <v>76</v>
      </c>
      <c r="AN325" s="136"/>
      <c r="AO325" s="54"/>
      <c r="AP325" s="55"/>
      <c r="AQ325" s="82" t="s">
        <v>74</v>
      </c>
      <c r="AR325" s="54" t="s">
        <v>74</v>
      </c>
      <c r="AS325" s="54" t="s">
        <v>74</v>
      </c>
      <c r="AT325" s="54" t="s">
        <v>74</v>
      </c>
      <c r="AU325" s="58" t="s">
        <v>74</v>
      </c>
      <c r="AV325" s="83">
        <f t="shared" si="124"/>
        <v>0</v>
      </c>
      <c r="AW325" s="80"/>
      <c r="AX325" s="80"/>
      <c r="AY325" s="80"/>
      <c r="AZ325" s="80"/>
      <c r="BA325" s="80"/>
      <c r="BB325" s="80"/>
      <c r="BC325" s="80"/>
      <c r="BD325" s="80"/>
      <c r="BE325" s="81"/>
    </row>
    <row r="326" spans="1:57" s="414" customFormat="1" ht="34" customHeight="1" x14ac:dyDescent="0.2">
      <c r="A326" s="679"/>
      <c r="B326" s="672"/>
      <c r="C326" s="665"/>
      <c r="D326" s="73" t="s">
        <v>77</v>
      </c>
      <c r="E326" s="634"/>
      <c r="F326" s="637"/>
      <c r="G326" s="147">
        <f t="shared" si="111"/>
        <v>0</v>
      </c>
      <c r="H326" s="153">
        <f t="shared" si="126"/>
        <v>0</v>
      </c>
      <c r="I326" s="150"/>
      <c r="J326" s="150"/>
      <c r="K326" s="150"/>
      <c r="L326" s="154"/>
      <c r="M326" s="79">
        <f t="shared" si="112"/>
        <v>0</v>
      </c>
      <c r="N326" s="80"/>
      <c r="O326" s="80"/>
      <c r="P326" s="80"/>
      <c r="Q326" s="84"/>
      <c r="R326" s="124"/>
      <c r="S326" s="129"/>
      <c r="T326" s="80"/>
      <c r="U326" s="80"/>
      <c r="V326" s="80"/>
      <c r="W326" s="80"/>
      <c r="X326" s="124"/>
      <c r="Y326" s="131"/>
      <c r="Z326" s="127"/>
      <c r="AA326" s="134"/>
      <c r="AB326" s="56"/>
      <c r="AC326" s="56"/>
      <c r="AD326" s="56"/>
      <c r="AE326" s="56"/>
      <c r="AF326" s="135"/>
      <c r="AG326" s="136"/>
      <c r="AH326" s="55"/>
      <c r="AI326" s="136"/>
      <c r="AJ326" s="116">
        <f>SUM(AK326:AM326)</f>
        <v>0</v>
      </c>
      <c r="AK326" s="136"/>
      <c r="AL326" s="54"/>
      <c r="AM326" s="55"/>
      <c r="AN326" s="136" t="s">
        <v>74</v>
      </c>
      <c r="AO326" s="54" t="s">
        <v>74</v>
      </c>
      <c r="AP326" s="55" t="s">
        <v>74</v>
      </c>
      <c r="AQ326" s="82" t="s">
        <v>74</v>
      </c>
      <c r="AR326" s="54" t="s">
        <v>74</v>
      </c>
      <c r="AS326" s="54" t="s">
        <v>74</v>
      </c>
      <c r="AT326" s="54" t="s">
        <v>74</v>
      </c>
      <c r="AU326" s="58" t="s">
        <v>74</v>
      </c>
      <c r="AV326" s="83">
        <f t="shared" si="124"/>
        <v>0</v>
      </c>
      <c r="AW326" s="80"/>
      <c r="AX326" s="80"/>
      <c r="AY326" s="80"/>
      <c r="AZ326" s="80"/>
      <c r="BA326" s="80"/>
      <c r="BB326" s="80"/>
      <c r="BC326" s="80"/>
      <c r="BD326" s="80"/>
      <c r="BE326" s="81"/>
    </row>
    <row r="327" spans="1:57" s="414" customFormat="1" ht="34" customHeight="1" x14ac:dyDescent="0.2">
      <c r="A327" s="679"/>
      <c r="B327" s="672"/>
      <c r="C327" s="665"/>
      <c r="D327" s="73" t="s">
        <v>78</v>
      </c>
      <c r="E327" s="634"/>
      <c r="F327" s="637"/>
      <c r="G327" s="147">
        <f t="shared" si="111"/>
        <v>42</v>
      </c>
      <c r="H327" s="153">
        <f t="shared" si="126"/>
        <v>5</v>
      </c>
      <c r="I327" s="150">
        <v>5</v>
      </c>
      <c r="J327" s="150"/>
      <c r="K327" s="150"/>
      <c r="L327" s="154"/>
      <c r="M327" s="79">
        <f t="shared" si="112"/>
        <v>41</v>
      </c>
      <c r="N327" s="80">
        <v>16</v>
      </c>
      <c r="O327" s="80"/>
      <c r="P327" s="80"/>
      <c r="Q327" s="80"/>
      <c r="R327" s="124">
        <v>25</v>
      </c>
      <c r="S327" s="129">
        <v>5</v>
      </c>
      <c r="T327" s="80"/>
      <c r="U327" s="80"/>
      <c r="V327" s="80">
        <v>36</v>
      </c>
      <c r="W327" s="80"/>
      <c r="X327" s="124"/>
      <c r="Y327" s="131">
        <v>41</v>
      </c>
      <c r="Z327" s="127"/>
      <c r="AA327" s="134"/>
      <c r="AB327" s="56"/>
      <c r="AC327" s="56"/>
      <c r="AD327" s="56">
        <v>2</v>
      </c>
      <c r="AE327" s="56">
        <v>1</v>
      </c>
      <c r="AF327" s="135">
        <v>1</v>
      </c>
      <c r="AG327" s="136">
        <v>40</v>
      </c>
      <c r="AH327" s="55">
        <v>15</v>
      </c>
      <c r="AI327" s="136">
        <v>96</v>
      </c>
      <c r="AJ327" s="116">
        <f>SUM(AQ327:AU327)</f>
        <v>36</v>
      </c>
      <c r="AK327" s="136" t="s">
        <v>76</v>
      </c>
      <c r="AL327" s="54" t="s">
        <v>76</v>
      </c>
      <c r="AM327" s="55" t="s">
        <v>76</v>
      </c>
      <c r="AN327" s="136" t="s">
        <v>74</v>
      </c>
      <c r="AO327" s="54" t="s">
        <v>74</v>
      </c>
      <c r="AP327" s="55" t="s">
        <v>74</v>
      </c>
      <c r="AQ327" s="142">
        <v>4</v>
      </c>
      <c r="AR327" s="62">
        <v>5</v>
      </c>
      <c r="AS327" s="62">
        <v>16</v>
      </c>
      <c r="AT327" s="62">
        <v>11</v>
      </c>
      <c r="AU327" s="64"/>
      <c r="AV327" s="83">
        <f t="shared" si="124"/>
        <v>1</v>
      </c>
      <c r="AW327" s="80"/>
      <c r="AX327" s="80"/>
      <c r="AY327" s="80"/>
      <c r="AZ327" s="80"/>
      <c r="BA327" s="80"/>
      <c r="BB327" s="80"/>
      <c r="BC327" s="80">
        <v>1</v>
      </c>
      <c r="BD327" s="80"/>
      <c r="BE327" s="81"/>
    </row>
    <row r="328" spans="1:57" s="414" customFormat="1" ht="34" customHeight="1" thickBot="1" x14ac:dyDescent="0.25">
      <c r="A328" s="679"/>
      <c r="B328" s="673"/>
      <c r="C328" s="670"/>
      <c r="D328" s="76" t="s">
        <v>79</v>
      </c>
      <c r="E328" s="635"/>
      <c r="F328" s="638"/>
      <c r="G328" s="148">
        <f t="shared" si="111"/>
        <v>0</v>
      </c>
      <c r="H328" s="155">
        <f t="shared" si="126"/>
        <v>0</v>
      </c>
      <c r="I328" s="156"/>
      <c r="J328" s="156"/>
      <c r="K328" s="156"/>
      <c r="L328" s="157"/>
      <c r="M328" s="85">
        <f t="shared" si="112"/>
        <v>0</v>
      </c>
      <c r="N328" s="86"/>
      <c r="O328" s="86"/>
      <c r="P328" s="86"/>
      <c r="Q328" s="86"/>
      <c r="R328" s="125"/>
      <c r="S328" s="130"/>
      <c r="T328" s="87"/>
      <c r="U328" s="87"/>
      <c r="V328" s="87"/>
      <c r="W328" s="87"/>
      <c r="X328" s="126"/>
      <c r="Y328" s="129"/>
      <c r="Z328" s="124"/>
      <c r="AA328" s="136"/>
      <c r="AB328" s="54"/>
      <c r="AC328" s="54"/>
      <c r="AD328" s="54"/>
      <c r="AE328" s="54"/>
      <c r="AF328" s="55"/>
      <c r="AG328" s="139"/>
      <c r="AH328" s="140"/>
      <c r="AI328" s="137"/>
      <c r="AJ328" s="117">
        <f>SUM(AQ328:AU328)</f>
        <v>0</v>
      </c>
      <c r="AK328" s="137" t="s">
        <v>74</v>
      </c>
      <c r="AL328" s="90" t="s">
        <v>74</v>
      </c>
      <c r="AM328" s="138" t="s">
        <v>74</v>
      </c>
      <c r="AN328" s="137" t="s">
        <v>74</v>
      </c>
      <c r="AO328" s="90" t="s">
        <v>76</v>
      </c>
      <c r="AP328" s="138" t="s">
        <v>76</v>
      </c>
      <c r="AQ328" s="89"/>
      <c r="AR328" s="90"/>
      <c r="AS328" s="90"/>
      <c r="AT328" s="90"/>
      <c r="AU328" s="91"/>
      <c r="AV328" s="92">
        <f t="shared" si="124"/>
        <v>0</v>
      </c>
      <c r="AW328" s="87"/>
      <c r="AX328" s="87"/>
      <c r="AY328" s="87"/>
      <c r="AZ328" s="87"/>
      <c r="BA328" s="87"/>
      <c r="BB328" s="87"/>
      <c r="BC328" s="87"/>
      <c r="BD328" s="87"/>
      <c r="BE328" s="88"/>
    </row>
    <row r="329" spans="1:57" s="414" customFormat="1" ht="34" customHeight="1" x14ac:dyDescent="0.2">
      <c r="A329" s="679"/>
      <c r="B329" s="674" t="s">
        <v>201</v>
      </c>
      <c r="C329" s="664" t="s">
        <v>198</v>
      </c>
      <c r="D329" s="72" t="s">
        <v>73</v>
      </c>
      <c r="E329" s="633">
        <v>21</v>
      </c>
      <c r="F329" s="636">
        <f>E329-SUM(M329:M333)</f>
        <v>4</v>
      </c>
      <c r="G329" s="146">
        <f t="shared" si="111"/>
        <v>0</v>
      </c>
      <c r="H329" s="151">
        <f t="shared" ref="H329:H368" si="127">SUM(I329:L329)</f>
        <v>0</v>
      </c>
      <c r="I329" s="152"/>
      <c r="J329" s="152"/>
      <c r="K329" s="152"/>
      <c r="L329" s="66"/>
      <c r="M329" s="149">
        <f t="shared" si="112"/>
        <v>0</v>
      </c>
      <c r="N329" s="121"/>
      <c r="O329" s="121"/>
      <c r="P329" s="121"/>
      <c r="Q329" s="121"/>
      <c r="R329" s="122"/>
      <c r="S329" s="128"/>
      <c r="T329" s="121"/>
      <c r="U329" s="121"/>
      <c r="V329" s="77"/>
      <c r="W329" s="121"/>
      <c r="X329" s="122"/>
      <c r="Y329" s="128"/>
      <c r="Z329" s="122"/>
      <c r="AA329" s="70"/>
      <c r="AB329" s="77"/>
      <c r="AC329" s="77"/>
      <c r="AD329" s="77"/>
      <c r="AE329" s="77"/>
      <c r="AF329" s="71"/>
      <c r="AG329" s="70"/>
      <c r="AH329" s="71"/>
      <c r="AI329" s="70"/>
      <c r="AJ329" s="115">
        <f>SUM(AN329:AP329)</f>
        <v>0</v>
      </c>
      <c r="AK329" s="70" t="s">
        <v>74</v>
      </c>
      <c r="AL329" s="77" t="s">
        <v>74</v>
      </c>
      <c r="AM329" s="71" t="s">
        <v>74</v>
      </c>
      <c r="AN329" s="70"/>
      <c r="AO329" s="77"/>
      <c r="AP329" s="71"/>
      <c r="AQ329" s="67" t="s">
        <v>74</v>
      </c>
      <c r="AR329" s="68" t="s">
        <v>74</v>
      </c>
      <c r="AS329" s="68" t="s">
        <v>74</v>
      </c>
      <c r="AT329" s="68" t="s">
        <v>74</v>
      </c>
      <c r="AU329" s="69" t="s">
        <v>74</v>
      </c>
      <c r="AV329" s="103">
        <f t="shared" ref="AV329:AV363" si="128">SUM(AW329:BE329)</f>
        <v>0</v>
      </c>
      <c r="AW329" s="93"/>
      <c r="AX329" s="93"/>
      <c r="AY329" s="93"/>
      <c r="AZ329" s="93"/>
      <c r="BA329" s="93"/>
      <c r="BB329" s="93"/>
      <c r="BC329" s="93"/>
      <c r="BD329" s="93"/>
      <c r="BE329" s="78"/>
    </row>
    <row r="330" spans="1:57" s="414" customFormat="1" ht="34" customHeight="1" x14ac:dyDescent="0.2">
      <c r="A330" s="679"/>
      <c r="B330" s="675"/>
      <c r="C330" s="665"/>
      <c r="D330" s="73" t="s">
        <v>75</v>
      </c>
      <c r="E330" s="634"/>
      <c r="F330" s="637"/>
      <c r="G330" s="147">
        <f t="shared" ref="G330:G393" si="129">SUM(M330,AV330)</f>
        <v>0</v>
      </c>
      <c r="H330" s="153">
        <f t="shared" si="127"/>
        <v>0</v>
      </c>
      <c r="I330" s="150"/>
      <c r="J330" s="150"/>
      <c r="K330" s="150"/>
      <c r="L330" s="154"/>
      <c r="M330" s="79">
        <f t="shared" ref="M330:M393" si="130">IF(AND(SUM(N330:R330)=SUM(Y330:Z330),SUM(S330:X330)=SUM(Y330:Z330)),SUM(N330:R330),"ПЕРЕВІРТЕ ПРАВИЛЬНІСТЬ ДАНИХ")</f>
        <v>0</v>
      </c>
      <c r="N330" s="80"/>
      <c r="O330" s="80"/>
      <c r="P330" s="80"/>
      <c r="Q330" s="80"/>
      <c r="R330" s="124"/>
      <c r="S330" s="129"/>
      <c r="T330" s="54"/>
      <c r="U330" s="54"/>
      <c r="V330" s="80"/>
      <c r="W330" s="80"/>
      <c r="X330" s="124"/>
      <c r="Y330" s="131"/>
      <c r="Z330" s="127"/>
      <c r="AA330" s="134"/>
      <c r="AB330" s="56"/>
      <c r="AC330" s="56"/>
      <c r="AD330" s="56"/>
      <c r="AE330" s="56"/>
      <c r="AF330" s="135"/>
      <c r="AG330" s="136"/>
      <c r="AH330" s="55"/>
      <c r="AI330" s="136"/>
      <c r="AJ330" s="116">
        <f>SUM(AN330:AP330)</f>
        <v>0</v>
      </c>
      <c r="AK330" s="136" t="s">
        <v>76</v>
      </c>
      <c r="AL330" s="54" t="s">
        <v>76</v>
      </c>
      <c r="AM330" s="55" t="s">
        <v>76</v>
      </c>
      <c r="AN330" s="136"/>
      <c r="AO330" s="54"/>
      <c r="AP330" s="55"/>
      <c r="AQ330" s="82" t="s">
        <v>74</v>
      </c>
      <c r="AR330" s="54" t="s">
        <v>74</v>
      </c>
      <c r="AS330" s="54" t="s">
        <v>74</v>
      </c>
      <c r="AT330" s="54" t="s">
        <v>74</v>
      </c>
      <c r="AU330" s="58" t="s">
        <v>74</v>
      </c>
      <c r="AV330" s="83">
        <f t="shared" si="128"/>
        <v>0</v>
      </c>
      <c r="AW330" s="80"/>
      <c r="AX330" s="80"/>
      <c r="AY330" s="80"/>
      <c r="AZ330" s="80"/>
      <c r="BA330" s="80"/>
      <c r="BB330" s="80"/>
      <c r="BC330" s="80"/>
      <c r="BD330" s="80"/>
      <c r="BE330" s="81"/>
    </row>
    <row r="331" spans="1:57" s="414" customFormat="1" ht="34" customHeight="1" x14ac:dyDescent="0.2">
      <c r="A331" s="679"/>
      <c r="B331" s="675"/>
      <c r="C331" s="665"/>
      <c r="D331" s="73" t="s">
        <v>77</v>
      </c>
      <c r="E331" s="634"/>
      <c r="F331" s="637"/>
      <c r="G331" s="147">
        <f t="shared" si="129"/>
        <v>0</v>
      </c>
      <c r="H331" s="153">
        <f t="shared" si="127"/>
        <v>0</v>
      </c>
      <c r="I331" s="150"/>
      <c r="J331" s="150"/>
      <c r="K331" s="150"/>
      <c r="L331" s="154"/>
      <c r="M331" s="79">
        <f t="shared" si="130"/>
        <v>0</v>
      </c>
      <c r="N331" s="80"/>
      <c r="O331" s="80"/>
      <c r="P331" s="80"/>
      <c r="Q331" s="84"/>
      <c r="R331" s="124"/>
      <c r="S331" s="129"/>
      <c r="T331" s="80"/>
      <c r="U331" s="80"/>
      <c r="V331" s="80"/>
      <c r="W331" s="80"/>
      <c r="X331" s="124"/>
      <c r="Y331" s="131"/>
      <c r="Z331" s="127"/>
      <c r="AA331" s="134"/>
      <c r="AB331" s="56"/>
      <c r="AC331" s="56"/>
      <c r="AD331" s="56"/>
      <c r="AE331" s="56"/>
      <c r="AF331" s="135"/>
      <c r="AG331" s="136"/>
      <c r="AH331" s="55"/>
      <c r="AI331" s="136"/>
      <c r="AJ331" s="116">
        <f>SUM(AK331:AM331)</f>
        <v>0</v>
      </c>
      <c r="AK331" s="136"/>
      <c r="AL331" s="54"/>
      <c r="AM331" s="55"/>
      <c r="AN331" s="136" t="s">
        <v>74</v>
      </c>
      <c r="AO331" s="54" t="s">
        <v>74</v>
      </c>
      <c r="AP331" s="55" t="s">
        <v>74</v>
      </c>
      <c r="AQ331" s="82" t="s">
        <v>74</v>
      </c>
      <c r="AR331" s="54" t="s">
        <v>74</v>
      </c>
      <c r="AS331" s="54" t="s">
        <v>74</v>
      </c>
      <c r="AT331" s="54" t="s">
        <v>74</v>
      </c>
      <c r="AU331" s="58" t="s">
        <v>74</v>
      </c>
      <c r="AV331" s="83">
        <f t="shared" si="128"/>
        <v>0</v>
      </c>
      <c r="AW331" s="80"/>
      <c r="AX331" s="80"/>
      <c r="AY331" s="80"/>
      <c r="AZ331" s="80"/>
      <c r="BA331" s="80"/>
      <c r="BB331" s="80"/>
      <c r="BC331" s="80"/>
      <c r="BD331" s="80"/>
      <c r="BE331" s="81"/>
    </row>
    <row r="332" spans="1:57" s="414" customFormat="1" ht="34" customHeight="1" x14ac:dyDescent="0.2">
      <c r="A332" s="679"/>
      <c r="B332" s="675"/>
      <c r="C332" s="665"/>
      <c r="D332" s="73" t="s">
        <v>78</v>
      </c>
      <c r="E332" s="634"/>
      <c r="F332" s="637"/>
      <c r="G332" s="147">
        <f t="shared" si="129"/>
        <v>17</v>
      </c>
      <c r="H332" s="153">
        <f t="shared" si="127"/>
        <v>0</v>
      </c>
      <c r="I332" s="150">
        <v>0</v>
      </c>
      <c r="J332" s="150"/>
      <c r="K332" s="150"/>
      <c r="L332" s="154"/>
      <c r="M332" s="79">
        <f t="shared" si="130"/>
        <v>17</v>
      </c>
      <c r="N332" s="80">
        <v>10</v>
      </c>
      <c r="O332" s="80"/>
      <c r="P332" s="80"/>
      <c r="Q332" s="80"/>
      <c r="R332" s="124">
        <v>7</v>
      </c>
      <c r="S332" s="129">
        <v>1</v>
      </c>
      <c r="T332" s="80"/>
      <c r="U332" s="80"/>
      <c r="V332" s="80">
        <v>16</v>
      </c>
      <c r="W332" s="80">
        <v>0</v>
      </c>
      <c r="X332" s="124">
        <v>0</v>
      </c>
      <c r="Y332" s="131">
        <v>16</v>
      </c>
      <c r="Z332" s="127">
        <v>1</v>
      </c>
      <c r="AA332" s="134"/>
      <c r="AB332" s="56">
        <v>5</v>
      </c>
      <c r="AC332" s="56">
        <v>5</v>
      </c>
      <c r="AD332" s="56">
        <v>3</v>
      </c>
      <c r="AE332" s="56">
        <v>10</v>
      </c>
      <c r="AF332" s="135">
        <v>3</v>
      </c>
      <c r="AG332" s="136">
        <v>41</v>
      </c>
      <c r="AH332" s="55">
        <v>19</v>
      </c>
      <c r="AI332" s="136">
        <v>60.5</v>
      </c>
      <c r="AJ332" s="116">
        <f>SUM(AQ332:AU332)</f>
        <v>17</v>
      </c>
      <c r="AK332" s="136" t="s">
        <v>76</v>
      </c>
      <c r="AL332" s="54" t="s">
        <v>76</v>
      </c>
      <c r="AM332" s="55" t="s">
        <v>76</v>
      </c>
      <c r="AN332" s="136" t="s">
        <v>74</v>
      </c>
      <c r="AO332" s="54" t="s">
        <v>74</v>
      </c>
      <c r="AP332" s="55" t="s">
        <v>74</v>
      </c>
      <c r="AQ332" s="142">
        <v>10</v>
      </c>
      <c r="AR332" s="62">
        <v>3</v>
      </c>
      <c r="AS332" s="62">
        <v>4</v>
      </c>
      <c r="AT332" s="62"/>
      <c r="AU332" s="64"/>
      <c r="AV332" s="83">
        <f t="shared" si="128"/>
        <v>0</v>
      </c>
      <c r="AW332" s="80"/>
      <c r="AX332" s="80"/>
      <c r="AY332" s="80">
        <v>0</v>
      </c>
      <c r="AZ332" s="80"/>
      <c r="BA332" s="80"/>
      <c r="BB332" s="80"/>
      <c r="BC332" s="80"/>
      <c r="BD332" s="80">
        <v>0</v>
      </c>
      <c r="BE332" s="81"/>
    </row>
    <row r="333" spans="1:57" s="414" customFormat="1" ht="34" customHeight="1" thickBot="1" x14ac:dyDescent="0.25">
      <c r="A333" s="679"/>
      <c r="B333" s="676"/>
      <c r="C333" s="670"/>
      <c r="D333" s="76" t="s">
        <v>79</v>
      </c>
      <c r="E333" s="635"/>
      <c r="F333" s="638"/>
      <c r="G333" s="148">
        <f t="shared" si="129"/>
        <v>0</v>
      </c>
      <c r="H333" s="155">
        <f t="shared" si="127"/>
        <v>0</v>
      </c>
      <c r="I333" s="156"/>
      <c r="J333" s="156"/>
      <c r="K333" s="156"/>
      <c r="L333" s="157"/>
      <c r="M333" s="85">
        <f t="shared" si="130"/>
        <v>0</v>
      </c>
      <c r="N333" s="86"/>
      <c r="O333" s="86"/>
      <c r="P333" s="86"/>
      <c r="Q333" s="86"/>
      <c r="R333" s="125"/>
      <c r="S333" s="130"/>
      <c r="T333" s="87"/>
      <c r="U333" s="87"/>
      <c r="V333" s="87"/>
      <c r="W333" s="87"/>
      <c r="X333" s="126"/>
      <c r="Y333" s="129"/>
      <c r="Z333" s="124"/>
      <c r="AA333" s="136"/>
      <c r="AB333" s="54"/>
      <c r="AC333" s="54"/>
      <c r="AD333" s="54"/>
      <c r="AE333" s="54"/>
      <c r="AF333" s="55"/>
      <c r="AG333" s="139"/>
      <c r="AH333" s="140"/>
      <c r="AI333" s="137"/>
      <c r="AJ333" s="117">
        <f>SUM(AQ333:AU333)</f>
        <v>0</v>
      </c>
      <c r="AK333" s="137" t="s">
        <v>74</v>
      </c>
      <c r="AL333" s="90" t="s">
        <v>74</v>
      </c>
      <c r="AM333" s="138" t="s">
        <v>74</v>
      </c>
      <c r="AN333" s="137" t="s">
        <v>74</v>
      </c>
      <c r="AO333" s="90" t="s">
        <v>76</v>
      </c>
      <c r="AP333" s="138" t="s">
        <v>76</v>
      </c>
      <c r="AQ333" s="89"/>
      <c r="AR333" s="90"/>
      <c r="AS333" s="90"/>
      <c r="AT333" s="90"/>
      <c r="AU333" s="91"/>
      <c r="AV333" s="92">
        <f t="shared" si="128"/>
        <v>0</v>
      </c>
      <c r="AW333" s="87"/>
      <c r="AX333" s="87"/>
      <c r="AY333" s="87"/>
      <c r="AZ333" s="87"/>
      <c r="BA333" s="87"/>
      <c r="BB333" s="87"/>
      <c r="BC333" s="87"/>
      <c r="BD333" s="87"/>
      <c r="BE333" s="88"/>
    </row>
    <row r="334" spans="1:57" s="414" customFormat="1" ht="34" customHeight="1" x14ac:dyDescent="0.2">
      <c r="A334" s="679"/>
      <c r="B334" s="674" t="s">
        <v>202</v>
      </c>
      <c r="C334" s="664" t="s">
        <v>203</v>
      </c>
      <c r="D334" s="72" t="s">
        <v>73</v>
      </c>
      <c r="E334" s="633"/>
      <c r="F334" s="636">
        <f>E334-SUM(M334:M338)</f>
        <v>-2</v>
      </c>
      <c r="G334" s="146">
        <f t="shared" si="129"/>
        <v>0</v>
      </c>
      <c r="H334" s="151">
        <f t="shared" si="127"/>
        <v>0</v>
      </c>
      <c r="I334" s="152"/>
      <c r="J334" s="152"/>
      <c r="K334" s="152"/>
      <c r="L334" s="66"/>
      <c r="M334" s="149">
        <f t="shared" si="130"/>
        <v>0</v>
      </c>
      <c r="N334" s="121"/>
      <c r="O334" s="121"/>
      <c r="P334" s="121"/>
      <c r="Q334" s="121"/>
      <c r="R334" s="122"/>
      <c r="S334" s="128"/>
      <c r="T334" s="121"/>
      <c r="U334" s="121"/>
      <c r="V334" s="77"/>
      <c r="W334" s="121"/>
      <c r="X334" s="122"/>
      <c r="Y334" s="128"/>
      <c r="Z334" s="122"/>
      <c r="AA334" s="70"/>
      <c r="AB334" s="77"/>
      <c r="AC334" s="77"/>
      <c r="AD334" s="77"/>
      <c r="AE334" s="77"/>
      <c r="AF334" s="71"/>
      <c r="AG334" s="70"/>
      <c r="AH334" s="71"/>
      <c r="AI334" s="70"/>
      <c r="AJ334" s="115">
        <f>SUM(AN334:AP334)</f>
        <v>0</v>
      </c>
      <c r="AK334" s="70" t="s">
        <v>74</v>
      </c>
      <c r="AL334" s="77" t="s">
        <v>74</v>
      </c>
      <c r="AM334" s="71" t="s">
        <v>74</v>
      </c>
      <c r="AN334" s="70"/>
      <c r="AO334" s="77"/>
      <c r="AP334" s="71"/>
      <c r="AQ334" s="67" t="s">
        <v>74</v>
      </c>
      <c r="AR334" s="68" t="s">
        <v>74</v>
      </c>
      <c r="AS334" s="68" t="s">
        <v>74</v>
      </c>
      <c r="AT334" s="68" t="s">
        <v>74</v>
      </c>
      <c r="AU334" s="69" t="s">
        <v>74</v>
      </c>
      <c r="AV334" s="103">
        <f t="shared" si="128"/>
        <v>0</v>
      </c>
      <c r="AW334" s="93"/>
      <c r="AX334" s="93"/>
      <c r="AY334" s="93"/>
      <c r="AZ334" s="93"/>
      <c r="BA334" s="93"/>
      <c r="BB334" s="93"/>
      <c r="BC334" s="93"/>
      <c r="BD334" s="93"/>
      <c r="BE334" s="78"/>
    </row>
    <row r="335" spans="1:57" s="414" customFormat="1" ht="34" customHeight="1" x14ac:dyDescent="0.2">
      <c r="A335" s="679"/>
      <c r="B335" s="675"/>
      <c r="C335" s="665"/>
      <c r="D335" s="73" t="s">
        <v>75</v>
      </c>
      <c r="E335" s="634"/>
      <c r="F335" s="637"/>
      <c r="G335" s="147">
        <f t="shared" si="129"/>
        <v>0</v>
      </c>
      <c r="H335" s="153">
        <f t="shared" si="127"/>
        <v>0</v>
      </c>
      <c r="I335" s="150"/>
      <c r="J335" s="150"/>
      <c r="K335" s="150"/>
      <c r="L335" s="154"/>
      <c r="M335" s="79">
        <f t="shared" si="130"/>
        <v>0</v>
      </c>
      <c r="N335" s="80"/>
      <c r="O335" s="80"/>
      <c r="P335" s="80"/>
      <c r="Q335" s="80"/>
      <c r="R335" s="124"/>
      <c r="S335" s="129"/>
      <c r="T335" s="54"/>
      <c r="U335" s="54"/>
      <c r="V335" s="80"/>
      <c r="W335" s="80"/>
      <c r="X335" s="124"/>
      <c r="Y335" s="131"/>
      <c r="Z335" s="127"/>
      <c r="AA335" s="134"/>
      <c r="AB335" s="56"/>
      <c r="AC335" s="56"/>
      <c r="AD335" s="56"/>
      <c r="AE335" s="56"/>
      <c r="AF335" s="135"/>
      <c r="AG335" s="136"/>
      <c r="AH335" s="55"/>
      <c r="AI335" s="136"/>
      <c r="AJ335" s="116">
        <f>SUM(AN335:AP335)</f>
        <v>0</v>
      </c>
      <c r="AK335" s="136" t="s">
        <v>76</v>
      </c>
      <c r="AL335" s="54" t="s">
        <v>76</v>
      </c>
      <c r="AM335" s="55" t="s">
        <v>76</v>
      </c>
      <c r="AN335" s="136"/>
      <c r="AO335" s="54"/>
      <c r="AP335" s="55"/>
      <c r="AQ335" s="82" t="s">
        <v>74</v>
      </c>
      <c r="AR335" s="54" t="s">
        <v>74</v>
      </c>
      <c r="AS335" s="54" t="s">
        <v>74</v>
      </c>
      <c r="AT335" s="54" t="s">
        <v>74</v>
      </c>
      <c r="AU335" s="58" t="s">
        <v>74</v>
      </c>
      <c r="AV335" s="83">
        <f t="shared" si="128"/>
        <v>0</v>
      </c>
      <c r="AW335" s="80"/>
      <c r="AX335" s="80"/>
      <c r="AY335" s="80"/>
      <c r="AZ335" s="80"/>
      <c r="BA335" s="80"/>
      <c r="BB335" s="80"/>
      <c r="BC335" s="80"/>
      <c r="BD335" s="80"/>
      <c r="BE335" s="81"/>
    </row>
    <row r="336" spans="1:57" s="414" customFormat="1" ht="34" customHeight="1" x14ac:dyDescent="0.2">
      <c r="A336" s="679"/>
      <c r="B336" s="675"/>
      <c r="C336" s="665"/>
      <c r="D336" s="73" t="s">
        <v>77</v>
      </c>
      <c r="E336" s="634"/>
      <c r="F336" s="637"/>
      <c r="G336" s="147">
        <f t="shared" si="129"/>
        <v>0</v>
      </c>
      <c r="H336" s="153">
        <f t="shared" si="127"/>
        <v>0</v>
      </c>
      <c r="I336" s="150"/>
      <c r="J336" s="150"/>
      <c r="K336" s="150"/>
      <c r="L336" s="154"/>
      <c r="M336" s="79">
        <f t="shared" si="130"/>
        <v>0</v>
      </c>
      <c r="N336" s="80"/>
      <c r="O336" s="80"/>
      <c r="P336" s="80"/>
      <c r="Q336" s="84"/>
      <c r="R336" s="124"/>
      <c r="S336" s="129"/>
      <c r="T336" s="80"/>
      <c r="U336" s="80"/>
      <c r="V336" s="80"/>
      <c r="W336" s="80"/>
      <c r="X336" s="124"/>
      <c r="Y336" s="131"/>
      <c r="Z336" s="127"/>
      <c r="AA336" s="134"/>
      <c r="AB336" s="56"/>
      <c r="AC336" s="56"/>
      <c r="AD336" s="56"/>
      <c r="AE336" s="56"/>
      <c r="AF336" s="135"/>
      <c r="AG336" s="136"/>
      <c r="AH336" s="55"/>
      <c r="AI336" s="136"/>
      <c r="AJ336" s="116">
        <f>SUM(AK336:AM336)</f>
        <v>0</v>
      </c>
      <c r="AK336" s="136"/>
      <c r="AL336" s="54"/>
      <c r="AM336" s="55"/>
      <c r="AN336" s="136" t="s">
        <v>74</v>
      </c>
      <c r="AO336" s="54" t="s">
        <v>74</v>
      </c>
      <c r="AP336" s="55" t="s">
        <v>74</v>
      </c>
      <c r="AQ336" s="82" t="s">
        <v>74</v>
      </c>
      <c r="AR336" s="54" t="s">
        <v>74</v>
      </c>
      <c r="AS336" s="54" t="s">
        <v>74</v>
      </c>
      <c r="AT336" s="54" t="s">
        <v>74</v>
      </c>
      <c r="AU336" s="58" t="s">
        <v>74</v>
      </c>
      <c r="AV336" s="83">
        <f t="shared" si="128"/>
        <v>0</v>
      </c>
      <c r="AW336" s="80"/>
      <c r="AX336" s="80"/>
      <c r="AY336" s="80"/>
      <c r="AZ336" s="80"/>
      <c r="BA336" s="80"/>
      <c r="BB336" s="80"/>
      <c r="BC336" s="80"/>
      <c r="BD336" s="80"/>
      <c r="BE336" s="81"/>
    </row>
    <row r="337" spans="1:57" s="414" customFormat="1" ht="34" customHeight="1" x14ac:dyDescent="0.2">
      <c r="A337" s="679"/>
      <c r="B337" s="675"/>
      <c r="C337" s="665"/>
      <c r="D337" s="73" t="s">
        <v>78</v>
      </c>
      <c r="E337" s="634"/>
      <c r="F337" s="637"/>
      <c r="G337" s="147">
        <f t="shared" si="129"/>
        <v>2</v>
      </c>
      <c r="H337" s="153">
        <f t="shared" si="127"/>
        <v>0</v>
      </c>
      <c r="I337" s="150"/>
      <c r="J337" s="150"/>
      <c r="K337" s="150">
        <v>0</v>
      </c>
      <c r="L337" s="154"/>
      <c r="M337" s="79">
        <f t="shared" si="130"/>
        <v>2</v>
      </c>
      <c r="N337" s="80"/>
      <c r="O337" s="80"/>
      <c r="P337" s="80"/>
      <c r="Q337" s="80"/>
      <c r="R337" s="124">
        <v>2</v>
      </c>
      <c r="S337" s="129">
        <v>2</v>
      </c>
      <c r="T337" s="80"/>
      <c r="U337" s="80"/>
      <c r="V337" s="80"/>
      <c r="W337" s="80"/>
      <c r="X337" s="124"/>
      <c r="Y337" s="131">
        <v>2</v>
      </c>
      <c r="Z337" s="127"/>
      <c r="AA337" s="134"/>
      <c r="AB337" s="56">
        <v>1</v>
      </c>
      <c r="AC337" s="56">
        <v>1</v>
      </c>
      <c r="AD337" s="56">
        <v>1</v>
      </c>
      <c r="AE337" s="56">
        <v>1</v>
      </c>
      <c r="AF337" s="135">
        <v>2</v>
      </c>
      <c r="AG337" s="136">
        <v>45</v>
      </c>
      <c r="AH337" s="55">
        <v>20</v>
      </c>
      <c r="AI337" s="136">
        <v>125</v>
      </c>
      <c r="AJ337" s="116">
        <f>SUM(AQ337:AU337)</f>
        <v>2</v>
      </c>
      <c r="AK337" s="136" t="s">
        <v>76</v>
      </c>
      <c r="AL337" s="54" t="s">
        <v>76</v>
      </c>
      <c r="AM337" s="55" t="s">
        <v>76</v>
      </c>
      <c r="AN337" s="136" t="s">
        <v>74</v>
      </c>
      <c r="AO337" s="54" t="s">
        <v>74</v>
      </c>
      <c r="AP337" s="55" t="s">
        <v>74</v>
      </c>
      <c r="AQ337" s="142"/>
      <c r="AR337" s="62"/>
      <c r="AS337" s="62"/>
      <c r="AT337" s="62">
        <v>2</v>
      </c>
      <c r="AU337" s="64"/>
      <c r="AV337" s="83">
        <f t="shared" si="128"/>
        <v>0</v>
      </c>
      <c r="AW337" s="80"/>
      <c r="AX337" s="80"/>
      <c r="AY337" s="80"/>
      <c r="AZ337" s="80"/>
      <c r="BA337" s="80"/>
      <c r="BB337" s="80"/>
      <c r="BC337" s="80"/>
      <c r="BD337" s="80"/>
      <c r="BE337" s="81"/>
    </row>
    <row r="338" spans="1:57" s="414" customFormat="1" ht="34" customHeight="1" thickBot="1" x14ac:dyDescent="0.25">
      <c r="A338" s="679"/>
      <c r="B338" s="676"/>
      <c r="C338" s="670"/>
      <c r="D338" s="76" t="s">
        <v>79</v>
      </c>
      <c r="E338" s="635"/>
      <c r="F338" s="638"/>
      <c r="G338" s="148">
        <f t="shared" si="129"/>
        <v>0</v>
      </c>
      <c r="H338" s="155">
        <f t="shared" si="127"/>
        <v>0</v>
      </c>
      <c r="I338" s="156"/>
      <c r="J338" s="156"/>
      <c r="K338" s="156"/>
      <c r="L338" s="157"/>
      <c r="M338" s="85">
        <f t="shared" si="130"/>
        <v>0</v>
      </c>
      <c r="N338" s="86"/>
      <c r="O338" s="86"/>
      <c r="P338" s="86"/>
      <c r="Q338" s="86"/>
      <c r="R338" s="125"/>
      <c r="S338" s="130"/>
      <c r="T338" s="87"/>
      <c r="U338" s="87"/>
      <c r="V338" s="87"/>
      <c r="W338" s="87"/>
      <c r="X338" s="126"/>
      <c r="Y338" s="129"/>
      <c r="Z338" s="124"/>
      <c r="AA338" s="136"/>
      <c r="AB338" s="54"/>
      <c r="AC338" s="54"/>
      <c r="AD338" s="54"/>
      <c r="AE338" s="54"/>
      <c r="AF338" s="55"/>
      <c r="AG338" s="139"/>
      <c r="AH338" s="140"/>
      <c r="AI338" s="137"/>
      <c r="AJ338" s="117">
        <f>SUM(AQ338:AU338)</f>
        <v>0</v>
      </c>
      <c r="AK338" s="137" t="s">
        <v>74</v>
      </c>
      <c r="AL338" s="90" t="s">
        <v>74</v>
      </c>
      <c r="AM338" s="138" t="s">
        <v>74</v>
      </c>
      <c r="AN338" s="137" t="s">
        <v>74</v>
      </c>
      <c r="AO338" s="90" t="s">
        <v>76</v>
      </c>
      <c r="AP338" s="138" t="s">
        <v>76</v>
      </c>
      <c r="AQ338" s="89"/>
      <c r="AR338" s="90"/>
      <c r="AS338" s="90"/>
      <c r="AT338" s="90"/>
      <c r="AU338" s="91"/>
      <c r="AV338" s="92">
        <f t="shared" si="128"/>
        <v>0</v>
      </c>
      <c r="AW338" s="87"/>
      <c r="AX338" s="87"/>
      <c r="AY338" s="87"/>
      <c r="AZ338" s="87"/>
      <c r="BA338" s="87"/>
      <c r="BB338" s="87"/>
      <c r="BC338" s="87"/>
      <c r="BD338" s="87"/>
      <c r="BE338" s="88"/>
    </row>
    <row r="339" spans="1:57" s="414" customFormat="1" ht="34" customHeight="1" x14ac:dyDescent="0.2">
      <c r="A339" s="679"/>
      <c r="B339" s="667" t="s">
        <v>204</v>
      </c>
      <c r="C339" s="664" t="s">
        <v>205</v>
      </c>
      <c r="D339" s="72" t="s">
        <v>73</v>
      </c>
      <c r="E339" s="633">
        <v>30</v>
      </c>
      <c r="F339" s="636">
        <f>E339-SUM(M339:M343)</f>
        <v>8</v>
      </c>
      <c r="G339" s="146">
        <f t="shared" si="129"/>
        <v>9</v>
      </c>
      <c r="H339" s="151">
        <f t="shared" si="127"/>
        <v>0</v>
      </c>
      <c r="I339" s="152">
        <v>0</v>
      </c>
      <c r="J339" s="152"/>
      <c r="K339" s="152"/>
      <c r="L339" s="66"/>
      <c r="M339" s="149">
        <f t="shared" si="130"/>
        <v>9</v>
      </c>
      <c r="N339" s="121"/>
      <c r="O339" s="121"/>
      <c r="P339" s="121"/>
      <c r="Q339" s="121"/>
      <c r="R339" s="122">
        <v>9</v>
      </c>
      <c r="S339" s="128">
        <v>2</v>
      </c>
      <c r="T339" s="121"/>
      <c r="U339" s="121"/>
      <c r="V339" s="77">
        <v>7</v>
      </c>
      <c r="W339" s="121"/>
      <c r="X339" s="122"/>
      <c r="Y339" s="128">
        <v>8</v>
      </c>
      <c r="Z339" s="122">
        <v>1</v>
      </c>
      <c r="AA339" s="70"/>
      <c r="AB339" s="77">
        <v>4</v>
      </c>
      <c r="AC339" s="77">
        <v>4</v>
      </c>
      <c r="AD339" s="77">
        <v>1</v>
      </c>
      <c r="AE339" s="77">
        <v>7</v>
      </c>
      <c r="AF339" s="71">
        <v>0</v>
      </c>
      <c r="AG339" s="70">
        <v>38</v>
      </c>
      <c r="AH339" s="71">
        <v>19</v>
      </c>
      <c r="AI339" s="70">
        <v>6.8</v>
      </c>
      <c r="AJ339" s="115">
        <f>SUM(AN339:AP339)</f>
        <v>9</v>
      </c>
      <c r="AK339" s="70" t="s">
        <v>74</v>
      </c>
      <c r="AL339" s="77" t="s">
        <v>74</v>
      </c>
      <c r="AM339" s="71" t="s">
        <v>74</v>
      </c>
      <c r="AN339" s="70">
        <v>6</v>
      </c>
      <c r="AO339" s="77">
        <v>3</v>
      </c>
      <c r="AP339" s="71"/>
      <c r="AQ339" s="67" t="s">
        <v>74</v>
      </c>
      <c r="AR339" s="68" t="s">
        <v>74</v>
      </c>
      <c r="AS339" s="68" t="s">
        <v>74</v>
      </c>
      <c r="AT339" s="68" t="s">
        <v>74</v>
      </c>
      <c r="AU339" s="69" t="s">
        <v>74</v>
      </c>
      <c r="AV339" s="103">
        <f t="shared" si="128"/>
        <v>0</v>
      </c>
      <c r="AW339" s="93"/>
      <c r="AX339" s="93"/>
      <c r="AY339" s="93"/>
      <c r="AZ339" s="93"/>
      <c r="BA339" s="93"/>
      <c r="BB339" s="93"/>
      <c r="BC339" s="93"/>
      <c r="BD339" s="93"/>
      <c r="BE339" s="78"/>
    </row>
    <row r="340" spans="1:57" s="414" customFormat="1" ht="34" customHeight="1" x14ac:dyDescent="0.2">
      <c r="A340" s="679"/>
      <c r="B340" s="668"/>
      <c r="C340" s="665"/>
      <c r="D340" s="73" t="s">
        <v>75</v>
      </c>
      <c r="E340" s="634"/>
      <c r="F340" s="637"/>
      <c r="G340" s="147">
        <f t="shared" si="129"/>
        <v>0</v>
      </c>
      <c r="H340" s="153">
        <f t="shared" si="127"/>
        <v>0</v>
      </c>
      <c r="I340" s="150"/>
      <c r="J340" s="150"/>
      <c r="K340" s="150"/>
      <c r="L340" s="154"/>
      <c r="M340" s="79">
        <f t="shared" si="130"/>
        <v>0</v>
      </c>
      <c r="N340" s="80"/>
      <c r="O340" s="80"/>
      <c r="P340" s="80"/>
      <c r="Q340" s="80"/>
      <c r="R340" s="124"/>
      <c r="S340" s="129"/>
      <c r="T340" s="54"/>
      <c r="U340" s="54"/>
      <c r="V340" s="80"/>
      <c r="W340" s="80"/>
      <c r="X340" s="124"/>
      <c r="Y340" s="131"/>
      <c r="Z340" s="127"/>
      <c r="AA340" s="134"/>
      <c r="AB340" s="56"/>
      <c r="AC340" s="56"/>
      <c r="AD340" s="56"/>
      <c r="AE340" s="56"/>
      <c r="AF340" s="135"/>
      <c r="AG340" s="136"/>
      <c r="AH340" s="55"/>
      <c r="AI340" s="136"/>
      <c r="AJ340" s="116">
        <f>SUM(AN340:AP340)</f>
        <v>0</v>
      </c>
      <c r="AK340" s="136" t="s">
        <v>76</v>
      </c>
      <c r="AL340" s="54" t="s">
        <v>76</v>
      </c>
      <c r="AM340" s="55" t="s">
        <v>76</v>
      </c>
      <c r="AN340" s="136"/>
      <c r="AO340" s="54"/>
      <c r="AP340" s="55"/>
      <c r="AQ340" s="82" t="s">
        <v>74</v>
      </c>
      <c r="AR340" s="54" t="s">
        <v>74</v>
      </c>
      <c r="AS340" s="54" t="s">
        <v>74</v>
      </c>
      <c r="AT340" s="54" t="s">
        <v>74</v>
      </c>
      <c r="AU340" s="58" t="s">
        <v>74</v>
      </c>
      <c r="AV340" s="83">
        <f t="shared" si="128"/>
        <v>0</v>
      </c>
      <c r="AW340" s="80"/>
      <c r="AX340" s="80"/>
      <c r="AY340" s="80"/>
      <c r="AZ340" s="80"/>
      <c r="BA340" s="80"/>
      <c r="BB340" s="80"/>
      <c r="BC340" s="80"/>
      <c r="BD340" s="80"/>
      <c r="BE340" s="81"/>
    </row>
    <row r="341" spans="1:57" s="414" customFormat="1" ht="34" customHeight="1" x14ac:dyDescent="0.2">
      <c r="A341" s="679"/>
      <c r="B341" s="668"/>
      <c r="C341" s="665"/>
      <c r="D341" s="73" t="s">
        <v>77</v>
      </c>
      <c r="E341" s="634"/>
      <c r="F341" s="637"/>
      <c r="G341" s="147">
        <f t="shared" si="129"/>
        <v>0</v>
      </c>
      <c r="H341" s="153">
        <f t="shared" si="127"/>
        <v>0</v>
      </c>
      <c r="I341" s="150"/>
      <c r="J341" s="150"/>
      <c r="K341" s="150"/>
      <c r="L341" s="154"/>
      <c r="M341" s="79">
        <f t="shared" si="130"/>
        <v>0</v>
      </c>
      <c r="N341" s="80"/>
      <c r="O341" s="80"/>
      <c r="P341" s="80"/>
      <c r="Q341" s="84"/>
      <c r="R341" s="124"/>
      <c r="S341" s="129"/>
      <c r="T341" s="80"/>
      <c r="U341" s="80"/>
      <c r="V341" s="80"/>
      <c r="W341" s="80"/>
      <c r="X341" s="124"/>
      <c r="Y341" s="131"/>
      <c r="Z341" s="127"/>
      <c r="AA341" s="134"/>
      <c r="AB341" s="56"/>
      <c r="AC341" s="56"/>
      <c r="AD341" s="56"/>
      <c r="AE341" s="56"/>
      <c r="AF341" s="135"/>
      <c r="AG341" s="136"/>
      <c r="AH341" s="55"/>
      <c r="AI341" s="136"/>
      <c r="AJ341" s="116">
        <f>SUM(AK341:AM341)</f>
        <v>0</v>
      </c>
      <c r="AK341" s="136"/>
      <c r="AL341" s="54"/>
      <c r="AM341" s="55"/>
      <c r="AN341" s="136" t="s">
        <v>74</v>
      </c>
      <c r="AO341" s="54" t="s">
        <v>74</v>
      </c>
      <c r="AP341" s="55" t="s">
        <v>74</v>
      </c>
      <c r="AQ341" s="82" t="s">
        <v>74</v>
      </c>
      <c r="AR341" s="54" t="s">
        <v>74</v>
      </c>
      <c r="AS341" s="54" t="s">
        <v>74</v>
      </c>
      <c r="AT341" s="54" t="s">
        <v>74</v>
      </c>
      <c r="AU341" s="58" t="s">
        <v>74</v>
      </c>
      <c r="AV341" s="83">
        <f t="shared" si="128"/>
        <v>0</v>
      </c>
      <c r="AW341" s="80"/>
      <c r="AX341" s="80"/>
      <c r="AY341" s="80"/>
      <c r="AZ341" s="80"/>
      <c r="BA341" s="80"/>
      <c r="BB341" s="80"/>
      <c r="BC341" s="80"/>
      <c r="BD341" s="80"/>
      <c r="BE341" s="81"/>
    </row>
    <row r="342" spans="1:57" s="414" customFormat="1" ht="34" customHeight="1" x14ac:dyDescent="0.2">
      <c r="A342" s="679"/>
      <c r="B342" s="668"/>
      <c r="C342" s="665"/>
      <c r="D342" s="73" t="s">
        <v>78</v>
      </c>
      <c r="E342" s="634"/>
      <c r="F342" s="637"/>
      <c r="G342" s="147">
        <f t="shared" si="129"/>
        <v>13</v>
      </c>
      <c r="H342" s="153">
        <f t="shared" si="127"/>
        <v>0</v>
      </c>
      <c r="I342" s="150"/>
      <c r="J342" s="150"/>
      <c r="K342" s="150"/>
      <c r="L342" s="154"/>
      <c r="M342" s="79">
        <f t="shared" si="130"/>
        <v>13</v>
      </c>
      <c r="N342" s="80"/>
      <c r="O342" s="80">
        <v>3</v>
      </c>
      <c r="P342" s="80"/>
      <c r="Q342" s="80"/>
      <c r="R342" s="124">
        <v>10</v>
      </c>
      <c r="S342" s="129">
        <v>1</v>
      </c>
      <c r="T342" s="80"/>
      <c r="U342" s="80"/>
      <c r="V342" s="80">
        <v>11</v>
      </c>
      <c r="W342" s="80">
        <v>1</v>
      </c>
      <c r="X342" s="124">
        <v>0</v>
      </c>
      <c r="Y342" s="131">
        <v>12</v>
      </c>
      <c r="Z342" s="127">
        <v>1</v>
      </c>
      <c r="AA342" s="134"/>
      <c r="AB342" s="56">
        <v>3</v>
      </c>
      <c r="AC342" s="56">
        <v>3</v>
      </c>
      <c r="AD342" s="56">
        <v>4</v>
      </c>
      <c r="AE342" s="56">
        <v>10</v>
      </c>
      <c r="AF342" s="135">
        <v>1</v>
      </c>
      <c r="AG342" s="136">
        <v>42.5</v>
      </c>
      <c r="AH342" s="55">
        <v>28</v>
      </c>
      <c r="AI342" s="136">
        <v>83.46</v>
      </c>
      <c r="AJ342" s="116">
        <f>SUM(AQ342:AU342)</f>
        <v>13</v>
      </c>
      <c r="AK342" s="136" t="s">
        <v>76</v>
      </c>
      <c r="AL342" s="54" t="s">
        <v>76</v>
      </c>
      <c r="AM342" s="55" t="s">
        <v>76</v>
      </c>
      <c r="AN342" s="136" t="s">
        <v>74</v>
      </c>
      <c r="AO342" s="54" t="s">
        <v>74</v>
      </c>
      <c r="AP342" s="55" t="s">
        <v>74</v>
      </c>
      <c r="AQ342" s="142">
        <v>2</v>
      </c>
      <c r="AR342" s="62">
        <v>3</v>
      </c>
      <c r="AS342" s="62">
        <v>7</v>
      </c>
      <c r="AT342" s="62">
        <v>1</v>
      </c>
      <c r="AU342" s="64"/>
      <c r="AV342" s="83">
        <f t="shared" si="128"/>
        <v>0</v>
      </c>
      <c r="AW342" s="80"/>
      <c r="AX342" s="80"/>
      <c r="AY342" s="80"/>
      <c r="AZ342" s="80"/>
      <c r="BA342" s="80"/>
      <c r="BB342" s="80"/>
      <c r="BC342" s="80"/>
      <c r="BD342" s="80"/>
      <c r="BE342" s="81"/>
    </row>
    <row r="343" spans="1:57" s="414" customFormat="1" ht="34" customHeight="1" thickBot="1" x14ac:dyDescent="0.25">
      <c r="A343" s="679"/>
      <c r="B343" s="669"/>
      <c r="C343" s="670"/>
      <c r="D343" s="76" t="s">
        <v>79</v>
      </c>
      <c r="E343" s="635"/>
      <c r="F343" s="638"/>
      <c r="G343" s="148">
        <f t="shared" si="129"/>
        <v>0</v>
      </c>
      <c r="H343" s="155">
        <f t="shared" si="127"/>
        <v>0</v>
      </c>
      <c r="I343" s="156"/>
      <c r="J343" s="156"/>
      <c r="K343" s="156"/>
      <c r="L343" s="157"/>
      <c r="M343" s="85">
        <f t="shared" si="130"/>
        <v>0</v>
      </c>
      <c r="N343" s="86"/>
      <c r="O343" s="86"/>
      <c r="P343" s="86"/>
      <c r="Q343" s="86"/>
      <c r="R343" s="125"/>
      <c r="S343" s="130"/>
      <c r="T343" s="87"/>
      <c r="U343" s="87"/>
      <c r="V343" s="87"/>
      <c r="W343" s="87"/>
      <c r="X343" s="126"/>
      <c r="Y343" s="129"/>
      <c r="Z343" s="124"/>
      <c r="AA343" s="136"/>
      <c r="AB343" s="54"/>
      <c r="AC343" s="54"/>
      <c r="AD343" s="54"/>
      <c r="AE343" s="54"/>
      <c r="AF343" s="55"/>
      <c r="AG343" s="139"/>
      <c r="AH343" s="140"/>
      <c r="AI343" s="137"/>
      <c r="AJ343" s="117">
        <f>SUM(AQ343:AU343)</f>
        <v>0</v>
      </c>
      <c r="AK343" s="137" t="s">
        <v>74</v>
      </c>
      <c r="AL343" s="90" t="s">
        <v>74</v>
      </c>
      <c r="AM343" s="138" t="s">
        <v>74</v>
      </c>
      <c r="AN343" s="137" t="s">
        <v>74</v>
      </c>
      <c r="AO343" s="90" t="s">
        <v>76</v>
      </c>
      <c r="AP343" s="138" t="s">
        <v>76</v>
      </c>
      <c r="AQ343" s="89"/>
      <c r="AR343" s="90"/>
      <c r="AS343" s="90"/>
      <c r="AT343" s="90"/>
      <c r="AU343" s="91"/>
      <c r="AV343" s="92">
        <f t="shared" si="128"/>
        <v>0</v>
      </c>
      <c r="AW343" s="87"/>
      <c r="AX343" s="87"/>
      <c r="AY343" s="87"/>
      <c r="AZ343" s="87"/>
      <c r="BA343" s="87"/>
      <c r="BB343" s="87"/>
      <c r="BC343" s="87"/>
      <c r="BD343" s="87"/>
      <c r="BE343" s="88"/>
    </row>
    <row r="344" spans="1:57" s="414" customFormat="1" ht="34" customHeight="1" x14ac:dyDescent="0.2">
      <c r="A344" s="679"/>
      <c r="B344" s="667" t="s">
        <v>206</v>
      </c>
      <c r="C344" s="664" t="s">
        <v>207</v>
      </c>
      <c r="D344" s="72" t="s">
        <v>73</v>
      </c>
      <c r="E344" s="633">
        <v>6</v>
      </c>
      <c r="F344" s="636">
        <f>E344-SUM(M344:M348)</f>
        <v>2</v>
      </c>
      <c r="G344" s="146">
        <f t="shared" si="129"/>
        <v>1</v>
      </c>
      <c r="H344" s="151">
        <f t="shared" si="127"/>
        <v>0</v>
      </c>
      <c r="I344" s="152"/>
      <c r="J344" s="152"/>
      <c r="K344" s="152"/>
      <c r="L344" s="66"/>
      <c r="M344" s="149">
        <f t="shared" si="130"/>
        <v>1</v>
      </c>
      <c r="N344" s="121"/>
      <c r="O344" s="121"/>
      <c r="P344" s="121"/>
      <c r="Q344" s="121"/>
      <c r="R344" s="122">
        <v>1</v>
      </c>
      <c r="S344" s="128"/>
      <c r="T344" s="121"/>
      <c r="U344" s="121"/>
      <c r="V344" s="77">
        <v>1</v>
      </c>
      <c r="W344" s="121"/>
      <c r="X344" s="122"/>
      <c r="Y344" s="128">
        <v>1</v>
      </c>
      <c r="Z344" s="122"/>
      <c r="AA344" s="70"/>
      <c r="AB344" s="77"/>
      <c r="AC344" s="77"/>
      <c r="AD344" s="77">
        <v>1</v>
      </c>
      <c r="AE344" s="77">
        <v>1</v>
      </c>
      <c r="AF344" s="71">
        <v>0</v>
      </c>
      <c r="AG344" s="70">
        <v>40</v>
      </c>
      <c r="AH344" s="71">
        <v>12</v>
      </c>
      <c r="AI344" s="70">
        <v>8</v>
      </c>
      <c r="AJ344" s="115">
        <f>SUM(AN344:AP344)</f>
        <v>1</v>
      </c>
      <c r="AK344" s="70" t="s">
        <v>74</v>
      </c>
      <c r="AL344" s="77" t="s">
        <v>74</v>
      </c>
      <c r="AM344" s="71" t="s">
        <v>74</v>
      </c>
      <c r="AN344" s="70"/>
      <c r="AO344" s="77">
        <v>1</v>
      </c>
      <c r="AP344" s="71"/>
      <c r="AQ344" s="67" t="s">
        <v>74</v>
      </c>
      <c r="AR344" s="68" t="s">
        <v>74</v>
      </c>
      <c r="AS344" s="68" t="s">
        <v>74</v>
      </c>
      <c r="AT344" s="68" t="s">
        <v>74</v>
      </c>
      <c r="AU344" s="69" t="s">
        <v>74</v>
      </c>
      <c r="AV344" s="103">
        <f t="shared" si="128"/>
        <v>0</v>
      </c>
      <c r="AW344" s="93"/>
      <c r="AX344" s="93"/>
      <c r="AY344" s="93"/>
      <c r="AZ344" s="93"/>
      <c r="BA344" s="93"/>
      <c r="BB344" s="93"/>
      <c r="BC344" s="93"/>
      <c r="BD344" s="93"/>
      <c r="BE344" s="78"/>
    </row>
    <row r="345" spans="1:57" s="414" customFormat="1" ht="34" customHeight="1" x14ac:dyDescent="0.2">
      <c r="A345" s="679"/>
      <c r="B345" s="668"/>
      <c r="C345" s="665"/>
      <c r="D345" s="73" t="s">
        <v>75</v>
      </c>
      <c r="E345" s="634"/>
      <c r="F345" s="637"/>
      <c r="G345" s="147">
        <f t="shared" si="129"/>
        <v>0</v>
      </c>
      <c r="H345" s="153">
        <f t="shared" si="127"/>
        <v>0</v>
      </c>
      <c r="I345" s="150"/>
      <c r="J345" s="150"/>
      <c r="K345" s="150"/>
      <c r="L345" s="154"/>
      <c r="M345" s="79">
        <f t="shared" si="130"/>
        <v>0</v>
      </c>
      <c r="N345" s="80"/>
      <c r="O345" s="80"/>
      <c r="P345" s="80"/>
      <c r="Q345" s="80"/>
      <c r="R345" s="124"/>
      <c r="S345" s="129"/>
      <c r="T345" s="54"/>
      <c r="U345" s="54"/>
      <c r="V345" s="80"/>
      <c r="W345" s="80"/>
      <c r="X345" s="124"/>
      <c r="Y345" s="131"/>
      <c r="Z345" s="127"/>
      <c r="AA345" s="134"/>
      <c r="AB345" s="56"/>
      <c r="AC345" s="56"/>
      <c r="AD345" s="56"/>
      <c r="AE345" s="56"/>
      <c r="AF345" s="135"/>
      <c r="AG345" s="136"/>
      <c r="AH345" s="55"/>
      <c r="AI345" s="136"/>
      <c r="AJ345" s="116">
        <f>SUM(AN345:AP345)</f>
        <v>0</v>
      </c>
      <c r="AK345" s="136" t="s">
        <v>76</v>
      </c>
      <c r="AL345" s="54" t="s">
        <v>76</v>
      </c>
      <c r="AM345" s="55" t="s">
        <v>76</v>
      </c>
      <c r="AN345" s="136"/>
      <c r="AO345" s="54"/>
      <c r="AP345" s="55"/>
      <c r="AQ345" s="82" t="s">
        <v>74</v>
      </c>
      <c r="AR345" s="54" t="s">
        <v>74</v>
      </c>
      <c r="AS345" s="54" t="s">
        <v>74</v>
      </c>
      <c r="AT345" s="54" t="s">
        <v>74</v>
      </c>
      <c r="AU345" s="58" t="s">
        <v>74</v>
      </c>
      <c r="AV345" s="83">
        <f t="shared" si="128"/>
        <v>0</v>
      </c>
      <c r="AW345" s="80"/>
      <c r="AX345" s="80"/>
      <c r="AY345" s="80"/>
      <c r="AZ345" s="80"/>
      <c r="BA345" s="80"/>
      <c r="BB345" s="80"/>
      <c r="BC345" s="80"/>
      <c r="BD345" s="80"/>
      <c r="BE345" s="81"/>
    </row>
    <row r="346" spans="1:57" s="414" customFormat="1" ht="34" customHeight="1" x14ac:dyDescent="0.2">
      <c r="A346" s="679"/>
      <c r="B346" s="668"/>
      <c r="C346" s="665"/>
      <c r="D346" s="73" t="s">
        <v>77</v>
      </c>
      <c r="E346" s="634"/>
      <c r="F346" s="637"/>
      <c r="G346" s="147">
        <f t="shared" si="129"/>
        <v>0</v>
      </c>
      <c r="H346" s="153">
        <f t="shared" si="127"/>
        <v>0</v>
      </c>
      <c r="I346" s="150"/>
      <c r="J346" s="150"/>
      <c r="K346" s="150"/>
      <c r="L346" s="154"/>
      <c r="M346" s="79">
        <f t="shared" si="130"/>
        <v>0</v>
      </c>
      <c r="N346" s="80"/>
      <c r="O346" s="80"/>
      <c r="P346" s="80"/>
      <c r="Q346" s="84"/>
      <c r="R346" s="124"/>
      <c r="S346" s="129"/>
      <c r="T346" s="80"/>
      <c r="U346" s="80"/>
      <c r="V346" s="80"/>
      <c r="W346" s="80"/>
      <c r="X346" s="124"/>
      <c r="Y346" s="131"/>
      <c r="Z346" s="127"/>
      <c r="AA346" s="134"/>
      <c r="AB346" s="56"/>
      <c r="AC346" s="56"/>
      <c r="AD346" s="56"/>
      <c r="AE346" s="56"/>
      <c r="AF346" s="135"/>
      <c r="AG346" s="136"/>
      <c r="AH346" s="55"/>
      <c r="AI346" s="136"/>
      <c r="AJ346" s="116">
        <f>SUM(AK346:AM346)</f>
        <v>0</v>
      </c>
      <c r="AK346" s="136"/>
      <c r="AL346" s="54"/>
      <c r="AM346" s="55"/>
      <c r="AN346" s="136" t="s">
        <v>74</v>
      </c>
      <c r="AO346" s="54" t="s">
        <v>74</v>
      </c>
      <c r="AP346" s="55" t="s">
        <v>74</v>
      </c>
      <c r="AQ346" s="82" t="s">
        <v>74</v>
      </c>
      <c r="AR346" s="54" t="s">
        <v>74</v>
      </c>
      <c r="AS346" s="54" t="s">
        <v>74</v>
      </c>
      <c r="AT346" s="54" t="s">
        <v>74</v>
      </c>
      <c r="AU346" s="58" t="s">
        <v>74</v>
      </c>
      <c r="AV346" s="83">
        <f t="shared" si="128"/>
        <v>0</v>
      </c>
      <c r="AW346" s="80"/>
      <c r="AX346" s="80"/>
      <c r="AY346" s="80"/>
      <c r="AZ346" s="80"/>
      <c r="BA346" s="80"/>
      <c r="BB346" s="80"/>
      <c r="BC346" s="80"/>
      <c r="BD346" s="80"/>
      <c r="BE346" s="81"/>
    </row>
    <row r="347" spans="1:57" s="414" customFormat="1" ht="34" customHeight="1" x14ac:dyDescent="0.2">
      <c r="A347" s="679"/>
      <c r="B347" s="668"/>
      <c r="C347" s="665"/>
      <c r="D347" s="73" t="s">
        <v>78</v>
      </c>
      <c r="E347" s="634"/>
      <c r="F347" s="637"/>
      <c r="G347" s="147">
        <f t="shared" si="129"/>
        <v>3</v>
      </c>
      <c r="H347" s="153">
        <f t="shared" si="127"/>
        <v>0</v>
      </c>
      <c r="I347" s="150"/>
      <c r="J347" s="150"/>
      <c r="K347" s="150"/>
      <c r="L347" s="154"/>
      <c r="M347" s="79">
        <f t="shared" si="130"/>
        <v>3</v>
      </c>
      <c r="N347" s="80"/>
      <c r="O347" s="80"/>
      <c r="P347" s="80"/>
      <c r="Q347" s="80"/>
      <c r="R347" s="124">
        <v>3</v>
      </c>
      <c r="S347" s="129"/>
      <c r="T347" s="80"/>
      <c r="U347" s="80"/>
      <c r="V347" s="80">
        <v>3</v>
      </c>
      <c r="W347" s="80"/>
      <c r="X347" s="124"/>
      <c r="Y347" s="131">
        <v>2</v>
      </c>
      <c r="Z347" s="127">
        <v>1</v>
      </c>
      <c r="AA347" s="134"/>
      <c r="AB347" s="56">
        <v>4</v>
      </c>
      <c r="AC347" s="56">
        <v>4</v>
      </c>
      <c r="AD347" s="56">
        <v>4</v>
      </c>
      <c r="AE347" s="56">
        <v>4</v>
      </c>
      <c r="AF347" s="135"/>
      <c r="AG347" s="136">
        <v>41</v>
      </c>
      <c r="AH347" s="55">
        <v>23</v>
      </c>
      <c r="AI347" s="136">
        <v>136</v>
      </c>
      <c r="AJ347" s="116">
        <f>SUM(AQ347:AU347)</f>
        <v>3</v>
      </c>
      <c r="AK347" s="136" t="s">
        <v>76</v>
      </c>
      <c r="AL347" s="54" t="s">
        <v>76</v>
      </c>
      <c r="AM347" s="55" t="s">
        <v>76</v>
      </c>
      <c r="AN347" s="136" t="s">
        <v>74</v>
      </c>
      <c r="AO347" s="54" t="s">
        <v>74</v>
      </c>
      <c r="AP347" s="55" t="s">
        <v>74</v>
      </c>
      <c r="AQ347" s="142"/>
      <c r="AR347" s="62"/>
      <c r="AS347" s="62">
        <v>1</v>
      </c>
      <c r="AT347" s="62">
        <v>1</v>
      </c>
      <c r="AU347" s="64">
        <v>1</v>
      </c>
      <c r="AV347" s="83">
        <f t="shared" si="128"/>
        <v>0</v>
      </c>
      <c r="AW347" s="80"/>
      <c r="AX347" s="80"/>
      <c r="AY347" s="80"/>
      <c r="AZ347" s="80"/>
      <c r="BA347" s="80"/>
      <c r="BB347" s="80"/>
      <c r="BC347" s="80"/>
      <c r="BD347" s="80"/>
      <c r="BE347" s="81"/>
    </row>
    <row r="348" spans="1:57" s="414" customFormat="1" ht="34" customHeight="1" thickBot="1" x14ac:dyDescent="0.25">
      <c r="A348" s="679"/>
      <c r="B348" s="669"/>
      <c r="C348" s="670"/>
      <c r="D348" s="76" t="s">
        <v>79</v>
      </c>
      <c r="E348" s="635"/>
      <c r="F348" s="638"/>
      <c r="G348" s="148">
        <f t="shared" si="129"/>
        <v>0</v>
      </c>
      <c r="H348" s="155">
        <f t="shared" si="127"/>
        <v>0</v>
      </c>
      <c r="I348" s="156"/>
      <c r="J348" s="156"/>
      <c r="K348" s="156"/>
      <c r="L348" s="157"/>
      <c r="M348" s="85">
        <f t="shared" si="130"/>
        <v>0</v>
      </c>
      <c r="N348" s="86"/>
      <c r="O348" s="86"/>
      <c r="P348" s="86"/>
      <c r="Q348" s="86"/>
      <c r="R348" s="125"/>
      <c r="S348" s="130"/>
      <c r="T348" s="87"/>
      <c r="U348" s="87"/>
      <c r="V348" s="87"/>
      <c r="W348" s="87"/>
      <c r="X348" s="126"/>
      <c r="Y348" s="129"/>
      <c r="Z348" s="124"/>
      <c r="AA348" s="136"/>
      <c r="AB348" s="54"/>
      <c r="AC348" s="54"/>
      <c r="AD348" s="54"/>
      <c r="AE348" s="54"/>
      <c r="AF348" s="55"/>
      <c r="AG348" s="139"/>
      <c r="AH348" s="140"/>
      <c r="AI348" s="137"/>
      <c r="AJ348" s="117">
        <f>SUM(AQ348:AU348)</f>
        <v>0</v>
      </c>
      <c r="AK348" s="137" t="s">
        <v>74</v>
      </c>
      <c r="AL348" s="90" t="s">
        <v>74</v>
      </c>
      <c r="AM348" s="138" t="s">
        <v>74</v>
      </c>
      <c r="AN348" s="137" t="s">
        <v>74</v>
      </c>
      <c r="AO348" s="90" t="s">
        <v>76</v>
      </c>
      <c r="AP348" s="138" t="s">
        <v>76</v>
      </c>
      <c r="AQ348" s="89"/>
      <c r="AR348" s="90"/>
      <c r="AS348" s="90"/>
      <c r="AT348" s="90"/>
      <c r="AU348" s="91"/>
      <c r="AV348" s="92">
        <f t="shared" si="128"/>
        <v>0</v>
      </c>
      <c r="AW348" s="87"/>
      <c r="AX348" s="87"/>
      <c r="AY348" s="87"/>
      <c r="AZ348" s="87"/>
      <c r="BA348" s="87"/>
      <c r="BB348" s="87"/>
      <c r="BC348" s="87"/>
      <c r="BD348" s="87"/>
      <c r="BE348" s="88"/>
    </row>
    <row r="349" spans="1:57" s="414" customFormat="1" ht="34" customHeight="1" x14ac:dyDescent="0.2">
      <c r="A349" s="679"/>
      <c r="B349" s="671" t="s">
        <v>208</v>
      </c>
      <c r="C349" s="664" t="s">
        <v>203</v>
      </c>
      <c r="D349" s="72" t="s">
        <v>73</v>
      </c>
      <c r="E349" s="633">
        <v>3</v>
      </c>
      <c r="F349" s="636">
        <f>E349-SUM(M349:M353)</f>
        <v>0</v>
      </c>
      <c r="G349" s="146">
        <f t="shared" si="129"/>
        <v>0</v>
      </c>
      <c r="H349" s="151">
        <f t="shared" si="127"/>
        <v>0</v>
      </c>
      <c r="I349" s="152"/>
      <c r="J349" s="152"/>
      <c r="K349" s="152"/>
      <c r="L349" s="66"/>
      <c r="M349" s="149">
        <f t="shared" si="130"/>
        <v>0</v>
      </c>
      <c r="N349" s="121"/>
      <c r="O349" s="121"/>
      <c r="P349" s="121"/>
      <c r="Q349" s="121"/>
      <c r="R349" s="122"/>
      <c r="S349" s="128"/>
      <c r="T349" s="121"/>
      <c r="U349" s="121"/>
      <c r="V349" s="77"/>
      <c r="W349" s="121"/>
      <c r="X349" s="122"/>
      <c r="Y349" s="128"/>
      <c r="Z349" s="122"/>
      <c r="AA349" s="70"/>
      <c r="AB349" s="77"/>
      <c r="AC349" s="77"/>
      <c r="AD349" s="77"/>
      <c r="AE349" s="77"/>
      <c r="AF349" s="71"/>
      <c r="AG349" s="70"/>
      <c r="AH349" s="71"/>
      <c r="AI349" s="70"/>
      <c r="AJ349" s="115">
        <f>SUM(AN349:AP349)</f>
        <v>0</v>
      </c>
      <c r="AK349" s="70" t="s">
        <v>74</v>
      </c>
      <c r="AL349" s="77" t="s">
        <v>74</v>
      </c>
      <c r="AM349" s="71" t="s">
        <v>74</v>
      </c>
      <c r="AN349" s="70"/>
      <c r="AO349" s="77"/>
      <c r="AP349" s="71"/>
      <c r="AQ349" s="67" t="s">
        <v>74</v>
      </c>
      <c r="AR349" s="68" t="s">
        <v>74</v>
      </c>
      <c r="AS349" s="68" t="s">
        <v>74</v>
      </c>
      <c r="AT349" s="68" t="s">
        <v>74</v>
      </c>
      <c r="AU349" s="69" t="s">
        <v>74</v>
      </c>
      <c r="AV349" s="103">
        <f t="shared" si="128"/>
        <v>0</v>
      </c>
      <c r="AW349" s="93"/>
      <c r="AX349" s="93"/>
      <c r="AY349" s="93"/>
      <c r="AZ349" s="93"/>
      <c r="BA349" s="93"/>
      <c r="BB349" s="93"/>
      <c r="BC349" s="93"/>
      <c r="BD349" s="93"/>
      <c r="BE349" s="78"/>
    </row>
    <row r="350" spans="1:57" s="414" customFormat="1" ht="34" customHeight="1" x14ac:dyDescent="0.2">
      <c r="A350" s="679"/>
      <c r="B350" s="672"/>
      <c r="C350" s="665"/>
      <c r="D350" s="73" t="s">
        <v>75</v>
      </c>
      <c r="E350" s="634"/>
      <c r="F350" s="637"/>
      <c r="G350" s="147">
        <f t="shared" si="129"/>
        <v>0</v>
      </c>
      <c r="H350" s="153">
        <f t="shared" si="127"/>
        <v>0</v>
      </c>
      <c r="I350" s="150"/>
      <c r="J350" s="150"/>
      <c r="K350" s="150"/>
      <c r="L350" s="154"/>
      <c r="M350" s="79">
        <f t="shared" si="130"/>
        <v>0</v>
      </c>
      <c r="N350" s="80"/>
      <c r="O350" s="80"/>
      <c r="P350" s="80"/>
      <c r="Q350" s="80"/>
      <c r="R350" s="124"/>
      <c r="S350" s="129"/>
      <c r="T350" s="54"/>
      <c r="U350" s="54"/>
      <c r="V350" s="80"/>
      <c r="W350" s="80"/>
      <c r="X350" s="124"/>
      <c r="Y350" s="131"/>
      <c r="Z350" s="127"/>
      <c r="AA350" s="134"/>
      <c r="AB350" s="56"/>
      <c r="AC350" s="56"/>
      <c r="AD350" s="56"/>
      <c r="AE350" s="56"/>
      <c r="AF350" s="135"/>
      <c r="AG350" s="136"/>
      <c r="AH350" s="55"/>
      <c r="AI350" s="136"/>
      <c r="AJ350" s="116">
        <f>SUM(AN350:AP350)</f>
        <v>0</v>
      </c>
      <c r="AK350" s="136" t="s">
        <v>76</v>
      </c>
      <c r="AL350" s="54" t="s">
        <v>76</v>
      </c>
      <c r="AM350" s="55" t="s">
        <v>76</v>
      </c>
      <c r="AN350" s="136"/>
      <c r="AO350" s="54"/>
      <c r="AP350" s="55"/>
      <c r="AQ350" s="82" t="s">
        <v>74</v>
      </c>
      <c r="AR350" s="54" t="s">
        <v>74</v>
      </c>
      <c r="AS350" s="54" t="s">
        <v>74</v>
      </c>
      <c r="AT350" s="54" t="s">
        <v>74</v>
      </c>
      <c r="AU350" s="58" t="s">
        <v>74</v>
      </c>
      <c r="AV350" s="83">
        <f t="shared" si="128"/>
        <v>0</v>
      </c>
      <c r="AW350" s="80"/>
      <c r="AX350" s="80"/>
      <c r="AY350" s="80"/>
      <c r="AZ350" s="80"/>
      <c r="BA350" s="80"/>
      <c r="BB350" s="80"/>
      <c r="BC350" s="80"/>
      <c r="BD350" s="80"/>
      <c r="BE350" s="81"/>
    </row>
    <row r="351" spans="1:57" s="414" customFormat="1" ht="34" customHeight="1" x14ac:dyDescent="0.2">
      <c r="A351" s="679"/>
      <c r="B351" s="672"/>
      <c r="C351" s="665"/>
      <c r="D351" s="73" t="s">
        <v>77</v>
      </c>
      <c r="E351" s="634"/>
      <c r="F351" s="637"/>
      <c r="G351" s="147">
        <f t="shared" si="129"/>
        <v>0</v>
      </c>
      <c r="H351" s="153">
        <f t="shared" si="127"/>
        <v>0</v>
      </c>
      <c r="I351" s="150"/>
      <c r="J351" s="150"/>
      <c r="K351" s="150"/>
      <c r="L351" s="154"/>
      <c r="M351" s="79">
        <f t="shared" si="130"/>
        <v>0</v>
      </c>
      <c r="N351" s="80"/>
      <c r="O351" s="80"/>
      <c r="P351" s="80"/>
      <c r="Q351" s="84"/>
      <c r="R351" s="124"/>
      <c r="S351" s="129"/>
      <c r="T351" s="80"/>
      <c r="U351" s="80"/>
      <c r="V351" s="80"/>
      <c r="W351" s="80"/>
      <c r="X351" s="124"/>
      <c r="Y351" s="131"/>
      <c r="Z351" s="127"/>
      <c r="AA351" s="134"/>
      <c r="AB351" s="56"/>
      <c r="AC351" s="56"/>
      <c r="AD351" s="56"/>
      <c r="AE351" s="56"/>
      <c r="AF351" s="135"/>
      <c r="AG351" s="136"/>
      <c r="AH351" s="55"/>
      <c r="AI351" s="136"/>
      <c r="AJ351" s="116">
        <f>SUM(AK351:AM351)</f>
        <v>0</v>
      </c>
      <c r="AK351" s="136"/>
      <c r="AL351" s="54"/>
      <c r="AM351" s="55"/>
      <c r="AN351" s="136" t="s">
        <v>74</v>
      </c>
      <c r="AO351" s="54" t="s">
        <v>74</v>
      </c>
      <c r="AP351" s="55" t="s">
        <v>74</v>
      </c>
      <c r="AQ351" s="82" t="s">
        <v>74</v>
      </c>
      <c r="AR351" s="54" t="s">
        <v>74</v>
      </c>
      <c r="AS351" s="54" t="s">
        <v>74</v>
      </c>
      <c r="AT351" s="54" t="s">
        <v>74</v>
      </c>
      <c r="AU351" s="58" t="s">
        <v>74</v>
      </c>
      <c r="AV351" s="83">
        <f t="shared" si="128"/>
        <v>0</v>
      </c>
      <c r="AW351" s="80"/>
      <c r="AX351" s="80"/>
      <c r="AY351" s="80"/>
      <c r="AZ351" s="80"/>
      <c r="BA351" s="80"/>
      <c r="BB351" s="80"/>
      <c r="BC351" s="80"/>
      <c r="BD351" s="80"/>
      <c r="BE351" s="81"/>
    </row>
    <row r="352" spans="1:57" s="414" customFormat="1" ht="34" customHeight="1" x14ac:dyDescent="0.2">
      <c r="A352" s="679"/>
      <c r="B352" s="672"/>
      <c r="C352" s="665"/>
      <c r="D352" s="73" t="s">
        <v>78</v>
      </c>
      <c r="E352" s="634"/>
      <c r="F352" s="637"/>
      <c r="G352" s="147">
        <f t="shared" si="129"/>
        <v>3</v>
      </c>
      <c r="H352" s="153">
        <f t="shared" si="127"/>
        <v>0</v>
      </c>
      <c r="I352" s="150"/>
      <c r="J352" s="150"/>
      <c r="K352" s="150"/>
      <c r="L352" s="154"/>
      <c r="M352" s="79">
        <f t="shared" si="130"/>
        <v>3</v>
      </c>
      <c r="N352" s="80">
        <v>3</v>
      </c>
      <c r="O352" s="80"/>
      <c r="P352" s="80"/>
      <c r="Q352" s="80"/>
      <c r="R352" s="124"/>
      <c r="S352" s="129"/>
      <c r="T352" s="80"/>
      <c r="U352" s="80"/>
      <c r="V352" s="80">
        <v>2</v>
      </c>
      <c r="W352" s="80">
        <v>1</v>
      </c>
      <c r="X352" s="124">
        <v>0</v>
      </c>
      <c r="Y352" s="131">
        <v>3</v>
      </c>
      <c r="Z352" s="127"/>
      <c r="AA352" s="134"/>
      <c r="AB352" s="56">
        <v>1</v>
      </c>
      <c r="AC352" s="56">
        <v>1</v>
      </c>
      <c r="AD352" s="56">
        <v>2</v>
      </c>
      <c r="AE352" s="56">
        <v>1</v>
      </c>
      <c r="AF352" s="135"/>
      <c r="AG352" s="136">
        <v>36</v>
      </c>
      <c r="AH352" s="55">
        <v>12</v>
      </c>
      <c r="AI352" s="136">
        <v>117</v>
      </c>
      <c r="AJ352" s="116">
        <f>SUM(AQ352:AU352)</f>
        <v>3</v>
      </c>
      <c r="AK352" s="136" t="s">
        <v>76</v>
      </c>
      <c r="AL352" s="54" t="s">
        <v>76</v>
      </c>
      <c r="AM352" s="55" t="s">
        <v>76</v>
      </c>
      <c r="AN352" s="136" t="s">
        <v>74</v>
      </c>
      <c r="AO352" s="54" t="s">
        <v>74</v>
      </c>
      <c r="AP352" s="55" t="s">
        <v>74</v>
      </c>
      <c r="AQ352" s="142">
        <v>1</v>
      </c>
      <c r="AR352" s="62">
        <v>0</v>
      </c>
      <c r="AS352" s="62">
        <v>1</v>
      </c>
      <c r="AT352" s="62">
        <v>0</v>
      </c>
      <c r="AU352" s="64">
        <v>1</v>
      </c>
      <c r="AV352" s="83">
        <f t="shared" si="128"/>
        <v>0</v>
      </c>
      <c r="AW352" s="80"/>
      <c r="AX352" s="80"/>
      <c r="AY352" s="80"/>
      <c r="AZ352" s="80"/>
      <c r="BA352" s="80"/>
      <c r="BB352" s="80"/>
      <c r="BC352" s="80"/>
      <c r="BD352" s="80"/>
      <c r="BE352" s="81"/>
    </row>
    <row r="353" spans="1:57" s="414" customFormat="1" ht="34" customHeight="1" thickBot="1" x14ac:dyDescent="0.25">
      <c r="A353" s="679"/>
      <c r="B353" s="683"/>
      <c r="C353" s="670"/>
      <c r="D353" s="76" t="s">
        <v>79</v>
      </c>
      <c r="E353" s="635"/>
      <c r="F353" s="638"/>
      <c r="G353" s="148">
        <f t="shared" si="129"/>
        <v>0</v>
      </c>
      <c r="H353" s="155">
        <f t="shared" si="127"/>
        <v>0</v>
      </c>
      <c r="I353" s="156"/>
      <c r="J353" s="156"/>
      <c r="K353" s="156"/>
      <c r="L353" s="157"/>
      <c r="M353" s="85">
        <f t="shared" si="130"/>
        <v>0</v>
      </c>
      <c r="N353" s="86"/>
      <c r="O353" s="86"/>
      <c r="P353" s="86"/>
      <c r="Q353" s="86"/>
      <c r="R353" s="125"/>
      <c r="S353" s="130"/>
      <c r="T353" s="87"/>
      <c r="U353" s="87"/>
      <c r="V353" s="87"/>
      <c r="W353" s="87"/>
      <c r="X353" s="126"/>
      <c r="Y353" s="129"/>
      <c r="Z353" s="124"/>
      <c r="AA353" s="136"/>
      <c r="AB353" s="54"/>
      <c r="AC353" s="54"/>
      <c r="AD353" s="54"/>
      <c r="AE353" s="54"/>
      <c r="AF353" s="55"/>
      <c r="AG353" s="139"/>
      <c r="AH353" s="140"/>
      <c r="AI353" s="137"/>
      <c r="AJ353" s="117">
        <f>SUM(AQ353:AU353)</f>
        <v>0</v>
      </c>
      <c r="AK353" s="137" t="s">
        <v>74</v>
      </c>
      <c r="AL353" s="90" t="s">
        <v>74</v>
      </c>
      <c r="AM353" s="138" t="s">
        <v>74</v>
      </c>
      <c r="AN353" s="137" t="s">
        <v>74</v>
      </c>
      <c r="AO353" s="90" t="s">
        <v>76</v>
      </c>
      <c r="AP353" s="138" t="s">
        <v>76</v>
      </c>
      <c r="AQ353" s="89"/>
      <c r="AR353" s="90"/>
      <c r="AS353" s="90"/>
      <c r="AT353" s="90"/>
      <c r="AU353" s="91"/>
      <c r="AV353" s="92">
        <f t="shared" si="128"/>
        <v>0</v>
      </c>
      <c r="AW353" s="87"/>
      <c r="AX353" s="87"/>
      <c r="AY353" s="87"/>
      <c r="AZ353" s="87"/>
      <c r="BA353" s="87"/>
      <c r="BB353" s="87"/>
      <c r="BC353" s="87"/>
      <c r="BD353" s="87"/>
      <c r="BE353" s="88"/>
    </row>
    <row r="354" spans="1:57" s="414" customFormat="1" ht="34" customHeight="1" x14ac:dyDescent="0.2">
      <c r="A354" s="679"/>
      <c r="B354" s="646" t="s">
        <v>209</v>
      </c>
      <c r="C354" s="664" t="s">
        <v>200</v>
      </c>
      <c r="D354" s="72" t="s">
        <v>73</v>
      </c>
      <c r="E354" s="633">
        <v>10</v>
      </c>
      <c r="F354" s="636">
        <f>E354-SUM(M354:M358)</f>
        <v>4</v>
      </c>
      <c r="G354" s="146">
        <f t="shared" si="129"/>
        <v>0</v>
      </c>
      <c r="H354" s="151">
        <f t="shared" si="127"/>
        <v>0</v>
      </c>
      <c r="I354" s="152"/>
      <c r="J354" s="152"/>
      <c r="K354" s="152"/>
      <c r="L354" s="66"/>
      <c r="M354" s="149">
        <f t="shared" si="130"/>
        <v>0</v>
      </c>
      <c r="N354" s="121"/>
      <c r="O354" s="121"/>
      <c r="P354" s="121"/>
      <c r="Q354" s="121"/>
      <c r="R354" s="122"/>
      <c r="S354" s="128"/>
      <c r="T354" s="121"/>
      <c r="U354" s="121"/>
      <c r="V354" s="77"/>
      <c r="W354" s="121"/>
      <c r="X354" s="122"/>
      <c r="Y354" s="128"/>
      <c r="Z354" s="122"/>
      <c r="AA354" s="70"/>
      <c r="AB354" s="77"/>
      <c r="AC354" s="77"/>
      <c r="AD354" s="77"/>
      <c r="AE354" s="77"/>
      <c r="AF354" s="71"/>
      <c r="AG354" s="70"/>
      <c r="AH354" s="71"/>
      <c r="AI354" s="70"/>
      <c r="AJ354" s="115">
        <f>SUM(AN354:AP354)</f>
        <v>0</v>
      </c>
      <c r="AK354" s="70" t="s">
        <v>74</v>
      </c>
      <c r="AL354" s="77" t="s">
        <v>74</v>
      </c>
      <c r="AM354" s="71" t="s">
        <v>74</v>
      </c>
      <c r="AN354" s="70"/>
      <c r="AO354" s="77"/>
      <c r="AP354" s="71"/>
      <c r="AQ354" s="67" t="s">
        <v>74</v>
      </c>
      <c r="AR354" s="68" t="s">
        <v>74</v>
      </c>
      <c r="AS354" s="68" t="s">
        <v>74</v>
      </c>
      <c r="AT354" s="68" t="s">
        <v>74</v>
      </c>
      <c r="AU354" s="69" t="s">
        <v>74</v>
      </c>
      <c r="AV354" s="103">
        <f t="shared" si="128"/>
        <v>0</v>
      </c>
      <c r="AW354" s="93"/>
      <c r="AX354" s="93"/>
      <c r="AY354" s="93"/>
      <c r="AZ354" s="93"/>
      <c r="BA354" s="93"/>
      <c r="BB354" s="93"/>
      <c r="BC354" s="93"/>
      <c r="BD354" s="93"/>
      <c r="BE354" s="78"/>
    </row>
    <row r="355" spans="1:57" s="414" customFormat="1" ht="34" customHeight="1" x14ac:dyDescent="0.2">
      <c r="A355" s="679"/>
      <c r="B355" s="647"/>
      <c r="C355" s="665"/>
      <c r="D355" s="73" t="s">
        <v>75</v>
      </c>
      <c r="E355" s="634"/>
      <c r="F355" s="637"/>
      <c r="G355" s="147">
        <f t="shared" si="129"/>
        <v>0</v>
      </c>
      <c r="H355" s="153">
        <f t="shared" si="127"/>
        <v>0</v>
      </c>
      <c r="I355" s="150"/>
      <c r="J355" s="150"/>
      <c r="K355" s="150"/>
      <c r="L355" s="154"/>
      <c r="M355" s="79">
        <f t="shared" si="130"/>
        <v>0</v>
      </c>
      <c r="N355" s="80"/>
      <c r="O355" s="80"/>
      <c r="P355" s="80"/>
      <c r="Q355" s="80"/>
      <c r="R355" s="124"/>
      <c r="S355" s="129"/>
      <c r="T355" s="54"/>
      <c r="U355" s="54"/>
      <c r="V355" s="80"/>
      <c r="W355" s="80"/>
      <c r="X355" s="124"/>
      <c r="Y355" s="131"/>
      <c r="Z355" s="127"/>
      <c r="AA355" s="134"/>
      <c r="AB355" s="56"/>
      <c r="AC355" s="56"/>
      <c r="AD355" s="56"/>
      <c r="AE355" s="56"/>
      <c r="AF355" s="135"/>
      <c r="AG355" s="136"/>
      <c r="AH355" s="55"/>
      <c r="AI355" s="136"/>
      <c r="AJ355" s="116">
        <f>SUM(AN355:AP355)</f>
        <v>0</v>
      </c>
      <c r="AK355" s="136" t="s">
        <v>76</v>
      </c>
      <c r="AL355" s="54" t="s">
        <v>76</v>
      </c>
      <c r="AM355" s="55" t="s">
        <v>76</v>
      </c>
      <c r="AN355" s="136"/>
      <c r="AO355" s="54"/>
      <c r="AP355" s="55"/>
      <c r="AQ355" s="82" t="s">
        <v>74</v>
      </c>
      <c r="AR355" s="54" t="s">
        <v>74</v>
      </c>
      <c r="AS355" s="54" t="s">
        <v>74</v>
      </c>
      <c r="AT355" s="54" t="s">
        <v>74</v>
      </c>
      <c r="AU355" s="58" t="s">
        <v>74</v>
      </c>
      <c r="AV355" s="83">
        <f t="shared" si="128"/>
        <v>0</v>
      </c>
      <c r="AW355" s="80"/>
      <c r="AX355" s="80"/>
      <c r="AY355" s="80"/>
      <c r="AZ355" s="80"/>
      <c r="BA355" s="80"/>
      <c r="BB355" s="80"/>
      <c r="BC355" s="80"/>
      <c r="BD355" s="80"/>
      <c r="BE355" s="81"/>
    </row>
    <row r="356" spans="1:57" s="414" customFormat="1" ht="34" customHeight="1" x14ac:dyDescent="0.2">
      <c r="A356" s="679"/>
      <c r="B356" s="647"/>
      <c r="C356" s="665"/>
      <c r="D356" s="73" t="s">
        <v>77</v>
      </c>
      <c r="E356" s="634"/>
      <c r="F356" s="637"/>
      <c r="G356" s="147">
        <f t="shared" si="129"/>
        <v>0</v>
      </c>
      <c r="H356" s="153">
        <f t="shared" si="127"/>
        <v>0</v>
      </c>
      <c r="I356" s="150"/>
      <c r="J356" s="150"/>
      <c r="K356" s="150"/>
      <c r="L356" s="154"/>
      <c r="M356" s="79">
        <f t="shared" si="130"/>
        <v>0</v>
      </c>
      <c r="N356" s="80"/>
      <c r="O356" s="80"/>
      <c r="P356" s="80"/>
      <c r="Q356" s="84"/>
      <c r="R356" s="124"/>
      <c r="S356" s="129"/>
      <c r="T356" s="80"/>
      <c r="U356" s="80"/>
      <c r="V356" s="80"/>
      <c r="W356" s="80"/>
      <c r="X356" s="124"/>
      <c r="Y356" s="131"/>
      <c r="Z356" s="127"/>
      <c r="AA356" s="134"/>
      <c r="AB356" s="56"/>
      <c r="AC356" s="56"/>
      <c r="AD356" s="56"/>
      <c r="AE356" s="56"/>
      <c r="AF356" s="135"/>
      <c r="AG356" s="136"/>
      <c r="AH356" s="55"/>
      <c r="AI356" s="136"/>
      <c r="AJ356" s="116">
        <f>SUM(AK356:AM356)</f>
        <v>0</v>
      </c>
      <c r="AK356" s="136"/>
      <c r="AL356" s="54"/>
      <c r="AM356" s="55"/>
      <c r="AN356" s="136" t="s">
        <v>74</v>
      </c>
      <c r="AO356" s="54" t="s">
        <v>74</v>
      </c>
      <c r="AP356" s="55" t="s">
        <v>74</v>
      </c>
      <c r="AQ356" s="82" t="s">
        <v>74</v>
      </c>
      <c r="AR356" s="54" t="s">
        <v>74</v>
      </c>
      <c r="AS356" s="54" t="s">
        <v>74</v>
      </c>
      <c r="AT356" s="54" t="s">
        <v>74</v>
      </c>
      <c r="AU356" s="58" t="s">
        <v>74</v>
      </c>
      <c r="AV356" s="83">
        <f t="shared" si="128"/>
        <v>0</v>
      </c>
      <c r="AW356" s="80"/>
      <c r="AX356" s="80"/>
      <c r="AY356" s="80"/>
      <c r="AZ356" s="80"/>
      <c r="BA356" s="80"/>
      <c r="BB356" s="80"/>
      <c r="BC356" s="80"/>
      <c r="BD356" s="80"/>
      <c r="BE356" s="81"/>
    </row>
    <row r="357" spans="1:57" s="414" customFormat="1" ht="34" customHeight="1" x14ac:dyDescent="0.2">
      <c r="A357" s="679"/>
      <c r="B357" s="647"/>
      <c r="C357" s="665"/>
      <c r="D357" s="73" t="s">
        <v>78</v>
      </c>
      <c r="E357" s="634"/>
      <c r="F357" s="637"/>
      <c r="G357" s="147">
        <f t="shared" si="129"/>
        <v>6</v>
      </c>
      <c r="H357" s="153">
        <f t="shared" si="127"/>
        <v>0</v>
      </c>
      <c r="I357" s="150"/>
      <c r="J357" s="150"/>
      <c r="K357" s="150"/>
      <c r="L357" s="154"/>
      <c r="M357" s="79">
        <f t="shared" si="130"/>
        <v>6</v>
      </c>
      <c r="N357" s="80">
        <v>5</v>
      </c>
      <c r="O357" s="80"/>
      <c r="P357" s="80"/>
      <c r="Q357" s="80"/>
      <c r="R357" s="124">
        <v>1</v>
      </c>
      <c r="S357" s="129"/>
      <c r="T357" s="80"/>
      <c r="U357" s="80"/>
      <c r="V357" s="80">
        <v>6</v>
      </c>
      <c r="W357" s="80"/>
      <c r="X357" s="124"/>
      <c r="Y357" s="131">
        <v>5</v>
      </c>
      <c r="Z357" s="127">
        <v>1</v>
      </c>
      <c r="AA357" s="134"/>
      <c r="AB357" s="56">
        <v>4</v>
      </c>
      <c r="AC357" s="56">
        <v>4</v>
      </c>
      <c r="AD357" s="56">
        <v>3</v>
      </c>
      <c r="AE357" s="56">
        <v>6</v>
      </c>
      <c r="AF357" s="135"/>
      <c r="AG357" s="136">
        <v>42.33</v>
      </c>
      <c r="AH357" s="55">
        <v>18.5</v>
      </c>
      <c r="AI357" s="136">
        <v>100.83</v>
      </c>
      <c r="AJ357" s="116">
        <f>SUM(AQ357:AU357)</f>
        <v>6</v>
      </c>
      <c r="AK357" s="136" t="s">
        <v>76</v>
      </c>
      <c r="AL357" s="54" t="s">
        <v>76</v>
      </c>
      <c r="AM357" s="55" t="s">
        <v>76</v>
      </c>
      <c r="AN357" s="136" t="s">
        <v>74</v>
      </c>
      <c r="AO357" s="54" t="s">
        <v>74</v>
      </c>
      <c r="AP357" s="55" t="s">
        <v>74</v>
      </c>
      <c r="AQ357" s="142"/>
      <c r="AR357" s="62">
        <v>3</v>
      </c>
      <c r="AS357" s="62">
        <v>0</v>
      </c>
      <c r="AT357" s="62">
        <v>3</v>
      </c>
      <c r="AU357" s="64"/>
      <c r="AV357" s="83">
        <f t="shared" si="128"/>
        <v>0</v>
      </c>
      <c r="AW357" s="80"/>
      <c r="AX357" s="80"/>
      <c r="AY357" s="80"/>
      <c r="AZ357" s="80"/>
      <c r="BA357" s="80"/>
      <c r="BB357" s="80"/>
      <c r="BC357" s="80"/>
      <c r="BD357" s="80"/>
      <c r="BE357" s="81"/>
    </row>
    <row r="358" spans="1:57" s="414" customFormat="1" ht="34" customHeight="1" thickBot="1" x14ac:dyDescent="0.25">
      <c r="A358" s="679"/>
      <c r="B358" s="681"/>
      <c r="C358" s="670"/>
      <c r="D358" s="76" t="s">
        <v>79</v>
      </c>
      <c r="E358" s="635"/>
      <c r="F358" s="638"/>
      <c r="G358" s="148">
        <f t="shared" si="129"/>
        <v>0</v>
      </c>
      <c r="H358" s="155">
        <f t="shared" si="127"/>
        <v>0</v>
      </c>
      <c r="I358" s="156"/>
      <c r="J358" s="156"/>
      <c r="K358" s="156"/>
      <c r="L358" s="157"/>
      <c r="M358" s="85">
        <f t="shared" si="130"/>
        <v>0</v>
      </c>
      <c r="N358" s="86"/>
      <c r="O358" s="86"/>
      <c r="P358" s="86"/>
      <c r="Q358" s="86"/>
      <c r="R358" s="125"/>
      <c r="S358" s="130"/>
      <c r="T358" s="87"/>
      <c r="U358" s="87"/>
      <c r="V358" s="87"/>
      <c r="W358" s="87"/>
      <c r="X358" s="126"/>
      <c r="Y358" s="129"/>
      <c r="Z358" s="124"/>
      <c r="AA358" s="136"/>
      <c r="AB358" s="54"/>
      <c r="AC358" s="54"/>
      <c r="AD358" s="54"/>
      <c r="AE358" s="54"/>
      <c r="AF358" s="55"/>
      <c r="AG358" s="139"/>
      <c r="AH358" s="140"/>
      <c r="AI358" s="137"/>
      <c r="AJ358" s="117">
        <f>SUM(AQ358:AU358)</f>
        <v>0</v>
      </c>
      <c r="AK358" s="137" t="s">
        <v>74</v>
      </c>
      <c r="AL358" s="90" t="s">
        <v>74</v>
      </c>
      <c r="AM358" s="138" t="s">
        <v>74</v>
      </c>
      <c r="AN358" s="137" t="s">
        <v>74</v>
      </c>
      <c r="AO358" s="90" t="s">
        <v>76</v>
      </c>
      <c r="AP358" s="138" t="s">
        <v>76</v>
      </c>
      <c r="AQ358" s="89"/>
      <c r="AR358" s="90"/>
      <c r="AS358" s="90"/>
      <c r="AT358" s="90"/>
      <c r="AU358" s="91"/>
      <c r="AV358" s="92">
        <f t="shared" si="128"/>
        <v>0</v>
      </c>
      <c r="AW358" s="87"/>
      <c r="AX358" s="87"/>
      <c r="AY358" s="87"/>
      <c r="AZ358" s="87"/>
      <c r="BA358" s="87"/>
      <c r="BB358" s="87"/>
      <c r="BC358" s="87"/>
      <c r="BD358" s="87"/>
      <c r="BE358" s="88"/>
    </row>
    <row r="359" spans="1:57" s="414" customFormat="1" ht="34" customHeight="1" x14ac:dyDescent="0.2">
      <c r="A359" s="679"/>
      <c r="B359" s="682" t="s">
        <v>210</v>
      </c>
      <c r="C359" s="664" t="s">
        <v>211</v>
      </c>
      <c r="D359" s="72" t="s">
        <v>73</v>
      </c>
      <c r="E359" s="633">
        <v>10</v>
      </c>
      <c r="F359" s="636">
        <f>E359-SUM(M359:M363)</f>
        <v>2</v>
      </c>
      <c r="G359" s="146">
        <f t="shared" si="129"/>
        <v>0</v>
      </c>
      <c r="H359" s="151">
        <f t="shared" si="127"/>
        <v>0</v>
      </c>
      <c r="I359" s="152"/>
      <c r="J359" s="152"/>
      <c r="K359" s="152"/>
      <c r="L359" s="66"/>
      <c r="M359" s="149">
        <f t="shared" si="130"/>
        <v>0</v>
      </c>
      <c r="N359" s="121"/>
      <c r="O359" s="121"/>
      <c r="P359" s="121"/>
      <c r="Q359" s="121"/>
      <c r="R359" s="122"/>
      <c r="S359" s="128"/>
      <c r="T359" s="121"/>
      <c r="U359" s="121"/>
      <c r="V359" s="77"/>
      <c r="W359" s="121"/>
      <c r="X359" s="122"/>
      <c r="Y359" s="128"/>
      <c r="Z359" s="122"/>
      <c r="AA359" s="70"/>
      <c r="AB359" s="77"/>
      <c r="AC359" s="77"/>
      <c r="AD359" s="77"/>
      <c r="AE359" s="77"/>
      <c r="AF359" s="71"/>
      <c r="AG359" s="70"/>
      <c r="AH359" s="71"/>
      <c r="AI359" s="70"/>
      <c r="AJ359" s="115">
        <f>SUM(AN359:AP359)</f>
        <v>0</v>
      </c>
      <c r="AK359" s="70" t="s">
        <v>74</v>
      </c>
      <c r="AL359" s="77" t="s">
        <v>74</v>
      </c>
      <c r="AM359" s="71" t="s">
        <v>74</v>
      </c>
      <c r="AN359" s="70"/>
      <c r="AO359" s="77"/>
      <c r="AP359" s="71"/>
      <c r="AQ359" s="67" t="s">
        <v>74</v>
      </c>
      <c r="AR359" s="68" t="s">
        <v>74</v>
      </c>
      <c r="AS359" s="68" t="s">
        <v>74</v>
      </c>
      <c r="AT359" s="68" t="s">
        <v>74</v>
      </c>
      <c r="AU359" s="69" t="s">
        <v>74</v>
      </c>
      <c r="AV359" s="103">
        <f t="shared" si="128"/>
        <v>0</v>
      </c>
      <c r="AW359" s="93"/>
      <c r="AX359" s="93"/>
      <c r="AY359" s="93"/>
      <c r="AZ359" s="93"/>
      <c r="BA359" s="93"/>
      <c r="BB359" s="93"/>
      <c r="BC359" s="93"/>
      <c r="BD359" s="93"/>
      <c r="BE359" s="78"/>
    </row>
    <row r="360" spans="1:57" s="414" customFormat="1" ht="34" customHeight="1" x14ac:dyDescent="0.2">
      <c r="A360" s="679"/>
      <c r="B360" s="647"/>
      <c r="C360" s="665"/>
      <c r="D360" s="73" t="s">
        <v>75</v>
      </c>
      <c r="E360" s="634"/>
      <c r="F360" s="637"/>
      <c r="G360" s="147">
        <f t="shared" si="129"/>
        <v>0</v>
      </c>
      <c r="H360" s="153">
        <f t="shared" si="127"/>
        <v>0</v>
      </c>
      <c r="I360" s="150"/>
      <c r="J360" s="150"/>
      <c r="K360" s="150"/>
      <c r="L360" s="154"/>
      <c r="M360" s="79">
        <f t="shared" si="130"/>
        <v>0</v>
      </c>
      <c r="N360" s="80"/>
      <c r="O360" s="80"/>
      <c r="P360" s="80"/>
      <c r="Q360" s="80"/>
      <c r="R360" s="124"/>
      <c r="S360" s="129"/>
      <c r="T360" s="54"/>
      <c r="U360" s="54"/>
      <c r="V360" s="80"/>
      <c r="W360" s="80"/>
      <c r="X360" s="124"/>
      <c r="Y360" s="131"/>
      <c r="Z360" s="127"/>
      <c r="AA360" s="134"/>
      <c r="AB360" s="56"/>
      <c r="AC360" s="56"/>
      <c r="AD360" s="56"/>
      <c r="AE360" s="56"/>
      <c r="AF360" s="135"/>
      <c r="AG360" s="136"/>
      <c r="AH360" s="55"/>
      <c r="AI360" s="136"/>
      <c r="AJ360" s="116">
        <f>SUM(AN360:AP360)</f>
        <v>0</v>
      </c>
      <c r="AK360" s="136" t="s">
        <v>76</v>
      </c>
      <c r="AL360" s="54" t="s">
        <v>76</v>
      </c>
      <c r="AM360" s="55" t="s">
        <v>76</v>
      </c>
      <c r="AN360" s="136"/>
      <c r="AO360" s="54"/>
      <c r="AP360" s="55"/>
      <c r="AQ360" s="82" t="s">
        <v>74</v>
      </c>
      <c r="AR360" s="54" t="s">
        <v>74</v>
      </c>
      <c r="AS360" s="54" t="s">
        <v>74</v>
      </c>
      <c r="AT360" s="54" t="s">
        <v>74</v>
      </c>
      <c r="AU360" s="58" t="s">
        <v>74</v>
      </c>
      <c r="AV360" s="83">
        <f t="shared" si="128"/>
        <v>0</v>
      </c>
      <c r="AW360" s="80"/>
      <c r="AX360" s="80"/>
      <c r="AY360" s="80"/>
      <c r="AZ360" s="80"/>
      <c r="BA360" s="80"/>
      <c r="BB360" s="80"/>
      <c r="BC360" s="80"/>
      <c r="BD360" s="80"/>
      <c r="BE360" s="81"/>
    </row>
    <row r="361" spans="1:57" s="414" customFormat="1" ht="34" customHeight="1" x14ac:dyDescent="0.2">
      <c r="A361" s="679"/>
      <c r="B361" s="647"/>
      <c r="C361" s="665"/>
      <c r="D361" s="73" t="s">
        <v>77</v>
      </c>
      <c r="E361" s="634"/>
      <c r="F361" s="637"/>
      <c r="G361" s="147">
        <f t="shared" si="129"/>
        <v>0</v>
      </c>
      <c r="H361" s="153">
        <f t="shared" si="127"/>
        <v>0</v>
      </c>
      <c r="I361" s="150"/>
      <c r="J361" s="150"/>
      <c r="K361" s="150"/>
      <c r="L361" s="154"/>
      <c r="M361" s="79">
        <f t="shared" si="130"/>
        <v>0</v>
      </c>
      <c r="N361" s="80"/>
      <c r="O361" s="80"/>
      <c r="P361" s="80"/>
      <c r="Q361" s="84"/>
      <c r="R361" s="124"/>
      <c r="S361" s="129"/>
      <c r="T361" s="80"/>
      <c r="U361" s="80"/>
      <c r="V361" s="80"/>
      <c r="W361" s="80"/>
      <c r="X361" s="124"/>
      <c r="Y361" s="131"/>
      <c r="Z361" s="127"/>
      <c r="AA361" s="134"/>
      <c r="AB361" s="56"/>
      <c r="AC361" s="56"/>
      <c r="AD361" s="56"/>
      <c r="AE361" s="56"/>
      <c r="AF361" s="135"/>
      <c r="AG361" s="136"/>
      <c r="AH361" s="55"/>
      <c r="AI361" s="136"/>
      <c r="AJ361" s="116">
        <f>SUM(AK361:AM361)</f>
        <v>0</v>
      </c>
      <c r="AK361" s="136"/>
      <c r="AL361" s="54"/>
      <c r="AM361" s="55"/>
      <c r="AN361" s="136" t="s">
        <v>74</v>
      </c>
      <c r="AO361" s="54" t="s">
        <v>74</v>
      </c>
      <c r="AP361" s="55" t="s">
        <v>74</v>
      </c>
      <c r="AQ361" s="82" t="s">
        <v>74</v>
      </c>
      <c r="AR361" s="54" t="s">
        <v>74</v>
      </c>
      <c r="AS361" s="54" t="s">
        <v>74</v>
      </c>
      <c r="AT361" s="54" t="s">
        <v>74</v>
      </c>
      <c r="AU361" s="58" t="s">
        <v>74</v>
      </c>
      <c r="AV361" s="83">
        <f t="shared" si="128"/>
        <v>0</v>
      </c>
      <c r="AW361" s="80"/>
      <c r="AX361" s="80"/>
      <c r="AY361" s="80"/>
      <c r="AZ361" s="80"/>
      <c r="BA361" s="80"/>
      <c r="BB361" s="80"/>
      <c r="BC361" s="80"/>
      <c r="BD361" s="80"/>
      <c r="BE361" s="81"/>
    </row>
    <row r="362" spans="1:57" s="414" customFormat="1" ht="34" customHeight="1" x14ac:dyDescent="0.2">
      <c r="A362" s="679"/>
      <c r="B362" s="647"/>
      <c r="C362" s="665"/>
      <c r="D362" s="73" t="s">
        <v>78</v>
      </c>
      <c r="E362" s="634"/>
      <c r="F362" s="637"/>
      <c r="G362" s="147">
        <f t="shared" si="129"/>
        <v>8</v>
      </c>
      <c r="H362" s="153">
        <f t="shared" si="127"/>
        <v>1</v>
      </c>
      <c r="I362" s="150">
        <v>1</v>
      </c>
      <c r="J362" s="150"/>
      <c r="K362" s="150"/>
      <c r="L362" s="154"/>
      <c r="M362" s="79">
        <f t="shared" si="130"/>
        <v>8</v>
      </c>
      <c r="N362" s="80">
        <v>1</v>
      </c>
      <c r="O362" s="80"/>
      <c r="P362" s="80"/>
      <c r="Q362" s="80"/>
      <c r="R362" s="124">
        <v>7</v>
      </c>
      <c r="S362" s="129">
        <v>1</v>
      </c>
      <c r="T362" s="80"/>
      <c r="U362" s="80"/>
      <c r="V362" s="80">
        <v>7</v>
      </c>
      <c r="W362" s="80">
        <v>0</v>
      </c>
      <c r="X362" s="124"/>
      <c r="Y362" s="131">
        <v>7</v>
      </c>
      <c r="Z362" s="127">
        <v>1</v>
      </c>
      <c r="AA362" s="134"/>
      <c r="AB362" s="56">
        <v>1</v>
      </c>
      <c r="AC362" s="56"/>
      <c r="AD362" s="56"/>
      <c r="AE362" s="56"/>
      <c r="AF362" s="135">
        <v>1</v>
      </c>
      <c r="AG362" s="136">
        <v>46</v>
      </c>
      <c r="AH362" s="55">
        <v>23</v>
      </c>
      <c r="AI362" s="136">
        <v>109.38</v>
      </c>
      <c r="AJ362" s="116">
        <f>SUM(AQ362:AU362)</f>
        <v>8</v>
      </c>
      <c r="AK362" s="136" t="s">
        <v>76</v>
      </c>
      <c r="AL362" s="54" t="s">
        <v>76</v>
      </c>
      <c r="AM362" s="55" t="s">
        <v>76</v>
      </c>
      <c r="AN362" s="136" t="s">
        <v>74</v>
      </c>
      <c r="AO362" s="54" t="s">
        <v>74</v>
      </c>
      <c r="AP362" s="55" t="s">
        <v>74</v>
      </c>
      <c r="AQ362" s="142">
        <v>1</v>
      </c>
      <c r="AR362" s="62"/>
      <c r="AS362" s="62">
        <v>6</v>
      </c>
      <c r="AT362" s="62">
        <v>1</v>
      </c>
      <c r="AU362" s="64"/>
      <c r="AV362" s="83">
        <f t="shared" si="128"/>
        <v>0</v>
      </c>
      <c r="AW362" s="80"/>
      <c r="AX362" s="80"/>
      <c r="AY362" s="80"/>
      <c r="AZ362" s="80"/>
      <c r="BA362" s="80"/>
      <c r="BB362" s="80"/>
      <c r="BC362" s="80"/>
      <c r="BD362" s="80"/>
      <c r="BE362" s="81"/>
    </row>
    <row r="363" spans="1:57" s="414" customFormat="1" ht="34" customHeight="1" thickBot="1" x14ac:dyDescent="0.25">
      <c r="A363" s="679"/>
      <c r="B363" s="681"/>
      <c r="C363" s="670"/>
      <c r="D363" s="76" t="s">
        <v>79</v>
      </c>
      <c r="E363" s="635"/>
      <c r="F363" s="638"/>
      <c r="G363" s="148">
        <f t="shared" si="129"/>
        <v>0</v>
      </c>
      <c r="H363" s="155">
        <f t="shared" si="127"/>
        <v>0</v>
      </c>
      <c r="I363" s="156"/>
      <c r="J363" s="156"/>
      <c r="K363" s="156"/>
      <c r="L363" s="157"/>
      <c r="M363" s="85">
        <f t="shared" si="130"/>
        <v>0</v>
      </c>
      <c r="N363" s="86"/>
      <c r="O363" s="86"/>
      <c r="P363" s="86"/>
      <c r="Q363" s="86"/>
      <c r="R363" s="125"/>
      <c r="S363" s="130"/>
      <c r="T363" s="87"/>
      <c r="U363" s="87"/>
      <c r="V363" s="87"/>
      <c r="W363" s="87"/>
      <c r="X363" s="126"/>
      <c r="Y363" s="129"/>
      <c r="Z363" s="124"/>
      <c r="AA363" s="136"/>
      <c r="AB363" s="54"/>
      <c r="AC363" s="54"/>
      <c r="AD363" s="54"/>
      <c r="AE363" s="54"/>
      <c r="AF363" s="55"/>
      <c r="AG363" s="139"/>
      <c r="AH363" s="140"/>
      <c r="AI363" s="137"/>
      <c r="AJ363" s="117">
        <f>SUM(AQ363:AU363)</f>
        <v>0</v>
      </c>
      <c r="AK363" s="137" t="s">
        <v>74</v>
      </c>
      <c r="AL363" s="90" t="s">
        <v>74</v>
      </c>
      <c r="AM363" s="138" t="s">
        <v>74</v>
      </c>
      <c r="AN363" s="137" t="s">
        <v>74</v>
      </c>
      <c r="AO363" s="90" t="s">
        <v>76</v>
      </c>
      <c r="AP363" s="138" t="s">
        <v>76</v>
      </c>
      <c r="AQ363" s="89"/>
      <c r="AR363" s="90"/>
      <c r="AS363" s="90"/>
      <c r="AT363" s="90"/>
      <c r="AU363" s="91"/>
      <c r="AV363" s="92">
        <f t="shared" si="128"/>
        <v>0</v>
      </c>
      <c r="AW363" s="87"/>
      <c r="AX363" s="87"/>
      <c r="AY363" s="87"/>
      <c r="AZ363" s="87"/>
      <c r="BA363" s="87"/>
      <c r="BB363" s="87"/>
      <c r="BC363" s="87"/>
      <c r="BD363" s="87"/>
      <c r="BE363" s="88"/>
    </row>
    <row r="364" spans="1:57" s="414" customFormat="1" ht="34" customHeight="1" x14ac:dyDescent="0.2">
      <c r="A364" s="679"/>
      <c r="B364" s="623" t="s">
        <v>212</v>
      </c>
      <c r="C364" s="658" t="s">
        <v>213</v>
      </c>
      <c r="D364" s="72" t="s">
        <v>73</v>
      </c>
      <c r="E364" s="633">
        <v>48</v>
      </c>
      <c r="F364" s="636">
        <f>E364-SUM(M364:M368)</f>
        <v>7</v>
      </c>
      <c r="G364" s="146">
        <f t="shared" si="129"/>
        <v>8</v>
      </c>
      <c r="H364" s="151">
        <f t="shared" si="127"/>
        <v>0</v>
      </c>
      <c r="I364" s="152"/>
      <c r="J364" s="152"/>
      <c r="K364" s="152"/>
      <c r="L364" s="66"/>
      <c r="M364" s="149">
        <f t="shared" si="130"/>
        <v>8</v>
      </c>
      <c r="N364" s="121"/>
      <c r="O364" s="121"/>
      <c r="P364" s="121"/>
      <c r="Q364" s="121"/>
      <c r="R364" s="122">
        <v>8</v>
      </c>
      <c r="S364" s="128"/>
      <c r="T364" s="121"/>
      <c r="U364" s="121"/>
      <c r="V364" s="77">
        <v>7</v>
      </c>
      <c r="W364" s="121">
        <v>1</v>
      </c>
      <c r="X364" s="122"/>
      <c r="Y364" s="128">
        <v>4</v>
      </c>
      <c r="Z364" s="122">
        <v>4</v>
      </c>
      <c r="AA364" s="70"/>
      <c r="AB364" s="77">
        <v>8</v>
      </c>
      <c r="AC364" s="77">
        <v>8</v>
      </c>
      <c r="AD364" s="77">
        <v>8</v>
      </c>
      <c r="AE364" s="77">
        <v>8</v>
      </c>
      <c r="AF364" s="71"/>
      <c r="AG364" s="70">
        <v>42</v>
      </c>
      <c r="AH364" s="71">
        <v>22</v>
      </c>
      <c r="AI364" s="70">
        <v>13</v>
      </c>
      <c r="AJ364" s="115">
        <f>SUM(AN364:AP364)</f>
        <v>8</v>
      </c>
      <c r="AK364" s="70" t="s">
        <v>74</v>
      </c>
      <c r="AL364" s="77" t="s">
        <v>74</v>
      </c>
      <c r="AM364" s="71" t="s">
        <v>74</v>
      </c>
      <c r="AN364" s="70"/>
      <c r="AO364" s="77">
        <v>8</v>
      </c>
      <c r="AP364" s="71"/>
      <c r="AQ364" s="67" t="s">
        <v>74</v>
      </c>
      <c r="AR364" s="68" t="s">
        <v>74</v>
      </c>
      <c r="AS364" s="68" t="s">
        <v>74</v>
      </c>
      <c r="AT364" s="68" t="s">
        <v>74</v>
      </c>
      <c r="AU364" s="69" t="s">
        <v>74</v>
      </c>
      <c r="AV364" s="103">
        <f t="shared" ref="AV364:AV368" si="131">SUM(AW364:BE364)</f>
        <v>0</v>
      </c>
      <c r="AW364" s="93"/>
      <c r="AX364" s="93"/>
      <c r="AY364" s="93"/>
      <c r="AZ364" s="93"/>
      <c r="BA364" s="93"/>
      <c r="BB364" s="93"/>
      <c r="BC364" s="93"/>
      <c r="BD364" s="93"/>
      <c r="BE364" s="78"/>
    </row>
    <row r="365" spans="1:57" s="414" customFormat="1" ht="34" customHeight="1" x14ac:dyDescent="0.2">
      <c r="A365" s="679"/>
      <c r="B365" s="624"/>
      <c r="C365" s="659"/>
      <c r="D365" s="73" t="s">
        <v>75</v>
      </c>
      <c r="E365" s="634"/>
      <c r="F365" s="637"/>
      <c r="G365" s="147">
        <f t="shared" si="129"/>
        <v>0</v>
      </c>
      <c r="H365" s="153">
        <f t="shared" si="127"/>
        <v>0</v>
      </c>
      <c r="I365" s="150"/>
      <c r="J365" s="150"/>
      <c r="K365" s="150"/>
      <c r="L365" s="154"/>
      <c r="M365" s="79">
        <f t="shared" si="130"/>
        <v>0</v>
      </c>
      <c r="N365" s="80"/>
      <c r="O365" s="80"/>
      <c r="P365" s="80"/>
      <c r="Q365" s="80"/>
      <c r="R365" s="124"/>
      <c r="S365" s="129"/>
      <c r="T365" s="54"/>
      <c r="U365" s="54"/>
      <c r="V365" s="80"/>
      <c r="W365" s="80"/>
      <c r="X365" s="124"/>
      <c r="Y365" s="131"/>
      <c r="Z365" s="127"/>
      <c r="AA365" s="134"/>
      <c r="AB365" s="56"/>
      <c r="AC365" s="56"/>
      <c r="AD365" s="56"/>
      <c r="AE365" s="56"/>
      <c r="AF365" s="135"/>
      <c r="AG365" s="136"/>
      <c r="AH365" s="55"/>
      <c r="AI365" s="136"/>
      <c r="AJ365" s="116">
        <f>SUM(AN365:AP365)</f>
        <v>0</v>
      </c>
      <c r="AK365" s="136" t="s">
        <v>76</v>
      </c>
      <c r="AL365" s="54" t="s">
        <v>76</v>
      </c>
      <c r="AM365" s="55" t="s">
        <v>76</v>
      </c>
      <c r="AN365" s="136"/>
      <c r="AO365" s="54"/>
      <c r="AP365" s="55"/>
      <c r="AQ365" s="82" t="s">
        <v>74</v>
      </c>
      <c r="AR365" s="54" t="s">
        <v>74</v>
      </c>
      <c r="AS365" s="54" t="s">
        <v>74</v>
      </c>
      <c r="AT365" s="54" t="s">
        <v>74</v>
      </c>
      <c r="AU365" s="58" t="s">
        <v>74</v>
      </c>
      <c r="AV365" s="83">
        <f t="shared" si="131"/>
        <v>0</v>
      </c>
      <c r="AW365" s="80"/>
      <c r="AX365" s="80"/>
      <c r="AY365" s="80"/>
      <c r="AZ365" s="80"/>
      <c r="BA365" s="80"/>
      <c r="BB365" s="80"/>
      <c r="BC365" s="80"/>
      <c r="BD365" s="80"/>
      <c r="BE365" s="81"/>
    </row>
    <row r="366" spans="1:57" s="414" customFormat="1" ht="34" customHeight="1" x14ac:dyDescent="0.2">
      <c r="A366" s="679"/>
      <c r="B366" s="624"/>
      <c r="C366" s="659"/>
      <c r="D366" s="73" t="s">
        <v>77</v>
      </c>
      <c r="E366" s="634"/>
      <c r="F366" s="637"/>
      <c r="G366" s="147">
        <f t="shared" si="129"/>
        <v>0</v>
      </c>
      <c r="H366" s="153">
        <f t="shared" si="127"/>
        <v>0</v>
      </c>
      <c r="I366" s="150"/>
      <c r="J366" s="150"/>
      <c r="K366" s="150"/>
      <c r="L366" s="154"/>
      <c r="M366" s="79">
        <f t="shared" si="130"/>
        <v>0</v>
      </c>
      <c r="N366" s="80"/>
      <c r="O366" s="80"/>
      <c r="P366" s="80"/>
      <c r="Q366" s="84"/>
      <c r="R366" s="124"/>
      <c r="S366" s="129"/>
      <c r="T366" s="80"/>
      <c r="U366" s="80"/>
      <c r="V366" s="80"/>
      <c r="W366" s="80"/>
      <c r="X366" s="124"/>
      <c r="Y366" s="131"/>
      <c r="Z366" s="127"/>
      <c r="AA366" s="134"/>
      <c r="AB366" s="56"/>
      <c r="AC366" s="56"/>
      <c r="AD366" s="56"/>
      <c r="AE366" s="56"/>
      <c r="AF366" s="135"/>
      <c r="AG366" s="136"/>
      <c r="AH366" s="55"/>
      <c r="AI366" s="136"/>
      <c r="AJ366" s="116">
        <f>SUM(AK366:AM366)</f>
        <v>0</v>
      </c>
      <c r="AK366" s="136"/>
      <c r="AL366" s="54"/>
      <c r="AM366" s="55"/>
      <c r="AN366" s="136" t="s">
        <v>74</v>
      </c>
      <c r="AO366" s="54" t="s">
        <v>74</v>
      </c>
      <c r="AP366" s="55" t="s">
        <v>74</v>
      </c>
      <c r="AQ366" s="82" t="s">
        <v>74</v>
      </c>
      <c r="AR366" s="54" t="s">
        <v>74</v>
      </c>
      <c r="AS366" s="54" t="s">
        <v>74</v>
      </c>
      <c r="AT366" s="54" t="s">
        <v>74</v>
      </c>
      <c r="AU366" s="58" t="s">
        <v>74</v>
      </c>
      <c r="AV366" s="83">
        <f t="shared" si="131"/>
        <v>0</v>
      </c>
      <c r="AW366" s="80"/>
      <c r="AX366" s="80"/>
      <c r="AY366" s="80"/>
      <c r="AZ366" s="80"/>
      <c r="BA366" s="80"/>
      <c r="BB366" s="80"/>
      <c r="BC366" s="80"/>
      <c r="BD366" s="80"/>
      <c r="BE366" s="81"/>
    </row>
    <row r="367" spans="1:57" s="414" customFormat="1" ht="34" customHeight="1" x14ac:dyDescent="0.2">
      <c r="A367" s="679"/>
      <c r="B367" s="624"/>
      <c r="C367" s="659"/>
      <c r="D367" s="73" t="s">
        <v>78</v>
      </c>
      <c r="E367" s="634"/>
      <c r="F367" s="637"/>
      <c r="G367" s="147">
        <f t="shared" si="129"/>
        <v>33</v>
      </c>
      <c r="H367" s="153">
        <f t="shared" si="127"/>
        <v>1</v>
      </c>
      <c r="I367" s="150"/>
      <c r="J367" s="150">
        <v>1</v>
      </c>
      <c r="K367" s="150">
        <v>0</v>
      </c>
      <c r="L367" s="154">
        <v>0</v>
      </c>
      <c r="M367" s="79">
        <f t="shared" si="130"/>
        <v>33</v>
      </c>
      <c r="N367" s="80"/>
      <c r="O367" s="80"/>
      <c r="P367" s="80"/>
      <c r="Q367" s="80"/>
      <c r="R367" s="124">
        <v>33</v>
      </c>
      <c r="S367" s="129">
        <v>2</v>
      </c>
      <c r="T367" s="80"/>
      <c r="U367" s="80"/>
      <c r="V367" s="80">
        <v>29</v>
      </c>
      <c r="W367" s="80">
        <v>2</v>
      </c>
      <c r="X367" s="124">
        <v>0</v>
      </c>
      <c r="Y367" s="131">
        <v>31</v>
      </c>
      <c r="Z367" s="127">
        <v>2</v>
      </c>
      <c r="AA367" s="134"/>
      <c r="AB367" s="56">
        <v>33</v>
      </c>
      <c r="AC367" s="56">
        <v>33</v>
      </c>
      <c r="AD367" s="56">
        <v>32</v>
      </c>
      <c r="AE367" s="56">
        <v>32</v>
      </c>
      <c r="AF367" s="135">
        <v>2</v>
      </c>
      <c r="AG367" s="136">
        <v>45</v>
      </c>
      <c r="AH367" s="55">
        <v>24</v>
      </c>
      <c r="AI367" s="136">
        <v>133</v>
      </c>
      <c r="AJ367" s="116">
        <f>SUM(AQ367:AU367)</f>
        <v>33</v>
      </c>
      <c r="AK367" s="136" t="s">
        <v>76</v>
      </c>
      <c r="AL367" s="54" t="s">
        <v>76</v>
      </c>
      <c r="AM367" s="55" t="s">
        <v>76</v>
      </c>
      <c r="AN367" s="136" t="s">
        <v>74</v>
      </c>
      <c r="AO367" s="54" t="s">
        <v>74</v>
      </c>
      <c r="AP367" s="55" t="s">
        <v>74</v>
      </c>
      <c r="AQ367" s="142">
        <v>3</v>
      </c>
      <c r="AR367" s="62">
        <v>2</v>
      </c>
      <c r="AS367" s="62">
        <v>3</v>
      </c>
      <c r="AT367" s="62">
        <v>8</v>
      </c>
      <c r="AU367" s="64">
        <v>17</v>
      </c>
      <c r="AV367" s="83">
        <f t="shared" si="131"/>
        <v>0</v>
      </c>
      <c r="AW367" s="80"/>
      <c r="AX367" s="80"/>
      <c r="AY367" s="80"/>
      <c r="AZ367" s="80"/>
      <c r="BA367" s="80"/>
      <c r="BB367" s="80"/>
      <c r="BC367" s="80"/>
      <c r="BD367" s="80"/>
      <c r="BE367" s="81"/>
    </row>
    <row r="368" spans="1:57" s="414" customFormat="1" ht="34" customHeight="1" thickBot="1" x14ac:dyDescent="0.25">
      <c r="A368" s="680"/>
      <c r="B368" s="644"/>
      <c r="C368" s="677"/>
      <c r="D368" s="76" t="s">
        <v>79</v>
      </c>
      <c r="E368" s="635"/>
      <c r="F368" s="638"/>
      <c r="G368" s="148">
        <f t="shared" si="129"/>
        <v>0</v>
      </c>
      <c r="H368" s="155">
        <f t="shared" si="127"/>
        <v>0</v>
      </c>
      <c r="I368" s="156"/>
      <c r="J368" s="156"/>
      <c r="K368" s="156"/>
      <c r="L368" s="157"/>
      <c r="M368" s="85">
        <f t="shared" si="130"/>
        <v>0</v>
      </c>
      <c r="N368" s="86"/>
      <c r="O368" s="86"/>
      <c r="P368" s="86"/>
      <c r="Q368" s="86"/>
      <c r="R368" s="125"/>
      <c r="S368" s="130"/>
      <c r="T368" s="87"/>
      <c r="U368" s="87"/>
      <c r="V368" s="87"/>
      <c r="W368" s="87"/>
      <c r="X368" s="126"/>
      <c r="Y368" s="129"/>
      <c r="Z368" s="124"/>
      <c r="AA368" s="136"/>
      <c r="AB368" s="54"/>
      <c r="AC368" s="54"/>
      <c r="AD368" s="54"/>
      <c r="AE368" s="54"/>
      <c r="AF368" s="55"/>
      <c r="AG368" s="139"/>
      <c r="AH368" s="140"/>
      <c r="AI368" s="137"/>
      <c r="AJ368" s="117">
        <f>SUM(AQ368:AU368)</f>
        <v>0</v>
      </c>
      <c r="AK368" s="137" t="s">
        <v>74</v>
      </c>
      <c r="AL368" s="90" t="s">
        <v>74</v>
      </c>
      <c r="AM368" s="138" t="s">
        <v>74</v>
      </c>
      <c r="AN368" s="137" t="s">
        <v>74</v>
      </c>
      <c r="AO368" s="90" t="s">
        <v>76</v>
      </c>
      <c r="AP368" s="138" t="s">
        <v>76</v>
      </c>
      <c r="AQ368" s="89"/>
      <c r="AR368" s="90"/>
      <c r="AS368" s="90"/>
      <c r="AT368" s="90"/>
      <c r="AU368" s="91"/>
      <c r="AV368" s="92">
        <f t="shared" si="131"/>
        <v>0</v>
      </c>
      <c r="AW368" s="87"/>
      <c r="AX368" s="87"/>
      <c r="AY368" s="87"/>
      <c r="AZ368" s="87"/>
      <c r="BA368" s="87"/>
      <c r="BB368" s="87"/>
      <c r="BC368" s="87"/>
      <c r="BD368" s="87"/>
      <c r="BE368" s="88"/>
    </row>
    <row r="369" spans="1:57" s="414" customFormat="1" ht="34" customHeight="1" x14ac:dyDescent="0.2">
      <c r="A369" s="639" t="s">
        <v>226</v>
      </c>
      <c r="B369" s="623" t="s">
        <v>215</v>
      </c>
      <c r="C369" s="664" t="s">
        <v>216</v>
      </c>
      <c r="D369" s="108" t="s">
        <v>73</v>
      </c>
      <c r="E369" s="633">
        <v>2279</v>
      </c>
      <c r="F369" s="636">
        <f>E369-SUM(M369:M383)</f>
        <v>-119</v>
      </c>
      <c r="G369" s="146">
        <f t="shared" si="129"/>
        <v>96</v>
      </c>
      <c r="H369" s="151">
        <f>SUM(I369:L369)</f>
        <v>2</v>
      </c>
      <c r="I369" s="152"/>
      <c r="J369" s="152"/>
      <c r="K369" s="152">
        <v>2</v>
      </c>
      <c r="L369" s="66"/>
      <c r="M369" s="149">
        <f t="shared" si="130"/>
        <v>96</v>
      </c>
      <c r="N369" s="121">
        <v>96</v>
      </c>
      <c r="O369" s="121"/>
      <c r="P369" s="121"/>
      <c r="Q369" s="121"/>
      <c r="R369" s="122"/>
      <c r="S369" s="128">
        <v>5</v>
      </c>
      <c r="T369" s="121">
        <v>4</v>
      </c>
      <c r="U369" s="121"/>
      <c r="V369" s="77">
        <v>85</v>
      </c>
      <c r="W369" s="121">
        <v>2</v>
      </c>
      <c r="X369" s="122"/>
      <c r="Y369" s="128">
        <v>76</v>
      </c>
      <c r="Z369" s="122">
        <v>20</v>
      </c>
      <c r="AA369" s="70"/>
      <c r="AB369" s="77">
        <v>22</v>
      </c>
      <c r="AC369" s="77">
        <v>21</v>
      </c>
      <c r="AD369" s="77">
        <v>2</v>
      </c>
      <c r="AE369" s="77">
        <v>55</v>
      </c>
      <c r="AF369" s="71">
        <v>3</v>
      </c>
      <c r="AG369" s="70">
        <v>39.799999999999997</v>
      </c>
      <c r="AH369" s="71">
        <v>17</v>
      </c>
      <c r="AI369" s="70">
        <v>10.1</v>
      </c>
      <c r="AJ369" s="115">
        <f>SUM(AN369:AP369)</f>
        <v>96</v>
      </c>
      <c r="AK369" s="70" t="s">
        <v>74</v>
      </c>
      <c r="AL369" s="77" t="s">
        <v>74</v>
      </c>
      <c r="AM369" s="71" t="s">
        <v>74</v>
      </c>
      <c r="AN369" s="70">
        <v>8</v>
      </c>
      <c r="AO369" s="77">
        <v>88</v>
      </c>
      <c r="AP369" s="71">
        <v>0</v>
      </c>
      <c r="AQ369" s="67" t="s">
        <v>74</v>
      </c>
      <c r="AR369" s="68" t="s">
        <v>74</v>
      </c>
      <c r="AS369" s="68" t="s">
        <v>74</v>
      </c>
      <c r="AT369" s="68" t="s">
        <v>74</v>
      </c>
      <c r="AU369" s="69" t="s">
        <v>74</v>
      </c>
      <c r="AV369" s="103">
        <f>SUM(AW369:BE369)</f>
        <v>0</v>
      </c>
      <c r="AW369" s="93"/>
      <c r="AX369" s="93"/>
      <c r="AY369" s="93"/>
      <c r="AZ369" s="93"/>
      <c r="BA369" s="93"/>
      <c r="BB369" s="93"/>
      <c r="BC369" s="93"/>
      <c r="BD369" s="93"/>
      <c r="BE369" s="78"/>
    </row>
    <row r="370" spans="1:57" s="414" customFormat="1" ht="34" customHeight="1" x14ac:dyDescent="0.2">
      <c r="A370" s="640"/>
      <c r="B370" s="624"/>
      <c r="C370" s="665"/>
      <c r="D370" s="109" t="s">
        <v>75</v>
      </c>
      <c r="E370" s="634"/>
      <c r="F370" s="637"/>
      <c r="G370" s="147">
        <f t="shared" si="129"/>
        <v>0</v>
      </c>
      <c r="H370" s="153">
        <f>SUM(I370:L370)</f>
        <v>0</v>
      </c>
      <c r="I370" s="150"/>
      <c r="J370" s="150"/>
      <c r="K370" s="150"/>
      <c r="L370" s="154"/>
      <c r="M370" s="79">
        <f t="shared" si="130"/>
        <v>0</v>
      </c>
      <c r="N370" s="80"/>
      <c r="O370" s="80"/>
      <c r="P370" s="80"/>
      <c r="Q370" s="80"/>
      <c r="R370" s="124"/>
      <c r="S370" s="129"/>
      <c r="T370" s="54"/>
      <c r="U370" s="54"/>
      <c r="V370" s="80"/>
      <c r="W370" s="80"/>
      <c r="X370" s="124"/>
      <c r="Y370" s="131"/>
      <c r="Z370" s="127"/>
      <c r="AA370" s="134"/>
      <c r="AB370" s="56"/>
      <c r="AC370" s="56"/>
      <c r="AD370" s="56"/>
      <c r="AE370" s="56"/>
      <c r="AF370" s="135"/>
      <c r="AG370" s="136"/>
      <c r="AH370" s="55"/>
      <c r="AI370" s="136"/>
      <c r="AJ370" s="116">
        <f>SUM(AN370:AP370)</f>
        <v>0</v>
      </c>
      <c r="AK370" s="136" t="s">
        <v>76</v>
      </c>
      <c r="AL370" s="54" t="s">
        <v>76</v>
      </c>
      <c r="AM370" s="55" t="s">
        <v>76</v>
      </c>
      <c r="AN370" s="136"/>
      <c r="AO370" s="54"/>
      <c r="AP370" s="55"/>
      <c r="AQ370" s="82" t="s">
        <v>74</v>
      </c>
      <c r="AR370" s="54" t="s">
        <v>74</v>
      </c>
      <c r="AS370" s="54" t="s">
        <v>74</v>
      </c>
      <c r="AT370" s="54" t="s">
        <v>74</v>
      </c>
      <c r="AU370" s="58" t="s">
        <v>74</v>
      </c>
      <c r="AV370" s="83">
        <f t="shared" ref="AV370:AV383" si="132">SUM(AW370:BE370)</f>
        <v>0</v>
      </c>
      <c r="AW370" s="80"/>
      <c r="AX370" s="80"/>
      <c r="AY370" s="80"/>
      <c r="AZ370" s="80"/>
      <c r="BA370" s="80"/>
      <c r="BB370" s="80"/>
      <c r="BC370" s="80"/>
      <c r="BD370" s="80"/>
      <c r="BE370" s="81"/>
    </row>
    <row r="371" spans="1:57" s="414" customFormat="1" ht="34" customHeight="1" x14ac:dyDescent="0.2">
      <c r="A371" s="640"/>
      <c r="B371" s="624"/>
      <c r="C371" s="665"/>
      <c r="D371" s="109" t="s">
        <v>77</v>
      </c>
      <c r="E371" s="634"/>
      <c r="F371" s="637"/>
      <c r="G371" s="147">
        <f t="shared" si="129"/>
        <v>0</v>
      </c>
      <c r="H371" s="153">
        <f t="shared" ref="H371:H383" si="133">SUM(I371:L371)</f>
        <v>0</v>
      </c>
      <c r="I371" s="150"/>
      <c r="J371" s="150"/>
      <c r="K371" s="150"/>
      <c r="L371" s="154"/>
      <c r="M371" s="79">
        <f t="shared" si="130"/>
        <v>0</v>
      </c>
      <c r="N371" s="80"/>
      <c r="O371" s="80"/>
      <c r="P371" s="80"/>
      <c r="Q371" s="84"/>
      <c r="R371" s="124"/>
      <c r="S371" s="129"/>
      <c r="T371" s="80"/>
      <c r="U371" s="80"/>
      <c r="V371" s="80"/>
      <c r="W371" s="80"/>
      <c r="X371" s="124"/>
      <c r="Y371" s="131"/>
      <c r="Z371" s="127"/>
      <c r="AA371" s="134"/>
      <c r="AB371" s="56"/>
      <c r="AC371" s="56"/>
      <c r="AD371" s="56"/>
      <c r="AE371" s="56"/>
      <c r="AF371" s="135"/>
      <c r="AG371" s="136"/>
      <c r="AH371" s="55"/>
      <c r="AI371" s="136"/>
      <c r="AJ371" s="116">
        <f>SUM(AK371:AM371)</f>
        <v>0</v>
      </c>
      <c r="AK371" s="136"/>
      <c r="AL371" s="54"/>
      <c r="AM371" s="55"/>
      <c r="AN371" s="136" t="s">
        <v>74</v>
      </c>
      <c r="AO371" s="54" t="s">
        <v>74</v>
      </c>
      <c r="AP371" s="55" t="s">
        <v>74</v>
      </c>
      <c r="AQ371" s="82" t="s">
        <v>74</v>
      </c>
      <c r="AR371" s="54" t="s">
        <v>74</v>
      </c>
      <c r="AS371" s="54" t="s">
        <v>74</v>
      </c>
      <c r="AT371" s="54" t="s">
        <v>74</v>
      </c>
      <c r="AU371" s="58" t="s">
        <v>74</v>
      </c>
      <c r="AV371" s="83">
        <f t="shared" si="132"/>
        <v>0</v>
      </c>
      <c r="AW371" s="80"/>
      <c r="AX371" s="80"/>
      <c r="AY371" s="80"/>
      <c r="AZ371" s="80"/>
      <c r="BA371" s="80"/>
      <c r="BB371" s="80"/>
      <c r="BC371" s="80"/>
      <c r="BD371" s="80"/>
      <c r="BE371" s="81"/>
    </row>
    <row r="372" spans="1:57" s="414" customFormat="1" ht="34" customHeight="1" x14ac:dyDescent="0.2">
      <c r="A372" s="640"/>
      <c r="B372" s="624"/>
      <c r="C372" s="665"/>
      <c r="D372" s="109" t="s">
        <v>78</v>
      </c>
      <c r="E372" s="634"/>
      <c r="F372" s="637"/>
      <c r="G372" s="147">
        <f t="shared" si="129"/>
        <v>724</v>
      </c>
      <c r="H372" s="153">
        <f t="shared" si="133"/>
        <v>21</v>
      </c>
      <c r="I372" s="150">
        <v>2</v>
      </c>
      <c r="J372" s="150">
        <v>18</v>
      </c>
      <c r="K372" s="150">
        <v>1</v>
      </c>
      <c r="L372" s="154"/>
      <c r="M372" s="79">
        <f t="shared" si="130"/>
        <v>706</v>
      </c>
      <c r="N372" s="80">
        <v>706</v>
      </c>
      <c r="O372" s="80"/>
      <c r="P372" s="80"/>
      <c r="Q372" s="80"/>
      <c r="R372" s="124"/>
      <c r="S372" s="129">
        <v>36</v>
      </c>
      <c r="T372" s="80">
        <v>16</v>
      </c>
      <c r="U372" s="80"/>
      <c r="V372" s="80">
        <v>607</v>
      </c>
      <c r="W372" s="80">
        <v>47</v>
      </c>
      <c r="X372" s="124"/>
      <c r="Y372" s="131">
        <v>579</v>
      </c>
      <c r="Z372" s="127">
        <v>127</v>
      </c>
      <c r="AA372" s="134"/>
      <c r="AB372" s="56">
        <v>206</v>
      </c>
      <c r="AC372" s="56">
        <v>204</v>
      </c>
      <c r="AD372" s="56">
        <v>52</v>
      </c>
      <c r="AE372" s="56">
        <v>491</v>
      </c>
      <c r="AF372" s="135">
        <v>53</v>
      </c>
      <c r="AG372" s="136">
        <v>38.799999999999997</v>
      </c>
      <c r="AH372" s="55">
        <v>17.100000000000001</v>
      </c>
      <c r="AI372" s="136">
        <v>101.2</v>
      </c>
      <c r="AJ372" s="116">
        <f>SUM(AQ372:AU372)</f>
        <v>706</v>
      </c>
      <c r="AK372" s="136" t="s">
        <v>76</v>
      </c>
      <c r="AL372" s="54" t="s">
        <v>76</v>
      </c>
      <c r="AM372" s="55" t="s">
        <v>76</v>
      </c>
      <c r="AN372" s="136" t="s">
        <v>74</v>
      </c>
      <c r="AO372" s="54" t="s">
        <v>74</v>
      </c>
      <c r="AP372" s="55" t="s">
        <v>74</v>
      </c>
      <c r="AQ372" s="142">
        <v>15</v>
      </c>
      <c r="AR372" s="62">
        <v>30</v>
      </c>
      <c r="AS372" s="62">
        <v>600</v>
      </c>
      <c r="AT372" s="62">
        <v>53</v>
      </c>
      <c r="AU372" s="64">
        <v>8</v>
      </c>
      <c r="AV372" s="83">
        <f t="shared" si="132"/>
        <v>18</v>
      </c>
      <c r="AW372" s="80">
        <v>2</v>
      </c>
      <c r="AX372" s="80"/>
      <c r="AY372" s="80"/>
      <c r="AZ372" s="80"/>
      <c r="BA372" s="80">
        <v>15</v>
      </c>
      <c r="BB372" s="80"/>
      <c r="BC372" s="80"/>
      <c r="BD372" s="80">
        <v>1</v>
      </c>
      <c r="BE372" s="81"/>
    </row>
    <row r="373" spans="1:57" s="414" customFormat="1" ht="34" customHeight="1" thickBot="1" x14ac:dyDescent="0.25">
      <c r="A373" s="640"/>
      <c r="B373" s="642"/>
      <c r="C373" s="666"/>
      <c r="D373" s="110" t="s">
        <v>79</v>
      </c>
      <c r="E373" s="634"/>
      <c r="F373" s="637"/>
      <c r="G373" s="148">
        <f t="shared" si="129"/>
        <v>0</v>
      </c>
      <c r="H373" s="155">
        <f t="shared" si="133"/>
        <v>0</v>
      </c>
      <c r="I373" s="156"/>
      <c r="J373" s="156"/>
      <c r="K373" s="156"/>
      <c r="L373" s="157"/>
      <c r="M373" s="85">
        <f t="shared" si="130"/>
        <v>0</v>
      </c>
      <c r="N373" s="86"/>
      <c r="O373" s="86"/>
      <c r="P373" s="86"/>
      <c r="Q373" s="86"/>
      <c r="R373" s="125"/>
      <c r="S373" s="130"/>
      <c r="T373" s="87"/>
      <c r="U373" s="87"/>
      <c r="V373" s="87"/>
      <c r="W373" s="87"/>
      <c r="X373" s="126"/>
      <c r="Y373" s="129"/>
      <c r="Z373" s="124"/>
      <c r="AA373" s="136"/>
      <c r="AB373" s="54"/>
      <c r="AC373" s="54"/>
      <c r="AD373" s="54"/>
      <c r="AE373" s="54"/>
      <c r="AF373" s="55"/>
      <c r="AG373" s="139"/>
      <c r="AH373" s="140"/>
      <c r="AI373" s="137"/>
      <c r="AJ373" s="117">
        <f>SUM(AQ373:AU373)</f>
        <v>0</v>
      </c>
      <c r="AK373" s="137" t="s">
        <v>74</v>
      </c>
      <c r="AL373" s="90" t="s">
        <v>74</v>
      </c>
      <c r="AM373" s="138" t="s">
        <v>74</v>
      </c>
      <c r="AN373" s="137" t="s">
        <v>74</v>
      </c>
      <c r="AO373" s="90" t="s">
        <v>76</v>
      </c>
      <c r="AP373" s="138" t="s">
        <v>76</v>
      </c>
      <c r="AQ373" s="89"/>
      <c r="AR373" s="90"/>
      <c r="AS373" s="90"/>
      <c r="AT373" s="90"/>
      <c r="AU373" s="91"/>
      <c r="AV373" s="92">
        <f t="shared" si="132"/>
        <v>0</v>
      </c>
      <c r="AW373" s="87"/>
      <c r="AX373" s="87"/>
      <c r="AY373" s="87"/>
      <c r="AZ373" s="87"/>
      <c r="BA373" s="87"/>
      <c r="BB373" s="87"/>
      <c r="BC373" s="87"/>
      <c r="BD373" s="87"/>
      <c r="BE373" s="88"/>
    </row>
    <row r="374" spans="1:57" s="414" customFormat="1" ht="34" customHeight="1" x14ac:dyDescent="0.2">
      <c r="A374" s="640"/>
      <c r="B374" s="623" t="s">
        <v>217</v>
      </c>
      <c r="C374" s="664" t="s">
        <v>216</v>
      </c>
      <c r="D374" s="108" t="s">
        <v>73</v>
      </c>
      <c r="E374" s="634"/>
      <c r="F374" s="637"/>
      <c r="G374" s="146">
        <f t="shared" si="129"/>
        <v>130</v>
      </c>
      <c r="H374" s="151">
        <f t="shared" si="133"/>
        <v>2</v>
      </c>
      <c r="I374" s="152"/>
      <c r="J374" s="152">
        <v>2</v>
      </c>
      <c r="K374" s="152"/>
      <c r="L374" s="66"/>
      <c r="M374" s="149">
        <f t="shared" si="130"/>
        <v>128</v>
      </c>
      <c r="N374" s="121">
        <v>128</v>
      </c>
      <c r="O374" s="121"/>
      <c r="P374" s="121"/>
      <c r="Q374" s="121"/>
      <c r="R374" s="122"/>
      <c r="S374" s="128">
        <v>5</v>
      </c>
      <c r="T374" s="121"/>
      <c r="U374" s="121"/>
      <c r="V374" s="77">
        <v>123</v>
      </c>
      <c r="W374" s="121"/>
      <c r="X374" s="122"/>
      <c r="Y374" s="128">
        <v>119</v>
      </c>
      <c r="Z374" s="122">
        <v>9</v>
      </c>
      <c r="AA374" s="70"/>
      <c r="AB374" s="77">
        <v>27</v>
      </c>
      <c r="AC374" s="77">
        <v>26</v>
      </c>
      <c r="AD374" s="77">
        <v>6</v>
      </c>
      <c r="AE374" s="77">
        <v>44</v>
      </c>
      <c r="AF374" s="71">
        <v>2</v>
      </c>
      <c r="AG374" s="70">
        <v>41.5</v>
      </c>
      <c r="AH374" s="71">
        <v>23.5</v>
      </c>
      <c r="AI374" s="70">
        <v>9.6999999999999993</v>
      </c>
      <c r="AJ374" s="115">
        <f>SUM(AN374:AP374)</f>
        <v>128</v>
      </c>
      <c r="AK374" s="70" t="s">
        <v>74</v>
      </c>
      <c r="AL374" s="77" t="s">
        <v>74</v>
      </c>
      <c r="AM374" s="71" t="s">
        <v>74</v>
      </c>
      <c r="AN374" s="70">
        <v>6</v>
      </c>
      <c r="AO374" s="77">
        <v>122</v>
      </c>
      <c r="AP374" s="71"/>
      <c r="AQ374" s="67" t="s">
        <v>74</v>
      </c>
      <c r="AR374" s="68" t="s">
        <v>74</v>
      </c>
      <c r="AS374" s="68" t="s">
        <v>74</v>
      </c>
      <c r="AT374" s="68" t="s">
        <v>74</v>
      </c>
      <c r="AU374" s="69" t="s">
        <v>74</v>
      </c>
      <c r="AV374" s="103">
        <f t="shared" si="132"/>
        <v>2</v>
      </c>
      <c r="AW374" s="93"/>
      <c r="AX374" s="93"/>
      <c r="AY374" s="93"/>
      <c r="AZ374" s="93"/>
      <c r="BA374" s="93">
        <v>2</v>
      </c>
      <c r="BB374" s="93"/>
      <c r="BC374" s="93"/>
      <c r="BD374" s="93"/>
      <c r="BE374" s="78"/>
    </row>
    <row r="375" spans="1:57" s="414" customFormat="1" ht="34" customHeight="1" x14ac:dyDescent="0.2">
      <c r="A375" s="640"/>
      <c r="B375" s="624"/>
      <c r="C375" s="665"/>
      <c r="D375" s="109" t="s">
        <v>75</v>
      </c>
      <c r="E375" s="634"/>
      <c r="F375" s="637"/>
      <c r="G375" s="147">
        <f t="shared" si="129"/>
        <v>0</v>
      </c>
      <c r="H375" s="153">
        <f t="shared" si="133"/>
        <v>0</v>
      </c>
      <c r="I375" s="150"/>
      <c r="J375" s="150"/>
      <c r="K375" s="150"/>
      <c r="L375" s="154"/>
      <c r="M375" s="79">
        <f t="shared" si="130"/>
        <v>0</v>
      </c>
      <c r="N375" s="80"/>
      <c r="O375" s="80"/>
      <c r="P375" s="80"/>
      <c r="Q375" s="80"/>
      <c r="R375" s="124"/>
      <c r="S375" s="129"/>
      <c r="T375" s="54"/>
      <c r="U375" s="54"/>
      <c r="V375" s="80"/>
      <c r="W375" s="80"/>
      <c r="X375" s="124"/>
      <c r="Y375" s="131"/>
      <c r="Z375" s="127"/>
      <c r="AA375" s="134"/>
      <c r="AB375" s="56"/>
      <c r="AC375" s="56"/>
      <c r="AD375" s="56"/>
      <c r="AE375" s="56"/>
      <c r="AF375" s="135"/>
      <c r="AG375" s="136"/>
      <c r="AH375" s="55"/>
      <c r="AI375" s="136"/>
      <c r="AJ375" s="116">
        <f>SUM(AN375:AP375)</f>
        <v>0</v>
      </c>
      <c r="AK375" s="136" t="s">
        <v>76</v>
      </c>
      <c r="AL375" s="54" t="s">
        <v>76</v>
      </c>
      <c r="AM375" s="55" t="s">
        <v>76</v>
      </c>
      <c r="AN375" s="136"/>
      <c r="AO375" s="54"/>
      <c r="AP375" s="55"/>
      <c r="AQ375" s="82" t="s">
        <v>74</v>
      </c>
      <c r="AR375" s="54" t="s">
        <v>74</v>
      </c>
      <c r="AS375" s="54" t="s">
        <v>74</v>
      </c>
      <c r="AT375" s="54" t="s">
        <v>74</v>
      </c>
      <c r="AU375" s="58" t="s">
        <v>74</v>
      </c>
      <c r="AV375" s="83">
        <f t="shared" si="132"/>
        <v>0</v>
      </c>
      <c r="AW375" s="80"/>
      <c r="AX375" s="80"/>
      <c r="AY375" s="80"/>
      <c r="AZ375" s="80"/>
      <c r="BA375" s="80"/>
      <c r="BB375" s="80"/>
      <c r="BC375" s="80"/>
      <c r="BD375" s="80"/>
      <c r="BE375" s="81"/>
    </row>
    <row r="376" spans="1:57" s="414" customFormat="1" ht="34" customHeight="1" x14ac:dyDescent="0.2">
      <c r="A376" s="640"/>
      <c r="B376" s="624"/>
      <c r="C376" s="665"/>
      <c r="D376" s="109" t="s">
        <v>77</v>
      </c>
      <c r="E376" s="634"/>
      <c r="F376" s="637"/>
      <c r="G376" s="147">
        <f t="shared" si="129"/>
        <v>0</v>
      </c>
      <c r="H376" s="153">
        <f t="shared" si="133"/>
        <v>0</v>
      </c>
      <c r="I376" s="150"/>
      <c r="J376" s="150"/>
      <c r="K376" s="150"/>
      <c r="L376" s="154"/>
      <c r="M376" s="79">
        <f t="shared" si="130"/>
        <v>0</v>
      </c>
      <c r="N376" s="80"/>
      <c r="O376" s="80"/>
      <c r="P376" s="80"/>
      <c r="Q376" s="84"/>
      <c r="R376" s="124"/>
      <c r="S376" s="129"/>
      <c r="T376" s="80"/>
      <c r="U376" s="80"/>
      <c r="V376" s="80"/>
      <c r="W376" s="80"/>
      <c r="X376" s="124"/>
      <c r="Y376" s="131"/>
      <c r="Z376" s="127"/>
      <c r="AA376" s="134"/>
      <c r="AB376" s="56"/>
      <c r="AC376" s="56"/>
      <c r="AD376" s="56"/>
      <c r="AE376" s="56"/>
      <c r="AF376" s="135"/>
      <c r="AG376" s="136"/>
      <c r="AH376" s="55"/>
      <c r="AI376" s="136"/>
      <c r="AJ376" s="116">
        <f>SUM(AK376:AM376)</f>
        <v>0</v>
      </c>
      <c r="AK376" s="136"/>
      <c r="AL376" s="54"/>
      <c r="AM376" s="55"/>
      <c r="AN376" s="136" t="s">
        <v>74</v>
      </c>
      <c r="AO376" s="54" t="s">
        <v>74</v>
      </c>
      <c r="AP376" s="55" t="s">
        <v>74</v>
      </c>
      <c r="AQ376" s="82" t="s">
        <v>74</v>
      </c>
      <c r="AR376" s="54" t="s">
        <v>74</v>
      </c>
      <c r="AS376" s="54" t="s">
        <v>74</v>
      </c>
      <c r="AT376" s="54" t="s">
        <v>74</v>
      </c>
      <c r="AU376" s="58" t="s">
        <v>74</v>
      </c>
      <c r="AV376" s="83">
        <f t="shared" si="132"/>
        <v>0</v>
      </c>
      <c r="AW376" s="80"/>
      <c r="AX376" s="80"/>
      <c r="AY376" s="80"/>
      <c r="AZ376" s="80"/>
      <c r="BA376" s="80"/>
      <c r="BB376" s="80"/>
      <c r="BC376" s="80"/>
      <c r="BD376" s="80"/>
      <c r="BE376" s="81"/>
    </row>
    <row r="377" spans="1:57" s="414" customFormat="1" ht="34" customHeight="1" x14ac:dyDescent="0.2">
      <c r="A377" s="640"/>
      <c r="B377" s="624"/>
      <c r="C377" s="665"/>
      <c r="D377" s="109" t="s">
        <v>78</v>
      </c>
      <c r="E377" s="634"/>
      <c r="F377" s="637"/>
      <c r="G377" s="147">
        <f t="shared" si="129"/>
        <v>729</v>
      </c>
      <c r="H377" s="153">
        <f t="shared" si="133"/>
        <v>18</v>
      </c>
      <c r="I377" s="150">
        <v>6</v>
      </c>
      <c r="J377" s="150">
        <v>7</v>
      </c>
      <c r="K377" s="150">
        <v>5</v>
      </c>
      <c r="L377" s="154"/>
      <c r="M377" s="79">
        <f t="shared" si="130"/>
        <v>714</v>
      </c>
      <c r="N377" s="80">
        <v>714</v>
      </c>
      <c r="O377" s="80"/>
      <c r="P377" s="80"/>
      <c r="Q377" s="80"/>
      <c r="R377" s="124"/>
      <c r="S377" s="129">
        <v>33</v>
      </c>
      <c r="T377" s="80"/>
      <c r="U377" s="80"/>
      <c r="V377" s="80">
        <v>681</v>
      </c>
      <c r="W377" s="80"/>
      <c r="X377" s="124"/>
      <c r="Y377" s="131">
        <v>616</v>
      </c>
      <c r="Z377" s="127">
        <v>98</v>
      </c>
      <c r="AA377" s="134"/>
      <c r="AB377" s="56">
        <v>172</v>
      </c>
      <c r="AC377" s="56">
        <v>167</v>
      </c>
      <c r="AD377" s="56">
        <v>53</v>
      </c>
      <c r="AE377" s="56">
        <v>329</v>
      </c>
      <c r="AF377" s="135">
        <v>5</v>
      </c>
      <c r="AG377" s="136">
        <v>40.1</v>
      </c>
      <c r="AH377" s="55">
        <v>20.7</v>
      </c>
      <c r="AI377" s="136">
        <v>116.8</v>
      </c>
      <c r="AJ377" s="116">
        <f>SUM(AQ377:AU377)</f>
        <v>714</v>
      </c>
      <c r="AK377" s="136" t="s">
        <v>76</v>
      </c>
      <c r="AL377" s="54" t="s">
        <v>76</v>
      </c>
      <c r="AM377" s="55" t="s">
        <v>76</v>
      </c>
      <c r="AN377" s="136" t="s">
        <v>74</v>
      </c>
      <c r="AO377" s="54" t="s">
        <v>74</v>
      </c>
      <c r="AP377" s="55" t="s">
        <v>74</v>
      </c>
      <c r="AQ377" s="142">
        <v>11</v>
      </c>
      <c r="AR377" s="62">
        <v>25</v>
      </c>
      <c r="AS377" s="62">
        <v>160</v>
      </c>
      <c r="AT377" s="62">
        <v>517</v>
      </c>
      <c r="AU377" s="64">
        <v>1</v>
      </c>
      <c r="AV377" s="83">
        <f t="shared" si="132"/>
        <v>15</v>
      </c>
      <c r="AW377" s="80"/>
      <c r="AX377" s="80"/>
      <c r="AY377" s="80"/>
      <c r="AZ377" s="80">
        <v>1</v>
      </c>
      <c r="BA377" s="80">
        <v>13</v>
      </c>
      <c r="BB377" s="80"/>
      <c r="BC377" s="80"/>
      <c r="BD377" s="80">
        <v>1</v>
      </c>
      <c r="BE377" s="81"/>
    </row>
    <row r="378" spans="1:57" s="414" customFormat="1" ht="34" customHeight="1" thickBot="1" x14ac:dyDescent="0.25">
      <c r="A378" s="640"/>
      <c r="B378" s="642"/>
      <c r="C378" s="666"/>
      <c r="D378" s="110" t="s">
        <v>79</v>
      </c>
      <c r="E378" s="634"/>
      <c r="F378" s="637"/>
      <c r="G378" s="148">
        <f t="shared" si="129"/>
        <v>0</v>
      </c>
      <c r="H378" s="155">
        <f t="shared" si="133"/>
        <v>0</v>
      </c>
      <c r="I378" s="156"/>
      <c r="J378" s="156"/>
      <c r="K378" s="156"/>
      <c r="L378" s="157"/>
      <c r="M378" s="85">
        <f t="shared" si="130"/>
        <v>0</v>
      </c>
      <c r="N378" s="86"/>
      <c r="O378" s="86"/>
      <c r="P378" s="86"/>
      <c r="Q378" s="86"/>
      <c r="R378" s="125"/>
      <c r="S378" s="130"/>
      <c r="T378" s="87"/>
      <c r="U378" s="87"/>
      <c r="V378" s="87"/>
      <c r="W378" s="87"/>
      <c r="X378" s="126"/>
      <c r="Y378" s="129"/>
      <c r="Z378" s="124"/>
      <c r="AA378" s="136"/>
      <c r="AB378" s="54"/>
      <c r="AC378" s="54"/>
      <c r="AD378" s="54"/>
      <c r="AE378" s="54"/>
      <c r="AF378" s="55"/>
      <c r="AG378" s="139"/>
      <c r="AH378" s="140"/>
      <c r="AI378" s="137"/>
      <c r="AJ378" s="117">
        <f>SUM(AQ378:AU378)</f>
        <v>0</v>
      </c>
      <c r="AK378" s="137" t="s">
        <v>74</v>
      </c>
      <c r="AL378" s="90" t="s">
        <v>74</v>
      </c>
      <c r="AM378" s="138" t="s">
        <v>74</v>
      </c>
      <c r="AN378" s="137" t="s">
        <v>74</v>
      </c>
      <c r="AO378" s="90" t="s">
        <v>76</v>
      </c>
      <c r="AP378" s="138" t="s">
        <v>76</v>
      </c>
      <c r="AQ378" s="89"/>
      <c r="AR378" s="90"/>
      <c r="AS378" s="90"/>
      <c r="AT378" s="90"/>
      <c r="AU378" s="91"/>
      <c r="AV378" s="92">
        <f t="shared" si="132"/>
        <v>0</v>
      </c>
      <c r="AW378" s="87"/>
      <c r="AX378" s="87"/>
      <c r="AY378" s="87"/>
      <c r="AZ378" s="87"/>
      <c r="BA378" s="87"/>
      <c r="BB378" s="87"/>
      <c r="BC378" s="87"/>
      <c r="BD378" s="87"/>
      <c r="BE378" s="88"/>
    </row>
    <row r="379" spans="1:57" s="414" customFormat="1" ht="34" customHeight="1" x14ac:dyDescent="0.2">
      <c r="A379" s="640"/>
      <c r="B379" s="623" t="s">
        <v>218</v>
      </c>
      <c r="C379" s="664" t="s">
        <v>216</v>
      </c>
      <c r="D379" s="108" t="s">
        <v>73</v>
      </c>
      <c r="E379" s="634"/>
      <c r="F379" s="637"/>
      <c r="G379" s="146">
        <f t="shared" si="129"/>
        <v>227</v>
      </c>
      <c r="H379" s="151">
        <f t="shared" si="133"/>
        <v>3</v>
      </c>
      <c r="I379" s="152">
        <v>2</v>
      </c>
      <c r="J379" s="152"/>
      <c r="K379" s="152">
        <v>1</v>
      </c>
      <c r="L379" s="66"/>
      <c r="M379" s="149">
        <f t="shared" si="130"/>
        <v>216</v>
      </c>
      <c r="N379" s="121">
        <v>216</v>
      </c>
      <c r="O379" s="121"/>
      <c r="P379" s="121"/>
      <c r="Q379" s="121"/>
      <c r="R379" s="122"/>
      <c r="S379" s="128">
        <v>11</v>
      </c>
      <c r="T379" s="121"/>
      <c r="U379" s="121"/>
      <c r="V379" s="77">
        <v>205</v>
      </c>
      <c r="W379" s="121"/>
      <c r="X379" s="122"/>
      <c r="Y379" s="128">
        <v>184</v>
      </c>
      <c r="Z379" s="122">
        <v>32</v>
      </c>
      <c r="AA379" s="70"/>
      <c r="AB379" s="77">
        <v>54</v>
      </c>
      <c r="AC379" s="77">
        <v>54</v>
      </c>
      <c r="AD379" s="77">
        <v>4</v>
      </c>
      <c r="AE379" s="77">
        <v>127</v>
      </c>
      <c r="AF379" s="71">
        <v>5</v>
      </c>
      <c r="AG379" s="70">
        <v>45</v>
      </c>
      <c r="AH379" s="71">
        <v>25</v>
      </c>
      <c r="AI379" s="70">
        <v>10</v>
      </c>
      <c r="AJ379" s="115">
        <f>SUM(AN379:AP379)</f>
        <v>216</v>
      </c>
      <c r="AK379" s="70" t="s">
        <v>74</v>
      </c>
      <c r="AL379" s="77" t="s">
        <v>74</v>
      </c>
      <c r="AM379" s="71" t="s">
        <v>74</v>
      </c>
      <c r="AN379" s="70">
        <v>28</v>
      </c>
      <c r="AO379" s="77">
        <v>188</v>
      </c>
      <c r="AP379" s="71">
        <v>0</v>
      </c>
      <c r="AQ379" s="67" t="s">
        <v>74</v>
      </c>
      <c r="AR379" s="68" t="s">
        <v>74</v>
      </c>
      <c r="AS379" s="68" t="s">
        <v>74</v>
      </c>
      <c r="AT379" s="68" t="s">
        <v>74</v>
      </c>
      <c r="AU379" s="69" t="s">
        <v>74</v>
      </c>
      <c r="AV379" s="103">
        <f t="shared" si="132"/>
        <v>11</v>
      </c>
      <c r="AW379" s="93"/>
      <c r="AX379" s="93">
        <v>1</v>
      </c>
      <c r="AY379" s="93">
        <v>2</v>
      </c>
      <c r="AZ379" s="93"/>
      <c r="BA379" s="93">
        <v>5</v>
      </c>
      <c r="BB379" s="93"/>
      <c r="BC379" s="93"/>
      <c r="BD379" s="93">
        <v>2</v>
      </c>
      <c r="BE379" s="78">
        <v>1</v>
      </c>
    </row>
    <row r="380" spans="1:57" s="414" customFormat="1" ht="34" customHeight="1" x14ac:dyDescent="0.2">
      <c r="A380" s="640"/>
      <c r="B380" s="624"/>
      <c r="C380" s="665"/>
      <c r="D380" s="109" t="s">
        <v>75</v>
      </c>
      <c r="E380" s="634"/>
      <c r="F380" s="637"/>
      <c r="G380" s="147">
        <f t="shared" si="129"/>
        <v>0</v>
      </c>
      <c r="H380" s="153">
        <f t="shared" si="133"/>
        <v>0</v>
      </c>
      <c r="I380" s="150"/>
      <c r="J380" s="150"/>
      <c r="K380" s="150"/>
      <c r="L380" s="154"/>
      <c r="M380" s="79">
        <f t="shared" si="130"/>
        <v>0</v>
      </c>
      <c r="N380" s="80"/>
      <c r="O380" s="80"/>
      <c r="P380" s="80"/>
      <c r="Q380" s="80"/>
      <c r="R380" s="124"/>
      <c r="S380" s="129"/>
      <c r="T380" s="54"/>
      <c r="U380" s="54"/>
      <c r="V380" s="80"/>
      <c r="W380" s="80"/>
      <c r="X380" s="124"/>
      <c r="Y380" s="131"/>
      <c r="Z380" s="127"/>
      <c r="AA380" s="134"/>
      <c r="AB380" s="56"/>
      <c r="AC380" s="56"/>
      <c r="AD380" s="56"/>
      <c r="AE380" s="56"/>
      <c r="AF380" s="135"/>
      <c r="AG380" s="136"/>
      <c r="AH380" s="55"/>
      <c r="AI380" s="136"/>
      <c r="AJ380" s="116">
        <f>SUM(AN380:AP380)</f>
        <v>0</v>
      </c>
      <c r="AK380" s="136" t="s">
        <v>76</v>
      </c>
      <c r="AL380" s="54" t="s">
        <v>76</v>
      </c>
      <c r="AM380" s="55" t="s">
        <v>76</v>
      </c>
      <c r="AN380" s="136"/>
      <c r="AO380" s="54"/>
      <c r="AP380" s="55"/>
      <c r="AQ380" s="82" t="s">
        <v>74</v>
      </c>
      <c r="AR380" s="54" t="s">
        <v>74</v>
      </c>
      <c r="AS380" s="54" t="s">
        <v>74</v>
      </c>
      <c r="AT380" s="54" t="s">
        <v>74</v>
      </c>
      <c r="AU380" s="58" t="s">
        <v>74</v>
      </c>
      <c r="AV380" s="83">
        <f t="shared" si="132"/>
        <v>0</v>
      </c>
      <c r="AW380" s="80"/>
      <c r="AX380" s="80"/>
      <c r="AY380" s="80"/>
      <c r="AZ380" s="80"/>
      <c r="BA380" s="80"/>
      <c r="BB380" s="80"/>
      <c r="BC380" s="80"/>
      <c r="BD380" s="80"/>
      <c r="BE380" s="81"/>
    </row>
    <row r="381" spans="1:57" s="414" customFormat="1" ht="34" customHeight="1" x14ac:dyDescent="0.2">
      <c r="A381" s="640"/>
      <c r="B381" s="624"/>
      <c r="C381" s="665"/>
      <c r="D381" s="109" t="s">
        <v>77</v>
      </c>
      <c r="E381" s="634"/>
      <c r="F381" s="637"/>
      <c r="G381" s="147">
        <f t="shared" si="129"/>
        <v>0</v>
      </c>
      <c r="H381" s="153">
        <f t="shared" si="133"/>
        <v>0</v>
      </c>
      <c r="I381" s="150"/>
      <c r="J381" s="150"/>
      <c r="K381" s="150"/>
      <c r="L381" s="154"/>
      <c r="M381" s="79">
        <f t="shared" si="130"/>
        <v>0</v>
      </c>
      <c r="N381" s="80"/>
      <c r="O381" s="80"/>
      <c r="P381" s="80"/>
      <c r="Q381" s="84"/>
      <c r="R381" s="124"/>
      <c r="S381" s="129"/>
      <c r="T381" s="80"/>
      <c r="U381" s="80"/>
      <c r="V381" s="80"/>
      <c r="W381" s="80"/>
      <c r="X381" s="124"/>
      <c r="Y381" s="131"/>
      <c r="Z381" s="127"/>
      <c r="AA381" s="134"/>
      <c r="AB381" s="56"/>
      <c r="AC381" s="56"/>
      <c r="AD381" s="56"/>
      <c r="AE381" s="56"/>
      <c r="AF381" s="135"/>
      <c r="AG381" s="136"/>
      <c r="AH381" s="55"/>
      <c r="AI381" s="136"/>
      <c r="AJ381" s="116">
        <f>SUM(AK381:AM381)</f>
        <v>0</v>
      </c>
      <c r="AK381" s="136"/>
      <c r="AL381" s="54"/>
      <c r="AM381" s="55"/>
      <c r="AN381" s="136" t="s">
        <v>74</v>
      </c>
      <c r="AO381" s="54" t="s">
        <v>74</v>
      </c>
      <c r="AP381" s="55" t="s">
        <v>74</v>
      </c>
      <c r="AQ381" s="82" t="s">
        <v>74</v>
      </c>
      <c r="AR381" s="54" t="s">
        <v>74</v>
      </c>
      <c r="AS381" s="54" t="s">
        <v>74</v>
      </c>
      <c r="AT381" s="54" t="s">
        <v>74</v>
      </c>
      <c r="AU381" s="58" t="s">
        <v>74</v>
      </c>
      <c r="AV381" s="83">
        <f t="shared" si="132"/>
        <v>0</v>
      </c>
      <c r="AW381" s="80"/>
      <c r="AX381" s="80"/>
      <c r="AY381" s="80"/>
      <c r="AZ381" s="80"/>
      <c r="BA381" s="80"/>
      <c r="BB381" s="80"/>
      <c r="BC381" s="80"/>
      <c r="BD381" s="80"/>
      <c r="BE381" s="81"/>
    </row>
    <row r="382" spans="1:57" s="414" customFormat="1" ht="34" customHeight="1" x14ac:dyDescent="0.2">
      <c r="A382" s="640"/>
      <c r="B382" s="624"/>
      <c r="C382" s="665"/>
      <c r="D382" s="109" t="s">
        <v>78</v>
      </c>
      <c r="E382" s="634"/>
      <c r="F382" s="637"/>
      <c r="G382" s="147">
        <f t="shared" si="129"/>
        <v>546</v>
      </c>
      <c r="H382" s="153">
        <f t="shared" si="133"/>
        <v>9</v>
      </c>
      <c r="I382" s="150">
        <v>5</v>
      </c>
      <c r="J382" s="150">
        <v>3</v>
      </c>
      <c r="K382" s="150">
        <v>1</v>
      </c>
      <c r="L382" s="154"/>
      <c r="M382" s="79">
        <f t="shared" si="130"/>
        <v>538</v>
      </c>
      <c r="N382" s="80">
        <v>538</v>
      </c>
      <c r="O382" s="80"/>
      <c r="P382" s="80"/>
      <c r="Q382" s="80"/>
      <c r="R382" s="124"/>
      <c r="S382" s="129">
        <v>39</v>
      </c>
      <c r="T382" s="80"/>
      <c r="U382" s="80"/>
      <c r="V382" s="80">
        <v>499</v>
      </c>
      <c r="W382" s="80"/>
      <c r="X382" s="124"/>
      <c r="Y382" s="131">
        <v>440</v>
      </c>
      <c r="Z382" s="127">
        <v>98</v>
      </c>
      <c r="AA382" s="134"/>
      <c r="AB382" s="56">
        <v>117</v>
      </c>
      <c r="AC382" s="56">
        <v>117</v>
      </c>
      <c r="AD382" s="56">
        <v>26</v>
      </c>
      <c r="AE382" s="56">
        <v>233</v>
      </c>
      <c r="AF382" s="135">
        <v>12</v>
      </c>
      <c r="AG382" s="136">
        <v>45</v>
      </c>
      <c r="AH382" s="55">
        <v>25</v>
      </c>
      <c r="AI382" s="136">
        <v>100</v>
      </c>
      <c r="AJ382" s="116">
        <f>SUM(AQ382:AU382)</f>
        <v>538</v>
      </c>
      <c r="AK382" s="136" t="s">
        <v>76</v>
      </c>
      <c r="AL382" s="54" t="s">
        <v>76</v>
      </c>
      <c r="AM382" s="55" t="s">
        <v>76</v>
      </c>
      <c r="AN382" s="136" t="s">
        <v>74</v>
      </c>
      <c r="AO382" s="54" t="s">
        <v>74</v>
      </c>
      <c r="AP382" s="55" t="s">
        <v>74</v>
      </c>
      <c r="AQ382" s="142">
        <v>43</v>
      </c>
      <c r="AR382" s="62">
        <v>129</v>
      </c>
      <c r="AS382" s="62">
        <v>317</v>
      </c>
      <c r="AT382" s="62">
        <v>46</v>
      </c>
      <c r="AU382" s="64">
        <v>3</v>
      </c>
      <c r="AV382" s="83">
        <f t="shared" si="132"/>
        <v>8</v>
      </c>
      <c r="AW382" s="80"/>
      <c r="AX382" s="80"/>
      <c r="AY382" s="80">
        <v>1</v>
      </c>
      <c r="AZ382" s="80"/>
      <c r="BA382" s="80">
        <v>4</v>
      </c>
      <c r="BB382" s="80"/>
      <c r="BC382" s="80">
        <v>1</v>
      </c>
      <c r="BD382" s="80">
        <v>1</v>
      </c>
      <c r="BE382" s="81">
        <v>1</v>
      </c>
    </row>
    <row r="383" spans="1:57" s="414" customFormat="1" ht="34" customHeight="1" thickBot="1" x14ac:dyDescent="0.25">
      <c r="A383" s="640"/>
      <c r="B383" s="629"/>
      <c r="C383" s="670"/>
      <c r="D383" s="111" t="s">
        <v>79</v>
      </c>
      <c r="E383" s="635"/>
      <c r="F383" s="638"/>
      <c r="G383" s="148">
        <f t="shared" si="129"/>
        <v>0</v>
      </c>
      <c r="H383" s="155">
        <f t="shared" si="133"/>
        <v>0</v>
      </c>
      <c r="I383" s="156"/>
      <c r="J383" s="156"/>
      <c r="K383" s="156"/>
      <c r="L383" s="157"/>
      <c r="M383" s="85">
        <f t="shared" si="130"/>
        <v>0</v>
      </c>
      <c r="N383" s="86"/>
      <c r="O383" s="86"/>
      <c r="P383" s="86"/>
      <c r="Q383" s="86"/>
      <c r="R383" s="125"/>
      <c r="S383" s="130"/>
      <c r="T383" s="87"/>
      <c r="U383" s="87"/>
      <c r="V383" s="87"/>
      <c r="W383" s="87"/>
      <c r="X383" s="126"/>
      <c r="Y383" s="129"/>
      <c r="Z383" s="124"/>
      <c r="AA383" s="136"/>
      <c r="AB383" s="54"/>
      <c r="AC383" s="54"/>
      <c r="AD383" s="54"/>
      <c r="AE383" s="54"/>
      <c r="AF383" s="55"/>
      <c r="AG383" s="139"/>
      <c r="AH383" s="140"/>
      <c r="AI383" s="137"/>
      <c r="AJ383" s="117">
        <f>SUM(AQ383:AU383)</f>
        <v>0</v>
      </c>
      <c r="AK383" s="137" t="s">
        <v>74</v>
      </c>
      <c r="AL383" s="90" t="s">
        <v>74</v>
      </c>
      <c r="AM383" s="138" t="s">
        <v>74</v>
      </c>
      <c r="AN383" s="137" t="s">
        <v>74</v>
      </c>
      <c r="AO383" s="90" t="s">
        <v>76</v>
      </c>
      <c r="AP383" s="138" t="s">
        <v>76</v>
      </c>
      <c r="AQ383" s="89"/>
      <c r="AR383" s="90"/>
      <c r="AS383" s="90"/>
      <c r="AT383" s="90"/>
      <c r="AU383" s="91"/>
      <c r="AV383" s="92">
        <f t="shared" si="132"/>
        <v>0</v>
      </c>
      <c r="AW383" s="87"/>
      <c r="AX383" s="87"/>
      <c r="AY383" s="87"/>
      <c r="AZ383" s="87"/>
      <c r="BA383" s="87"/>
      <c r="BB383" s="87"/>
      <c r="BC383" s="87"/>
      <c r="BD383" s="87"/>
      <c r="BE383" s="88"/>
    </row>
    <row r="384" spans="1:57" s="414" customFormat="1" ht="34" customHeight="1" x14ac:dyDescent="0.2">
      <c r="A384" s="640"/>
      <c r="B384" s="646" t="s">
        <v>219</v>
      </c>
      <c r="C384" s="658" t="s">
        <v>220</v>
      </c>
      <c r="D384" s="108" t="s">
        <v>73</v>
      </c>
      <c r="E384" s="685">
        <v>25</v>
      </c>
      <c r="F384" s="636">
        <f>E384-SUM(M384:M388)</f>
        <v>8</v>
      </c>
      <c r="G384" s="146">
        <f t="shared" si="129"/>
        <v>0</v>
      </c>
      <c r="H384" s="151">
        <f t="shared" ref="H384:H398" si="134">SUM(I384:L384)</f>
        <v>0</v>
      </c>
      <c r="I384" s="152"/>
      <c r="J384" s="152"/>
      <c r="K384" s="152"/>
      <c r="L384" s="66"/>
      <c r="M384" s="149">
        <f t="shared" si="130"/>
        <v>0</v>
      </c>
      <c r="N384" s="121"/>
      <c r="O384" s="121"/>
      <c r="P384" s="121"/>
      <c r="Q384" s="121"/>
      <c r="R384" s="122"/>
      <c r="S384" s="128"/>
      <c r="T384" s="121"/>
      <c r="U384" s="121"/>
      <c r="V384" s="77"/>
      <c r="W384" s="121"/>
      <c r="X384" s="122"/>
      <c r="Y384" s="128"/>
      <c r="Z384" s="122"/>
      <c r="AA384" s="70"/>
      <c r="AB384" s="77"/>
      <c r="AC384" s="77"/>
      <c r="AD384" s="77"/>
      <c r="AE384" s="77"/>
      <c r="AF384" s="71"/>
      <c r="AG384" s="70"/>
      <c r="AH384" s="71"/>
      <c r="AI384" s="70"/>
      <c r="AJ384" s="115">
        <f>SUM(AN384:AP384)</f>
        <v>0</v>
      </c>
      <c r="AK384" s="70" t="s">
        <v>74</v>
      </c>
      <c r="AL384" s="77" t="s">
        <v>74</v>
      </c>
      <c r="AM384" s="71" t="s">
        <v>74</v>
      </c>
      <c r="AN384" s="70"/>
      <c r="AO384" s="77"/>
      <c r="AP384" s="71"/>
      <c r="AQ384" s="67" t="s">
        <v>74</v>
      </c>
      <c r="AR384" s="68" t="s">
        <v>74</v>
      </c>
      <c r="AS384" s="68" t="s">
        <v>74</v>
      </c>
      <c r="AT384" s="68" t="s">
        <v>74</v>
      </c>
      <c r="AU384" s="69" t="s">
        <v>74</v>
      </c>
      <c r="AV384" s="103">
        <f t="shared" ref="AV384:AV398" si="135">SUM(AW384:BE384)</f>
        <v>0</v>
      </c>
      <c r="AW384" s="93"/>
      <c r="AX384" s="93"/>
      <c r="AY384" s="93"/>
      <c r="AZ384" s="93"/>
      <c r="BA384" s="93"/>
      <c r="BB384" s="93"/>
      <c r="BC384" s="93"/>
      <c r="BD384" s="93"/>
      <c r="BE384" s="78"/>
    </row>
    <row r="385" spans="1:57" s="414" customFormat="1" ht="34" customHeight="1" x14ac:dyDescent="0.2">
      <c r="A385" s="640"/>
      <c r="B385" s="647"/>
      <c r="C385" s="659"/>
      <c r="D385" s="109" t="s">
        <v>75</v>
      </c>
      <c r="E385" s="686"/>
      <c r="F385" s="637"/>
      <c r="G385" s="147">
        <f t="shared" si="129"/>
        <v>0</v>
      </c>
      <c r="H385" s="153">
        <f t="shared" si="134"/>
        <v>0</v>
      </c>
      <c r="I385" s="150"/>
      <c r="J385" s="150"/>
      <c r="K385" s="150"/>
      <c r="L385" s="154"/>
      <c r="M385" s="79">
        <f t="shared" si="130"/>
        <v>0</v>
      </c>
      <c r="N385" s="80"/>
      <c r="O385" s="80"/>
      <c r="P385" s="80"/>
      <c r="Q385" s="80"/>
      <c r="R385" s="124"/>
      <c r="S385" s="129"/>
      <c r="T385" s="54"/>
      <c r="U385" s="54"/>
      <c r="V385" s="80"/>
      <c r="W385" s="80"/>
      <c r="X385" s="124"/>
      <c r="Y385" s="131"/>
      <c r="Z385" s="127"/>
      <c r="AA385" s="134"/>
      <c r="AB385" s="56"/>
      <c r="AC385" s="56"/>
      <c r="AD385" s="56"/>
      <c r="AE385" s="56"/>
      <c r="AF385" s="135"/>
      <c r="AG385" s="136"/>
      <c r="AH385" s="55"/>
      <c r="AI385" s="136"/>
      <c r="AJ385" s="116">
        <f>SUM(AN385:AP385)</f>
        <v>0</v>
      </c>
      <c r="AK385" s="136" t="s">
        <v>76</v>
      </c>
      <c r="AL385" s="54" t="s">
        <v>76</v>
      </c>
      <c r="AM385" s="55" t="s">
        <v>76</v>
      </c>
      <c r="AN385" s="136"/>
      <c r="AO385" s="54"/>
      <c r="AP385" s="55"/>
      <c r="AQ385" s="82" t="s">
        <v>74</v>
      </c>
      <c r="AR385" s="54" t="s">
        <v>74</v>
      </c>
      <c r="AS385" s="54" t="s">
        <v>74</v>
      </c>
      <c r="AT385" s="54" t="s">
        <v>74</v>
      </c>
      <c r="AU385" s="58" t="s">
        <v>74</v>
      </c>
      <c r="AV385" s="83">
        <f t="shared" si="135"/>
        <v>0</v>
      </c>
      <c r="AW385" s="80"/>
      <c r="AX385" s="80"/>
      <c r="AY385" s="80"/>
      <c r="AZ385" s="80"/>
      <c r="BA385" s="80"/>
      <c r="BB385" s="80"/>
      <c r="BC385" s="80"/>
      <c r="BD385" s="80"/>
      <c r="BE385" s="81"/>
    </row>
    <row r="386" spans="1:57" s="414" customFormat="1" ht="34" customHeight="1" x14ac:dyDescent="0.2">
      <c r="A386" s="640"/>
      <c r="B386" s="647"/>
      <c r="C386" s="659"/>
      <c r="D386" s="109" t="s">
        <v>77</v>
      </c>
      <c r="E386" s="686"/>
      <c r="F386" s="637"/>
      <c r="G386" s="147">
        <f t="shared" si="129"/>
        <v>0</v>
      </c>
      <c r="H386" s="153">
        <f t="shared" si="134"/>
        <v>0</v>
      </c>
      <c r="I386" s="150"/>
      <c r="J386" s="150"/>
      <c r="K386" s="150"/>
      <c r="L386" s="154"/>
      <c r="M386" s="79">
        <f t="shared" si="130"/>
        <v>0</v>
      </c>
      <c r="N386" s="80"/>
      <c r="O386" s="80"/>
      <c r="P386" s="80"/>
      <c r="Q386" s="84"/>
      <c r="R386" s="124"/>
      <c r="S386" s="129"/>
      <c r="T386" s="80"/>
      <c r="U386" s="80"/>
      <c r="V386" s="80"/>
      <c r="W386" s="80"/>
      <c r="X386" s="124"/>
      <c r="Y386" s="131"/>
      <c r="Z386" s="127"/>
      <c r="AA386" s="134"/>
      <c r="AB386" s="56"/>
      <c r="AC386" s="56"/>
      <c r="AD386" s="56"/>
      <c r="AE386" s="56"/>
      <c r="AF386" s="135"/>
      <c r="AG386" s="136"/>
      <c r="AH386" s="55"/>
      <c r="AI386" s="136"/>
      <c r="AJ386" s="116">
        <f>SUM(AK386:AM386)</f>
        <v>0</v>
      </c>
      <c r="AK386" s="136"/>
      <c r="AL386" s="54"/>
      <c r="AM386" s="55"/>
      <c r="AN386" s="136" t="s">
        <v>74</v>
      </c>
      <c r="AO386" s="54" t="s">
        <v>74</v>
      </c>
      <c r="AP386" s="55" t="s">
        <v>74</v>
      </c>
      <c r="AQ386" s="82" t="s">
        <v>74</v>
      </c>
      <c r="AR386" s="54" t="s">
        <v>74</v>
      </c>
      <c r="AS386" s="54" t="s">
        <v>74</v>
      </c>
      <c r="AT386" s="54" t="s">
        <v>74</v>
      </c>
      <c r="AU386" s="58" t="s">
        <v>74</v>
      </c>
      <c r="AV386" s="83">
        <f t="shared" si="135"/>
        <v>0</v>
      </c>
      <c r="AW386" s="80"/>
      <c r="AX386" s="80"/>
      <c r="AY386" s="80"/>
      <c r="AZ386" s="80"/>
      <c r="BA386" s="80"/>
      <c r="BB386" s="80"/>
      <c r="BC386" s="80"/>
      <c r="BD386" s="80"/>
      <c r="BE386" s="81"/>
    </row>
    <row r="387" spans="1:57" s="414" customFormat="1" ht="34" customHeight="1" x14ac:dyDescent="0.2">
      <c r="A387" s="640"/>
      <c r="B387" s="647"/>
      <c r="C387" s="659"/>
      <c r="D387" s="109" t="s">
        <v>78</v>
      </c>
      <c r="E387" s="686"/>
      <c r="F387" s="637"/>
      <c r="G387" s="147">
        <f t="shared" si="129"/>
        <v>17</v>
      </c>
      <c r="H387" s="153">
        <f t="shared" si="134"/>
        <v>0</v>
      </c>
      <c r="I387" s="150"/>
      <c r="J387" s="150"/>
      <c r="K387" s="150"/>
      <c r="L387" s="154"/>
      <c r="M387" s="79">
        <f t="shared" si="130"/>
        <v>17</v>
      </c>
      <c r="N387" s="80"/>
      <c r="O387" s="80"/>
      <c r="P387" s="80"/>
      <c r="Q387" s="80">
        <v>17</v>
      </c>
      <c r="R387" s="124"/>
      <c r="S387" s="129"/>
      <c r="T387" s="80"/>
      <c r="U387" s="80"/>
      <c r="V387" s="80">
        <v>17</v>
      </c>
      <c r="W387" s="80"/>
      <c r="X387" s="124"/>
      <c r="Y387" s="131">
        <v>15</v>
      </c>
      <c r="Z387" s="127">
        <v>2</v>
      </c>
      <c r="AA387" s="134">
        <v>0</v>
      </c>
      <c r="AB387" s="56">
        <v>6</v>
      </c>
      <c r="AC387" s="56">
        <v>6</v>
      </c>
      <c r="AD387" s="56">
        <v>1</v>
      </c>
      <c r="AE387" s="56">
        <v>4</v>
      </c>
      <c r="AF387" s="135">
        <v>1</v>
      </c>
      <c r="AG387" s="136">
        <v>33.200000000000003</v>
      </c>
      <c r="AH387" s="55">
        <v>6.9</v>
      </c>
      <c r="AI387" s="136">
        <v>112.5</v>
      </c>
      <c r="AJ387" s="116">
        <f>SUM(AQ387:AU387)</f>
        <v>17</v>
      </c>
      <c r="AK387" s="136" t="s">
        <v>76</v>
      </c>
      <c r="AL387" s="54" t="s">
        <v>76</v>
      </c>
      <c r="AM387" s="55" t="s">
        <v>76</v>
      </c>
      <c r="AN387" s="136" t="s">
        <v>74</v>
      </c>
      <c r="AO387" s="54" t="s">
        <v>74</v>
      </c>
      <c r="AP387" s="55" t="s">
        <v>74</v>
      </c>
      <c r="AQ387" s="142">
        <v>1</v>
      </c>
      <c r="AR387" s="62">
        <v>0</v>
      </c>
      <c r="AS387" s="62">
        <v>7</v>
      </c>
      <c r="AT387" s="62">
        <v>7</v>
      </c>
      <c r="AU387" s="64">
        <v>2</v>
      </c>
      <c r="AV387" s="83">
        <f t="shared" si="135"/>
        <v>0</v>
      </c>
      <c r="AW387" s="80"/>
      <c r="AX387" s="80"/>
      <c r="AY387" s="80"/>
      <c r="AZ387" s="80"/>
      <c r="BA387" s="80"/>
      <c r="BB387" s="80"/>
      <c r="BC387" s="80"/>
      <c r="BD387" s="80"/>
      <c r="BE387" s="81"/>
    </row>
    <row r="388" spans="1:57" s="414" customFormat="1" ht="34" customHeight="1" thickBot="1" x14ac:dyDescent="0.25">
      <c r="A388" s="640"/>
      <c r="B388" s="648"/>
      <c r="C388" s="684"/>
      <c r="D388" s="111" t="s">
        <v>79</v>
      </c>
      <c r="E388" s="687"/>
      <c r="F388" s="638"/>
      <c r="G388" s="148">
        <f t="shared" si="129"/>
        <v>0</v>
      </c>
      <c r="H388" s="155">
        <f t="shared" si="134"/>
        <v>0</v>
      </c>
      <c r="I388" s="156"/>
      <c r="J388" s="156"/>
      <c r="K388" s="156"/>
      <c r="L388" s="157"/>
      <c r="M388" s="85">
        <f t="shared" si="130"/>
        <v>0</v>
      </c>
      <c r="N388" s="86"/>
      <c r="O388" s="86"/>
      <c r="P388" s="86"/>
      <c r="Q388" s="86"/>
      <c r="R388" s="125"/>
      <c r="S388" s="130"/>
      <c r="T388" s="87"/>
      <c r="U388" s="87"/>
      <c r="V388" s="87"/>
      <c r="W388" s="87"/>
      <c r="X388" s="126"/>
      <c r="Y388" s="129"/>
      <c r="Z388" s="124"/>
      <c r="AA388" s="136"/>
      <c r="AB388" s="54"/>
      <c r="AC388" s="54"/>
      <c r="AD388" s="54"/>
      <c r="AE388" s="54"/>
      <c r="AF388" s="55"/>
      <c r="AG388" s="139"/>
      <c r="AH388" s="140"/>
      <c r="AI388" s="137"/>
      <c r="AJ388" s="117">
        <f>SUM(AQ388:AU388)</f>
        <v>0</v>
      </c>
      <c r="AK388" s="137" t="s">
        <v>74</v>
      </c>
      <c r="AL388" s="90" t="s">
        <v>74</v>
      </c>
      <c r="AM388" s="138" t="s">
        <v>74</v>
      </c>
      <c r="AN388" s="137" t="s">
        <v>74</v>
      </c>
      <c r="AO388" s="90" t="s">
        <v>76</v>
      </c>
      <c r="AP388" s="138" t="s">
        <v>76</v>
      </c>
      <c r="AQ388" s="89"/>
      <c r="AR388" s="90"/>
      <c r="AS388" s="90"/>
      <c r="AT388" s="90"/>
      <c r="AU388" s="91"/>
      <c r="AV388" s="92">
        <f t="shared" si="135"/>
        <v>0</v>
      </c>
      <c r="AW388" s="87"/>
      <c r="AX388" s="87"/>
      <c r="AY388" s="87"/>
      <c r="AZ388" s="87"/>
      <c r="BA388" s="87"/>
      <c r="BB388" s="87"/>
      <c r="BC388" s="87"/>
      <c r="BD388" s="87"/>
      <c r="BE388" s="88"/>
    </row>
    <row r="389" spans="1:57" s="414" customFormat="1" ht="34" customHeight="1" x14ac:dyDescent="0.2">
      <c r="A389" s="640"/>
      <c r="B389" s="623" t="s">
        <v>221</v>
      </c>
      <c r="C389" s="664" t="s">
        <v>222</v>
      </c>
      <c r="D389" s="108" t="s">
        <v>73</v>
      </c>
      <c r="E389" s="685">
        <v>250</v>
      </c>
      <c r="F389" s="636">
        <f>E389-SUM(M389:M393)</f>
        <v>1</v>
      </c>
      <c r="G389" s="146">
        <f t="shared" si="129"/>
        <v>49</v>
      </c>
      <c r="H389" s="151">
        <f t="shared" si="134"/>
        <v>0</v>
      </c>
      <c r="I389" s="152"/>
      <c r="J389" s="152"/>
      <c r="K389" s="152"/>
      <c r="L389" s="66"/>
      <c r="M389" s="149">
        <f t="shared" si="130"/>
        <v>48</v>
      </c>
      <c r="N389" s="121">
        <v>48</v>
      </c>
      <c r="O389" s="121"/>
      <c r="P389" s="121"/>
      <c r="Q389" s="121"/>
      <c r="R389" s="122"/>
      <c r="S389" s="128">
        <v>4</v>
      </c>
      <c r="T389" s="121"/>
      <c r="U389" s="121"/>
      <c r="V389" s="77">
        <v>44</v>
      </c>
      <c r="W389" s="121"/>
      <c r="X389" s="122"/>
      <c r="Y389" s="128">
        <v>37</v>
      </c>
      <c r="Z389" s="122">
        <v>11</v>
      </c>
      <c r="AA389" s="70"/>
      <c r="AB389" s="77">
        <v>37</v>
      </c>
      <c r="AC389" s="77">
        <v>37</v>
      </c>
      <c r="AD389" s="77">
        <v>3</v>
      </c>
      <c r="AE389" s="77">
        <v>30</v>
      </c>
      <c r="AF389" s="71">
        <v>0</v>
      </c>
      <c r="AG389" s="70">
        <v>44</v>
      </c>
      <c r="AH389" s="71">
        <v>15</v>
      </c>
      <c r="AI389" s="70">
        <v>12</v>
      </c>
      <c r="AJ389" s="115">
        <f>SUM(AN389:AP389)</f>
        <v>48</v>
      </c>
      <c r="AK389" s="70" t="s">
        <v>74</v>
      </c>
      <c r="AL389" s="77" t="s">
        <v>74</v>
      </c>
      <c r="AM389" s="71" t="s">
        <v>74</v>
      </c>
      <c r="AN389" s="70"/>
      <c r="AO389" s="77">
        <v>48</v>
      </c>
      <c r="AP389" s="71"/>
      <c r="AQ389" s="67" t="s">
        <v>74</v>
      </c>
      <c r="AR389" s="68" t="s">
        <v>74</v>
      </c>
      <c r="AS389" s="68" t="s">
        <v>74</v>
      </c>
      <c r="AT389" s="68" t="s">
        <v>74</v>
      </c>
      <c r="AU389" s="69" t="s">
        <v>74</v>
      </c>
      <c r="AV389" s="103">
        <f t="shared" si="135"/>
        <v>1</v>
      </c>
      <c r="AW389" s="93"/>
      <c r="AX389" s="93"/>
      <c r="AY389" s="93"/>
      <c r="AZ389" s="93"/>
      <c r="BA389" s="93">
        <v>1</v>
      </c>
      <c r="BB389" s="93"/>
      <c r="BC389" s="93"/>
      <c r="BD389" s="93"/>
      <c r="BE389" s="78"/>
    </row>
    <row r="390" spans="1:57" s="414" customFormat="1" ht="34" customHeight="1" x14ac:dyDescent="0.2">
      <c r="A390" s="640"/>
      <c r="B390" s="624"/>
      <c r="C390" s="665"/>
      <c r="D390" s="109" t="s">
        <v>75</v>
      </c>
      <c r="E390" s="686"/>
      <c r="F390" s="637"/>
      <c r="G390" s="147">
        <f t="shared" si="129"/>
        <v>0</v>
      </c>
      <c r="H390" s="153">
        <f t="shared" si="134"/>
        <v>0</v>
      </c>
      <c r="I390" s="150"/>
      <c r="J390" s="150"/>
      <c r="K390" s="150"/>
      <c r="L390" s="154"/>
      <c r="M390" s="79">
        <f t="shared" si="130"/>
        <v>0</v>
      </c>
      <c r="N390" s="80"/>
      <c r="O390" s="80"/>
      <c r="P390" s="80"/>
      <c r="Q390" s="80"/>
      <c r="R390" s="124"/>
      <c r="S390" s="129"/>
      <c r="T390" s="54"/>
      <c r="U390" s="54"/>
      <c r="V390" s="80"/>
      <c r="W390" s="80"/>
      <c r="X390" s="124"/>
      <c r="Y390" s="131"/>
      <c r="Z390" s="127"/>
      <c r="AA390" s="134"/>
      <c r="AB390" s="56"/>
      <c r="AC390" s="56"/>
      <c r="AD390" s="56"/>
      <c r="AE390" s="56"/>
      <c r="AF390" s="135"/>
      <c r="AG390" s="136"/>
      <c r="AH390" s="55"/>
      <c r="AI390" s="136"/>
      <c r="AJ390" s="116">
        <f>SUM(AN390:AP390)</f>
        <v>0</v>
      </c>
      <c r="AK390" s="136" t="s">
        <v>76</v>
      </c>
      <c r="AL390" s="54" t="s">
        <v>76</v>
      </c>
      <c r="AM390" s="55" t="s">
        <v>76</v>
      </c>
      <c r="AN390" s="136"/>
      <c r="AO390" s="54"/>
      <c r="AP390" s="55"/>
      <c r="AQ390" s="82" t="s">
        <v>74</v>
      </c>
      <c r="AR390" s="54" t="s">
        <v>74</v>
      </c>
      <c r="AS390" s="54" t="s">
        <v>74</v>
      </c>
      <c r="AT390" s="54" t="s">
        <v>74</v>
      </c>
      <c r="AU390" s="58" t="s">
        <v>74</v>
      </c>
      <c r="AV390" s="83">
        <f t="shared" si="135"/>
        <v>0</v>
      </c>
      <c r="AW390" s="80"/>
      <c r="AX390" s="80"/>
      <c r="AY390" s="80"/>
      <c r="AZ390" s="80"/>
      <c r="BA390" s="80"/>
      <c r="BB390" s="80"/>
      <c r="BC390" s="80"/>
      <c r="BD390" s="80"/>
      <c r="BE390" s="81"/>
    </row>
    <row r="391" spans="1:57" s="414" customFormat="1" ht="34" customHeight="1" x14ac:dyDescent="0.2">
      <c r="A391" s="640"/>
      <c r="B391" s="624"/>
      <c r="C391" s="665"/>
      <c r="D391" s="109" t="s">
        <v>77</v>
      </c>
      <c r="E391" s="686"/>
      <c r="F391" s="637"/>
      <c r="G391" s="147">
        <f t="shared" si="129"/>
        <v>0</v>
      </c>
      <c r="H391" s="153">
        <f t="shared" si="134"/>
        <v>0</v>
      </c>
      <c r="I391" s="150"/>
      <c r="J391" s="150"/>
      <c r="K391" s="150"/>
      <c r="L391" s="154"/>
      <c r="M391" s="79">
        <f t="shared" si="130"/>
        <v>0</v>
      </c>
      <c r="N391" s="80"/>
      <c r="O391" s="80"/>
      <c r="P391" s="80"/>
      <c r="Q391" s="84"/>
      <c r="R391" s="124"/>
      <c r="S391" s="129"/>
      <c r="T391" s="80"/>
      <c r="U391" s="80"/>
      <c r="V391" s="80"/>
      <c r="W391" s="80"/>
      <c r="X391" s="124"/>
      <c r="Y391" s="131"/>
      <c r="Z391" s="127"/>
      <c r="AA391" s="134"/>
      <c r="AB391" s="56"/>
      <c r="AC391" s="56"/>
      <c r="AD391" s="56"/>
      <c r="AE391" s="56"/>
      <c r="AF391" s="135"/>
      <c r="AG391" s="136"/>
      <c r="AH391" s="55"/>
      <c r="AI391" s="136"/>
      <c r="AJ391" s="116">
        <f>SUM(AK391:AM391)</f>
        <v>0</v>
      </c>
      <c r="AK391" s="136"/>
      <c r="AL391" s="54"/>
      <c r="AM391" s="55"/>
      <c r="AN391" s="136" t="s">
        <v>74</v>
      </c>
      <c r="AO391" s="54" t="s">
        <v>74</v>
      </c>
      <c r="AP391" s="55" t="s">
        <v>74</v>
      </c>
      <c r="AQ391" s="82" t="s">
        <v>74</v>
      </c>
      <c r="AR391" s="54" t="s">
        <v>74</v>
      </c>
      <c r="AS391" s="54" t="s">
        <v>74</v>
      </c>
      <c r="AT391" s="54" t="s">
        <v>74</v>
      </c>
      <c r="AU391" s="58" t="s">
        <v>74</v>
      </c>
      <c r="AV391" s="83">
        <f t="shared" si="135"/>
        <v>0</v>
      </c>
      <c r="AW391" s="80"/>
      <c r="AX391" s="80"/>
      <c r="AY391" s="80"/>
      <c r="AZ391" s="80"/>
      <c r="BA391" s="80"/>
      <c r="BB391" s="80"/>
      <c r="BC391" s="80"/>
      <c r="BD391" s="80"/>
      <c r="BE391" s="81"/>
    </row>
    <row r="392" spans="1:57" s="414" customFormat="1" ht="34" customHeight="1" x14ac:dyDescent="0.2">
      <c r="A392" s="640"/>
      <c r="B392" s="624"/>
      <c r="C392" s="665"/>
      <c r="D392" s="109" t="s">
        <v>78</v>
      </c>
      <c r="E392" s="686"/>
      <c r="F392" s="637"/>
      <c r="G392" s="147">
        <f t="shared" si="129"/>
        <v>207</v>
      </c>
      <c r="H392" s="153">
        <f t="shared" si="134"/>
        <v>3</v>
      </c>
      <c r="I392" s="150">
        <v>2</v>
      </c>
      <c r="J392" s="150"/>
      <c r="K392" s="150"/>
      <c r="L392" s="154">
        <v>1</v>
      </c>
      <c r="M392" s="79">
        <f t="shared" si="130"/>
        <v>201</v>
      </c>
      <c r="N392" s="80"/>
      <c r="O392" s="80"/>
      <c r="P392" s="80"/>
      <c r="Q392" s="80"/>
      <c r="R392" s="124">
        <v>201</v>
      </c>
      <c r="S392" s="129">
        <v>28</v>
      </c>
      <c r="T392" s="80"/>
      <c r="U392" s="80"/>
      <c r="V392" s="80">
        <v>173</v>
      </c>
      <c r="W392" s="80"/>
      <c r="X392" s="124"/>
      <c r="Y392" s="131">
        <v>166</v>
      </c>
      <c r="Z392" s="127">
        <v>35</v>
      </c>
      <c r="AA392" s="134"/>
      <c r="AB392" s="56">
        <v>114</v>
      </c>
      <c r="AC392" s="56">
        <v>114</v>
      </c>
      <c r="AD392" s="56">
        <v>7</v>
      </c>
      <c r="AE392" s="56">
        <v>136</v>
      </c>
      <c r="AF392" s="135">
        <v>0</v>
      </c>
      <c r="AG392" s="136">
        <v>45</v>
      </c>
      <c r="AH392" s="55">
        <v>15</v>
      </c>
      <c r="AI392" s="136">
        <v>100</v>
      </c>
      <c r="AJ392" s="116">
        <f>SUM(AQ392:AU392)</f>
        <v>201</v>
      </c>
      <c r="AK392" s="136" t="s">
        <v>76</v>
      </c>
      <c r="AL392" s="54" t="s">
        <v>76</v>
      </c>
      <c r="AM392" s="55" t="s">
        <v>76</v>
      </c>
      <c r="AN392" s="136" t="s">
        <v>74</v>
      </c>
      <c r="AO392" s="54" t="s">
        <v>74</v>
      </c>
      <c r="AP392" s="55" t="s">
        <v>74</v>
      </c>
      <c r="AQ392" s="142"/>
      <c r="AR392" s="62">
        <v>11</v>
      </c>
      <c r="AS392" s="62">
        <v>185</v>
      </c>
      <c r="AT392" s="62">
        <v>5</v>
      </c>
      <c r="AU392" s="64"/>
      <c r="AV392" s="83">
        <f t="shared" si="135"/>
        <v>6</v>
      </c>
      <c r="AW392" s="80">
        <v>2</v>
      </c>
      <c r="AX392" s="80"/>
      <c r="AY392" s="80"/>
      <c r="AZ392" s="80"/>
      <c r="BA392" s="80">
        <v>4</v>
      </c>
      <c r="BB392" s="80"/>
      <c r="BC392" s="80"/>
      <c r="BD392" s="80"/>
      <c r="BE392" s="81"/>
    </row>
    <row r="393" spans="1:57" s="414" customFormat="1" ht="34" customHeight="1" thickBot="1" x14ac:dyDescent="0.25">
      <c r="A393" s="640"/>
      <c r="B393" s="629"/>
      <c r="C393" s="670"/>
      <c r="D393" s="111" t="s">
        <v>79</v>
      </c>
      <c r="E393" s="687"/>
      <c r="F393" s="638"/>
      <c r="G393" s="148">
        <f t="shared" si="129"/>
        <v>0</v>
      </c>
      <c r="H393" s="155">
        <f t="shared" si="134"/>
        <v>0</v>
      </c>
      <c r="I393" s="156"/>
      <c r="J393" s="156"/>
      <c r="K393" s="156"/>
      <c r="L393" s="157"/>
      <c r="M393" s="85">
        <f t="shared" si="130"/>
        <v>0</v>
      </c>
      <c r="N393" s="86"/>
      <c r="O393" s="86"/>
      <c r="P393" s="86"/>
      <c r="Q393" s="86"/>
      <c r="R393" s="125"/>
      <c r="S393" s="130"/>
      <c r="T393" s="87"/>
      <c r="U393" s="87"/>
      <c r="V393" s="87"/>
      <c r="W393" s="87"/>
      <c r="X393" s="126"/>
      <c r="Y393" s="129"/>
      <c r="Z393" s="124"/>
      <c r="AA393" s="136"/>
      <c r="AB393" s="54"/>
      <c r="AC393" s="54"/>
      <c r="AD393" s="54"/>
      <c r="AE393" s="54"/>
      <c r="AF393" s="55"/>
      <c r="AG393" s="139"/>
      <c r="AH393" s="140"/>
      <c r="AI393" s="137"/>
      <c r="AJ393" s="117">
        <f>SUM(AQ393:AU393)</f>
        <v>0</v>
      </c>
      <c r="AK393" s="137" t="s">
        <v>74</v>
      </c>
      <c r="AL393" s="90" t="s">
        <v>74</v>
      </c>
      <c r="AM393" s="138" t="s">
        <v>74</v>
      </c>
      <c r="AN393" s="137" t="s">
        <v>74</v>
      </c>
      <c r="AO393" s="90" t="s">
        <v>76</v>
      </c>
      <c r="AP393" s="138" t="s">
        <v>76</v>
      </c>
      <c r="AQ393" s="89"/>
      <c r="AR393" s="90"/>
      <c r="AS393" s="90"/>
      <c r="AT393" s="90"/>
      <c r="AU393" s="91"/>
      <c r="AV393" s="92">
        <f t="shared" si="135"/>
        <v>0</v>
      </c>
      <c r="AW393" s="87"/>
      <c r="AX393" s="87"/>
      <c r="AY393" s="87"/>
      <c r="AZ393" s="87"/>
      <c r="BA393" s="87"/>
      <c r="BB393" s="87"/>
      <c r="BC393" s="87"/>
      <c r="BD393" s="87"/>
      <c r="BE393" s="88"/>
    </row>
    <row r="394" spans="1:57" s="414" customFormat="1" ht="34" customHeight="1" x14ac:dyDescent="0.2">
      <c r="A394" s="640"/>
      <c r="B394" s="623" t="s">
        <v>223</v>
      </c>
      <c r="C394" s="664" t="s">
        <v>224</v>
      </c>
      <c r="D394" s="108" t="s">
        <v>73</v>
      </c>
      <c r="E394" s="685">
        <v>22</v>
      </c>
      <c r="F394" s="636">
        <f>E394-SUM(M394:M398)</f>
        <v>3</v>
      </c>
      <c r="G394" s="146">
        <f t="shared" ref="G394:G457" si="136">SUM(M394,AV394)</f>
        <v>0</v>
      </c>
      <c r="H394" s="151">
        <f t="shared" si="134"/>
        <v>0</v>
      </c>
      <c r="I394" s="152"/>
      <c r="J394" s="152"/>
      <c r="K394" s="152"/>
      <c r="L394" s="66"/>
      <c r="M394" s="149">
        <f t="shared" ref="M394:M457" si="137">IF(AND(SUM(N394:R394)=SUM(Y394:Z394),SUM(S394:X394)=SUM(Y394:Z394)),SUM(N394:R394),"ПЕРЕВІРТЕ ПРАВИЛЬНІСТЬ ДАНИХ")</f>
        <v>0</v>
      </c>
      <c r="N394" s="121"/>
      <c r="O394" s="121"/>
      <c r="P394" s="121"/>
      <c r="Q394" s="121"/>
      <c r="R394" s="122"/>
      <c r="S394" s="128"/>
      <c r="T394" s="121"/>
      <c r="U394" s="121"/>
      <c r="V394" s="77"/>
      <c r="W394" s="121"/>
      <c r="X394" s="122"/>
      <c r="Y394" s="128"/>
      <c r="Z394" s="122"/>
      <c r="AA394" s="70"/>
      <c r="AB394" s="77"/>
      <c r="AC394" s="77"/>
      <c r="AD394" s="77"/>
      <c r="AE394" s="77"/>
      <c r="AF394" s="71"/>
      <c r="AG394" s="70"/>
      <c r="AH394" s="71"/>
      <c r="AI394" s="70"/>
      <c r="AJ394" s="115">
        <f>SUM(AN394:AP394)</f>
        <v>0</v>
      </c>
      <c r="AK394" s="70" t="s">
        <v>74</v>
      </c>
      <c r="AL394" s="77" t="s">
        <v>74</v>
      </c>
      <c r="AM394" s="71" t="s">
        <v>74</v>
      </c>
      <c r="AN394" s="70"/>
      <c r="AO394" s="77"/>
      <c r="AP394" s="71"/>
      <c r="AQ394" s="67" t="s">
        <v>74</v>
      </c>
      <c r="AR394" s="68" t="s">
        <v>74</v>
      </c>
      <c r="AS394" s="68" t="s">
        <v>74</v>
      </c>
      <c r="AT394" s="68" t="s">
        <v>74</v>
      </c>
      <c r="AU394" s="69" t="s">
        <v>74</v>
      </c>
      <c r="AV394" s="103">
        <f t="shared" si="135"/>
        <v>0</v>
      </c>
      <c r="AW394" s="93"/>
      <c r="AX394" s="93"/>
      <c r="AY394" s="93"/>
      <c r="AZ394" s="93"/>
      <c r="BA394" s="93"/>
      <c r="BB394" s="93"/>
      <c r="BC394" s="93"/>
      <c r="BD394" s="93"/>
      <c r="BE394" s="78"/>
    </row>
    <row r="395" spans="1:57" s="414" customFormat="1" ht="34" customHeight="1" x14ac:dyDescent="0.2">
      <c r="A395" s="640"/>
      <c r="B395" s="624"/>
      <c r="C395" s="665"/>
      <c r="D395" s="109" t="s">
        <v>75</v>
      </c>
      <c r="E395" s="686"/>
      <c r="F395" s="637"/>
      <c r="G395" s="147">
        <f t="shared" si="136"/>
        <v>0</v>
      </c>
      <c r="H395" s="153">
        <f t="shared" si="134"/>
        <v>0</v>
      </c>
      <c r="I395" s="150"/>
      <c r="J395" s="150"/>
      <c r="K395" s="150"/>
      <c r="L395" s="154"/>
      <c r="M395" s="79">
        <f t="shared" si="137"/>
        <v>0</v>
      </c>
      <c r="N395" s="80"/>
      <c r="O395" s="80"/>
      <c r="P395" s="80"/>
      <c r="Q395" s="80"/>
      <c r="R395" s="124"/>
      <c r="S395" s="129"/>
      <c r="T395" s="54"/>
      <c r="U395" s="54"/>
      <c r="V395" s="80"/>
      <c r="W395" s="80"/>
      <c r="X395" s="124"/>
      <c r="Y395" s="131"/>
      <c r="Z395" s="127"/>
      <c r="AA395" s="134"/>
      <c r="AB395" s="56"/>
      <c r="AC395" s="56"/>
      <c r="AD395" s="56"/>
      <c r="AE395" s="56"/>
      <c r="AF395" s="135"/>
      <c r="AG395" s="136"/>
      <c r="AH395" s="55"/>
      <c r="AI395" s="136"/>
      <c r="AJ395" s="116">
        <f>SUM(AN395:AP395)</f>
        <v>0</v>
      </c>
      <c r="AK395" s="136" t="s">
        <v>76</v>
      </c>
      <c r="AL395" s="54" t="s">
        <v>76</v>
      </c>
      <c r="AM395" s="55" t="s">
        <v>76</v>
      </c>
      <c r="AN395" s="136"/>
      <c r="AO395" s="54"/>
      <c r="AP395" s="55"/>
      <c r="AQ395" s="82" t="s">
        <v>74</v>
      </c>
      <c r="AR395" s="54" t="s">
        <v>74</v>
      </c>
      <c r="AS395" s="54" t="s">
        <v>74</v>
      </c>
      <c r="AT395" s="54" t="s">
        <v>74</v>
      </c>
      <c r="AU395" s="58" t="s">
        <v>74</v>
      </c>
      <c r="AV395" s="83">
        <f t="shared" si="135"/>
        <v>0</v>
      </c>
      <c r="AW395" s="80"/>
      <c r="AX395" s="80"/>
      <c r="AY395" s="80"/>
      <c r="AZ395" s="80"/>
      <c r="BA395" s="80"/>
      <c r="BB395" s="80"/>
      <c r="BC395" s="80"/>
      <c r="BD395" s="80"/>
      <c r="BE395" s="81"/>
    </row>
    <row r="396" spans="1:57" s="414" customFormat="1" ht="34" customHeight="1" x14ac:dyDescent="0.2">
      <c r="A396" s="640"/>
      <c r="B396" s="624"/>
      <c r="C396" s="665"/>
      <c r="D396" s="109" t="s">
        <v>77</v>
      </c>
      <c r="E396" s="686"/>
      <c r="F396" s="637"/>
      <c r="G396" s="147">
        <f t="shared" si="136"/>
        <v>0</v>
      </c>
      <c r="H396" s="153">
        <f t="shared" si="134"/>
        <v>0</v>
      </c>
      <c r="I396" s="150"/>
      <c r="J396" s="150"/>
      <c r="K396" s="150"/>
      <c r="L396" s="154"/>
      <c r="M396" s="79">
        <f t="shared" si="137"/>
        <v>0</v>
      </c>
      <c r="N396" s="80"/>
      <c r="O396" s="80"/>
      <c r="P396" s="80"/>
      <c r="Q396" s="84"/>
      <c r="R396" s="124"/>
      <c r="S396" s="129"/>
      <c r="T396" s="80"/>
      <c r="U396" s="80"/>
      <c r="V396" s="80"/>
      <c r="W396" s="80"/>
      <c r="X396" s="124"/>
      <c r="Y396" s="131"/>
      <c r="Z396" s="127"/>
      <c r="AA396" s="134"/>
      <c r="AB396" s="56"/>
      <c r="AC396" s="56"/>
      <c r="AD396" s="56"/>
      <c r="AE396" s="56"/>
      <c r="AF396" s="135"/>
      <c r="AG396" s="136"/>
      <c r="AH396" s="55"/>
      <c r="AI396" s="136"/>
      <c r="AJ396" s="116">
        <f>SUM(AK396:AM396)</f>
        <v>0</v>
      </c>
      <c r="AK396" s="136"/>
      <c r="AL396" s="54"/>
      <c r="AM396" s="55"/>
      <c r="AN396" s="136" t="s">
        <v>74</v>
      </c>
      <c r="AO396" s="54" t="s">
        <v>74</v>
      </c>
      <c r="AP396" s="55" t="s">
        <v>74</v>
      </c>
      <c r="AQ396" s="82" t="s">
        <v>74</v>
      </c>
      <c r="AR396" s="54" t="s">
        <v>74</v>
      </c>
      <c r="AS396" s="54" t="s">
        <v>74</v>
      </c>
      <c r="AT396" s="54" t="s">
        <v>74</v>
      </c>
      <c r="AU396" s="58" t="s">
        <v>74</v>
      </c>
      <c r="AV396" s="83">
        <f t="shared" si="135"/>
        <v>0</v>
      </c>
      <c r="AW396" s="80"/>
      <c r="AX396" s="80"/>
      <c r="AY396" s="80"/>
      <c r="AZ396" s="80"/>
      <c r="BA396" s="80"/>
      <c r="BB396" s="80"/>
      <c r="BC396" s="80"/>
      <c r="BD396" s="80"/>
      <c r="BE396" s="81"/>
    </row>
    <row r="397" spans="1:57" s="414" customFormat="1" ht="34" customHeight="1" x14ac:dyDescent="0.2">
      <c r="A397" s="640"/>
      <c r="B397" s="624"/>
      <c r="C397" s="665"/>
      <c r="D397" s="109" t="s">
        <v>78</v>
      </c>
      <c r="E397" s="686"/>
      <c r="F397" s="637"/>
      <c r="G397" s="147">
        <f t="shared" si="136"/>
        <v>20</v>
      </c>
      <c r="H397" s="153">
        <f t="shared" si="134"/>
        <v>0</v>
      </c>
      <c r="I397" s="150"/>
      <c r="J397" s="150"/>
      <c r="K397" s="150"/>
      <c r="L397" s="154"/>
      <c r="M397" s="79">
        <f t="shared" si="137"/>
        <v>19</v>
      </c>
      <c r="N397" s="80"/>
      <c r="O397" s="80"/>
      <c r="P397" s="80"/>
      <c r="Q397" s="80">
        <v>19</v>
      </c>
      <c r="R397" s="124"/>
      <c r="S397" s="129"/>
      <c r="T397" s="80"/>
      <c r="U397" s="80"/>
      <c r="V397" s="80">
        <v>19</v>
      </c>
      <c r="W397" s="80"/>
      <c r="X397" s="124"/>
      <c r="Y397" s="131">
        <v>15</v>
      </c>
      <c r="Z397" s="127">
        <v>4</v>
      </c>
      <c r="AA397" s="134"/>
      <c r="AB397" s="56">
        <v>5</v>
      </c>
      <c r="AC397" s="56">
        <v>5</v>
      </c>
      <c r="AD397" s="56">
        <v>4</v>
      </c>
      <c r="AE397" s="56">
        <v>9</v>
      </c>
      <c r="AF397" s="135">
        <v>2</v>
      </c>
      <c r="AG397" s="136">
        <v>42</v>
      </c>
      <c r="AH397" s="55">
        <v>19</v>
      </c>
      <c r="AI397" s="136">
        <v>123</v>
      </c>
      <c r="AJ397" s="116">
        <f>SUM(AQ397:AU397)</f>
        <v>19</v>
      </c>
      <c r="AK397" s="136" t="s">
        <v>76</v>
      </c>
      <c r="AL397" s="54" t="s">
        <v>76</v>
      </c>
      <c r="AM397" s="55" t="s">
        <v>76</v>
      </c>
      <c r="AN397" s="136" t="s">
        <v>74</v>
      </c>
      <c r="AO397" s="54" t="s">
        <v>74</v>
      </c>
      <c r="AP397" s="55" t="s">
        <v>74</v>
      </c>
      <c r="AQ397" s="142">
        <v>1</v>
      </c>
      <c r="AR397" s="62">
        <v>1</v>
      </c>
      <c r="AS397" s="62">
        <v>6</v>
      </c>
      <c r="AT397" s="62">
        <v>8</v>
      </c>
      <c r="AU397" s="64">
        <v>3</v>
      </c>
      <c r="AV397" s="83">
        <f t="shared" si="135"/>
        <v>1</v>
      </c>
      <c r="AW397" s="80"/>
      <c r="AX397" s="80"/>
      <c r="AY397" s="80"/>
      <c r="AZ397" s="80"/>
      <c r="BA397" s="80"/>
      <c r="BB397" s="80"/>
      <c r="BC397" s="80"/>
      <c r="BD397" s="80">
        <v>1</v>
      </c>
      <c r="BE397" s="81"/>
    </row>
    <row r="398" spans="1:57" s="414" customFormat="1" ht="34" customHeight="1" thickBot="1" x14ac:dyDescent="0.25">
      <c r="A398" s="641"/>
      <c r="B398" s="629"/>
      <c r="C398" s="670"/>
      <c r="D398" s="111" t="s">
        <v>79</v>
      </c>
      <c r="E398" s="687"/>
      <c r="F398" s="638"/>
      <c r="G398" s="148">
        <f t="shared" si="136"/>
        <v>0</v>
      </c>
      <c r="H398" s="155">
        <f t="shared" si="134"/>
        <v>0</v>
      </c>
      <c r="I398" s="156"/>
      <c r="J398" s="156"/>
      <c r="K398" s="156"/>
      <c r="L398" s="157"/>
      <c r="M398" s="85">
        <f t="shared" si="137"/>
        <v>0</v>
      </c>
      <c r="N398" s="86"/>
      <c r="O398" s="86"/>
      <c r="P398" s="86"/>
      <c r="Q398" s="86"/>
      <c r="R398" s="125"/>
      <c r="S398" s="130"/>
      <c r="T398" s="87"/>
      <c r="U398" s="87"/>
      <c r="V398" s="87"/>
      <c r="W398" s="87"/>
      <c r="X398" s="126"/>
      <c r="Y398" s="129"/>
      <c r="Z398" s="124"/>
      <c r="AA398" s="136"/>
      <c r="AB398" s="54"/>
      <c r="AC398" s="54"/>
      <c r="AD398" s="54"/>
      <c r="AE398" s="54"/>
      <c r="AF398" s="55"/>
      <c r="AG398" s="139"/>
      <c r="AH398" s="140"/>
      <c r="AI398" s="137"/>
      <c r="AJ398" s="117">
        <f>SUM(AQ398:AU398)</f>
        <v>0</v>
      </c>
      <c r="AK398" s="137" t="s">
        <v>74</v>
      </c>
      <c r="AL398" s="90" t="s">
        <v>74</v>
      </c>
      <c r="AM398" s="138" t="s">
        <v>74</v>
      </c>
      <c r="AN398" s="137" t="s">
        <v>74</v>
      </c>
      <c r="AO398" s="90" t="s">
        <v>76</v>
      </c>
      <c r="AP398" s="138" t="s">
        <v>76</v>
      </c>
      <c r="AQ398" s="89"/>
      <c r="AR398" s="90"/>
      <c r="AS398" s="90"/>
      <c r="AT398" s="90"/>
      <c r="AU398" s="91"/>
      <c r="AV398" s="92">
        <f t="shared" si="135"/>
        <v>0</v>
      </c>
      <c r="AW398" s="87"/>
      <c r="AX398" s="87"/>
      <c r="AY398" s="87"/>
      <c r="AZ398" s="87"/>
      <c r="BA398" s="87"/>
      <c r="BB398" s="87"/>
      <c r="BC398" s="87"/>
      <c r="BD398" s="87"/>
      <c r="BE398" s="88"/>
    </row>
    <row r="399" spans="1:57" s="414" customFormat="1" ht="34" customHeight="1" x14ac:dyDescent="0.2">
      <c r="A399" s="639" t="s">
        <v>231</v>
      </c>
      <c r="B399" s="646" t="s">
        <v>227</v>
      </c>
      <c r="C399" s="649" t="s">
        <v>228</v>
      </c>
      <c r="D399" s="72" t="s">
        <v>73</v>
      </c>
      <c r="E399" s="633">
        <v>290</v>
      </c>
      <c r="F399" s="636">
        <f>E399-SUM(M399:M403)</f>
        <v>110</v>
      </c>
      <c r="G399" s="146">
        <f t="shared" si="136"/>
        <v>39</v>
      </c>
      <c r="H399" s="151">
        <f>SUM(I399:L399)</f>
        <v>0</v>
      </c>
      <c r="I399" s="152">
        <v>0</v>
      </c>
      <c r="J399" s="152">
        <v>0</v>
      </c>
      <c r="K399" s="152">
        <v>0</v>
      </c>
      <c r="L399" s="66">
        <v>0</v>
      </c>
      <c r="M399" s="149">
        <f t="shared" si="137"/>
        <v>38</v>
      </c>
      <c r="N399" s="121">
        <v>0</v>
      </c>
      <c r="O399" s="121">
        <v>0</v>
      </c>
      <c r="P399" s="121">
        <v>0</v>
      </c>
      <c r="Q399" s="121">
        <v>0</v>
      </c>
      <c r="R399" s="122">
        <v>38</v>
      </c>
      <c r="S399" s="128">
        <v>0</v>
      </c>
      <c r="T399" s="121">
        <v>0</v>
      </c>
      <c r="U399" s="121">
        <v>0</v>
      </c>
      <c r="V399" s="77">
        <v>38</v>
      </c>
      <c r="W399" s="121">
        <v>0</v>
      </c>
      <c r="X399" s="122">
        <v>0</v>
      </c>
      <c r="Y399" s="128">
        <v>34</v>
      </c>
      <c r="Z399" s="122">
        <v>4</v>
      </c>
      <c r="AA399" s="70">
        <v>0</v>
      </c>
      <c r="AB399" s="77">
        <v>15</v>
      </c>
      <c r="AC399" s="77">
        <v>15</v>
      </c>
      <c r="AD399" s="77">
        <v>3</v>
      </c>
      <c r="AE399" s="77">
        <v>19</v>
      </c>
      <c r="AF399" s="71">
        <v>4</v>
      </c>
      <c r="AG399" s="70">
        <v>35</v>
      </c>
      <c r="AH399" s="71">
        <v>14</v>
      </c>
      <c r="AI399" s="70">
        <v>9.5</v>
      </c>
      <c r="AJ399" s="115">
        <f>SUM(AN399:AP399)</f>
        <v>38</v>
      </c>
      <c r="AK399" s="70" t="s">
        <v>74</v>
      </c>
      <c r="AL399" s="77" t="s">
        <v>74</v>
      </c>
      <c r="AM399" s="71" t="s">
        <v>74</v>
      </c>
      <c r="AN399" s="70">
        <v>0</v>
      </c>
      <c r="AO399" s="77">
        <v>36</v>
      </c>
      <c r="AP399" s="71">
        <v>2</v>
      </c>
      <c r="AQ399" s="67" t="s">
        <v>74</v>
      </c>
      <c r="AR399" s="68" t="s">
        <v>74</v>
      </c>
      <c r="AS399" s="68" t="s">
        <v>74</v>
      </c>
      <c r="AT399" s="68" t="s">
        <v>74</v>
      </c>
      <c r="AU399" s="69" t="s">
        <v>74</v>
      </c>
      <c r="AV399" s="103">
        <f>SUM(AW399:BE399)</f>
        <v>1</v>
      </c>
      <c r="AW399" s="93">
        <v>0</v>
      </c>
      <c r="AX399" s="93">
        <v>0</v>
      </c>
      <c r="AY399" s="93">
        <v>1</v>
      </c>
      <c r="AZ399" s="93">
        <v>0</v>
      </c>
      <c r="BA399" s="93">
        <v>0</v>
      </c>
      <c r="BB399" s="93">
        <v>0</v>
      </c>
      <c r="BC399" s="93">
        <v>0</v>
      </c>
      <c r="BD399" s="93">
        <v>0</v>
      </c>
      <c r="BE399" s="78">
        <v>0</v>
      </c>
    </row>
    <row r="400" spans="1:57" s="414" customFormat="1" ht="34" customHeight="1" x14ac:dyDescent="0.2">
      <c r="A400" s="640"/>
      <c r="B400" s="647"/>
      <c r="C400" s="650"/>
      <c r="D400" s="73" t="s">
        <v>75</v>
      </c>
      <c r="E400" s="634"/>
      <c r="F400" s="637"/>
      <c r="G400" s="147">
        <f t="shared" si="136"/>
        <v>0</v>
      </c>
      <c r="H400" s="153">
        <f t="shared" ref="H400:H413" si="138">SUM(I400:L400)</f>
        <v>0</v>
      </c>
      <c r="I400" s="150"/>
      <c r="J400" s="150"/>
      <c r="K400" s="150"/>
      <c r="L400" s="154"/>
      <c r="M400" s="79">
        <f t="shared" si="137"/>
        <v>0</v>
      </c>
      <c r="N400" s="80"/>
      <c r="O400" s="80"/>
      <c r="P400" s="80"/>
      <c r="Q400" s="80"/>
      <c r="R400" s="124"/>
      <c r="S400" s="129"/>
      <c r="T400" s="54"/>
      <c r="U400" s="54"/>
      <c r="V400" s="80"/>
      <c r="W400" s="80"/>
      <c r="X400" s="124"/>
      <c r="Y400" s="131"/>
      <c r="Z400" s="127"/>
      <c r="AA400" s="134"/>
      <c r="AB400" s="56"/>
      <c r="AC400" s="56"/>
      <c r="AD400" s="56"/>
      <c r="AE400" s="56"/>
      <c r="AF400" s="135"/>
      <c r="AG400" s="136"/>
      <c r="AH400" s="55"/>
      <c r="AI400" s="136"/>
      <c r="AJ400" s="116">
        <f>SUM(AN400:AP400)</f>
        <v>0</v>
      </c>
      <c r="AK400" s="136" t="s">
        <v>76</v>
      </c>
      <c r="AL400" s="54" t="s">
        <v>76</v>
      </c>
      <c r="AM400" s="55" t="s">
        <v>76</v>
      </c>
      <c r="AN400" s="136"/>
      <c r="AO400" s="54"/>
      <c r="AP400" s="55"/>
      <c r="AQ400" s="82" t="s">
        <v>74</v>
      </c>
      <c r="AR400" s="54" t="s">
        <v>74</v>
      </c>
      <c r="AS400" s="54" t="s">
        <v>74</v>
      </c>
      <c r="AT400" s="54" t="s">
        <v>74</v>
      </c>
      <c r="AU400" s="58" t="s">
        <v>74</v>
      </c>
      <c r="AV400" s="83">
        <f t="shared" ref="AV400:AV413" si="139">SUM(AW400:BE400)</f>
        <v>0</v>
      </c>
      <c r="AW400" s="80"/>
      <c r="AX400" s="80"/>
      <c r="AY400" s="80"/>
      <c r="AZ400" s="80"/>
      <c r="BA400" s="80"/>
      <c r="BB400" s="80"/>
      <c r="BC400" s="80"/>
      <c r="BD400" s="80"/>
      <c r="BE400" s="81"/>
    </row>
    <row r="401" spans="1:57" s="414" customFormat="1" ht="34" customHeight="1" x14ac:dyDescent="0.2">
      <c r="A401" s="640"/>
      <c r="B401" s="647"/>
      <c r="C401" s="650"/>
      <c r="D401" s="73" t="s">
        <v>77</v>
      </c>
      <c r="E401" s="634"/>
      <c r="F401" s="637"/>
      <c r="G401" s="147">
        <f t="shared" si="136"/>
        <v>0</v>
      </c>
      <c r="H401" s="153">
        <f t="shared" si="138"/>
        <v>0</v>
      </c>
      <c r="I401" s="150"/>
      <c r="J401" s="150"/>
      <c r="K401" s="150"/>
      <c r="L401" s="154"/>
      <c r="M401" s="79">
        <f t="shared" si="137"/>
        <v>0</v>
      </c>
      <c r="N401" s="80"/>
      <c r="O401" s="80"/>
      <c r="P401" s="80"/>
      <c r="Q401" s="84"/>
      <c r="R401" s="124"/>
      <c r="S401" s="129"/>
      <c r="T401" s="80"/>
      <c r="U401" s="80"/>
      <c r="V401" s="80"/>
      <c r="W401" s="80"/>
      <c r="X401" s="124"/>
      <c r="Y401" s="131"/>
      <c r="Z401" s="127"/>
      <c r="AA401" s="134"/>
      <c r="AB401" s="56"/>
      <c r="AC401" s="56"/>
      <c r="AD401" s="56"/>
      <c r="AE401" s="56"/>
      <c r="AF401" s="135"/>
      <c r="AG401" s="136"/>
      <c r="AH401" s="55"/>
      <c r="AI401" s="136"/>
      <c r="AJ401" s="116">
        <f>SUM(AK401:AM401)</f>
        <v>0</v>
      </c>
      <c r="AK401" s="136"/>
      <c r="AL401" s="54"/>
      <c r="AM401" s="55"/>
      <c r="AN401" s="136" t="s">
        <v>74</v>
      </c>
      <c r="AO401" s="54" t="s">
        <v>74</v>
      </c>
      <c r="AP401" s="55" t="s">
        <v>74</v>
      </c>
      <c r="AQ401" s="82" t="s">
        <v>74</v>
      </c>
      <c r="AR401" s="54" t="s">
        <v>74</v>
      </c>
      <c r="AS401" s="54" t="s">
        <v>74</v>
      </c>
      <c r="AT401" s="54" t="s">
        <v>74</v>
      </c>
      <c r="AU401" s="58" t="s">
        <v>74</v>
      </c>
      <c r="AV401" s="83">
        <f t="shared" si="139"/>
        <v>0</v>
      </c>
      <c r="AW401" s="80"/>
      <c r="AX401" s="80"/>
      <c r="AY401" s="80"/>
      <c r="AZ401" s="80"/>
      <c r="BA401" s="80"/>
      <c r="BB401" s="80"/>
      <c r="BC401" s="80"/>
      <c r="BD401" s="80"/>
      <c r="BE401" s="81"/>
    </row>
    <row r="402" spans="1:57" s="414" customFormat="1" ht="34" customHeight="1" x14ac:dyDescent="0.2">
      <c r="A402" s="640"/>
      <c r="B402" s="647"/>
      <c r="C402" s="650"/>
      <c r="D402" s="73" t="s">
        <v>78</v>
      </c>
      <c r="E402" s="634"/>
      <c r="F402" s="637"/>
      <c r="G402" s="147">
        <f>SUM(M402,AV402)</f>
        <v>143</v>
      </c>
      <c r="H402" s="153">
        <f t="shared" si="138"/>
        <v>2</v>
      </c>
      <c r="I402" s="150">
        <v>2</v>
      </c>
      <c r="J402" s="150">
        <v>0</v>
      </c>
      <c r="K402" s="150">
        <v>0</v>
      </c>
      <c r="L402" s="154">
        <v>0</v>
      </c>
      <c r="M402" s="79">
        <f t="shared" si="137"/>
        <v>142</v>
      </c>
      <c r="N402" s="80">
        <v>0</v>
      </c>
      <c r="O402" s="80">
        <v>0</v>
      </c>
      <c r="P402" s="80">
        <v>0</v>
      </c>
      <c r="Q402" s="80">
        <v>0</v>
      </c>
      <c r="R402" s="124">
        <v>142</v>
      </c>
      <c r="S402" s="129">
        <v>0</v>
      </c>
      <c r="T402" s="80">
        <v>0</v>
      </c>
      <c r="U402" s="80">
        <v>0</v>
      </c>
      <c r="V402" s="80">
        <v>142</v>
      </c>
      <c r="W402" s="80">
        <v>0</v>
      </c>
      <c r="X402" s="124">
        <v>0</v>
      </c>
      <c r="Y402" s="131">
        <v>125</v>
      </c>
      <c r="Z402" s="127">
        <v>17</v>
      </c>
      <c r="AA402" s="134">
        <v>0</v>
      </c>
      <c r="AB402" s="56">
        <v>60</v>
      </c>
      <c r="AC402" s="56">
        <v>58</v>
      </c>
      <c r="AD402" s="56">
        <v>6</v>
      </c>
      <c r="AE402" s="56">
        <v>94</v>
      </c>
      <c r="AF402" s="135">
        <v>12</v>
      </c>
      <c r="AG402" s="136">
        <v>34</v>
      </c>
      <c r="AH402" s="55">
        <v>15</v>
      </c>
      <c r="AI402" s="136">
        <v>90</v>
      </c>
      <c r="AJ402" s="116">
        <f>SUM(AQ402:AU402)</f>
        <v>123</v>
      </c>
      <c r="AK402" s="136" t="s">
        <v>76</v>
      </c>
      <c r="AL402" s="54" t="s">
        <v>76</v>
      </c>
      <c r="AM402" s="55" t="s">
        <v>76</v>
      </c>
      <c r="AN402" s="136" t="s">
        <v>74</v>
      </c>
      <c r="AO402" s="54" t="s">
        <v>74</v>
      </c>
      <c r="AP402" s="55" t="s">
        <v>74</v>
      </c>
      <c r="AQ402" s="142">
        <v>12</v>
      </c>
      <c r="AR402" s="62">
        <v>64</v>
      </c>
      <c r="AS402" s="62">
        <v>34</v>
      </c>
      <c r="AT402" s="62">
        <v>13</v>
      </c>
      <c r="AU402" s="64">
        <v>0</v>
      </c>
      <c r="AV402" s="83">
        <f t="shared" si="139"/>
        <v>1</v>
      </c>
      <c r="AW402" s="80">
        <v>0</v>
      </c>
      <c r="AX402" s="80">
        <v>0</v>
      </c>
      <c r="AY402" s="80">
        <v>0</v>
      </c>
      <c r="AZ402" s="80">
        <v>0</v>
      </c>
      <c r="BA402" s="80">
        <v>0</v>
      </c>
      <c r="BB402" s="80">
        <v>0</v>
      </c>
      <c r="BC402" s="80">
        <v>0</v>
      </c>
      <c r="BD402" s="80">
        <v>0</v>
      </c>
      <c r="BE402" s="81">
        <v>1</v>
      </c>
    </row>
    <row r="403" spans="1:57" s="414" customFormat="1" ht="34" customHeight="1" thickBot="1" x14ac:dyDescent="0.25">
      <c r="A403" s="640"/>
      <c r="B403" s="648"/>
      <c r="C403" s="651"/>
      <c r="D403" s="75" t="s">
        <v>79</v>
      </c>
      <c r="E403" s="635"/>
      <c r="F403" s="638"/>
      <c r="G403" s="148">
        <f t="shared" si="136"/>
        <v>0</v>
      </c>
      <c r="H403" s="155">
        <f t="shared" si="138"/>
        <v>0</v>
      </c>
      <c r="I403" s="156"/>
      <c r="J403" s="156"/>
      <c r="K403" s="156"/>
      <c r="L403" s="157"/>
      <c r="M403" s="85">
        <f t="shared" si="137"/>
        <v>0</v>
      </c>
      <c r="N403" s="86"/>
      <c r="O403" s="86"/>
      <c r="P403" s="86"/>
      <c r="Q403" s="86"/>
      <c r="R403" s="125"/>
      <c r="S403" s="130"/>
      <c r="T403" s="87"/>
      <c r="U403" s="87"/>
      <c r="V403" s="87"/>
      <c r="W403" s="87"/>
      <c r="X403" s="126"/>
      <c r="Y403" s="129"/>
      <c r="Z403" s="124"/>
      <c r="AA403" s="136"/>
      <c r="AB403" s="54"/>
      <c r="AC403" s="54"/>
      <c r="AD403" s="54"/>
      <c r="AE403" s="54"/>
      <c r="AF403" s="55"/>
      <c r="AG403" s="139"/>
      <c r="AH403" s="140"/>
      <c r="AI403" s="137"/>
      <c r="AJ403" s="117">
        <f>SUM(AQ403:AU403)</f>
        <v>0</v>
      </c>
      <c r="AK403" s="137" t="s">
        <v>74</v>
      </c>
      <c r="AL403" s="90" t="s">
        <v>74</v>
      </c>
      <c r="AM403" s="138" t="s">
        <v>74</v>
      </c>
      <c r="AN403" s="137" t="s">
        <v>74</v>
      </c>
      <c r="AO403" s="90" t="s">
        <v>76</v>
      </c>
      <c r="AP403" s="138" t="s">
        <v>76</v>
      </c>
      <c r="AQ403" s="89"/>
      <c r="AR403" s="90"/>
      <c r="AS403" s="90"/>
      <c r="AT403" s="90"/>
      <c r="AU403" s="91"/>
      <c r="AV403" s="92">
        <f t="shared" si="139"/>
        <v>0</v>
      </c>
      <c r="AW403" s="87"/>
      <c r="AX403" s="87"/>
      <c r="AY403" s="87"/>
      <c r="AZ403" s="87"/>
      <c r="BA403" s="87"/>
      <c r="BB403" s="87"/>
      <c r="BC403" s="87"/>
      <c r="BD403" s="87"/>
      <c r="BE403" s="88"/>
    </row>
    <row r="404" spans="1:57" s="414" customFormat="1" ht="34" customHeight="1" x14ac:dyDescent="0.2">
      <c r="A404" s="640"/>
      <c r="B404" s="623" t="s">
        <v>229</v>
      </c>
      <c r="C404" s="630"/>
      <c r="D404" s="72" t="s">
        <v>73</v>
      </c>
      <c r="E404" s="633">
        <v>255</v>
      </c>
      <c r="F404" s="636">
        <f t="shared" ref="F404" si="140">E404-SUM(M404:M408)</f>
        <v>109</v>
      </c>
      <c r="G404" s="146">
        <f t="shared" si="136"/>
        <v>3</v>
      </c>
      <c r="H404" s="151">
        <f t="shared" si="138"/>
        <v>0</v>
      </c>
      <c r="I404" s="152"/>
      <c r="J404" s="152"/>
      <c r="K404" s="152"/>
      <c r="L404" s="66"/>
      <c r="M404" s="149">
        <f t="shared" si="137"/>
        <v>3</v>
      </c>
      <c r="N404" s="121"/>
      <c r="O404" s="121"/>
      <c r="P404" s="121"/>
      <c r="Q404" s="121"/>
      <c r="R404" s="122">
        <v>3</v>
      </c>
      <c r="S404" s="128"/>
      <c r="T404" s="121"/>
      <c r="U404" s="121"/>
      <c r="V404" s="77">
        <v>2</v>
      </c>
      <c r="W404" s="121">
        <v>1</v>
      </c>
      <c r="X404" s="122"/>
      <c r="Y404" s="128">
        <v>3</v>
      </c>
      <c r="Z404" s="122">
        <v>0</v>
      </c>
      <c r="AA404" s="70"/>
      <c r="AB404" s="77">
        <v>1</v>
      </c>
      <c r="AC404" s="77">
        <v>1</v>
      </c>
      <c r="AD404" s="77"/>
      <c r="AE404" s="77">
        <v>1</v>
      </c>
      <c r="AF404" s="71">
        <v>1</v>
      </c>
      <c r="AG404" s="70">
        <v>41</v>
      </c>
      <c r="AH404" s="71">
        <v>10</v>
      </c>
      <c r="AI404" s="70">
        <v>14.6</v>
      </c>
      <c r="AJ404" s="115">
        <f>SUM(AN404:AP404)</f>
        <v>3</v>
      </c>
      <c r="AK404" s="70" t="s">
        <v>74</v>
      </c>
      <c r="AL404" s="77" t="s">
        <v>74</v>
      </c>
      <c r="AM404" s="71" t="s">
        <v>74</v>
      </c>
      <c r="AN404" s="70"/>
      <c r="AO404" s="77">
        <v>3</v>
      </c>
      <c r="AP404" s="71"/>
      <c r="AQ404" s="67" t="s">
        <v>74</v>
      </c>
      <c r="AR404" s="68" t="s">
        <v>74</v>
      </c>
      <c r="AS404" s="68" t="s">
        <v>74</v>
      </c>
      <c r="AT404" s="68" t="s">
        <v>74</v>
      </c>
      <c r="AU404" s="69" t="s">
        <v>74</v>
      </c>
      <c r="AV404" s="103">
        <f t="shared" si="139"/>
        <v>0</v>
      </c>
      <c r="AW404" s="93"/>
      <c r="AX404" s="93"/>
      <c r="AY404" s="93"/>
      <c r="AZ404" s="93"/>
      <c r="BA404" s="93"/>
      <c r="BB404" s="93"/>
      <c r="BC404" s="93"/>
      <c r="BD404" s="93"/>
      <c r="BE404" s="78"/>
    </row>
    <row r="405" spans="1:57" s="414" customFormat="1" ht="34" customHeight="1" x14ac:dyDescent="0.2">
      <c r="A405" s="640"/>
      <c r="B405" s="624"/>
      <c r="C405" s="631"/>
      <c r="D405" s="73" t="s">
        <v>75</v>
      </c>
      <c r="E405" s="634"/>
      <c r="F405" s="637"/>
      <c r="G405" s="147">
        <f t="shared" si="136"/>
        <v>0</v>
      </c>
      <c r="H405" s="153">
        <f t="shared" si="138"/>
        <v>0</v>
      </c>
      <c r="I405" s="150"/>
      <c r="J405" s="150"/>
      <c r="K405" s="150"/>
      <c r="L405" s="154"/>
      <c r="M405" s="79">
        <f t="shared" si="137"/>
        <v>0</v>
      </c>
      <c r="N405" s="80"/>
      <c r="O405" s="80"/>
      <c r="P405" s="80"/>
      <c r="Q405" s="80"/>
      <c r="R405" s="124"/>
      <c r="S405" s="129"/>
      <c r="T405" s="54"/>
      <c r="U405" s="54"/>
      <c r="V405" s="80"/>
      <c r="W405" s="80"/>
      <c r="X405" s="124"/>
      <c r="Y405" s="131"/>
      <c r="Z405" s="127"/>
      <c r="AA405" s="134"/>
      <c r="AB405" s="56"/>
      <c r="AC405" s="56"/>
      <c r="AD405" s="56"/>
      <c r="AE405" s="56"/>
      <c r="AF405" s="135"/>
      <c r="AG405" s="136"/>
      <c r="AH405" s="55"/>
      <c r="AI405" s="136"/>
      <c r="AJ405" s="116">
        <f>SUM(AN405:AP405)</f>
        <v>0</v>
      </c>
      <c r="AK405" s="136" t="s">
        <v>76</v>
      </c>
      <c r="AL405" s="54" t="s">
        <v>76</v>
      </c>
      <c r="AM405" s="55" t="s">
        <v>76</v>
      </c>
      <c r="AN405" s="136"/>
      <c r="AO405" s="54"/>
      <c r="AP405" s="55"/>
      <c r="AQ405" s="82" t="s">
        <v>74</v>
      </c>
      <c r="AR405" s="54" t="s">
        <v>74</v>
      </c>
      <c r="AS405" s="54" t="s">
        <v>74</v>
      </c>
      <c r="AT405" s="54" t="s">
        <v>74</v>
      </c>
      <c r="AU405" s="58" t="s">
        <v>74</v>
      </c>
      <c r="AV405" s="83">
        <f t="shared" si="139"/>
        <v>0</v>
      </c>
      <c r="AW405" s="80"/>
      <c r="AX405" s="80"/>
      <c r="AY405" s="80"/>
      <c r="AZ405" s="80"/>
      <c r="BA405" s="80"/>
      <c r="BB405" s="80"/>
      <c r="BC405" s="80"/>
      <c r="BD405" s="80"/>
      <c r="BE405" s="81"/>
    </row>
    <row r="406" spans="1:57" s="414" customFormat="1" ht="34" customHeight="1" x14ac:dyDescent="0.2">
      <c r="A406" s="640"/>
      <c r="B406" s="624"/>
      <c r="C406" s="631"/>
      <c r="D406" s="73" t="s">
        <v>77</v>
      </c>
      <c r="E406" s="634"/>
      <c r="F406" s="637"/>
      <c r="G406" s="147">
        <f t="shared" si="136"/>
        <v>0</v>
      </c>
      <c r="H406" s="153">
        <f t="shared" si="138"/>
        <v>0</v>
      </c>
      <c r="I406" s="150"/>
      <c r="J406" s="150"/>
      <c r="K406" s="150"/>
      <c r="L406" s="154"/>
      <c r="M406" s="79">
        <f t="shared" si="137"/>
        <v>0</v>
      </c>
      <c r="N406" s="80"/>
      <c r="O406" s="80"/>
      <c r="P406" s="80"/>
      <c r="Q406" s="84"/>
      <c r="R406" s="124"/>
      <c r="S406" s="129"/>
      <c r="T406" s="80"/>
      <c r="U406" s="80"/>
      <c r="V406" s="80"/>
      <c r="W406" s="80"/>
      <c r="X406" s="124"/>
      <c r="Y406" s="131"/>
      <c r="Z406" s="127"/>
      <c r="AA406" s="134"/>
      <c r="AB406" s="56"/>
      <c r="AC406" s="56"/>
      <c r="AD406" s="56"/>
      <c r="AE406" s="56"/>
      <c r="AF406" s="135"/>
      <c r="AG406" s="136"/>
      <c r="AH406" s="55"/>
      <c r="AI406" s="136"/>
      <c r="AJ406" s="116">
        <f>SUM(AK406:AM406)</f>
        <v>0</v>
      </c>
      <c r="AK406" s="136"/>
      <c r="AL406" s="54"/>
      <c r="AM406" s="55"/>
      <c r="AN406" s="136" t="s">
        <v>74</v>
      </c>
      <c r="AO406" s="54" t="s">
        <v>74</v>
      </c>
      <c r="AP406" s="55" t="s">
        <v>74</v>
      </c>
      <c r="AQ406" s="82" t="s">
        <v>74</v>
      </c>
      <c r="AR406" s="54" t="s">
        <v>74</v>
      </c>
      <c r="AS406" s="54" t="s">
        <v>74</v>
      </c>
      <c r="AT406" s="54" t="s">
        <v>74</v>
      </c>
      <c r="AU406" s="58" t="s">
        <v>74</v>
      </c>
      <c r="AV406" s="83">
        <f t="shared" si="139"/>
        <v>0</v>
      </c>
      <c r="AW406" s="80"/>
      <c r="AX406" s="80"/>
      <c r="AY406" s="80"/>
      <c r="AZ406" s="80"/>
      <c r="BA406" s="80"/>
      <c r="BB406" s="80"/>
      <c r="BC406" s="80"/>
      <c r="BD406" s="80"/>
      <c r="BE406" s="81"/>
    </row>
    <row r="407" spans="1:57" s="414" customFormat="1" ht="34" customHeight="1" x14ac:dyDescent="0.2">
      <c r="A407" s="640"/>
      <c r="B407" s="624"/>
      <c r="C407" s="631"/>
      <c r="D407" s="73" t="s">
        <v>78</v>
      </c>
      <c r="E407" s="634"/>
      <c r="F407" s="637"/>
      <c r="G407" s="147">
        <f t="shared" si="136"/>
        <v>147</v>
      </c>
      <c r="H407" s="153">
        <f t="shared" si="138"/>
        <v>4</v>
      </c>
      <c r="I407" s="150">
        <v>4</v>
      </c>
      <c r="J407" s="150"/>
      <c r="K407" s="150"/>
      <c r="L407" s="154"/>
      <c r="M407" s="79">
        <f t="shared" si="137"/>
        <v>143</v>
      </c>
      <c r="N407" s="80"/>
      <c r="O407" s="80"/>
      <c r="P407" s="80"/>
      <c r="Q407" s="80"/>
      <c r="R407" s="124">
        <v>143</v>
      </c>
      <c r="S407" s="129">
        <v>4</v>
      </c>
      <c r="T407" s="80"/>
      <c r="U407" s="80"/>
      <c r="V407" s="80">
        <v>134</v>
      </c>
      <c r="W407" s="80">
        <v>5</v>
      </c>
      <c r="X407" s="124"/>
      <c r="Y407" s="131">
        <v>120</v>
      </c>
      <c r="Z407" s="127">
        <v>23</v>
      </c>
      <c r="AA407" s="134"/>
      <c r="AB407" s="56">
        <v>40</v>
      </c>
      <c r="AC407" s="56">
        <v>40</v>
      </c>
      <c r="AD407" s="56">
        <v>3</v>
      </c>
      <c r="AE407" s="56">
        <v>75</v>
      </c>
      <c r="AF407" s="135">
        <v>16</v>
      </c>
      <c r="AG407" s="136">
        <v>39.4</v>
      </c>
      <c r="AH407" s="55">
        <v>11.7</v>
      </c>
      <c r="AI407" s="136">
        <v>96.3</v>
      </c>
      <c r="AJ407" s="116">
        <f>SUM(AQ407:AU407)</f>
        <v>143</v>
      </c>
      <c r="AK407" s="136" t="s">
        <v>76</v>
      </c>
      <c r="AL407" s="54" t="s">
        <v>76</v>
      </c>
      <c r="AM407" s="55" t="s">
        <v>76</v>
      </c>
      <c r="AN407" s="136" t="s">
        <v>74</v>
      </c>
      <c r="AO407" s="54" t="s">
        <v>74</v>
      </c>
      <c r="AP407" s="55" t="s">
        <v>74</v>
      </c>
      <c r="AQ407" s="142">
        <v>3</v>
      </c>
      <c r="AR407" s="62">
        <v>19</v>
      </c>
      <c r="AS407" s="62">
        <v>114</v>
      </c>
      <c r="AT407" s="62">
        <v>7</v>
      </c>
      <c r="AU407" s="64">
        <v>0</v>
      </c>
      <c r="AV407" s="83">
        <f t="shared" si="139"/>
        <v>4</v>
      </c>
      <c r="AW407" s="80"/>
      <c r="AX407" s="80"/>
      <c r="AY407" s="80"/>
      <c r="AZ407" s="80"/>
      <c r="BA407" s="80">
        <v>3</v>
      </c>
      <c r="BB407" s="80"/>
      <c r="BC407" s="80">
        <v>1</v>
      </c>
      <c r="BD407" s="80"/>
      <c r="BE407" s="81"/>
    </row>
    <row r="408" spans="1:57" s="414" customFormat="1" ht="34" customHeight="1" thickBot="1" x14ac:dyDescent="0.25">
      <c r="A408" s="640"/>
      <c r="B408" s="642"/>
      <c r="C408" s="643"/>
      <c r="D408" s="75" t="s">
        <v>79</v>
      </c>
      <c r="E408" s="635"/>
      <c r="F408" s="638"/>
      <c r="G408" s="148">
        <f t="shared" si="136"/>
        <v>0</v>
      </c>
      <c r="H408" s="155">
        <f t="shared" si="138"/>
        <v>0</v>
      </c>
      <c r="I408" s="156"/>
      <c r="J408" s="156"/>
      <c r="K408" s="156"/>
      <c r="L408" s="157"/>
      <c r="M408" s="85">
        <f t="shared" si="137"/>
        <v>0</v>
      </c>
      <c r="N408" s="86"/>
      <c r="O408" s="86"/>
      <c r="P408" s="86"/>
      <c r="Q408" s="86"/>
      <c r="R408" s="125"/>
      <c r="S408" s="130"/>
      <c r="T408" s="87"/>
      <c r="U408" s="87"/>
      <c r="V408" s="87"/>
      <c r="W408" s="87"/>
      <c r="X408" s="126"/>
      <c r="Y408" s="129"/>
      <c r="Z408" s="124"/>
      <c r="AA408" s="136"/>
      <c r="AB408" s="54"/>
      <c r="AC408" s="54"/>
      <c r="AD408" s="54"/>
      <c r="AE408" s="54"/>
      <c r="AF408" s="55"/>
      <c r="AG408" s="139"/>
      <c r="AH408" s="140"/>
      <c r="AI408" s="137"/>
      <c r="AJ408" s="117">
        <f>SUM(AQ408:AU408)</f>
        <v>0</v>
      </c>
      <c r="AK408" s="137" t="s">
        <v>74</v>
      </c>
      <c r="AL408" s="90" t="s">
        <v>74</v>
      </c>
      <c r="AM408" s="138" t="s">
        <v>74</v>
      </c>
      <c r="AN408" s="137" t="s">
        <v>74</v>
      </c>
      <c r="AO408" s="90" t="s">
        <v>76</v>
      </c>
      <c r="AP408" s="138" t="s">
        <v>76</v>
      </c>
      <c r="AQ408" s="89"/>
      <c r="AR408" s="90"/>
      <c r="AS408" s="90"/>
      <c r="AT408" s="90"/>
      <c r="AU408" s="91"/>
      <c r="AV408" s="92">
        <f t="shared" si="139"/>
        <v>0</v>
      </c>
      <c r="AW408" s="87"/>
      <c r="AX408" s="87"/>
      <c r="AY408" s="87"/>
      <c r="AZ408" s="87"/>
      <c r="BA408" s="87"/>
      <c r="BB408" s="87"/>
      <c r="BC408" s="87"/>
      <c r="BD408" s="87"/>
      <c r="BE408" s="88"/>
    </row>
    <row r="409" spans="1:57" s="414" customFormat="1" ht="34" customHeight="1" x14ac:dyDescent="0.2">
      <c r="A409" s="640"/>
      <c r="B409" s="623" t="s">
        <v>230</v>
      </c>
      <c r="C409" s="630"/>
      <c r="D409" s="72" t="s">
        <v>73</v>
      </c>
      <c r="E409" s="633">
        <v>147</v>
      </c>
      <c r="F409" s="636">
        <f t="shared" ref="F409" si="141">E409-SUM(M409:M413)</f>
        <v>-5</v>
      </c>
      <c r="G409" s="146">
        <f t="shared" si="136"/>
        <v>0</v>
      </c>
      <c r="H409" s="151">
        <f t="shared" si="138"/>
        <v>0</v>
      </c>
      <c r="I409" s="152"/>
      <c r="J409" s="152"/>
      <c r="K409" s="152"/>
      <c r="L409" s="66"/>
      <c r="M409" s="149">
        <f t="shared" si="137"/>
        <v>0</v>
      </c>
      <c r="N409" s="121"/>
      <c r="O409" s="121"/>
      <c r="P409" s="121"/>
      <c r="Q409" s="121"/>
      <c r="R409" s="122"/>
      <c r="S409" s="128"/>
      <c r="T409" s="121"/>
      <c r="U409" s="121"/>
      <c r="V409" s="77"/>
      <c r="W409" s="121"/>
      <c r="X409" s="122"/>
      <c r="Y409" s="128"/>
      <c r="Z409" s="122"/>
      <c r="AA409" s="70"/>
      <c r="AB409" s="77"/>
      <c r="AC409" s="77"/>
      <c r="AD409" s="77"/>
      <c r="AE409" s="77"/>
      <c r="AF409" s="71"/>
      <c r="AG409" s="70"/>
      <c r="AH409" s="71"/>
      <c r="AI409" s="70"/>
      <c r="AJ409" s="115">
        <f>SUM(AN409:AP409)</f>
        <v>0</v>
      </c>
      <c r="AK409" s="70" t="s">
        <v>74</v>
      </c>
      <c r="AL409" s="77" t="s">
        <v>74</v>
      </c>
      <c r="AM409" s="71" t="s">
        <v>74</v>
      </c>
      <c r="AN409" s="70"/>
      <c r="AO409" s="77"/>
      <c r="AP409" s="71"/>
      <c r="AQ409" s="67" t="s">
        <v>74</v>
      </c>
      <c r="AR409" s="68" t="s">
        <v>74</v>
      </c>
      <c r="AS409" s="68" t="s">
        <v>74</v>
      </c>
      <c r="AT409" s="68" t="s">
        <v>74</v>
      </c>
      <c r="AU409" s="69" t="s">
        <v>74</v>
      </c>
      <c r="AV409" s="103">
        <f t="shared" si="139"/>
        <v>0</v>
      </c>
      <c r="AW409" s="93"/>
      <c r="AX409" s="93"/>
      <c r="AY409" s="93"/>
      <c r="AZ409" s="93"/>
      <c r="BA409" s="93"/>
      <c r="BB409" s="93"/>
      <c r="BC409" s="93"/>
      <c r="BD409" s="93"/>
      <c r="BE409" s="78"/>
    </row>
    <row r="410" spans="1:57" s="414" customFormat="1" ht="34" customHeight="1" x14ac:dyDescent="0.2">
      <c r="A410" s="640"/>
      <c r="B410" s="624"/>
      <c r="C410" s="631"/>
      <c r="D410" s="73" t="s">
        <v>75</v>
      </c>
      <c r="E410" s="634"/>
      <c r="F410" s="637"/>
      <c r="G410" s="147">
        <f t="shared" si="136"/>
        <v>0</v>
      </c>
      <c r="H410" s="153">
        <f t="shared" si="138"/>
        <v>0</v>
      </c>
      <c r="I410" s="150"/>
      <c r="J410" s="150"/>
      <c r="K410" s="150"/>
      <c r="L410" s="154"/>
      <c r="M410" s="79">
        <f t="shared" si="137"/>
        <v>0</v>
      </c>
      <c r="N410" s="80"/>
      <c r="O410" s="80"/>
      <c r="P410" s="80"/>
      <c r="Q410" s="80"/>
      <c r="R410" s="124"/>
      <c r="S410" s="129"/>
      <c r="T410" s="54"/>
      <c r="U410" s="54"/>
      <c r="V410" s="80"/>
      <c r="W410" s="80"/>
      <c r="X410" s="124"/>
      <c r="Y410" s="131"/>
      <c r="Z410" s="127"/>
      <c r="AA410" s="134"/>
      <c r="AB410" s="56"/>
      <c r="AC410" s="56"/>
      <c r="AD410" s="56"/>
      <c r="AE410" s="56"/>
      <c r="AF410" s="135"/>
      <c r="AG410" s="136"/>
      <c r="AH410" s="55"/>
      <c r="AI410" s="136"/>
      <c r="AJ410" s="116">
        <f>SUM(AN410:AP410)</f>
        <v>0</v>
      </c>
      <c r="AK410" s="136" t="s">
        <v>76</v>
      </c>
      <c r="AL410" s="54" t="s">
        <v>76</v>
      </c>
      <c r="AM410" s="55" t="s">
        <v>76</v>
      </c>
      <c r="AN410" s="136"/>
      <c r="AO410" s="54"/>
      <c r="AP410" s="55"/>
      <c r="AQ410" s="82" t="s">
        <v>74</v>
      </c>
      <c r="AR410" s="54" t="s">
        <v>74</v>
      </c>
      <c r="AS410" s="54" t="s">
        <v>74</v>
      </c>
      <c r="AT410" s="54" t="s">
        <v>74</v>
      </c>
      <c r="AU410" s="58" t="s">
        <v>74</v>
      </c>
      <c r="AV410" s="83">
        <f t="shared" si="139"/>
        <v>0</v>
      </c>
      <c r="AW410" s="80"/>
      <c r="AX410" s="80"/>
      <c r="AY410" s="80"/>
      <c r="AZ410" s="80"/>
      <c r="BA410" s="80"/>
      <c r="BB410" s="80"/>
      <c r="BC410" s="80"/>
      <c r="BD410" s="80"/>
      <c r="BE410" s="81"/>
    </row>
    <row r="411" spans="1:57" s="414" customFormat="1" ht="34" customHeight="1" x14ac:dyDescent="0.2">
      <c r="A411" s="640"/>
      <c r="B411" s="624"/>
      <c r="C411" s="631"/>
      <c r="D411" s="73" t="s">
        <v>77</v>
      </c>
      <c r="E411" s="634"/>
      <c r="F411" s="637"/>
      <c r="G411" s="147">
        <f t="shared" si="136"/>
        <v>0</v>
      </c>
      <c r="H411" s="153">
        <f t="shared" si="138"/>
        <v>0</v>
      </c>
      <c r="I411" s="150"/>
      <c r="J411" s="150"/>
      <c r="K411" s="150"/>
      <c r="L411" s="154"/>
      <c r="M411" s="79">
        <f t="shared" si="137"/>
        <v>0</v>
      </c>
      <c r="N411" s="80"/>
      <c r="O411" s="80"/>
      <c r="P411" s="80"/>
      <c r="Q411" s="84"/>
      <c r="R411" s="124"/>
      <c r="S411" s="129"/>
      <c r="T411" s="80"/>
      <c r="U411" s="80"/>
      <c r="V411" s="80"/>
      <c r="W411" s="80"/>
      <c r="X411" s="124"/>
      <c r="Y411" s="131"/>
      <c r="Z411" s="127"/>
      <c r="AA411" s="134"/>
      <c r="AB411" s="56"/>
      <c r="AC411" s="56"/>
      <c r="AD411" s="56"/>
      <c r="AE411" s="56"/>
      <c r="AF411" s="135"/>
      <c r="AG411" s="136"/>
      <c r="AH411" s="55"/>
      <c r="AI411" s="136"/>
      <c r="AJ411" s="116">
        <f>SUM(AK411:AM411)</f>
        <v>0</v>
      </c>
      <c r="AK411" s="136"/>
      <c r="AL411" s="54"/>
      <c r="AM411" s="55"/>
      <c r="AN411" s="136" t="s">
        <v>74</v>
      </c>
      <c r="AO411" s="54" t="s">
        <v>74</v>
      </c>
      <c r="AP411" s="55" t="s">
        <v>74</v>
      </c>
      <c r="AQ411" s="82" t="s">
        <v>74</v>
      </c>
      <c r="AR411" s="54" t="s">
        <v>74</v>
      </c>
      <c r="AS411" s="54" t="s">
        <v>74</v>
      </c>
      <c r="AT411" s="54" t="s">
        <v>74</v>
      </c>
      <c r="AU411" s="58" t="s">
        <v>74</v>
      </c>
      <c r="AV411" s="83">
        <f t="shared" si="139"/>
        <v>0</v>
      </c>
      <c r="AW411" s="80"/>
      <c r="AX411" s="80"/>
      <c r="AY411" s="80"/>
      <c r="AZ411" s="80"/>
      <c r="BA411" s="80"/>
      <c r="BB411" s="80"/>
      <c r="BC411" s="80"/>
      <c r="BD411" s="80"/>
      <c r="BE411" s="81"/>
    </row>
    <row r="412" spans="1:57" s="414" customFormat="1" ht="34" customHeight="1" x14ac:dyDescent="0.2">
      <c r="A412" s="640"/>
      <c r="B412" s="624"/>
      <c r="C412" s="631"/>
      <c r="D412" s="73" t="s">
        <v>78</v>
      </c>
      <c r="E412" s="634"/>
      <c r="F412" s="637"/>
      <c r="G412" s="147">
        <f t="shared" si="136"/>
        <v>152</v>
      </c>
      <c r="H412" s="153">
        <f t="shared" si="138"/>
        <v>2</v>
      </c>
      <c r="I412" s="150">
        <v>2</v>
      </c>
      <c r="J412" s="150"/>
      <c r="K412" s="150"/>
      <c r="L412" s="154"/>
      <c r="M412" s="79">
        <f t="shared" si="137"/>
        <v>152</v>
      </c>
      <c r="N412" s="80"/>
      <c r="O412" s="80"/>
      <c r="P412" s="80"/>
      <c r="Q412" s="80"/>
      <c r="R412" s="124">
        <v>152</v>
      </c>
      <c r="S412" s="129"/>
      <c r="T412" s="80"/>
      <c r="U412" s="80"/>
      <c r="V412" s="80">
        <v>152</v>
      </c>
      <c r="W412" s="80"/>
      <c r="X412" s="124"/>
      <c r="Y412" s="131">
        <v>142</v>
      </c>
      <c r="Z412" s="127">
        <v>10</v>
      </c>
      <c r="AA412" s="134"/>
      <c r="AB412" s="56">
        <v>38</v>
      </c>
      <c r="AC412" s="56">
        <v>32</v>
      </c>
      <c r="AD412" s="56">
        <v>4</v>
      </c>
      <c r="AE412" s="56">
        <v>87</v>
      </c>
      <c r="AF412" s="135">
        <v>9</v>
      </c>
      <c r="AG412" s="136">
        <v>30</v>
      </c>
      <c r="AH412" s="55">
        <v>13</v>
      </c>
      <c r="AI412" s="136">
        <v>100</v>
      </c>
      <c r="AJ412" s="116">
        <f>SUM(AQ412:AU412)</f>
        <v>152</v>
      </c>
      <c r="AK412" s="136" t="s">
        <v>76</v>
      </c>
      <c r="AL412" s="54" t="s">
        <v>76</v>
      </c>
      <c r="AM412" s="55" t="s">
        <v>76</v>
      </c>
      <c r="AN412" s="136" t="s">
        <v>74</v>
      </c>
      <c r="AO412" s="54" t="s">
        <v>74</v>
      </c>
      <c r="AP412" s="55" t="s">
        <v>74</v>
      </c>
      <c r="AQ412" s="142">
        <v>16</v>
      </c>
      <c r="AR412" s="62">
        <v>42</v>
      </c>
      <c r="AS412" s="62">
        <v>49</v>
      </c>
      <c r="AT412" s="62">
        <v>36</v>
      </c>
      <c r="AU412" s="64">
        <v>9</v>
      </c>
      <c r="AV412" s="83">
        <f t="shared" si="139"/>
        <v>0</v>
      </c>
      <c r="AW412" s="80"/>
      <c r="AX412" s="80"/>
      <c r="AY412" s="80"/>
      <c r="AZ412" s="80"/>
      <c r="BA412" s="80"/>
      <c r="BB412" s="80"/>
      <c r="BC412" s="80"/>
      <c r="BD412" s="80"/>
      <c r="BE412" s="81"/>
    </row>
    <row r="413" spans="1:57" s="414" customFormat="1" ht="34" customHeight="1" thickBot="1" x14ac:dyDescent="0.25">
      <c r="A413" s="641"/>
      <c r="B413" s="629"/>
      <c r="C413" s="632"/>
      <c r="D413" s="76" t="s">
        <v>79</v>
      </c>
      <c r="E413" s="635"/>
      <c r="F413" s="638"/>
      <c r="G413" s="148">
        <f t="shared" si="136"/>
        <v>0</v>
      </c>
      <c r="H413" s="155">
        <f t="shared" si="138"/>
        <v>0</v>
      </c>
      <c r="I413" s="156"/>
      <c r="J413" s="156"/>
      <c r="K413" s="156"/>
      <c r="L413" s="157"/>
      <c r="M413" s="85">
        <f t="shared" si="137"/>
        <v>0</v>
      </c>
      <c r="N413" s="86"/>
      <c r="O413" s="86"/>
      <c r="P413" s="86"/>
      <c r="Q413" s="86"/>
      <c r="R413" s="125"/>
      <c r="S413" s="130"/>
      <c r="T413" s="87"/>
      <c r="U413" s="87"/>
      <c r="V413" s="87"/>
      <c r="W413" s="87"/>
      <c r="X413" s="126"/>
      <c r="Y413" s="129"/>
      <c r="Z413" s="124"/>
      <c r="AA413" s="136"/>
      <c r="AB413" s="54"/>
      <c r="AC413" s="54"/>
      <c r="AD413" s="54"/>
      <c r="AE413" s="54"/>
      <c r="AF413" s="55"/>
      <c r="AG413" s="139"/>
      <c r="AH413" s="140"/>
      <c r="AI413" s="137"/>
      <c r="AJ413" s="117">
        <f>SUM(AQ413:AU413)</f>
        <v>0</v>
      </c>
      <c r="AK413" s="137" t="s">
        <v>74</v>
      </c>
      <c r="AL413" s="90" t="s">
        <v>74</v>
      </c>
      <c r="AM413" s="138" t="s">
        <v>74</v>
      </c>
      <c r="AN413" s="137" t="s">
        <v>74</v>
      </c>
      <c r="AO413" s="90" t="s">
        <v>76</v>
      </c>
      <c r="AP413" s="138" t="s">
        <v>76</v>
      </c>
      <c r="AQ413" s="89"/>
      <c r="AR413" s="90"/>
      <c r="AS413" s="90"/>
      <c r="AT413" s="90"/>
      <c r="AU413" s="91"/>
      <c r="AV413" s="92">
        <f t="shared" si="139"/>
        <v>0</v>
      </c>
      <c r="AW413" s="87"/>
      <c r="AX413" s="87"/>
      <c r="AY413" s="87"/>
      <c r="AZ413" s="87"/>
      <c r="BA413" s="87"/>
      <c r="BB413" s="87"/>
      <c r="BC413" s="87"/>
      <c r="BD413" s="87"/>
      <c r="BE413" s="88"/>
    </row>
    <row r="414" spans="1:57" s="414" customFormat="1" ht="34" customHeight="1" x14ac:dyDescent="0.2">
      <c r="A414" s="639" t="s">
        <v>244</v>
      </c>
      <c r="B414" s="623" t="s">
        <v>232</v>
      </c>
      <c r="C414" s="630" t="s">
        <v>233</v>
      </c>
      <c r="D414" s="72" t="s">
        <v>73</v>
      </c>
      <c r="E414" s="633">
        <v>404</v>
      </c>
      <c r="F414" s="636">
        <f>E414-SUM(M414:M418)</f>
        <v>-33</v>
      </c>
      <c r="G414" s="146">
        <f t="shared" si="136"/>
        <v>40</v>
      </c>
      <c r="H414" s="151">
        <f t="shared" ref="H414:H443" si="142">SUM(I414:L414)</f>
        <v>1</v>
      </c>
      <c r="I414" s="152">
        <v>1</v>
      </c>
      <c r="J414" s="152">
        <v>0</v>
      </c>
      <c r="K414" s="152">
        <v>0</v>
      </c>
      <c r="L414" s="66">
        <v>0</v>
      </c>
      <c r="M414" s="149">
        <f t="shared" si="137"/>
        <v>40</v>
      </c>
      <c r="N414" s="121">
        <v>0</v>
      </c>
      <c r="O414" s="121">
        <v>40</v>
      </c>
      <c r="P414" s="121">
        <v>0</v>
      </c>
      <c r="Q414" s="121">
        <v>0</v>
      </c>
      <c r="R414" s="122">
        <v>0</v>
      </c>
      <c r="S414" s="128">
        <v>2</v>
      </c>
      <c r="T414" s="121">
        <v>0</v>
      </c>
      <c r="U414" s="121">
        <v>0</v>
      </c>
      <c r="V414" s="77">
        <v>35</v>
      </c>
      <c r="W414" s="121">
        <v>3</v>
      </c>
      <c r="X414" s="122">
        <v>0</v>
      </c>
      <c r="Y414" s="128">
        <v>38</v>
      </c>
      <c r="Z414" s="122">
        <v>2</v>
      </c>
      <c r="AA414" s="70"/>
      <c r="AB414" s="77">
        <v>6</v>
      </c>
      <c r="AC414" s="77">
        <v>6</v>
      </c>
      <c r="AD414" s="77">
        <v>3</v>
      </c>
      <c r="AE414" s="77">
        <v>37</v>
      </c>
      <c r="AF414" s="71">
        <v>4</v>
      </c>
      <c r="AG414" s="70">
        <v>35</v>
      </c>
      <c r="AH414" s="71">
        <v>7.6</v>
      </c>
      <c r="AI414" s="70">
        <v>16</v>
      </c>
      <c r="AJ414" s="115">
        <f>SUM(AN414:AP414)</f>
        <v>40</v>
      </c>
      <c r="AK414" s="70" t="s">
        <v>74</v>
      </c>
      <c r="AL414" s="77" t="s">
        <v>74</v>
      </c>
      <c r="AM414" s="71" t="s">
        <v>74</v>
      </c>
      <c r="AN414" s="70">
        <v>2</v>
      </c>
      <c r="AO414" s="77">
        <v>28</v>
      </c>
      <c r="AP414" s="71">
        <v>10</v>
      </c>
      <c r="AQ414" s="67" t="s">
        <v>74</v>
      </c>
      <c r="AR414" s="68" t="s">
        <v>74</v>
      </c>
      <c r="AS414" s="68" t="s">
        <v>74</v>
      </c>
      <c r="AT414" s="68" t="s">
        <v>74</v>
      </c>
      <c r="AU414" s="69" t="s">
        <v>74</v>
      </c>
      <c r="AV414" s="103">
        <f>SUM(AW414:BE414)</f>
        <v>0</v>
      </c>
      <c r="AW414" s="93"/>
      <c r="AX414" s="93"/>
      <c r="AY414" s="93"/>
      <c r="AZ414" s="93"/>
      <c r="BA414" s="93"/>
      <c r="BB414" s="93"/>
      <c r="BC414" s="93"/>
      <c r="BD414" s="93"/>
      <c r="BE414" s="78"/>
    </row>
    <row r="415" spans="1:57" s="414" customFormat="1" ht="34" customHeight="1" x14ac:dyDescent="0.2">
      <c r="A415" s="640"/>
      <c r="B415" s="624"/>
      <c r="C415" s="631"/>
      <c r="D415" s="73" t="s">
        <v>75</v>
      </c>
      <c r="E415" s="634"/>
      <c r="F415" s="637"/>
      <c r="G415" s="147">
        <f t="shared" si="136"/>
        <v>0</v>
      </c>
      <c r="H415" s="153">
        <f t="shared" si="142"/>
        <v>0</v>
      </c>
      <c r="I415" s="150"/>
      <c r="J415" s="150"/>
      <c r="K415" s="150"/>
      <c r="L415" s="154"/>
      <c r="M415" s="79">
        <f t="shared" si="137"/>
        <v>0</v>
      </c>
      <c r="N415" s="80"/>
      <c r="O415" s="80"/>
      <c r="P415" s="80"/>
      <c r="Q415" s="80"/>
      <c r="R415" s="124"/>
      <c r="S415" s="129"/>
      <c r="T415" s="54"/>
      <c r="U415" s="54"/>
      <c r="V415" s="80"/>
      <c r="W415" s="80"/>
      <c r="X415" s="124"/>
      <c r="Y415" s="131"/>
      <c r="Z415" s="127"/>
      <c r="AA415" s="134"/>
      <c r="AB415" s="56"/>
      <c r="AC415" s="56"/>
      <c r="AD415" s="56"/>
      <c r="AE415" s="56"/>
      <c r="AF415" s="135"/>
      <c r="AG415" s="136"/>
      <c r="AH415" s="55"/>
      <c r="AI415" s="136"/>
      <c r="AJ415" s="116">
        <f>SUM(AN415:AP415)</f>
        <v>0</v>
      </c>
      <c r="AK415" s="136" t="s">
        <v>76</v>
      </c>
      <c r="AL415" s="54" t="s">
        <v>76</v>
      </c>
      <c r="AM415" s="55" t="s">
        <v>76</v>
      </c>
      <c r="AN415" s="136"/>
      <c r="AO415" s="54"/>
      <c r="AP415" s="55"/>
      <c r="AQ415" s="82" t="s">
        <v>74</v>
      </c>
      <c r="AR415" s="54" t="s">
        <v>74</v>
      </c>
      <c r="AS415" s="54" t="s">
        <v>74</v>
      </c>
      <c r="AT415" s="54" t="s">
        <v>74</v>
      </c>
      <c r="AU415" s="58" t="s">
        <v>74</v>
      </c>
      <c r="AV415" s="83">
        <f t="shared" ref="AV415:AV428" si="143">SUM(AW415:BE415)</f>
        <v>0</v>
      </c>
      <c r="AW415" s="80"/>
      <c r="AX415" s="80"/>
      <c r="AY415" s="80"/>
      <c r="AZ415" s="80"/>
      <c r="BA415" s="80"/>
      <c r="BB415" s="80"/>
      <c r="BC415" s="80"/>
      <c r="BD415" s="80"/>
      <c r="BE415" s="81"/>
    </row>
    <row r="416" spans="1:57" s="414" customFormat="1" ht="34" customHeight="1" x14ac:dyDescent="0.2">
      <c r="A416" s="640"/>
      <c r="B416" s="624"/>
      <c r="C416" s="631"/>
      <c r="D416" s="73" t="s">
        <v>77</v>
      </c>
      <c r="E416" s="634"/>
      <c r="F416" s="637"/>
      <c r="G416" s="147">
        <f t="shared" si="136"/>
        <v>0</v>
      </c>
      <c r="H416" s="153">
        <f t="shared" si="142"/>
        <v>0</v>
      </c>
      <c r="I416" s="150"/>
      <c r="J416" s="150"/>
      <c r="K416" s="150"/>
      <c r="L416" s="154"/>
      <c r="M416" s="79">
        <f t="shared" si="137"/>
        <v>0</v>
      </c>
      <c r="N416" s="80"/>
      <c r="O416" s="80"/>
      <c r="P416" s="80"/>
      <c r="Q416" s="84"/>
      <c r="R416" s="124"/>
      <c r="S416" s="129"/>
      <c r="T416" s="80"/>
      <c r="U416" s="80"/>
      <c r="V416" s="80"/>
      <c r="W416" s="80"/>
      <c r="X416" s="124"/>
      <c r="Y416" s="131"/>
      <c r="Z416" s="127"/>
      <c r="AA416" s="134"/>
      <c r="AB416" s="56"/>
      <c r="AC416" s="56"/>
      <c r="AD416" s="56"/>
      <c r="AE416" s="56"/>
      <c r="AF416" s="135"/>
      <c r="AG416" s="136"/>
      <c r="AH416" s="55"/>
      <c r="AI416" s="136"/>
      <c r="AJ416" s="116">
        <f>SUM(AK416:AM416)</f>
        <v>0</v>
      </c>
      <c r="AK416" s="136"/>
      <c r="AL416" s="54"/>
      <c r="AM416" s="55"/>
      <c r="AN416" s="136" t="s">
        <v>74</v>
      </c>
      <c r="AO416" s="54" t="s">
        <v>74</v>
      </c>
      <c r="AP416" s="55" t="s">
        <v>74</v>
      </c>
      <c r="AQ416" s="82" t="s">
        <v>74</v>
      </c>
      <c r="AR416" s="54" t="s">
        <v>74</v>
      </c>
      <c r="AS416" s="54" t="s">
        <v>74</v>
      </c>
      <c r="AT416" s="54" t="s">
        <v>74</v>
      </c>
      <c r="AU416" s="58" t="s">
        <v>74</v>
      </c>
      <c r="AV416" s="83">
        <f t="shared" si="143"/>
        <v>0</v>
      </c>
      <c r="AW416" s="80"/>
      <c r="AX416" s="80"/>
      <c r="AY416" s="80"/>
      <c r="AZ416" s="80"/>
      <c r="BA416" s="80"/>
      <c r="BB416" s="80"/>
      <c r="BC416" s="80"/>
      <c r="BD416" s="80"/>
      <c r="BE416" s="81"/>
    </row>
    <row r="417" spans="1:57" s="414" customFormat="1" ht="34" customHeight="1" x14ac:dyDescent="0.2">
      <c r="A417" s="640"/>
      <c r="B417" s="624"/>
      <c r="C417" s="631"/>
      <c r="D417" s="73" t="s">
        <v>78</v>
      </c>
      <c r="E417" s="634"/>
      <c r="F417" s="637"/>
      <c r="G417" s="147">
        <f t="shared" si="136"/>
        <v>399</v>
      </c>
      <c r="H417" s="153">
        <f t="shared" si="142"/>
        <v>7</v>
      </c>
      <c r="I417" s="150">
        <v>7</v>
      </c>
      <c r="J417" s="150">
        <v>0</v>
      </c>
      <c r="K417" s="150">
        <v>0</v>
      </c>
      <c r="L417" s="154">
        <v>0</v>
      </c>
      <c r="M417" s="79">
        <f t="shared" si="137"/>
        <v>397</v>
      </c>
      <c r="N417" s="80">
        <v>0</v>
      </c>
      <c r="O417" s="80">
        <v>397</v>
      </c>
      <c r="P417" s="80">
        <v>0</v>
      </c>
      <c r="Q417" s="80">
        <v>0</v>
      </c>
      <c r="R417" s="124">
        <v>0</v>
      </c>
      <c r="S417" s="129">
        <v>25</v>
      </c>
      <c r="T417" s="80">
        <v>0</v>
      </c>
      <c r="U417" s="80">
        <v>0</v>
      </c>
      <c r="V417" s="80">
        <v>364</v>
      </c>
      <c r="W417" s="80">
        <v>8</v>
      </c>
      <c r="X417" s="124">
        <v>0</v>
      </c>
      <c r="Y417" s="131">
        <v>341</v>
      </c>
      <c r="Z417" s="127">
        <v>56</v>
      </c>
      <c r="AA417" s="134"/>
      <c r="AB417" s="56">
        <v>89</v>
      </c>
      <c r="AC417" s="56">
        <v>88</v>
      </c>
      <c r="AD417" s="56">
        <v>24</v>
      </c>
      <c r="AE417" s="56">
        <v>331</v>
      </c>
      <c r="AF417" s="135">
        <v>21</v>
      </c>
      <c r="AG417" s="136">
        <v>33.9</v>
      </c>
      <c r="AH417" s="55">
        <v>11.6</v>
      </c>
      <c r="AI417" s="136">
        <v>120</v>
      </c>
      <c r="AJ417" s="116">
        <f>SUM(AQ417:AU417)</f>
        <v>397</v>
      </c>
      <c r="AK417" s="136" t="s">
        <v>76</v>
      </c>
      <c r="AL417" s="54" t="s">
        <v>76</v>
      </c>
      <c r="AM417" s="55" t="s">
        <v>76</v>
      </c>
      <c r="AN417" s="136" t="s">
        <v>74</v>
      </c>
      <c r="AO417" s="54" t="s">
        <v>74</v>
      </c>
      <c r="AP417" s="55" t="s">
        <v>74</v>
      </c>
      <c r="AQ417" s="142">
        <v>38</v>
      </c>
      <c r="AR417" s="62">
        <v>112</v>
      </c>
      <c r="AS417" s="62">
        <v>205</v>
      </c>
      <c r="AT417" s="62">
        <v>24</v>
      </c>
      <c r="AU417" s="64">
        <v>18</v>
      </c>
      <c r="AV417" s="83">
        <f t="shared" si="143"/>
        <v>2</v>
      </c>
      <c r="AW417" s="80"/>
      <c r="AX417" s="80"/>
      <c r="AY417" s="80"/>
      <c r="AZ417" s="80"/>
      <c r="BA417" s="80">
        <v>2</v>
      </c>
      <c r="BB417" s="80"/>
      <c r="BC417" s="80"/>
      <c r="BD417" s="80"/>
      <c r="BE417" s="81"/>
    </row>
    <row r="418" spans="1:57" s="414" customFormat="1" ht="34" customHeight="1" thickBot="1" x14ac:dyDescent="0.25">
      <c r="A418" s="640"/>
      <c r="B418" s="642"/>
      <c r="C418" s="643"/>
      <c r="D418" s="75" t="s">
        <v>79</v>
      </c>
      <c r="E418" s="635"/>
      <c r="F418" s="638"/>
      <c r="G418" s="148">
        <f t="shared" si="136"/>
        <v>0</v>
      </c>
      <c r="H418" s="155">
        <f t="shared" si="142"/>
        <v>0</v>
      </c>
      <c r="I418" s="156"/>
      <c r="J418" s="156"/>
      <c r="K418" s="156"/>
      <c r="L418" s="157"/>
      <c r="M418" s="85">
        <f t="shared" si="137"/>
        <v>0</v>
      </c>
      <c r="N418" s="86"/>
      <c r="O418" s="86"/>
      <c r="P418" s="86"/>
      <c r="Q418" s="86"/>
      <c r="R418" s="125"/>
      <c r="S418" s="130"/>
      <c r="T418" s="87"/>
      <c r="U418" s="87"/>
      <c r="V418" s="87"/>
      <c r="W418" s="87"/>
      <c r="X418" s="126"/>
      <c r="Y418" s="129"/>
      <c r="Z418" s="124"/>
      <c r="AA418" s="136"/>
      <c r="AB418" s="54"/>
      <c r="AC418" s="54"/>
      <c r="AD418" s="54"/>
      <c r="AE418" s="54"/>
      <c r="AF418" s="55"/>
      <c r="AG418" s="139"/>
      <c r="AH418" s="140"/>
      <c r="AI418" s="137"/>
      <c r="AJ418" s="117">
        <f>SUM(AQ418:AU418)</f>
        <v>0</v>
      </c>
      <c r="AK418" s="137" t="s">
        <v>74</v>
      </c>
      <c r="AL418" s="90" t="s">
        <v>74</v>
      </c>
      <c r="AM418" s="138" t="s">
        <v>74</v>
      </c>
      <c r="AN418" s="137" t="s">
        <v>74</v>
      </c>
      <c r="AO418" s="90" t="s">
        <v>76</v>
      </c>
      <c r="AP418" s="138" t="s">
        <v>76</v>
      </c>
      <c r="AQ418" s="89"/>
      <c r="AR418" s="90"/>
      <c r="AS418" s="90"/>
      <c r="AT418" s="90"/>
      <c r="AU418" s="91"/>
      <c r="AV418" s="92">
        <f t="shared" si="143"/>
        <v>0</v>
      </c>
      <c r="AW418" s="87"/>
      <c r="AX418" s="87"/>
      <c r="AY418" s="87"/>
      <c r="AZ418" s="87"/>
      <c r="BA418" s="87"/>
      <c r="BB418" s="87"/>
      <c r="BC418" s="87"/>
      <c r="BD418" s="87"/>
      <c r="BE418" s="88"/>
    </row>
    <row r="419" spans="1:57" s="414" customFormat="1" ht="34" customHeight="1" x14ac:dyDescent="0.2">
      <c r="A419" s="640"/>
      <c r="B419" s="688" t="s">
        <v>234</v>
      </c>
      <c r="C419" s="630" t="s">
        <v>235</v>
      </c>
      <c r="D419" s="72" t="s">
        <v>73</v>
      </c>
      <c r="E419" s="633">
        <v>250</v>
      </c>
      <c r="F419" s="636">
        <f>E419-SUM(M419:M423)</f>
        <v>34</v>
      </c>
      <c r="G419" s="146">
        <f t="shared" si="136"/>
        <v>0</v>
      </c>
      <c r="H419" s="151">
        <f t="shared" si="142"/>
        <v>0</v>
      </c>
      <c r="I419" s="152"/>
      <c r="J419" s="152"/>
      <c r="K419" s="152"/>
      <c r="L419" s="66"/>
      <c r="M419" s="149">
        <f t="shared" si="137"/>
        <v>0</v>
      </c>
      <c r="N419" s="121"/>
      <c r="O419" s="121"/>
      <c r="P419" s="121"/>
      <c r="Q419" s="121"/>
      <c r="R419" s="122"/>
      <c r="S419" s="128"/>
      <c r="T419" s="121"/>
      <c r="U419" s="121"/>
      <c r="V419" s="77"/>
      <c r="W419" s="121"/>
      <c r="X419" s="122"/>
      <c r="Y419" s="128"/>
      <c r="Z419" s="122"/>
      <c r="AA419" s="70"/>
      <c r="AB419" s="77"/>
      <c r="AC419" s="77"/>
      <c r="AD419" s="77"/>
      <c r="AE419" s="77"/>
      <c r="AF419" s="71"/>
      <c r="AG419" s="70"/>
      <c r="AH419" s="71"/>
      <c r="AI419" s="70"/>
      <c r="AJ419" s="115">
        <f>SUM(AN419:AP419)</f>
        <v>0</v>
      </c>
      <c r="AK419" s="70" t="s">
        <v>74</v>
      </c>
      <c r="AL419" s="77" t="s">
        <v>74</v>
      </c>
      <c r="AM419" s="71" t="s">
        <v>74</v>
      </c>
      <c r="AN419" s="70"/>
      <c r="AO419" s="77"/>
      <c r="AP419" s="71"/>
      <c r="AQ419" s="67" t="s">
        <v>74</v>
      </c>
      <c r="AR419" s="68" t="s">
        <v>74</v>
      </c>
      <c r="AS419" s="68" t="s">
        <v>74</v>
      </c>
      <c r="AT419" s="68" t="s">
        <v>74</v>
      </c>
      <c r="AU419" s="69" t="s">
        <v>74</v>
      </c>
      <c r="AV419" s="103">
        <f t="shared" si="143"/>
        <v>0</v>
      </c>
      <c r="AW419" s="93"/>
      <c r="AX419" s="93"/>
      <c r="AY419" s="93"/>
      <c r="AZ419" s="93"/>
      <c r="BA419" s="93"/>
      <c r="BB419" s="93"/>
      <c r="BC419" s="93"/>
      <c r="BD419" s="93"/>
      <c r="BE419" s="78"/>
    </row>
    <row r="420" spans="1:57" s="414" customFormat="1" ht="34" customHeight="1" x14ac:dyDescent="0.2">
      <c r="A420" s="640"/>
      <c r="B420" s="689"/>
      <c r="C420" s="631"/>
      <c r="D420" s="73" t="s">
        <v>75</v>
      </c>
      <c r="E420" s="634"/>
      <c r="F420" s="637"/>
      <c r="G420" s="147">
        <f t="shared" si="136"/>
        <v>0</v>
      </c>
      <c r="H420" s="153">
        <f t="shared" si="142"/>
        <v>0</v>
      </c>
      <c r="I420" s="150"/>
      <c r="J420" s="150"/>
      <c r="K420" s="150"/>
      <c r="L420" s="154"/>
      <c r="M420" s="79">
        <f t="shared" si="137"/>
        <v>0</v>
      </c>
      <c r="N420" s="80"/>
      <c r="O420" s="80"/>
      <c r="P420" s="80"/>
      <c r="Q420" s="80"/>
      <c r="R420" s="124"/>
      <c r="S420" s="129"/>
      <c r="T420" s="54"/>
      <c r="U420" s="54"/>
      <c r="V420" s="80"/>
      <c r="W420" s="80"/>
      <c r="X420" s="124"/>
      <c r="Y420" s="131"/>
      <c r="Z420" s="127"/>
      <c r="AA420" s="134"/>
      <c r="AB420" s="56"/>
      <c r="AC420" s="56"/>
      <c r="AD420" s="56"/>
      <c r="AE420" s="56"/>
      <c r="AF420" s="135"/>
      <c r="AG420" s="136"/>
      <c r="AH420" s="55"/>
      <c r="AI420" s="136"/>
      <c r="AJ420" s="116">
        <f>SUM(AN420:AP420)</f>
        <v>0</v>
      </c>
      <c r="AK420" s="136" t="s">
        <v>76</v>
      </c>
      <c r="AL420" s="54" t="s">
        <v>76</v>
      </c>
      <c r="AM420" s="55" t="s">
        <v>76</v>
      </c>
      <c r="AN420" s="136"/>
      <c r="AO420" s="54"/>
      <c r="AP420" s="55"/>
      <c r="AQ420" s="82" t="s">
        <v>74</v>
      </c>
      <c r="AR420" s="54" t="s">
        <v>74</v>
      </c>
      <c r="AS420" s="54" t="s">
        <v>74</v>
      </c>
      <c r="AT420" s="54" t="s">
        <v>74</v>
      </c>
      <c r="AU420" s="58" t="s">
        <v>74</v>
      </c>
      <c r="AV420" s="83">
        <f t="shared" si="143"/>
        <v>0</v>
      </c>
      <c r="AW420" s="80"/>
      <c r="AX420" s="80"/>
      <c r="AY420" s="80"/>
      <c r="AZ420" s="80"/>
      <c r="BA420" s="80"/>
      <c r="BB420" s="80"/>
      <c r="BC420" s="80"/>
      <c r="BD420" s="80"/>
      <c r="BE420" s="81"/>
    </row>
    <row r="421" spans="1:57" s="414" customFormat="1" ht="34" customHeight="1" x14ac:dyDescent="0.2">
      <c r="A421" s="640"/>
      <c r="B421" s="689"/>
      <c r="C421" s="631"/>
      <c r="D421" s="73" t="s">
        <v>77</v>
      </c>
      <c r="E421" s="634"/>
      <c r="F421" s="637"/>
      <c r="G421" s="147">
        <f t="shared" si="136"/>
        <v>0</v>
      </c>
      <c r="H421" s="153">
        <f t="shared" si="142"/>
        <v>0</v>
      </c>
      <c r="I421" s="150"/>
      <c r="J421" s="150"/>
      <c r="K421" s="150"/>
      <c r="L421" s="154"/>
      <c r="M421" s="79">
        <f t="shared" si="137"/>
        <v>0</v>
      </c>
      <c r="N421" s="80"/>
      <c r="O421" s="80"/>
      <c r="P421" s="80"/>
      <c r="Q421" s="84"/>
      <c r="R421" s="124"/>
      <c r="S421" s="129"/>
      <c r="T421" s="80"/>
      <c r="U421" s="80"/>
      <c r="V421" s="80"/>
      <c r="W421" s="80"/>
      <c r="X421" s="124"/>
      <c r="Y421" s="131"/>
      <c r="Z421" s="127"/>
      <c r="AA421" s="134"/>
      <c r="AB421" s="56"/>
      <c r="AC421" s="56"/>
      <c r="AD421" s="56"/>
      <c r="AE421" s="56"/>
      <c r="AF421" s="135"/>
      <c r="AG421" s="136"/>
      <c r="AH421" s="55"/>
      <c r="AI421" s="136"/>
      <c r="AJ421" s="116">
        <f>SUM(AK421:AM421)</f>
        <v>0</v>
      </c>
      <c r="AK421" s="136"/>
      <c r="AL421" s="54"/>
      <c r="AM421" s="55"/>
      <c r="AN421" s="136" t="s">
        <v>74</v>
      </c>
      <c r="AO421" s="54" t="s">
        <v>74</v>
      </c>
      <c r="AP421" s="55" t="s">
        <v>74</v>
      </c>
      <c r="AQ421" s="82" t="s">
        <v>74</v>
      </c>
      <c r="AR421" s="54" t="s">
        <v>74</v>
      </c>
      <c r="AS421" s="54" t="s">
        <v>74</v>
      </c>
      <c r="AT421" s="54" t="s">
        <v>74</v>
      </c>
      <c r="AU421" s="58" t="s">
        <v>74</v>
      </c>
      <c r="AV421" s="83">
        <f t="shared" si="143"/>
        <v>0</v>
      </c>
      <c r="AW421" s="80"/>
      <c r="AX421" s="80"/>
      <c r="AY421" s="80"/>
      <c r="AZ421" s="80"/>
      <c r="BA421" s="80"/>
      <c r="BB421" s="80"/>
      <c r="BC421" s="80"/>
      <c r="BD421" s="80"/>
      <c r="BE421" s="81"/>
    </row>
    <row r="422" spans="1:57" s="414" customFormat="1" ht="34" customHeight="1" x14ac:dyDescent="0.2">
      <c r="A422" s="640"/>
      <c r="B422" s="689"/>
      <c r="C422" s="631"/>
      <c r="D422" s="73" t="s">
        <v>78</v>
      </c>
      <c r="E422" s="634"/>
      <c r="F422" s="637"/>
      <c r="G422" s="147">
        <f t="shared" si="136"/>
        <v>221</v>
      </c>
      <c r="H422" s="153">
        <f t="shared" si="142"/>
        <v>7</v>
      </c>
      <c r="I422" s="150">
        <v>5</v>
      </c>
      <c r="J422" s="150">
        <v>2</v>
      </c>
      <c r="K422" s="150">
        <v>0</v>
      </c>
      <c r="L422" s="154">
        <v>0</v>
      </c>
      <c r="M422" s="79">
        <f t="shared" si="137"/>
        <v>216</v>
      </c>
      <c r="N422" s="80">
        <v>0</v>
      </c>
      <c r="O422" s="80">
        <v>216</v>
      </c>
      <c r="P422" s="80">
        <v>0</v>
      </c>
      <c r="Q422" s="80">
        <v>0</v>
      </c>
      <c r="R422" s="124">
        <v>0</v>
      </c>
      <c r="S422" s="129">
        <v>43</v>
      </c>
      <c r="T422" s="80">
        <v>0</v>
      </c>
      <c r="U422" s="80">
        <v>0</v>
      </c>
      <c r="V422" s="80">
        <v>169</v>
      </c>
      <c r="W422" s="80">
        <v>4</v>
      </c>
      <c r="X422" s="124">
        <v>0</v>
      </c>
      <c r="Y422" s="131">
        <v>197</v>
      </c>
      <c r="Z422" s="127">
        <v>19</v>
      </c>
      <c r="AA422" s="134"/>
      <c r="AB422" s="56">
        <v>49</v>
      </c>
      <c r="AC422" s="56">
        <v>46</v>
      </c>
      <c r="AD422" s="56">
        <v>16</v>
      </c>
      <c r="AE422" s="56">
        <v>71</v>
      </c>
      <c r="AF422" s="135">
        <v>25</v>
      </c>
      <c r="AG422" s="136">
        <v>39.6</v>
      </c>
      <c r="AH422" s="55">
        <v>15.6</v>
      </c>
      <c r="AI422" s="136">
        <v>111.1</v>
      </c>
      <c r="AJ422" s="116">
        <f>SUM(AQ422:AU422)</f>
        <v>216</v>
      </c>
      <c r="AK422" s="136" t="s">
        <v>76</v>
      </c>
      <c r="AL422" s="54" t="s">
        <v>76</v>
      </c>
      <c r="AM422" s="55" t="s">
        <v>76</v>
      </c>
      <c r="AN422" s="136" t="s">
        <v>74</v>
      </c>
      <c r="AO422" s="54" t="s">
        <v>74</v>
      </c>
      <c r="AP422" s="55" t="s">
        <v>74</v>
      </c>
      <c r="AQ422" s="142">
        <v>8</v>
      </c>
      <c r="AR422" s="62">
        <v>47</v>
      </c>
      <c r="AS422" s="62">
        <v>78</v>
      </c>
      <c r="AT422" s="62">
        <v>61</v>
      </c>
      <c r="AU422" s="64">
        <v>22</v>
      </c>
      <c r="AV422" s="83">
        <f t="shared" si="143"/>
        <v>5</v>
      </c>
      <c r="AW422" s="80"/>
      <c r="AX422" s="80"/>
      <c r="AY422" s="80">
        <v>1</v>
      </c>
      <c r="AZ422" s="80"/>
      <c r="BA422" s="80">
        <v>2</v>
      </c>
      <c r="BB422" s="80"/>
      <c r="BC422" s="80"/>
      <c r="BD422" s="80">
        <v>2</v>
      </c>
      <c r="BE422" s="81"/>
    </row>
    <row r="423" spans="1:57" s="414" customFormat="1" ht="34" customHeight="1" thickBot="1" x14ac:dyDescent="0.25">
      <c r="A423" s="640"/>
      <c r="B423" s="689"/>
      <c r="C423" s="643"/>
      <c r="D423" s="75" t="s">
        <v>79</v>
      </c>
      <c r="E423" s="635"/>
      <c r="F423" s="638"/>
      <c r="G423" s="148">
        <f t="shared" si="136"/>
        <v>0</v>
      </c>
      <c r="H423" s="155">
        <f t="shared" si="142"/>
        <v>0</v>
      </c>
      <c r="I423" s="156"/>
      <c r="J423" s="156"/>
      <c r="K423" s="156"/>
      <c r="L423" s="157"/>
      <c r="M423" s="85">
        <f t="shared" si="137"/>
        <v>0</v>
      </c>
      <c r="N423" s="86"/>
      <c r="O423" s="86"/>
      <c r="P423" s="86"/>
      <c r="Q423" s="86"/>
      <c r="R423" s="125"/>
      <c r="S423" s="130"/>
      <c r="T423" s="87"/>
      <c r="U423" s="87"/>
      <c r="V423" s="87"/>
      <c r="W423" s="87"/>
      <c r="X423" s="126"/>
      <c r="Y423" s="129"/>
      <c r="Z423" s="124"/>
      <c r="AA423" s="136"/>
      <c r="AB423" s="54"/>
      <c r="AC423" s="54"/>
      <c r="AD423" s="54"/>
      <c r="AE423" s="54"/>
      <c r="AF423" s="55"/>
      <c r="AG423" s="139"/>
      <c r="AH423" s="140"/>
      <c r="AI423" s="137"/>
      <c r="AJ423" s="117">
        <f>SUM(AQ423:AU423)</f>
        <v>0</v>
      </c>
      <c r="AK423" s="137" t="s">
        <v>74</v>
      </c>
      <c r="AL423" s="90" t="s">
        <v>74</v>
      </c>
      <c r="AM423" s="138" t="s">
        <v>74</v>
      </c>
      <c r="AN423" s="137" t="s">
        <v>74</v>
      </c>
      <c r="AO423" s="90" t="s">
        <v>76</v>
      </c>
      <c r="AP423" s="138" t="s">
        <v>76</v>
      </c>
      <c r="AQ423" s="89"/>
      <c r="AR423" s="90"/>
      <c r="AS423" s="90"/>
      <c r="AT423" s="90"/>
      <c r="AU423" s="91"/>
      <c r="AV423" s="92">
        <f t="shared" si="143"/>
        <v>0</v>
      </c>
      <c r="AW423" s="87"/>
      <c r="AX423" s="87"/>
      <c r="AY423" s="87"/>
      <c r="AZ423" s="87"/>
      <c r="BA423" s="87"/>
      <c r="BB423" s="87"/>
      <c r="BC423" s="87"/>
      <c r="BD423" s="87"/>
      <c r="BE423" s="88"/>
    </row>
    <row r="424" spans="1:57" s="414" customFormat="1" ht="34" customHeight="1" x14ac:dyDescent="0.2">
      <c r="A424" s="640"/>
      <c r="B424" s="688" t="s">
        <v>236</v>
      </c>
      <c r="C424" s="574" t="s">
        <v>237</v>
      </c>
      <c r="D424" s="72" t="s">
        <v>73</v>
      </c>
      <c r="E424" s="633">
        <v>90</v>
      </c>
      <c r="F424" s="636">
        <f>E424-SUM(M424:M428)</f>
        <v>5</v>
      </c>
      <c r="G424" s="146">
        <f t="shared" si="136"/>
        <v>0</v>
      </c>
      <c r="H424" s="151">
        <f t="shared" si="142"/>
        <v>0</v>
      </c>
      <c r="I424" s="152"/>
      <c r="J424" s="152"/>
      <c r="K424" s="152"/>
      <c r="L424" s="66"/>
      <c r="M424" s="149">
        <f t="shared" si="137"/>
        <v>0</v>
      </c>
      <c r="N424" s="121"/>
      <c r="O424" s="121"/>
      <c r="P424" s="121"/>
      <c r="Q424" s="121"/>
      <c r="R424" s="122"/>
      <c r="S424" s="128"/>
      <c r="T424" s="121"/>
      <c r="U424" s="121"/>
      <c r="V424" s="77"/>
      <c r="W424" s="121"/>
      <c r="X424" s="122"/>
      <c r="Y424" s="128"/>
      <c r="Z424" s="122"/>
      <c r="AA424" s="70"/>
      <c r="AB424" s="77"/>
      <c r="AC424" s="77"/>
      <c r="AD424" s="77"/>
      <c r="AE424" s="77"/>
      <c r="AF424" s="71"/>
      <c r="AG424" s="70"/>
      <c r="AH424" s="71"/>
      <c r="AI424" s="70"/>
      <c r="AJ424" s="115">
        <f>SUM(AN424:AP424)</f>
        <v>0</v>
      </c>
      <c r="AK424" s="70" t="s">
        <v>74</v>
      </c>
      <c r="AL424" s="77" t="s">
        <v>74</v>
      </c>
      <c r="AM424" s="71" t="s">
        <v>74</v>
      </c>
      <c r="AN424" s="70"/>
      <c r="AO424" s="77"/>
      <c r="AP424" s="71"/>
      <c r="AQ424" s="67" t="s">
        <v>74</v>
      </c>
      <c r="AR424" s="68" t="s">
        <v>74</v>
      </c>
      <c r="AS424" s="68" t="s">
        <v>74</v>
      </c>
      <c r="AT424" s="68" t="s">
        <v>74</v>
      </c>
      <c r="AU424" s="69" t="s">
        <v>74</v>
      </c>
      <c r="AV424" s="103">
        <f t="shared" si="143"/>
        <v>0</v>
      </c>
      <c r="AW424" s="93"/>
      <c r="AX424" s="93"/>
      <c r="AY424" s="93"/>
      <c r="AZ424" s="93"/>
      <c r="BA424" s="93"/>
      <c r="BB424" s="93"/>
      <c r="BC424" s="93"/>
      <c r="BD424" s="93"/>
      <c r="BE424" s="78"/>
    </row>
    <row r="425" spans="1:57" s="414" customFormat="1" ht="34" customHeight="1" x14ac:dyDescent="0.2">
      <c r="A425" s="640"/>
      <c r="B425" s="689"/>
      <c r="C425" s="575"/>
      <c r="D425" s="73" t="s">
        <v>75</v>
      </c>
      <c r="E425" s="634"/>
      <c r="F425" s="637"/>
      <c r="G425" s="147">
        <f t="shared" si="136"/>
        <v>0</v>
      </c>
      <c r="H425" s="153">
        <f t="shared" si="142"/>
        <v>0</v>
      </c>
      <c r="I425" s="150"/>
      <c r="J425" s="150"/>
      <c r="K425" s="150"/>
      <c r="L425" s="154"/>
      <c r="M425" s="79">
        <f t="shared" si="137"/>
        <v>0</v>
      </c>
      <c r="N425" s="80"/>
      <c r="O425" s="80"/>
      <c r="P425" s="80"/>
      <c r="Q425" s="80"/>
      <c r="R425" s="124"/>
      <c r="S425" s="129"/>
      <c r="T425" s="54"/>
      <c r="U425" s="54"/>
      <c r="V425" s="80"/>
      <c r="W425" s="80"/>
      <c r="X425" s="124"/>
      <c r="Y425" s="131"/>
      <c r="Z425" s="127"/>
      <c r="AA425" s="134"/>
      <c r="AB425" s="56"/>
      <c r="AC425" s="56"/>
      <c r="AD425" s="56"/>
      <c r="AE425" s="56"/>
      <c r="AF425" s="135"/>
      <c r="AG425" s="136"/>
      <c r="AH425" s="55"/>
      <c r="AI425" s="136"/>
      <c r="AJ425" s="116">
        <f>SUM(AN425:AP425)</f>
        <v>0</v>
      </c>
      <c r="AK425" s="136" t="s">
        <v>76</v>
      </c>
      <c r="AL425" s="54" t="s">
        <v>76</v>
      </c>
      <c r="AM425" s="55" t="s">
        <v>76</v>
      </c>
      <c r="AN425" s="136"/>
      <c r="AO425" s="54"/>
      <c r="AP425" s="55"/>
      <c r="AQ425" s="82" t="s">
        <v>74</v>
      </c>
      <c r="AR425" s="54" t="s">
        <v>74</v>
      </c>
      <c r="AS425" s="54" t="s">
        <v>74</v>
      </c>
      <c r="AT425" s="54" t="s">
        <v>74</v>
      </c>
      <c r="AU425" s="58" t="s">
        <v>74</v>
      </c>
      <c r="AV425" s="83">
        <f t="shared" si="143"/>
        <v>0</v>
      </c>
      <c r="AW425" s="80"/>
      <c r="AX425" s="80"/>
      <c r="AY425" s="80"/>
      <c r="AZ425" s="80"/>
      <c r="BA425" s="80"/>
      <c r="BB425" s="80"/>
      <c r="BC425" s="80"/>
      <c r="BD425" s="80"/>
      <c r="BE425" s="81"/>
    </row>
    <row r="426" spans="1:57" s="414" customFormat="1" ht="34" customHeight="1" x14ac:dyDescent="0.2">
      <c r="A426" s="640"/>
      <c r="B426" s="689"/>
      <c r="C426" s="575"/>
      <c r="D426" s="73" t="s">
        <v>77</v>
      </c>
      <c r="E426" s="634"/>
      <c r="F426" s="637"/>
      <c r="G426" s="147">
        <f t="shared" si="136"/>
        <v>0</v>
      </c>
      <c r="H426" s="153">
        <f t="shared" si="142"/>
        <v>0</v>
      </c>
      <c r="I426" s="150"/>
      <c r="J426" s="150"/>
      <c r="K426" s="150"/>
      <c r="L426" s="154"/>
      <c r="M426" s="79">
        <f t="shared" si="137"/>
        <v>0</v>
      </c>
      <c r="N426" s="80"/>
      <c r="O426" s="80"/>
      <c r="P426" s="80"/>
      <c r="Q426" s="84"/>
      <c r="R426" s="124"/>
      <c r="S426" s="129"/>
      <c r="T426" s="80"/>
      <c r="U426" s="80"/>
      <c r="V426" s="80"/>
      <c r="W426" s="80"/>
      <c r="X426" s="124"/>
      <c r="Y426" s="131"/>
      <c r="Z426" s="127"/>
      <c r="AA426" s="134"/>
      <c r="AB426" s="56"/>
      <c r="AC426" s="56"/>
      <c r="AD426" s="56"/>
      <c r="AE426" s="56"/>
      <c r="AF426" s="135"/>
      <c r="AG426" s="136"/>
      <c r="AH426" s="55"/>
      <c r="AI426" s="136"/>
      <c r="AJ426" s="116">
        <f>SUM(AK426:AM426)</f>
        <v>0</v>
      </c>
      <c r="AK426" s="136"/>
      <c r="AL426" s="54"/>
      <c r="AM426" s="55"/>
      <c r="AN426" s="136" t="s">
        <v>74</v>
      </c>
      <c r="AO426" s="54" t="s">
        <v>74</v>
      </c>
      <c r="AP426" s="55" t="s">
        <v>74</v>
      </c>
      <c r="AQ426" s="82" t="s">
        <v>74</v>
      </c>
      <c r="AR426" s="54" t="s">
        <v>74</v>
      </c>
      <c r="AS426" s="54" t="s">
        <v>74</v>
      </c>
      <c r="AT426" s="54" t="s">
        <v>74</v>
      </c>
      <c r="AU426" s="58" t="s">
        <v>74</v>
      </c>
      <c r="AV426" s="83">
        <f t="shared" si="143"/>
        <v>0</v>
      </c>
      <c r="AW426" s="80"/>
      <c r="AX426" s="80"/>
      <c r="AY426" s="80"/>
      <c r="AZ426" s="80"/>
      <c r="BA426" s="80"/>
      <c r="BB426" s="80"/>
      <c r="BC426" s="80"/>
      <c r="BD426" s="80"/>
      <c r="BE426" s="81"/>
    </row>
    <row r="427" spans="1:57" s="414" customFormat="1" ht="34" customHeight="1" x14ac:dyDescent="0.2">
      <c r="A427" s="640"/>
      <c r="B427" s="689"/>
      <c r="C427" s="575"/>
      <c r="D427" s="73" t="s">
        <v>78</v>
      </c>
      <c r="E427" s="634"/>
      <c r="F427" s="637"/>
      <c r="G427" s="147">
        <f t="shared" si="136"/>
        <v>88</v>
      </c>
      <c r="H427" s="153">
        <f t="shared" si="142"/>
        <v>0</v>
      </c>
      <c r="I427" s="150">
        <v>0</v>
      </c>
      <c r="J427" s="150">
        <v>0</v>
      </c>
      <c r="K427" s="150">
        <v>0</v>
      </c>
      <c r="L427" s="154">
        <v>0</v>
      </c>
      <c r="M427" s="79">
        <f t="shared" si="137"/>
        <v>85</v>
      </c>
      <c r="N427" s="80">
        <v>0</v>
      </c>
      <c r="O427" s="80">
        <v>85</v>
      </c>
      <c r="P427" s="80">
        <v>0</v>
      </c>
      <c r="Q427" s="80">
        <v>0</v>
      </c>
      <c r="R427" s="124">
        <v>0</v>
      </c>
      <c r="S427" s="129">
        <v>12</v>
      </c>
      <c r="T427" s="80">
        <v>0</v>
      </c>
      <c r="U427" s="80">
        <v>0</v>
      </c>
      <c r="V427" s="80">
        <v>73</v>
      </c>
      <c r="W427" s="80">
        <v>0</v>
      </c>
      <c r="X427" s="124">
        <v>0</v>
      </c>
      <c r="Y427" s="131">
        <v>77</v>
      </c>
      <c r="Z427" s="127">
        <v>8</v>
      </c>
      <c r="AA427" s="134"/>
      <c r="AB427" s="56">
        <v>15</v>
      </c>
      <c r="AC427" s="56">
        <v>15</v>
      </c>
      <c r="AD427" s="56">
        <v>0</v>
      </c>
      <c r="AE427" s="56">
        <v>16</v>
      </c>
      <c r="AF427" s="135">
        <v>0</v>
      </c>
      <c r="AG427" s="136">
        <v>42</v>
      </c>
      <c r="AH427" s="55">
        <v>15</v>
      </c>
      <c r="AI427" s="136">
        <v>98</v>
      </c>
      <c r="AJ427" s="116">
        <f>SUM(AQ427:AU427)</f>
        <v>85</v>
      </c>
      <c r="AK427" s="136" t="s">
        <v>76</v>
      </c>
      <c r="AL427" s="54" t="s">
        <v>76</v>
      </c>
      <c r="AM427" s="55" t="s">
        <v>76</v>
      </c>
      <c r="AN427" s="136" t="s">
        <v>74</v>
      </c>
      <c r="AO427" s="54" t="s">
        <v>74</v>
      </c>
      <c r="AP427" s="55" t="s">
        <v>74</v>
      </c>
      <c r="AQ427" s="142">
        <v>11</v>
      </c>
      <c r="AR427" s="62">
        <v>25</v>
      </c>
      <c r="AS427" s="62">
        <v>23</v>
      </c>
      <c r="AT427" s="62">
        <v>22</v>
      </c>
      <c r="AU427" s="64">
        <v>4</v>
      </c>
      <c r="AV427" s="83">
        <f t="shared" si="143"/>
        <v>3</v>
      </c>
      <c r="AW427" s="80"/>
      <c r="AX427" s="80"/>
      <c r="AY427" s="80"/>
      <c r="AZ427" s="80"/>
      <c r="BA427" s="80"/>
      <c r="BB427" s="80"/>
      <c r="BC427" s="80">
        <v>1</v>
      </c>
      <c r="BD427" s="80"/>
      <c r="BE427" s="81">
        <v>2</v>
      </c>
    </row>
    <row r="428" spans="1:57" s="414" customFormat="1" ht="34" customHeight="1" thickBot="1" x14ac:dyDescent="0.25">
      <c r="A428" s="640"/>
      <c r="B428" s="690"/>
      <c r="C428" s="580"/>
      <c r="D428" s="76" t="s">
        <v>79</v>
      </c>
      <c r="E428" s="635"/>
      <c r="F428" s="638"/>
      <c r="G428" s="148">
        <f t="shared" si="136"/>
        <v>0</v>
      </c>
      <c r="H428" s="155">
        <f t="shared" si="142"/>
        <v>0</v>
      </c>
      <c r="I428" s="156"/>
      <c r="J428" s="156"/>
      <c r="K428" s="156"/>
      <c r="L428" s="157"/>
      <c r="M428" s="85">
        <f t="shared" si="137"/>
        <v>0</v>
      </c>
      <c r="N428" s="86"/>
      <c r="O428" s="86"/>
      <c r="P428" s="86"/>
      <c r="Q428" s="86"/>
      <c r="R428" s="125"/>
      <c r="S428" s="130"/>
      <c r="T428" s="87"/>
      <c r="U428" s="87"/>
      <c r="V428" s="87"/>
      <c r="W428" s="87"/>
      <c r="X428" s="126"/>
      <c r="Y428" s="129"/>
      <c r="Z428" s="124"/>
      <c r="AA428" s="136"/>
      <c r="AB428" s="54"/>
      <c r="AC428" s="54"/>
      <c r="AD428" s="54"/>
      <c r="AE428" s="54"/>
      <c r="AF428" s="55"/>
      <c r="AG428" s="139"/>
      <c r="AH428" s="140"/>
      <c r="AI428" s="137"/>
      <c r="AJ428" s="117">
        <f>SUM(AQ428:AU428)</f>
        <v>0</v>
      </c>
      <c r="AK428" s="137" t="s">
        <v>74</v>
      </c>
      <c r="AL428" s="90" t="s">
        <v>74</v>
      </c>
      <c r="AM428" s="138" t="s">
        <v>74</v>
      </c>
      <c r="AN428" s="137" t="s">
        <v>74</v>
      </c>
      <c r="AO428" s="90" t="s">
        <v>76</v>
      </c>
      <c r="AP428" s="138" t="s">
        <v>76</v>
      </c>
      <c r="AQ428" s="89"/>
      <c r="AR428" s="90"/>
      <c r="AS428" s="90"/>
      <c r="AT428" s="90"/>
      <c r="AU428" s="91"/>
      <c r="AV428" s="92">
        <f t="shared" si="143"/>
        <v>0</v>
      </c>
      <c r="AW428" s="87"/>
      <c r="AX428" s="87"/>
      <c r="AY428" s="87"/>
      <c r="AZ428" s="87"/>
      <c r="BA428" s="87"/>
      <c r="BB428" s="87"/>
      <c r="BC428" s="87"/>
      <c r="BD428" s="87"/>
      <c r="BE428" s="88"/>
    </row>
    <row r="429" spans="1:57" s="414" customFormat="1" ht="34" customHeight="1" x14ac:dyDescent="0.2">
      <c r="A429" s="640"/>
      <c r="B429" s="688" t="s">
        <v>238</v>
      </c>
      <c r="C429" s="574" t="s">
        <v>239</v>
      </c>
      <c r="D429" s="72" t="s">
        <v>73</v>
      </c>
      <c r="E429" s="633">
        <v>41</v>
      </c>
      <c r="F429" s="636">
        <f>E429-SUM(M429:M433)</f>
        <v>-2</v>
      </c>
      <c r="G429" s="146">
        <f t="shared" si="136"/>
        <v>0</v>
      </c>
      <c r="H429" s="151">
        <f t="shared" si="142"/>
        <v>0</v>
      </c>
      <c r="I429" s="152"/>
      <c r="J429" s="152"/>
      <c r="K429" s="152"/>
      <c r="L429" s="66"/>
      <c r="M429" s="149">
        <f t="shared" si="137"/>
        <v>0</v>
      </c>
      <c r="N429" s="121"/>
      <c r="O429" s="121"/>
      <c r="P429" s="121"/>
      <c r="Q429" s="121"/>
      <c r="R429" s="122"/>
      <c r="S429" s="128"/>
      <c r="T429" s="121"/>
      <c r="U429" s="121"/>
      <c r="V429" s="77"/>
      <c r="W429" s="121"/>
      <c r="X429" s="122"/>
      <c r="Y429" s="128"/>
      <c r="Z429" s="122"/>
      <c r="AA429" s="70"/>
      <c r="AB429" s="77"/>
      <c r="AC429" s="77"/>
      <c r="AD429" s="77"/>
      <c r="AE429" s="77"/>
      <c r="AF429" s="71"/>
      <c r="AG429" s="70"/>
      <c r="AH429" s="71"/>
      <c r="AI429" s="70"/>
      <c r="AJ429" s="115">
        <f>SUM(AN429:AP429)</f>
        <v>0</v>
      </c>
      <c r="AK429" s="70" t="s">
        <v>74</v>
      </c>
      <c r="AL429" s="77" t="s">
        <v>74</v>
      </c>
      <c r="AM429" s="71" t="s">
        <v>74</v>
      </c>
      <c r="AN429" s="70"/>
      <c r="AO429" s="77"/>
      <c r="AP429" s="71"/>
      <c r="AQ429" s="67" t="s">
        <v>74</v>
      </c>
      <c r="AR429" s="68" t="s">
        <v>74</v>
      </c>
      <c r="AS429" s="68" t="s">
        <v>74</v>
      </c>
      <c r="AT429" s="68" t="s">
        <v>74</v>
      </c>
      <c r="AU429" s="69" t="s">
        <v>74</v>
      </c>
      <c r="AV429" s="103">
        <f t="shared" ref="AV429:AV443" si="144">SUM(AW429:BE429)</f>
        <v>0</v>
      </c>
      <c r="AW429" s="93"/>
      <c r="AX429" s="93"/>
      <c r="AY429" s="93"/>
      <c r="AZ429" s="93"/>
      <c r="BA429" s="93"/>
      <c r="BB429" s="93"/>
      <c r="BC429" s="93"/>
      <c r="BD429" s="93"/>
      <c r="BE429" s="78"/>
    </row>
    <row r="430" spans="1:57" s="414" customFormat="1" ht="34" customHeight="1" x14ac:dyDescent="0.2">
      <c r="A430" s="640"/>
      <c r="B430" s="689"/>
      <c r="C430" s="575"/>
      <c r="D430" s="73" t="s">
        <v>75</v>
      </c>
      <c r="E430" s="634"/>
      <c r="F430" s="637"/>
      <c r="G430" s="147">
        <f t="shared" si="136"/>
        <v>0</v>
      </c>
      <c r="H430" s="153">
        <f t="shared" si="142"/>
        <v>0</v>
      </c>
      <c r="I430" s="150"/>
      <c r="J430" s="150"/>
      <c r="K430" s="150"/>
      <c r="L430" s="154"/>
      <c r="M430" s="79">
        <f t="shared" si="137"/>
        <v>0</v>
      </c>
      <c r="N430" s="80"/>
      <c r="O430" s="80"/>
      <c r="P430" s="80"/>
      <c r="Q430" s="80"/>
      <c r="R430" s="124"/>
      <c r="S430" s="129"/>
      <c r="T430" s="54"/>
      <c r="U430" s="54"/>
      <c r="V430" s="80"/>
      <c r="W430" s="80"/>
      <c r="X430" s="124"/>
      <c r="Y430" s="131"/>
      <c r="Z430" s="127"/>
      <c r="AA430" s="134"/>
      <c r="AB430" s="56"/>
      <c r="AC430" s="56"/>
      <c r="AD430" s="56"/>
      <c r="AE430" s="56"/>
      <c r="AF430" s="135"/>
      <c r="AG430" s="136"/>
      <c r="AH430" s="55"/>
      <c r="AI430" s="136"/>
      <c r="AJ430" s="116">
        <f>SUM(AN430:AP430)</f>
        <v>0</v>
      </c>
      <c r="AK430" s="136" t="s">
        <v>76</v>
      </c>
      <c r="AL430" s="54" t="s">
        <v>76</v>
      </c>
      <c r="AM430" s="55" t="s">
        <v>76</v>
      </c>
      <c r="AN430" s="136"/>
      <c r="AO430" s="54"/>
      <c r="AP430" s="55"/>
      <c r="AQ430" s="82" t="s">
        <v>74</v>
      </c>
      <c r="AR430" s="54" t="s">
        <v>74</v>
      </c>
      <c r="AS430" s="54" t="s">
        <v>74</v>
      </c>
      <c r="AT430" s="54" t="s">
        <v>74</v>
      </c>
      <c r="AU430" s="58" t="s">
        <v>74</v>
      </c>
      <c r="AV430" s="83">
        <f t="shared" si="144"/>
        <v>0</v>
      </c>
      <c r="AW430" s="80"/>
      <c r="AX430" s="80"/>
      <c r="AY430" s="80"/>
      <c r="AZ430" s="80"/>
      <c r="BA430" s="80"/>
      <c r="BB430" s="80"/>
      <c r="BC430" s="80"/>
      <c r="BD430" s="80"/>
      <c r="BE430" s="81"/>
    </row>
    <row r="431" spans="1:57" s="414" customFormat="1" ht="34" customHeight="1" x14ac:dyDescent="0.2">
      <c r="A431" s="640"/>
      <c r="B431" s="689"/>
      <c r="C431" s="575"/>
      <c r="D431" s="73" t="s">
        <v>77</v>
      </c>
      <c r="E431" s="634"/>
      <c r="F431" s="637"/>
      <c r="G431" s="147">
        <f t="shared" si="136"/>
        <v>0</v>
      </c>
      <c r="H431" s="153">
        <f t="shared" si="142"/>
        <v>0</v>
      </c>
      <c r="I431" s="150"/>
      <c r="J431" s="150"/>
      <c r="K431" s="150"/>
      <c r="L431" s="154"/>
      <c r="M431" s="79">
        <f t="shared" si="137"/>
        <v>0</v>
      </c>
      <c r="N431" s="80"/>
      <c r="O431" s="80"/>
      <c r="P431" s="80"/>
      <c r="Q431" s="84"/>
      <c r="R431" s="124"/>
      <c r="S431" s="129"/>
      <c r="T431" s="80"/>
      <c r="U431" s="80"/>
      <c r="V431" s="80"/>
      <c r="W431" s="80"/>
      <c r="X431" s="124"/>
      <c r="Y431" s="131"/>
      <c r="Z431" s="127"/>
      <c r="AA431" s="134"/>
      <c r="AB431" s="56"/>
      <c r="AC431" s="56"/>
      <c r="AD431" s="56"/>
      <c r="AE431" s="56"/>
      <c r="AF431" s="135"/>
      <c r="AG431" s="136"/>
      <c r="AH431" s="55"/>
      <c r="AI431" s="136"/>
      <c r="AJ431" s="116">
        <f>SUM(AK431:AM431)</f>
        <v>0</v>
      </c>
      <c r="AK431" s="136"/>
      <c r="AL431" s="54"/>
      <c r="AM431" s="55"/>
      <c r="AN431" s="136" t="s">
        <v>74</v>
      </c>
      <c r="AO431" s="54" t="s">
        <v>74</v>
      </c>
      <c r="AP431" s="55" t="s">
        <v>74</v>
      </c>
      <c r="AQ431" s="82" t="s">
        <v>74</v>
      </c>
      <c r="AR431" s="54" t="s">
        <v>74</v>
      </c>
      <c r="AS431" s="54" t="s">
        <v>74</v>
      </c>
      <c r="AT431" s="54" t="s">
        <v>74</v>
      </c>
      <c r="AU431" s="58" t="s">
        <v>74</v>
      </c>
      <c r="AV431" s="83">
        <f t="shared" si="144"/>
        <v>0</v>
      </c>
      <c r="AW431" s="80"/>
      <c r="AX431" s="80"/>
      <c r="AY431" s="80"/>
      <c r="AZ431" s="80"/>
      <c r="BA431" s="80"/>
      <c r="BB431" s="80"/>
      <c r="BC431" s="80"/>
      <c r="BD431" s="80"/>
      <c r="BE431" s="81"/>
    </row>
    <row r="432" spans="1:57" s="414" customFormat="1" ht="34" customHeight="1" x14ac:dyDescent="0.2">
      <c r="A432" s="640"/>
      <c r="B432" s="689"/>
      <c r="C432" s="575"/>
      <c r="D432" s="73" t="s">
        <v>78</v>
      </c>
      <c r="E432" s="634"/>
      <c r="F432" s="637"/>
      <c r="G432" s="147">
        <f t="shared" si="136"/>
        <v>44</v>
      </c>
      <c r="H432" s="153">
        <f t="shared" si="142"/>
        <v>0</v>
      </c>
      <c r="I432" s="150"/>
      <c r="J432" s="150">
        <v>0</v>
      </c>
      <c r="K432" s="150">
        <v>0</v>
      </c>
      <c r="L432" s="154">
        <v>0</v>
      </c>
      <c r="M432" s="79">
        <f t="shared" si="137"/>
        <v>43</v>
      </c>
      <c r="N432" s="80">
        <v>0</v>
      </c>
      <c r="O432" s="80">
        <v>43</v>
      </c>
      <c r="P432" s="80">
        <v>0</v>
      </c>
      <c r="Q432" s="80">
        <v>0</v>
      </c>
      <c r="R432" s="124">
        <v>0</v>
      </c>
      <c r="S432" s="129">
        <v>6</v>
      </c>
      <c r="T432" s="80">
        <v>0</v>
      </c>
      <c r="U432" s="80">
        <v>0</v>
      </c>
      <c r="V432" s="80">
        <v>37</v>
      </c>
      <c r="W432" s="80">
        <v>0</v>
      </c>
      <c r="X432" s="124">
        <v>0</v>
      </c>
      <c r="Y432" s="131">
        <v>38</v>
      </c>
      <c r="Z432" s="127">
        <v>5</v>
      </c>
      <c r="AA432" s="134"/>
      <c r="AB432" s="56">
        <v>9</v>
      </c>
      <c r="AC432" s="56">
        <v>9</v>
      </c>
      <c r="AD432" s="56">
        <v>4</v>
      </c>
      <c r="AE432" s="56">
        <v>33</v>
      </c>
      <c r="AF432" s="135">
        <v>4</v>
      </c>
      <c r="AG432" s="136">
        <v>38</v>
      </c>
      <c r="AH432" s="55">
        <v>15</v>
      </c>
      <c r="AI432" s="136">
        <v>90</v>
      </c>
      <c r="AJ432" s="116">
        <f>SUM(AQ432:AU432)</f>
        <v>43</v>
      </c>
      <c r="AK432" s="136" t="s">
        <v>76</v>
      </c>
      <c r="AL432" s="54" t="s">
        <v>76</v>
      </c>
      <c r="AM432" s="55" t="s">
        <v>76</v>
      </c>
      <c r="AN432" s="136" t="s">
        <v>74</v>
      </c>
      <c r="AO432" s="54" t="s">
        <v>74</v>
      </c>
      <c r="AP432" s="55" t="s">
        <v>74</v>
      </c>
      <c r="AQ432" s="142">
        <v>2</v>
      </c>
      <c r="AR432" s="62">
        <v>9</v>
      </c>
      <c r="AS432" s="62">
        <v>26</v>
      </c>
      <c r="AT432" s="62">
        <v>6</v>
      </c>
      <c r="AU432" s="64">
        <v>0</v>
      </c>
      <c r="AV432" s="83">
        <f t="shared" si="144"/>
        <v>1</v>
      </c>
      <c r="AW432" s="80"/>
      <c r="AX432" s="80"/>
      <c r="AY432" s="80"/>
      <c r="AZ432" s="80"/>
      <c r="BA432" s="80"/>
      <c r="BB432" s="80"/>
      <c r="BC432" s="80"/>
      <c r="BD432" s="80">
        <v>1</v>
      </c>
      <c r="BE432" s="81"/>
    </row>
    <row r="433" spans="1:57" s="414" customFormat="1" ht="34" customHeight="1" thickBot="1" x14ac:dyDescent="0.25">
      <c r="A433" s="640"/>
      <c r="B433" s="690"/>
      <c r="C433" s="580"/>
      <c r="D433" s="76" t="s">
        <v>79</v>
      </c>
      <c r="E433" s="635"/>
      <c r="F433" s="638"/>
      <c r="G433" s="148">
        <f t="shared" si="136"/>
        <v>0</v>
      </c>
      <c r="H433" s="155">
        <f t="shared" si="142"/>
        <v>0</v>
      </c>
      <c r="I433" s="156"/>
      <c r="J433" s="156"/>
      <c r="K433" s="156"/>
      <c r="L433" s="157"/>
      <c r="M433" s="85">
        <f t="shared" si="137"/>
        <v>0</v>
      </c>
      <c r="N433" s="86"/>
      <c r="O433" s="86"/>
      <c r="P433" s="86"/>
      <c r="Q433" s="86"/>
      <c r="R433" s="125"/>
      <c r="S433" s="130"/>
      <c r="T433" s="87"/>
      <c r="U433" s="87"/>
      <c r="V433" s="87"/>
      <c r="W433" s="87"/>
      <c r="X433" s="126"/>
      <c r="Y433" s="129"/>
      <c r="Z433" s="124"/>
      <c r="AA433" s="136"/>
      <c r="AB433" s="54"/>
      <c r="AC433" s="54"/>
      <c r="AD433" s="54"/>
      <c r="AE433" s="54"/>
      <c r="AF433" s="55"/>
      <c r="AG433" s="139"/>
      <c r="AH433" s="140"/>
      <c r="AI433" s="137"/>
      <c r="AJ433" s="117">
        <f>SUM(AQ433:AU433)</f>
        <v>0</v>
      </c>
      <c r="AK433" s="137" t="s">
        <v>74</v>
      </c>
      <c r="AL433" s="90" t="s">
        <v>74</v>
      </c>
      <c r="AM433" s="138" t="s">
        <v>74</v>
      </c>
      <c r="AN433" s="137" t="s">
        <v>74</v>
      </c>
      <c r="AO433" s="90" t="s">
        <v>76</v>
      </c>
      <c r="AP433" s="138" t="s">
        <v>76</v>
      </c>
      <c r="AQ433" s="89"/>
      <c r="AR433" s="90"/>
      <c r="AS433" s="90"/>
      <c r="AT433" s="90"/>
      <c r="AU433" s="91"/>
      <c r="AV433" s="92">
        <f t="shared" si="144"/>
        <v>0</v>
      </c>
      <c r="AW433" s="87"/>
      <c r="AX433" s="87"/>
      <c r="AY433" s="87"/>
      <c r="AZ433" s="87"/>
      <c r="BA433" s="87"/>
      <c r="BB433" s="87"/>
      <c r="BC433" s="87"/>
      <c r="BD433" s="87"/>
      <c r="BE433" s="88"/>
    </row>
    <row r="434" spans="1:57" s="414" customFormat="1" ht="34" customHeight="1" x14ac:dyDescent="0.2">
      <c r="A434" s="640"/>
      <c r="B434" s="688" t="s">
        <v>240</v>
      </c>
      <c r="C434" s="574" t="s">
        <v>241</v>
      </c>
      <c r="D434" s="72" t="s">
        <v>73</v>
      </c>
      <c r="E434" s="633">
        <v>30</v>
      </c>
      <c r="F434" s="636">
        <f>E434-SUM(M434:M438)</f>
        <v>13</v>
      </c>
      <c r="G434" s="146">
        <f t="shared" si="136"/>
        <v>0</v>
      </c>
      <c r="H434" s="151">
        <f t="shared" si="142"/>
        <v>0</v>
      </c>
      <c r="I434" s="152"/>
      <c r="J434" s="152"/>
      <c r="K434" s="152"/>
      <c r="L434" s="66"/>
      <c r="M434" s="149">
        <f t="shared" si="137"/>
        <v>0</v>
      </c>
      <c r="N434" s="121"/>
      <c r="O434" s="121"/>
      <c r="P434" s="121"/>
      <c r="Q434" s="121"/>
      <c r="R434" s="122"/>
      <c r="S434" s="128"/>
      <c r="T434" s="121"/>
      <c r="U434" s="121"/>
      <c r="V434" s="77"/>
      <c r="W434" s="121"/>
      <c r="X434" s="122"/>
      <c r="Y434" s="128"/>
      <c r="Z434" s="122"/>
      <c r="AA434" s="70"/>
      <c r="AB434" s="77"/>
      <c r="AC434" s="77"/>
      <c r="AD434" s="77"/>
      <c r="AE434" s="77"/>
      <c r="AF434" s="71"/>
      <c r="AG434" s="70"/>
      <c r="AH434" s="71"/>
      <c r="AI434" s="70"/>
      <c r="AJ434" s="115">
        <f>SUM(AN434:AP434)</f>
        <v>0</v>
      </c>
      <c r="AK434" s="70" t="s">
        <v>74</v>
      </c>
      <c r="AL434" s="77" t="s">
        <v>74</v>
      </c>
      <c r="AM434" s="71" t="s">
        <v>74</v>
      </c>
      <c r="AN434" s="70"/>
      <c r="AO434" s="77"/>
      <c r="AP434" s="71"/>
      <c r="AQ434" s="67" t="s">
        <v>74</v>
      </c>
      <c r="AR434" s="68" t="s">
        <v>74</v>
      </c>
      <c r="AS434" s="68" t="s">
        <v>74</v>
      </c>
      <c r="AT434" s="68" t="s">
        <v>74</v>
      </c>
      <c r="AU434" s="69" t="s">
        <v>74</v>
      </c>
      <c r="AV434" s="103">
        <f t="shared" si="144"/>
        <v>0</v>
      </c>
      <c r="AW434" s="93"/>
      <c r="AX434" s="93"/>
      <c r="AY434" s="93"/>
      <c r="AZ434" s="93"/>
      <c r="BA434" s="93"/>
      <c r="BB434" s="93"/>
      <c r="BC434" s="93"/>
      <c r="BD434" s="93"/>
      <c r="BE434" s="78"/>
    </row>
    <row r="435" spans="1:57" s="414" customFormat="1" ht="34" customHeight="1" x14ac:dyDescent="0.2">
      <c r="A435" s="640"/>
      <c r="B435" s="689"/>
      <c r="C435" s="575"/>
      <c r="D435" s="73" t="s">
        <v>75</v>
      </c>
      <c r="E435" s="634"/>
      <c r="F435" s="637"/>
      <c r="G435" s="147">
        <f t="shared" si="136"/>
        <v>0</v>
      </c>
      <c r="H435" s="153">
        <f t="shared" si="142"/>
        <v>0</v>
      </c>
      <c r="I435" s="150"/>
      <c r="J435" s="150"/>
      <c r="K435" s="150"/>
      <c r="L435" s="154"/>
      <c r="M435" s="79">
        <f t="shared" si="137"/>
        <v>0</v>
      </c>
      <c r="N435" s="80"/>
      <c r="O435" s="80"/>
      <c r="P435" s="80"/>
      <c r="Q435" s="80"/>
      <c r="R435" s="124"/>
      <c r="S435" s="129"/>
      <c r="T435" s="54"/>
      <c r="U435" s="54"/>
      <c r="V435" s="80"/>
      <c r="W435" s="80"/>
      <c r="X435" s="124"/>
      <c r="Y435" s="131"/>
      <c r="Z435" s="127"/>
      <c r="AA435" s="134"/>
      <c r="AB435" s="56"/>
      <c r="AC435" s="56"/>
      <c r="AD435" s="56"/>
      <c r="AE435" s="56"/>
      <c r="AF435" s="135"/>
      <c r="AG435" s="136"/>
      <c r="AH435" s="55"/>
      <c r="AI435" s="136"/>
      <c r="AJ435" s="116">
        <f>SUM(AN435:AP435)</f>
        <v>0</v>
      </c>
      <c r="AK435" s="136" t="s">
        <v>76</v>
      </c>
      <c r="AL435" s="54" t="s">
        <v>76</v>
      </c>
      <c r="AM435" s="55" t="s">
        <v>76</v>
      </c>
      <c r="AN435" s="136"/>
      <c r="AO435" s="54"/>
      <c r="AP435" s="55"/>
      <c r="AQ435" s="82" t="s">
        <v>74</v>
      </c>
      <c r="AR435" s="54" t="s">
        <v>74</v>
      </c>
      <c r="AS435" s="54" t="s">
        <v>74</v>
      </c>
      <c r="AT435" s="54" t="s">
        <v>74</v>
      </c>
      <c r="AU435" s="58" t="s">
        <v>74</v>
      </c>
      <c r="AV435" s="83">
        <f t="shared" si="144"/>
        <v>0</v>
      </c>
      <c r="AW435" s="80"/>
      <c r="AX435" s="80"/>
      <c r="AY435" s="80"/>
      <c r="AZ435" s="80"/>
      <c r="BA435" s="80"/>
      <c r="BB435" s="80"/>
      <c r="BC435" s="80"/>
      <c r="BD435" s="80"/>
      <c r="BE435" s="81"/>
    </row>
    <row r="436" spans="1:57" s="414" customFormat="1" ht="34" customHeight="1" x14ac:dyDescent="0.2">
      <c r="A436" s="640"/>
      <c r="B436" s="689"/>
      <c r="C436" s="575"/>
      <c r="D436" s="73" t="s">
        <v>77</v>
      </c>
      <c r="E436" s="634"/>
      <c r="F436" s="637"/>
      <c r="G436" s="147">
        <f t="shared" si="136"/>
        <v>0</v>
      </c>
      <c r="H436" s="153">
        <f t="shared" si="142"/>
        <v>0</v>
      </c>
      <c r="I436" s="150"/>
      <c r="J436" s="150"/>
      <c r="K436" s="150"/>
      <c r="L436" s="154"/>
      <c r="M436" s="79">
        <f t="shared" si="137"/>
        <v>0</v>
      </c>
      <c r="N436" s="80"/>
      <c r="O436" s="80"/>
      <c r="P436" s="80"/>
      <c r="Q436" s="84"/>
      <c r="R436" s="124"/>
      <c r="S436" s="129"/>
      <c r="T436" s="80"/>
      <c r="U436" s="80"/>
      <c r="V436" s="80"/>
      <c r="W436" s="80"/>
      <c r="X436" s="124"/>
      <c r="Y436" s="131"/>
      <c r="Z436" s="127"/>
      <c r="AA436" s="134"/>
      <c r="AB436" s="56"/>
      <c r="AC436" s="56"/>
      <c r="AD436" s="56"/>
      <c r="AE436" s="56"/>
      <c r="AF436" s="135"/>
      <c r="AG436" s="136"/>
      <c r="AH436" s="55"/>
      <c r="AI436" s="136"/>
      <c r="AJ436" s="116">
        <f>SUM(AK436:AM436)</f>
        <v>0</v>
      </c>
      <c r="AK436" s="136"/>
      <c r="AL436" s="54"/>
      <c r="AM436" s="55"/>
      <c r="AN436" s="136" t="s">
        <v>74</v>
      </c>
      <c r="AO436" s="54" t="s">
        <v>74</v>
      </c>
      <c r="AP436" s="55" t="s">
        <v>74</v>
      </c>
      <c r="AQ436" s="82" t="s">
        <v>74</v>
      </c>
      <c r="AR436" s="54" t="s">
        <v>74</v>
      </c>
      <c r="AS436" s="54" t="s">
        <v>74</v>
      </c>
      <c r="AT436" s="54" t="s">
        <v>74</v>
      </c>
      <c r="AU436" s="58" t="s">
        <v>74</v>
      </c>
      <c r="AV436" s="83">
        <f t="shared" si="144"/>
        <v>0</v>
      </c>
      <c r="AW436" s="80"/>
      <c r="AX436" s="80"/>
      <c r="AY436" s="80"/>
      <c r="AZ436" s="80"/>
      <c r="BA436" s="80"/>
      <c r="BB436" s="80"/>
      <c r="BC436" s="80"/>
      <c r="BD436" s="80"/>
      <c r="BE436" s="81"/>
    </row>
    <row r="437" spans="1:57" s="414" customFormat="1" ht="34" customHeight="1" x14ac:dyDescent="0.2">
      <c r="A437" s="640"/>
      <c r="B437" s="689"/>
      <c r="C437" s="575"/>
      <c r="D437" s="73" t="s">
        <v>78</v>
      </c>
      <c r="E437" s="634"/>
      <c r="F437" s="637"/>
      <c r="G437" s="147">
        <f t="shared" si="136"/>
        <v>18</v>
      </c>
      <c r="H437" s="153">
        <f t="shared" si="142"/>
        <v>3</v>
      </c>
      <c r="I437" s="150">
        <v>3</v>
      </c>
      <c r="J437" s="150">
        <v>0</v>
      </c>
      <c r="K437" s="150">
        <v>0</v>
      </c>
      <c r="L437" s="154">
        <v>0</v>
      </c>
      <c r="M437" s="79">
        <f t="shared" si="137"/>
        <v>17</v>
      </c>
      <c r="N437" s="80">
        <v>0</v>
      </c>
      <c r="O437" s="80">
        <v>17</v>
      </c>
      <c r="P437" s="80">
        <v>0</v>
      </c>
      <c r="Q437" s="80">
        <v>0</v>
      </c>
      <c r="R437" s="124">
        <v>0</v>
      </c>
      <c r="S437" s="129">
        <v>3</v>
      </c>
      <c r="T437" s="80">
        <v>0</v>
      </c>
      <c r="U437" s="80">
        <v>0</v>
      </c>
      <c r="V437" s="80">
        <v>14</v>
      </c>
      <c r="W437" s="80">
        <v>0</v>
      </c>
      <c r="X437" s="124">
        <v>0</v>
      </c>
      <c r="Y437" s="131">
        <v>17</v>
      </c>
      <c r="Z437" s="127">
        <v>0</v>
      </c>
      <c r="AA437" s="134"/>
      <c r="AB437" s="56">
        <v>3</v>
      </c>
      <c r="AC437" s="56">
        <v>3</v>
      </c>
      <c r="AD437" s="56">
        <v>1</v>
      </c>
      <c r="AE437" s="56">
        <v>16</v>
      </c>
      <c r="AF437" s="135">
        <v>2</v>
      </c>
      <c r="AG437" s="136">
        <v>37</v>
      </c>
      <c r="AH437" s="55">
        <v>14</v>
      </c>
      <c r="AI437" s="136">
        <v>80</v>
      </c>
      <c r="AJ437" s="116">
        <f>SUM(AQ437:AU437)</f>
        <v>16</v>
      </c>
      <c r="AK437" s="136" t="s">
        <v>76</v>
      </c>
      <c r="AL437" s="54" t="s">
        <v>76</v>
      </c>
      <c r="AM437" s="55" t="s">
        <v>76</v>
      </c>
      <c r="AN437" s="136" t="s">
        <v>74</v>
      </c>
      <c r="AO437" s="54" t="s">
        <v>74</v>
      </c>
      <c r="AP437" s="55" t="s">
        <v>74</v>
      </c>
      <c r="AQ437" s="142">
        <v>3</v>
      </c>
      <c r="AR437" s="62">
        <v>7</v>
      </c>
      <c r="AS437" s="62">
        <v>4</v>
      </c>
      <c r="AT437" s="62">
        <v>1</v>
      </c>
      <c r="AU437" s="64">
        <v>1</v>
      </c>
      <c r="AV437" s="83">
        <f t="shared" si="144"/>
        <v>1</v>
      </c>
      <c r="AW437" s="80"/>
      <c r="AX437" s="80"/>
      <c r="AY437" s="80">
        <v>1</v>
      </c>
      <c r="AZ437" s="80"/>
      <c r="BA437" s="80"/>
      <c r="BB437" s="80"/>
      <c r="BC437" s="80"/>
      <c r="BD437" s="80"/>
      <c r="BE437" s="81"/>
    </row>
    <row r="438" spans="1:57" s="414" customFormat="1" ht="34" customHeight="1" thickBot="1" x14ac:dyDescent="0.25">
      <c r="A438" s="640"/>
      <c r="B438" s="690"/>
      <c r="C438" s="580"/>
      <c r="D438" s="76" t="s">
        <v>79</v>
      </c>
      <c r="E438" s="635"/>
      <c r="F438" s="638"/>
      <c r="G438" s="148">
        <f t="shared" si="136"/>
        <v>0</v>
      </c>
      <c r="H438" s="155">
        <f t="shared" si="142"/>
        <v>0</v>
      </c>
      <c r="I438" s="156"/>
      <c r="J438" s="156"/>
      <c r="K438" s="156"/>
      <c r="L438" s="157"/>
      <c r="M438" s="85">
        <f t="shared" si="137"/>
        <v>0</v>
      </c>
      <c r="N438" s="86"/>
      <c r="O438" s="86"/>
      <c r="P438" s="86"/>
      <c r="Q438" s="86"/>
      <c r="R438" s="125"/>
      <c r="S438" s="130"/>
      <c r="T438" s="87"/>
      <c r="U438" s="87"/>
      <c r="V438" s="87"/>
      <c r="W438" s="87"/>
      <c r="X438" s="126"/>
      <c r="Y438" s="129"/>
      <c r="Z438" s="124"/>
      <c r="AA438" s="136"/>
      <c r="AB438" s="54"/>
      <c r="AC438" s="54"/>
      <c r="AD438" s="54"/>
      <c r="AE438" s="54"/>
      <c r="AF438" s="55"/>
      <c r="AG438" s="139"/>
      <c r="AH438" s="140"/>
      <c r="AI438" s="137"/>
      <c r="AJ438" s="117">
        <f>SUM(AQ438:AU438)</f>
        <v>0</v>
      </c>
      <c r="AK438" s="137" t="s">
        <v>74</v>
      </c>
      <c r="AL438" s="90" t="s">
        <v>74</v>
      </c>
      <c r="AM438" s="138" t="s">
        <v>74</v>
      </c>
      <c r="AN438" s="137" t="s">
        <v>74</v>
      </c>
      <c r="AO438" s="90" t="s">
        <v>76</v>
      </c>
      <c r="AP438" s="138" t="s">
        <v>76</v>
      </c>
      <c r="AQ438" s="89"/>
      <c r="AR438" s="90"/>
      <c r="AS438" s="90"/>
      <c r="AT438" s="90"/>
      <c r="AU438" s="91"/>
      <c r="AV438" s="92">
        <f t="shared" si="144"/>
        <v>0</v>
      </c>
      <c r="AW438" s="87"/>
      <c r="AX438" s="87"/>
      <c r="AY438" s="87"/>
      <c r="AZ438" s="87"/>
      <c r="BA438" s="87"/>
      <c r="BB438" s="87"/>
      <c r="BC438" s="87"/>
      <c r="BD438" s="87"/>
      <c r="BE438" s="88"/>
    </row>
    <row r="439" spans="1:57" s="414" customFormat="1" ht="34" customHeight="1" x14ac:dyDescent="0.2">
      <c r="A439" s="640"/>
      <c r="B439" s="691" t="s">
        <v>242</v>
      </c>
      <c r="C439" s="692" t="s">
        <v>243</v>
      </c>
      <c r="D439" s="72" t="s">
        <v>73</v>
      </c>
      <c r="E439" s="633">
        <v>125</v>
      </c>
      <c r="F439" s="636">
        <f>E439-SUM(M439:M443)</f>
        <v>-85</v>
      </c>
      <c r="G439" s="146">
        <f t="shared" si="136"/>
        <v>0</v>
      </c>
      <c r="H439" s="151">
        <f t="shared" si="142"/>
        <v>0</v>
      </c>
      <c r="I439" s="152"/>
      <c r="J439" s="152"/>
      <c r="K439" s="152"/>
      <c r="L439" s="66"/>
      <c r="M439" s="149">
        <f t="shared" si="137"/>
        <v>0</v>
      </c>
      <c r="N439" s="121"/>
      <c r="O439" s="121"/>
      <c r="P439" s="121"/>
      <c r="Q439" s="121"/>
      <c r="R439" s="122"/>
      <c r="S439" s="128"/>
      <c r="T439" s="121"/>
      <c r="U439" s="121"/>
      <c r="V439" s="77"/>
      <c r="W439" s="121"/>
      <c r="X439" s="122"/>
      <c r="Y439" s="128"/>
      <c r="Z439" s="122"/>
      <c r="AA439" s="70"/>
      <c r="AB439" s="77"/>
      <c r="AC439" s="77"/>
      <c r="AD439" s="77"/>
      <c r="AE439" s="77"/>
      <c r="AF439" s="71"/>
      <c r="AG439" s="70"/>
      <c r="AH439" s="71"/>
      <c r="AI439" s="70"/>
      <c r="AJ439" s="115">
        <f>SUM(AN439:AP439)</f>
        <v>0</v>
      </c>
      <c r="AK439" s="70" t="s">
        <v>74</v>
      </c>
      <c r="AL439" s="77" t="s">
        <v>74</v>
      </c>
      <c r="AM439" s="71" t="s">
        <v>74</v>
      </c>
      <c r="AN439" s="70"/>
      <c r="AO439" s="77"/>
      <c r="AP439" s="71"/>
      <c r="AQ439" s="67" t="s">
        <v>74</v>
      </c>
      <c r="AR439" s="68" t="s">
        <v>74</v>
      </c>
      <c r="AS439" s="68" t="s">
        <v>74</v>
      </c>
      <c r="AT439" s="68" t="s">
        <v>74</v>
      </c>
      <c r="AU439" s="69" t="s">
        <v>74</v>
      </c>
      <c r="AV439" s="103">
        <f t="shared" si="144"/>
        <v>0</v>
      </c>
      <c r="AW439" s="93"/>
      <c r="AX439" s="93"/>
      <c r="AY439" s="93"/>
      <c r="AZ439" s="93"/>
      <c r="BA439" s="93"/>
      <c r="BB439" s="93"/>
      <c r="BC439" s="93"/>
      <c r="BD439" s="93"/>
      <c r="BE439" s="78"/>
    </row>
    <row r="440" spans="1:57" s="414" customFormat="1" ht="34" customHeight="1" x14ac:dyDescent="0.2">
      <c r="A440" s="640"/>
      <c r="B440" s="624"/>
      <c r="C440" s="631"/>
      <c r="D440" s="73" t="s">
        <v>75</v>
      </c>
      <c r="E440" s="634"/>
      <c r="F440" s="637"/>
      <c r="G440" s="147">
        <f t="shared" si="136"/>
        <v>0</v>
      </c>
      <c r="H440" s="153">
        <f t="shared" si="142"/>
        <v>0</v>
      </c>
      <c r="I440" s="150"/>
      <c r="J440" s="150"/>
      <c r="K440" s="150"/>
      <c r="L440" s="154"/>
      <c r="M440" s="79">
        <f t="shared" si="137"/>
        <v>0</v>
      </c>
      <c r="N440" s="80"/>
      <c r="O440" s="80"/>
      <c r="P440" s="80"/>
      <c r="Q440" s="80"/>
      <c r="R440" s="124"/>
      <c r="S440" s="129"/>
      <c r="T440" s="54"/>
      <c r="U440" s="54"/>
      <c r="V440" s="80"/>
      <c r="W440" s="80"/>
      <c r="X440" s="124"/>
      <c r="Y440" s="131"/>
      <c r="Z440" s="127"/>
      <c r="AA440" s="134"/>
      <c r="AB440" s="56"/>
      <c r="AC440" s="56"/>
      <c r="AD440" s="56"/>
      <c r="AE440" s="56"/>
      <c r="AF440" s="135"/>
      <c r="AG440" s="136"/>
      <c r="AH440" s="55"/>
      <c r="AI440" s="136"/>
      <c r="AJ440" s="116">
        <f>SUM(AN440:AP440)</f>
        <v>0</v>
      </c>
      <c r="AK440" s="136" t="s">
        <v>76</v>
      </c>
      <c r="AL440" s="54" t="s">
        <v>76</v>
      </c>
      <c r="AM440" s="55" t="s">
        <v>76</v>
      </c>
      <c r="AN440" s="136"/>
      <c r="AO440" s="54"/>
      <c r="AP440" s="55"/>
      <c r="AQ440" s="82" t="s">
        <v>74</v>
      </c>
      <c r="AR440" s="54" t="s">
        <v>74</v>
      </c>
      <c r="AS440" s="54" t="s">
        <v>74</v>
      </c>
      <c r="AT440" s="54" t="s">
        <v>74</v>
      </c>
      <c r="AU440" s="58" t="s">
        <v>74</v>
      </c>
      <c r="AV440" s="83">
        <f t="shared" si="144"/>
        <v>0</v>
      </c>
      <c r="AW440" s="80"/>
      <c r="AX440" s="80"/>
      <c r="AY440" s="80"/>
      <c r="AZ440" s="80"/>
      <c r="BA440" s="80"/>
      <c r="BB440" s="80"/>
      <c r="BC440" s="80"/>
      <c r="BD440" s="80"/>
      <c r="BE440" s="81"/>
    </row>
    <row r="441" spans="1:57" s="414" customFormat="1" ht="34" customHeight="1" x14ac:dyDescent="0.2">
      <c r="A441" s="640"/>
      <c r="B441" s="624"/>
      <c r="C441" s="631"/>
      <c r="D441" s="73" t="s">
        <v>77</v>
      </c>
      <c r="E441" s="634"/>
      <c r="F441" s="637"/>
      <c r="G441" s="147">
        <f t="shared" si="136"/>
        <v>0</v>
      </c>
      <c r="H441" s="153">
        <f t="shared" si="142"/>
        <v>0</v>
      </c>
      <c r="I441" s="150"/>
      <c r="J441" s="150"/>
      <c r="K441" s="150"/>
      <c r="L441" s="154"/>
      <c r="M441" s="79">
        <f t="shared" si="137"/>
        <v>0</v>
      </c>
      <c r="N441" s="80"/>
      <c r="O441" s="80"/>
      <c r="P441" s="80"/>
      <c r="Q441" s="84"/>
      <c r="R441" s="124"/>
      <c r="S441" s="129"/>
      <c r="T441" s="80"/>
      <c r="U441" s="80"/>
      <c r="V441" s="80"/>
      <c r="W441" s="80"/>
      <c r="X441" s="124"/>
      <c r="Y441" s="131"/>
      <c r="Z441" s="127"/>
      <c r="AA441" s="134"/>
      <c r="AB441" s="56"/>
      <c r="AC441" s="56"/>
      <c r="AD441" s="56"/>
      <c r="AE441" s="56"/>
      <c r="AF441" s="135"/>
      <c r="AG441" s="136"/>
      <c r="AH441" s="55"/>
      <c r="AI441" s="136"/>
      <c r="AJ441" s="116">
        <f>SUM(AK441:AM441)</f>
        <v>0</v>
      </c>
      <c r="AK441" s="136"/>
      <c r="AL441" s="54"/>
      <c r="AM441" s="55"/>
      <c r="AN441" s="136" t="s">
        <v>74</v>
      </c>
      <c r="AO441" s="54" t="s">
        <v>74</v>
      </c>
      <c r="AP441" s="55" t="s">
        <v>74</v>
      </c>
      <c r="AQ441" s="82" t="s">
        <v>74</v>
      </c>
      <c r="AR441" s="54" t="s">
        <v>74</v>
      </c>
      <c r="AS441" s="54" t="s">
        <v>74</v>
      </c>
      <c r="AT441" s="54" t="s">
        <v>74</v>
      </c>
      <c r="AU441" s="58" t="s">
        <v>74</v>
      </c>
      <c r="AV441" s="83">
        <f t="shared" si="144"/>
        <v>0</v>
      </c>
      <c r="AW441" s="80"/>
      <c r="AX441" s="80"/>
      <c r="AY441" s="80"/>
      <c r="AZ441" s="80"/>
      <c r="BA441" s="80"/>
      <c r="BB441" s="80"/>
      <c r="BC441" s="80"/>
      <c r="BD441" s="80"/>
      <c r="BE441" s="81"/>
    </row>
    <row r="442" spans="1:57" s="414" customFormat="1" ht="34" customHeight="1" x14ac:dyDescent="0.2">
      <c r="A442" s="640"/>
      <c r="B442" s="624"/>
      <c r="C442" s="631"/>
      <c r="D442" s="73" t="s">
        <v>78</v>
      </c>
      <c r="E442" s="634"/>
      <c r="F442" s="637"/>
      <c r="G442" s="147">
        <f t="shared" si="136"/>
        <v>218</v>
      </c>
      <c r="H442" s="153">
        <f t="shared" si="142"/>
        <v>31</v>
      </c>
      <c r="I442" s="150">
        <v>9</v>
      </c>
      <c r="J442" s="150">
        <v>19</v>
      </c>
      <c r="K442" s="150">
        <v>3</v>
      </c>
      <c r="L442" s="154">
        <v>0</v>
      </c>
      <c r="M442" s="79">
        <f t="shared" si="137"/>
        <v>210</v>
      </c>
      <c r="N442" s="80">
        <v>0</v>
      </c>
      <c r="O442" s="80">
        <v>210</v>
      </c>
      <c r="P442" s="80">
        <v>0</v>
      </c>
      <c r="Q442" s="80">
        <v>0</v>
      </c>
      <c r="R442" s="124">
        <v>0</v>
      </c>
      <c r="S442" s="129">
        <v>107</v>
      </c>
      <c r="T442" s="80">
        <v>0</v>
      </c>
      <c r="U442" s="80">
        <v>0</v>
      </c>
      <c r="V442" s="80">
        <v>103</v>
      </c>
      <c r="W442" s="80">
        <v>0</v>
      </c>
      <c r="X442" s="124">
        <v>0</v>
      </c>
      <c r="Y442" s="131">
        <v>187</v>
      </c>
      <c r="Z442" s="127">
        <v>23</v>
      </c>
      <c r="AA442" s="134">
        <v>1</v>
      </c>
      <c r="AB442" s="56">
        <v>50</v>
      </c>
      <c r="AC442" s="56">
        <v>50</v>
      </c>
      <c r="AD442" s="56">
        <v>0</v>
      </c>
      <c r="AE442" s="56">
        <v>180</v>
      </c>
      <c r="AF442" s="135">
        <v>20</v>
      </c>
      <c r="AG442" s="136">
        <v>39.5</v>
      </c>
      <c r="AH442" s="55">
        <v>24</v>
      </c>
      <c r="AI442" s="136">
        <v>122</v>
      </c>
      <c r="AJ442" s="116">
        <f>SUM(AQ442:AU442)</f>
        <v>210</v>
      </c>
      <c r="AK442" s="136" t="s">
        <v>76</v>
      </c>
      <c r="AL442" s="54" t="s">
        <v>76</v>
      </c>
      <c r="AM442" s="55" t="s">
        <v>76</v>
      </c>
      <c r="AN442" s="136" t="s">
        <v>74</v>
      </c>
      <c r="AO442" s="54" t="s">
        <v>74</v>
      </c>
      <c r="AP442" s="55" t="s">
        <v>74</v>
      </c>
      <c r="AQ442" s="142">
        <v>4</v>
      </c>
      <c r="AR442" s="62">
        <v>7</v>
      </c>
      <c r="AS442" s="62">
        <v>89</v>
      </c>
      <c r="AT442" s="62">
        <v>103</v>
      </c>
      <c r="AU442" s="64">
        <v>7</v>
      </c>
      <c r="AV442" s="83">
        <f t="shared" si="144"/>
        <v>8</v>
      </c>
      <c r="AW442" s="80">
        <v>0</v>
      </c>
      <c r="AX442" s="80">
        <v>0</v>
      </c>
      <c r="AY442" s="80">
        <v>0</v>
      </c>
      <c r="AZ442" s="80">
        <v>0</v>
      </c>
      <c r="BA442" s="80">
        <v>4</v>
      </c>
      <c r="BB442" s="80">
        <v>0</v>
      </c>
      <c r="BC442" s="80">
        <v>1</v>
      </c>
      <c r="BD442" s="80">
        <v>3</v>
      </c>
      <c r="BE442" s="81">
        <v>0</v>
      </c>
    </row>
    <row r="443" spans="1:57" s="414" customFormat="1" ht="34" customHeight="1" thickBot="1" x14ac:dyDescent="0.25">
      <c r="A443" s="641"/>
      <c r="B443" s="644"/>
      <c r="C443" s="645"/>
      <c r="D443" s="76" t="s">
        <v>79</v>
      </c>
      <c r="E443" s="635"/>
      <c r="F443" s="638"/>
      <c r="G443" s="148">
        <f t="shared" si="136"/>
        <v>0</v>
      </c>
      <c r="H443" s="155">
        <f t="shared" si="142"/>
        <v>0</v>
      </c>
      <c r="I443" s="156"/>
      <c r="J443" s="156"/>
      <c r="K443" s="156"/>
      <c r="L443" s="157"/>
      <c r="M443" s="85">
        <f t="shared" si="137"/>
        <v>0</v>
      </c>
      <c r="N443" s="86"/>
      <c r="O443" s="86"/>
      <c r="P443" s="86"/>
      <c r="Q443" s="86"/>
      <c r="R443" s="125"/>
      <c r="S443" s="130"/>
      <c r="T443" s="87"/>
      <c r="U443" s="87"/>
      <c r="V443" s="87"/>
      <c r="W443" s="87"/>
      <c r="X443" s="126"/>
      <c r="Y443" s="129"/>
      <c r="Z443" s="124"/>
      <c r="AA443" s="136"/>
      <c r="AB443" s="54"/>
      <c r="AC443" s="54"/>
      <c r="AD443" s="54"/>
      <c r="AE443" s="54"/>
      <c r="AF443" s="55"/>
      <c r="AG443" s="139"/>
      <c r="AH443" s="140"/>
      <c r="AI443" s="137"/>
      <c r="AJ443" s="117">
        <f>SUM(AQ443:AU443)</f>
        <v>0</v>
      </c>
      <c r="AK443" s="137" t="s">
        <v>74</v>
      </c>
      <c r="AL443" s="90" t="s">
        <v>74</v>
      </c>
      <c r="AM443" s="138" t="s">
        <v>74</v>
      </c>
      <c r="AN443" s="137" t="s">
        <v>74</v>
      </c>
      <c r="AO443" s="90" t="s">
        <v>76</v>
      </c>
      <c r="AP443" s="138" t="s">
        <v>76</v>
      </c>
      <c r="AQ443" s="89"/>
      <c r="AR443" s="90"/>
      <c r="AS443" s="90"/>
      <c r="AT443" s="90"/>
      <c r="AU443" s="91"/>
      <c r="AV443" s="92">
        <f t="shared" si="144"/>
        <v>0</v>
      </c>
      <c r="AW443" s="87"/>
      <c r="AX443" s="87"/>
      <c r="AY443" s="87"/>
      <c r="AZ443" s="87"/>
      <c r="BA443" s="87"/>
      <c r="BB443" s="87"/>
      <c r="BC443" s="87"/>
      <c r="BD443" s="87"/>
      <c r="BE443" s="88"/>
    </row>
    <row r="444" spans="1:57" s="414" customFormat="1" ht="34" customHeight="1" x14ac:dyDescent="0.2">
      <c r="A444" s="639" t="s">
        <v>271</v>
      </c>
      <c r="B444" s="623" t="s">
        <v>245</v>
      </c>
      <c r="C444" s="649" t="s">
        <v>246</v>
      </c>
      <c r="D444" s="72" t="s">
        <v>73</v>
      </c>
      <c r="E444" s="633">
        <v>302</v>
      </c>
      <c r="F444" s="636">
        <f>E444-SUM(M444:M448)</f>
        <v>19</v>
      </c>
      <c r="G444" s="146">
        <f t="shared" si="136"/>
        <v>58</v>
      </c>
      <c r="H444" s="151">
        <f>SUM(I444:L444)</f>
        <v>3</v>
      </c>
      <c r="I444" s="152">
        <v>2</v>
      </c>
      <c r="J444" s="152"/>
      <c r="K444" s="152">
        <v>1</v>
      </c>
      <c r="L444" s="66"/>
      <c r="M444" s="149">
        <f t="shared" si="137"/>
        <v>58</v>
      </c>
      <c r="N444" s="121"/>
      <c r="O444" s="121"/>
      <c r="P444" s="121">
        <v>4</v>
      </c>
      <c r="Q444" s="121"/>
      <c r="R444" s="122">
        <v>54</v>
      </c>
      <c r="S444" s="128">
        <v>5</v>
      </c>
      <c r="T444" s="121"/>
      <c r="U444" s="121"/>
      <c r="V444" s="77">
        <v>45</v>
      </c>
      <c r="W444" s="121">
        <v>4</v>
      </c>
      <c r="X444" s="122">
        <v>4</v>
      </c>
      <c r="Y444" s="128">
        <v>55</v>
      </c>
      <c r="Z444" s="122">
        <v>3</v>
      </c>
      <c r="AA444" s="70"/>
      <c r="AB444" s="77">
        <v>9</v>
      </c>
      <c r="AC444" s="77">
        <v>8</v>
      </c>
      <c r="AD444" s="77">
        <v>2</v>
      </c>
      <c r="AE444" s="77">
        <v>21</v>
      </c>
      <c r="AF444" s="71">
        <v>7</v>
      </c>
      <c r="AG444" s="70">
        <v>40</v>
      </c>
      <c r="AH444" s="71">
        <v>17</v>
      </c>
      <c r="AI444" s="70">
        <v>9</v>
      </c>
      <c r="AJ444" s="115">
        <f>SUM(AN444:AP444)</f>
        <v>58</v>
      </c>
      <c r="AK444" s="70" t="s">
        <v>74</v>
      </c>
      <c r="AL444" s="77" t="s">
        <v>74</v>
      </c>
      <c r="AM444" s="71" t="s">
        <v>74</v>
      </c>
      <c r="AN444" s="70">
        <v>6</v>
      </c>
      <c r="AO444" s="77">
        <v>52</v>
      </c>
      <c r="AP444" s="71">
        <v>0</v>
      </c>
      <c r="AQ444" s="67" t="s">
        <v>74</v>
      </c>
      <c r="AR444" s="68" t="s">
        <v>74</v>
      </c>
      <c r="AS444" s="68" t="s">
        <v>74</v>
      </c>
      <c r="AT444" s="68" t="s">
        <v>74</v>
      </c>
      <c r="AU444" s="69" t="s">
        <v>74</v>
      </c>
      <c r="AV444" s="103">
        <f>SUM(AW444:BE444)</f>
        <v>0</v>
      </c>
      <c r="AW444" s="93"/>
      <c r="AX444" s="93"/>
      <c r="AY444" s="93"/>
      <c r="AZ444" s="93"/>
      <c r="BA444" s="93"/>
      <c r="BB444" s="93"/>
      <c r="BC444" s="93"/>
      <c r="BD444" s="93">
        <v>0</v>
      </c>
      <c r="BE444" s="78"/>
    </row>
    <row r="445" spans="1:57" s="414" customFormat="1" ht="34" customHeight="1" x14ac:dyDescent="0.2">
      <c r="A445" s="640"/>
      <c r="B445" s="624"/>
      <c r="C445" s="650"/>
      <c r="D445" s="73" t="s">
        <v>75</v>
      </c>
      <c r="E445" s="634"/>
      <c r="F445" s="637"/>
      <c r="G445" s="147">
        <f t="shared" si="136"/>
        <v>0</v>
      </c>
      <c r="H445" s="153">
        <f>SUM(I445:L445)</f>
        <v>0</v>
      </c>
      <c r="I445" s="150"/>
      <c r="J445" s="150"/>
      <c r="K445" s="150"/>
      <c r="L445" s="154"/>
      <c r="M445" s="79">
        <f t="shared" si="137"/>
        <v>0</v>
      </c>
      <c r="N445" s="80"/>
      <c r="O445" s="80"/>
      <c r="P445" s="80"/>
      <c r="Q445" s="80"/>
      <c r="R445" s="124"/>
      <c r="S445" s="129"/>
      <c r="T445" s="54"/>
      <c r="U445" s="54"/>
      <c r="V445" s="80"/>
      <c r="W445" s="80"/>
      <c r="X445" s="124"/>
      <c r="Y445" s="131"/>
      <c r="Z445" s="127"/>
      <c r="AA445" s="134"/>
      <c r="AB445" s="56"/>
      <c r="AC445" s="56"/>
      <c r="AD445" s="56"/>
      <c r="AE445" s="56"/>
      <c r="AF445" s="135"/>
      <c r="AG445" s="136"/>
      <c r="AH445" s="55"/>
      <c r="AI445" s="136"/>
      <c r="AJ445" s="116">
        <f>SUM(AN445:AP445)</f>
        <v>0</v>
      </c>
      <c r="AK445" s="136" t="s">
        <v>76</v>
      </c>
      <c r="AL445" s="54" t="s">
        <v>76</v>
      </c>
      <c r="AM445" s="55" t="s">
        <v>76</v>
      </c>
      <c r="AN445" s="136"/>
      <c r="AO445" s="54"/>
      <c r="AP445" s="55"/>
      <c r="AQ445" s="82" t="s">
        <v>74</v>
      </c>
      <c r="AR445" s="54" t="s">
        <v>74</v>
      </c>
      <c r="AS445" s="54" t="s">
        <v>74</v>
      </c>
      <c r="AT445" s="54" t="s">
        <v>74</v>
      </c>
      <c r="AU445" s="58" t="s">
        <v>74</v>
      </c>
      <c r="AV445" s="83">
        <f t="shared" ref="AV445:AV458" si="145">SUM(AW445:BE445)</f>
        <v>0</v>
      </c>
      <c r="AW445" s="80"/>
      <c r="AX445" s="80"/>
      <c r="AY445" s="80"/>
      <c r="AZ445" s="80"/>
      <c r="BA445" s="80"/>
      <c r="BB445" s="80"/>
      <c r="BC445" s="80"/>
      <c r="BD445" s="80"/>
      <c r="BE445" s="81"/>
    </row>
    <row r="446" spans="1:57" s="414" customFormat="1" ht="34" customHeight="1" x14ac:dyDescent="0.2">
      <c r="A446" s="640"/>
      <c r="B446" s="624"/>
      <c r="C446" s="650"/>
      <c r="D446" s="73" t="s">
        <v>77</v>
      </c>
      <c r="E446" s="634"/>
      <c r="F446" s="637"/>
      <c r="G446" s="147">
        <f t="shared" si="136"/>
        <v>16</v>
      </c>
      <c r="H446" s="153">
        <f t="shared" ref="H446:H452" si="146">SUM(I446:L446)</f>
        <v>0</v>
      </c>
      <c r="I446" s="150">
        <v>0</v>
      </c>
      <c r="J446" s="150"/>
      <c r="K446" s="150"/>
      <c r="L446" s="154"/>
      <c r="M446" s="79">
        <f t="shared" si="137"/>
        <v>15</v>
      </c>
      <c r="N446" s="80"/>
      <c r="O446" s="80">
        <v>15</v>
      </c>
      <c r="P446" s="80"/>
      <c r="Q446" s="84"/>
      <c r="R446" s="124">
        <v>0</v>
      </c>
      <c r="S446" s="129">
        <v>0</v>
      </c>
      <c r="T446" s="80"/>
      <c r="U446" s="80">
        <v>15</v>
      </c>
      <c r="V446" s="80"/>
      <c r="W446" s="80"/>
      <c r="X446" s="124"/>
      <c r="Y446" s="131">
        <v>15</v>
      </c>
      <c r="Z446" s="127">
        <v>0</v>
      </c>
      <c r="AA446" s="134"/>
      <c r="AB446" s="56">
        <v>3</v>
      </c>
      <c r="AC446" s="56">
        <v>2</v>
      </c>
      <c r="AD446" s="56">
        <v>1</v>
      </c>
      <c r="AE446" s="56">
        <v>8</v>
      </c>
      <c r="AF446" s="135">
        <v>0</v>
      </c>
      <c r="AG446" s="136">
        <v>38</v>
      </c>
      <c r="AH446" s="55">
        <v>15</v>
      </c>
      <c r="AI446" s="136">
        <v>102</v>
      </c>
      <c r="AJ446" s="116">
        <f>SUM(AK446:AM446)</f>
        <v>15</v>
      </c>
      <c r="AK446" s="136">
        <v>0</v>
      </c>
      <c r="AL446" s="54">
        <v>12</v>
      </c>
      <c r="AM446" s="55">
        <v>3</v>
      </c>
      <c r="AN446" s="136" t="s">
        <v>74</v>
      </c>
      <c r="AO446" s="54" t="s">
        <v>74</v>
      </c>
      <c r="AP446" s="55" t="s">
        <v>74</v>
      </c>
      <c r="AQ446" s="82" t="s">
        <v>74</v>
      </c>
      <c r="AR446" s="54" t="s">
        <v>74</v>
      </c>
      <c r="AS446" s="54" t="s">
        <v>74</v>
      </c>
      <c r="AT446" s="54" t="s">
        <v>74</v>
      </c>
      <c r="AU446" s="58" t="s">
        <v>74</v>
      </c>
      <c r="AV446" s="83">
        <f t="shared" si="145"/>
        <v>1</v>
      </c>
      <c r="AW446" s="80"/>
      <c r="AX446" s="80"/>
      <c r="AY446" s="80"/>
      <c r="AZ446" s="80"/>
      <c r="BA446" s="80">
        <v>1</v>
      </c>
      <c r="BB446" s="80"/>
      <c r="BC446" s="80"/>
      <c r="BD446" s="80"/>
      <c r="BE446" s="81"/>
    </row>
    <row r="447" spans="1:57" s="414" customFormat="1" ht="34" customHeight="1" x14ac:dyDescent="0.2">
      <c r="A447" s="640"/>
      <c r="B447" s="624"/>
      <c r="C447" s="650"/>
      <c r="D447" s="73" t="s">
        <v>78</v>
      </c>
      <c r="E447" s="634"/>
      <c r="F447" s="637"/>
      <c r="G447" s="147">
        <f t="shared" si="136"/>
        <v>223</v>
      </c>
      <c r="H447" s="153">
        <f t="shared" si="146"/>
        <v>6</v>
      </c>
      <c r="I447" s="150">
        <v>5</v>
      </c>
      <c r="J447" s="150"/>
      <c r="K447" s="150">
        <v>1</v>
      </c>
      <c r="L447" s="154"/>
      <c r="M447" s="79">
        <f t="shared" si="137"/>
        <v>210</v>
      </c>
      <c r="N447" s="80"/>
      <c r="O447" s="80"/>
      <c r="P447" s="80">
        <v>8</v>
      </c>
      <c r="Q447" s="80"/>
      <c r="R447" s="124">
        <v>202</v>
      </c>
      <c r="S447" s="129">
        <v>8</v>
      </c>
      <c r="T447" s="80"/>
      <c r="U447" s="80"/>
      <c r="V447" s="80">
        <v>187</v>
      </c>
      <c r="W447" s="80">
        <v>7</v>
      </c>
      <c r="X447" s="124">
        <v>8</v>
      </c>
      <c r="Y447" s="131">
        <v>181</v>
      </c>
      <c r="Z447" s="127">
        <v>29</v>
      </c>
      <c r="AA447" s="134"/>
      <c r="AB447" s="56">
        <v>35</v>
      </c>
      <c r="AC447" s="56">
        <v>31</v>
      </c>
      <c r="AD447" s="56">
        <v>14</v>
      </c>
      <c r="AE447" s="56">
        <v>103</v>
      </c>
      <c r="AF447" s="135">
        <v>36</v>
      </c>
      <c r="AG447" s="136">
        <v>40</v>
      </c>
      <c r="AH447" s="55">
        <v>18</v>
      </c>
      <c r="AI447" s="136">
        <v>91</v>
      </c>
      <c r="AJ447" s="116">
        <f>SUM(AQ447:AU447)</f>
        <v>210</v>
      </c>
      <c r="AK447" s="136" t="s">
        <v>76</v>
      </c>
      <c r="AL447" s="54" t="s">
        <v>76</v>
      </c>
      <c r="AM447" s="55" t="s">
        <v>76</v>
      </c>
      <c r="AN447" s="136" t="s">
        <v>74</v>
      </c>
      <c r="AO447" s="54" t="s">
        <v>74</v>
      </c>
      <c r="AP447" s="55" t="s">
        <v>74</v>
      </c>
      <c r="AQ447" s="142">
        <v>14</v>
      </c>
      <c r="AR447" s="62">
        <v>46</v>
      </c>
      <c r="AS447" s="62">
        <v>146</v>
      </c>
      <c r="AT447" s="62">
        <v>4</v>
      </c>
      <c r="AU447" s="64">
        <v>0</v>
      </c>
      <c r="AV447" s="83">
        <f t="shared" si="145"/>
        <v>13</v>
      </c>
      <c r="AW447" s="80"/>
      <c r="AX447" s="80">
        <v>2</v>
      </c>
      <c r="AY447" s="80">
        <v>1</v>
      </c>
      <c r="AZ447" s="80">
        <v>1</v>
      </c>
      <c r="BA447" s="80">
        <v>6</v>
      </c>
      <c r="BB447" s="80"/>
      <c r="BC447" s="80"/>
      <c r="BD447" s="80">
        <v>3</v>
      </c>
      <c r="BE447" s="81"/>
    </row>
    <row r="448" spans="1:57" s="414" customFormat="1" ht="34" customHeight="1" thickBot="1" x14ac:dyDescent="0.25">
      <c r="A448" s="640"/>
      <c r="B448" s="642"/>
      <c r="C448" s="650"/>
      <c r="D448" s="75" t="s">
        <v>79</v>
      </c>
      <c r="E448" s="635"/>
      <c r="F448" s="638"/>
      <c r="G448" s="148">
        <f t="shared" si="136"/>
        <v>0</v>
      </c>
      <c r="H448" s="155">
        <f t="shared" si="146"/>
        <v>0</v>
      </c>
      <c r="I448" s="156"/>
      <c r="J448" s="156"/>
      <c r="K448" s="156"/>
      <c r="L448" s="157"/>
      <c r="M448" s="85">
        <f t="shared" si="137"/>
        <v>0</v>
      </c>
      <c r="N448" s="86"/>
      <c r="O448" s="86"/>
      <c r="P448" s="86"/>
      <c r="Q448" s="86"/>
      <c r="R448" s="125"/>
      <c r="S448" s="130"/>
      <c r="T448" s="87"/>
      <c r="U448" s="87"/>
      <c r="V448" s="87"/>
      <c r="W448" s="87"/>
      <c r="X448" s="126"/>
      <c r="Y448" s="129"/>
      <c r="Z448" s="124"/>
      <c r="AA448" s="136"/>
      <c r="AB448" s="54"/>
      <c r="AC448" s="54"/>
      <c r="AD448" s="54"/>
      <c r="AE448" s="54"/>
      <c r="AF448" s="55"/>
      <c r="AG448" s="139"/>
      <c r="AH448" s="140"/>
      <c r="AI448" s="137"/>
      <c r="AJ448" s="117">
        <f>SUM(AQ448:AU448)</f>
        <v>0</v>
      </c>
      <c r="AK448" s="137" t="s">
        <v>74</v>
      </c>
      <c r="AL448" s="90" t="s">
        <v>74</v>
      </c>
      <c r="AM448" s="138" t="s">
        <v>74</v>
      </c>
      <c r="AN448" s="137" t="s">
        <v>74</v>
      </c>
      <c r="AO448" s="90" t="s">
        <v>76</v>
      </c>
      <c r="AP448" s="138" t="s">
        <v>76</v>
      </c>
      <c r="AQ448" s="89"/>
      <c r="AR448" s="90"/>
      <c r="AS448" s="90"/>
      <c r="AT448" s="90"/>
      <c r="AU448" s="91"/>
      <c r="AV448" s="92">
        <f t="shared" si="145"/>
        <v>0</v>
      </c>
      <c r="AW448" s="87"/>
      <c r="AX448" s="87"/>
      <c r="AY448" s="87"/>
      <c r="AZ448" s="87"/>
      <c r="BA448" s="87"/>
      <c r="BB448" s="87"/>
      <c r="BC448" s="87"/>
      <c r="BD448" s="87"/>
      <c r="BE448" s="88"/>
    </row>
    <row r="449" spans="1:57" s="414" customFormat="1" ht="34" customHeight="1" x14ac:dyDescent="0.2">
      <c r="A449" s="640"/>
      <c r="B449" s="623" t="s">
        <v>247</v>
      </c>
      <c r="C449" s="650"/>
      <c r="D449" s="72" t="s">
        <v>73</v>
      </c>
      <c r="E449" s="633">
        <v>402</v>
      </c>
      <c r="F449" s="636">
        <f>E449-SUM(M449:M453)</f>
        <v>28</v>
      </c>
      <c r="G449" s="146">
        <f t="shared" si="136"/>
        <v>97</v>
      </c>
      <c r="H449" s="151">
        <f t="shared" si="146"/>
        <v>6</v>
      </c>
      <c r="I449" s="152">
        <v>6</v>
      </c>
      <c r="J449" s="152"/>
      <c r="K449" s="152"/>
      <c r="L449" s="66"/>
      <c r="M449" s="149">
        <f t="shared" si="137"/>
        <v>96</v>
      </c>
      <c r="N449" s="121"/>
      <c r="O449" s="121"/>
      <c r="P449" s="121"/>
      <c r="Q449" s="121"/>
      <c r="R449" s="122">
        <v>96</v>
      </c>
      <c r="S449" s="128">
        <v>2</v>
      </c>
      <c r="T449" s="121">
        <v>14</v>
      </c>
      <c r="U449" s="121"/>
      <c r="V449" s="77">
        <v>80</v>
      </c>
      <c r="W449" s="121"/>
      <c r="X449" s="122"/>
      <c r="Y449" s="128">
        <v>90</v>
      </c>
      <c r="Z449" s="122">
        <v>6</v>
      </c>
      <c r="AA449" s="70"/>
      <c r="AB449" s="77">
        <v>11</v>
      </c>
      <c r="AC449" s="77">
        <v>11</v>
      </c>
      <c r="AD449" s="77">
        <v>9</v>
      </c>
      <c r="AE449" s="77">
        <v>23</v>
      </c>
      <c r="AF449" s="71">
        <v>11</v>
      </c>
      <c r="AG449" s="70">
        <v>39</v>
      </c>
      <c r="AH449" s="71">
        <v>17</v>
      </c>
      <c r="AI449" s="70">
        <v>9.81</v>
      </c>
      <c r="AJ449" s="115">
        <f>SUM(AN449:AP449)</f>
        <v>96</v>
      </c>
      <c r="AK449" s="70" t="s">
        <v>74</v>
      </c>
      <c r="AL449" s="77" t="s">
        <v>74</v>
      </c>
      <c r="AM449" s="71" t="s">
        <v>74</v>
      </c>
      <c r="AN449" s="70">
        <v>6</v>
      </c>
      <c r="AO449" s="77">
        <v>90</v>
      </c>
      <c r="AP449" s="71"/>
      <c r="AQ449" s="67" t="s">
        <v>74</v>
      </c>
      <c r="AR449" s="68" t="s">
        <v>74</v>
      </c>
      <c r="AS449" s="68" t="s">
        <v>74</v>
      </c>
      <c r="AT449" s="68" t="s">
        <v>74</v>
      </c>
      <c r="AU449" s="69" t="s">
        <v>74</v>
      </c>
      <c r="AV449" s="103">
        <f t="shared" si="145"/>
        <v>1</v>
      </c>
      <c r="AW449" s="93"/>
      <c r="AX449" s="93"/>
      <c r="AY449" s="93"/>
      <c r="AZ449" s="93"/>
      <c r="BA449" s="93"/>
      <c r="BB449" s="93"/>
      <c r="BC449" s="93"/>
      <c r="BD449" s="93"/>
      <c r="BE449" s="78">
        <v>1</v>
      </c>
    </row>
    <row r="450" spans="1:57" s="414" customFormat="1" ht="34" customHeight="1" x14ac:dyDescent="0.2">
      <c r="A450" s="640"/>
      <c r="B450" s="624"/>
      <c r="C450" s="650"/>
      <c r="D450" s="73" t="s">
        <v>75</v>
      </c>
      <c r="E450" s="634"/>
      <c r="F450" s="637"/>
      <c r="G450" s="147">
        <f t="shared" si="136"/>
        <v>0</v>
      </c>
      <c r="H450" s="153">
        <f t="shared" si="146"/>
        <v>0</v>
      </c>
      <c r="I450" s="150"/>
      <c r="J450" s="150"/>
      <c r="K450" s="150"/>
      <c r="L450" s="154"/>
      <c r="M450" s="79">
        <f t="shared" si="137"/>
        <v>0</v>
      </c>
      <c r="N450" s="80"/>
      <c r="O450" s="80"/>
      <c r="P450" s="80"/>
      <c r="Q450" s="80"/>
      <c r="R450" s="124"/>
      <c r="S450" s="129"/>
      <c r="T450" s="54"/>
      <c r="U450" s="54"/>
      <c r="V450" s="80"/>
      <c r="W450" s="80"/>
      <c r="X450" s="124"/>
      <c r="Y450" s="131"/>
      <c r="Z450" s="127"/>
      <c r="AA450" s="134"/>
      <c r="AB450" s="56"/>
      <c r="AC450" s="56"/>
      <c r="AD450" s="56"/>
      <c r="AE450" s="56"/>
      <c r="AF450" s="135"/>
      <c r="AG450" s="136"/>
      <c r="AH450" s="55"/>
      <c r="AI450" s="136"/>
      <c r="AJ450" s="116">
        <f>SUM(AN450:AP450)</f>
        <v>0</v>
      </c>
      <c r="AK450" s="136" t="s">
        <v>76</v>
      </c>
      <c r="AL450" s="54" t="s">
        <v>76</v>
      </c>
      <c r="AM450" s="55" t="s">
        <v>76</v>
      </c>
      <c r="AN450" s="136"/>
      <c r="AO450" s="54"/>
      <c r="AP450" s="55"/>
      <c r="AQ450" s="82" t="s">
        <v>74</v>
      </c>
      <c r="AR450" s="54" t="s">
        <v>74</v>
      </c>
      <c r="AS450" s="54" t="s">
        <v>74</v>
      </c>
      <c r="AT450" s="54" t="s">
        <v>74</v>
      </c>
      <c r="AU450" s="58" t="s">
        <v>74</v>
      </c>
      <c r="AV450" s="83">
        <f t="shared" si="145"/>
        <v>0</v>
      </c>
      <c r="AW450" s="80"/>
      <c r="AX450" s="80"/>
      <c r="AY450" s="80"/>
      <c r="AZ450" s="80"/>
      <c r="BA450" s="80"/>
      <c r="BB450" s="80"/>
      <c r="BC450" s="80"/>
      <c r="BD450" s="80"/>
      <c r="BE450" s="81"/>
    </row>
    <row r="451" spans="1:57" s="414" customFormat="1" ht="34" customHeight="1" x14ac:dyDescent="0.2">
      <c r="A451" s="640"/>
      <c r="B451" s="624"/>
      <c r="C451" s="650"/>
      <c r="D451" s="73" t="s">
        <v>77</v>
      </c>
      <c r="E451" s="634"/>
      <c r="F451" s="637"/>
      <c r="G451" s="147">
        <f t="shared" si="136"/>
        <v>16</v>
      </c>
      <c r="H451" s="153">
        <f t="shared" si="146"/>
        <v>0</v>
      </c>
      <c r="I451" s="150"/>
      <c r="J451" s="150"/>
      <c r="K451" s="150"/>
      <c r="L451" s="154"/>
      <c r="M451" s="79">
        <f t="shared" si="137"/>
        <v>16</v>
      </c>
      <c r="N451" s="80"/>
      <c r="O451" s="80">
        <v>16</v>
      </c>
      <c r="P451" s="80"/>
      <c r="Q451" s="84"/>
      <c r="R451" s="124"/>
      <c r="S451" s="129"/>
      <c r="T451" s="80"/>
      <c r="U451" s="80">
        <v>16</v>
      </c>
      <c r="V451" s="80"/>
      <c r="W451" s="80"/>
      <c r="X451" s="124"/>
      <c r="Y451" s="131">
        <v>16</v>
      </c>
      <c r="Z451" s="127"/>
      <c r="AA451" s="134"/>
      <c r="AB451" s="56">
        <v>2</v>
      </c>
      <c r="AC451" s="56">
        <v>2</v>
      </c>
      <c r="AD451" s="56"/>
      <c r="AE451" s="56"/>
      <c r="AF451" s="135"/>
      <c r="AG451" s="136"/>
      <c r="AH451" s="55"/>
      <c r="AI451" s="136"/>
      <c r="AJ451" s="116">
        <f>SUM(AK451:AM451)</f>
        <v>16</v>
      </c>
      <c r="AK451" s="136">
        <v>1</v>
      </c>
      <c r="AL451" s="54">
        <v>15</v>
      </c>
      <c r="AM451" s="55"/>
      <c r="AN451" s="136" t="s">
        <v>74</v>
      </c>
      <c r="AO451" s="54" t="s">
        <v>74</v>
      </c>
      <c r="AP451" s="55" t="s">
        <v>74</v>
      </c>
      <c r="AQ451" s="82" t="s">
        <v>74</v>
      </c>
      <c r="AR451" s="54" t="s">
        <v>74</v>
      </c>
      <c r="AS451" s="54" t="s">
        <v>74</v>
      </c>
      <c r="AT451" s="54" t="s">
        <v>74</v>
      </c>
      <c r="AU451" s="58" t="s">
        <v>74</v>
      </c>
      <c r="AV451" s="83">
        <f t="shared" si="145"/>
        <v>0</v>
      </c>
      <c r="AW451" s="80"/>
      <c r="AX451" s="80"/>
      <c r="AY451" s="80"/>
      <c r="AZ451" s="80"/>
      <c r="BA451" s="80"/>
      <c r="BB451" s="80"/>
      <c r="BC451" s="80"/>
      <c r="BD451" s="80"/>
      <c r="BE451" s="81"/>
    </row>
    <row r="452" spans="1:57" s="414" customFormat="1" ht="34" customHeight="1" x14ac:dyDescent="0.2">
      <c r="A452" s="640"/>
      <c r="B452" s="624"/>
      <c r="C452" s="650"/>
      <c r="D452" s="73" t="s">
        <v>78</v>
      </c>
      <c r="E452" s="634"/>
      <c r="F452" s="637"/>
      <c r="G452" s="147">
        <f t="shared" si="136"/>
        <v>275</v>
      </c>
      <c r="H452" s="153">
        <f t="shared" si="146"/>
        <v>10</v>
      </c>
      <c r="I452" s="150">
        <v>10</v>
      </c>
      <c r="J452" s="150"/>
      <c r="K452" s="150"/>
      <c r="L452" s="154"/>
      <c r="M452" s="79">
        <f t="shared" si="137"/>
        <v>262</v>
      </c>
      <c r="N452" s="80"/>
      <c r="O452" s="80"/>
      <c r="P452" s="80">
        <v>4</v>
      </c>
      <c r="Q452" s="80"/>
      <c r="R452" s="124">
        <v>258</v>
      </c>
      <c r="S452" s="129">
        <v>6</v>
      </c>
      <c r="T452" s="80">
        <v>20</v>
      </c>
      <c r="U452" s="80"/>
      <c r="V452" s="80">
        <v>232</v>
      </c>
      <c r="W452" s="80"/>
      <c r="X452" s="124">
        <v>4</v>
      </c>
      <c r="Y452" s="131">
        <v>224</v>
      </c>
      <c r="Z452" s="127">
        <v>38</v>
      </c>
      <c r="AA452" s="134"/>
      <c r="AB452" s="56">
        <v>20</v>
      </c>
      <c r="AC452" s="56">
        <v>20</v>
      </c>
      <c r="AD452" s="56">
        <v>12</v>
      </c>
      <c r="AE452" s="56">
        <v>40</v>
      </c>
      <c r="AF452" s="135">
        <v>17</v>
      </c>
      <c r="AG452" s="136">
        <v>39</v>
      </c>
      <c r="AH452" s="55">
        <v>17.600000000000001</v>
      </c>
      <c r="AI452" s="136">
        <v>97.1</v>
      </c>
      <c r="AJ452" s="116">
        <f>SUM(AQ452:AU452)</f>
        <v>262</v>
      </c>
      <c r="AK452" s="136" t="s">
        <v>76</v>
      </c>
      <c r="AL452" s="54" t="s">
        <v>76</v>
      </c>
      <c r="AM452" s="55" t="s">
        <v>76</v>
      </c>
      <c r="AN452" s="136" t="s">
        <v>74</v>
      </c>
      <c r="AO452" s="54" t="s">
        <v>74</v>
      </c>
      <c r="AP452" s="55" t="s">
        <v>74</v>
      </c>
      <c r="AQ452" s="142">
        <v>9</v>
      </c>
      <c r="AR452" s="62">
        <v>32</v>
      </c>
      <c r="AS452" s="62">
        <v>202</v>
      </c>
      <c r="AT452" s="62">
        <v>17</v>
      </c>
      <c r="AU452" s="64">
        <v>2</v>
      </c>
      <c r="AV452" s="83">
        <f t="shared" si="145"/>
        <v>13</v>
      </c>
      <c r="AW452" s="80"/>
      <c r="AX452" s="80"/>
      <c r="AY452" s="80">
        <v>1</v>
      </c>
      <c r="AZ452" s="80"/>
      <c r="BA452" s="80">
        <v>12</v>
      </c>
      <c r="BB452" s="80"/>
      <c r="BC452" s="80"/>
      <c r="BD452" s="80"/>
      <c r="BE452" s="81"/>
    </row>
    <row r="453" spans="1:57" s="414" customFormat="1" ht="34" customHeight="1" thickBot="1" x14ac:dyDescent="0.25">
      <c r="A453" s="640"/>
      <c r="B453" s="642"/>
      <c r="C453" s="651"/>
      <c r="D453" s="75" t="s">
        <v>79</v>
      </c>
      <c r="E453" s="635"/>
      <c r="F453" s="638"/>
      <c r="G453" s="148">
        <f t="shared" si="136"/>
        <v>0</v>
      </c>
      <c r="H453" s="155">
        <f t="shared" ref="H453:H458" si="147">SUM(I453:L453)</f>
        <v>0</v>
      </c>
      <c r="I453" s="156"/>
      <c r="J453" s="156"/>
      <c r="K453" s="156"/>
      <c r="L453" s="157"/>
      <c r="M453" s="85">
        <f t="shared" si="137"/>
        <v>0</v>
      </c>
      <c r="N453" s="86"/>
      <c r="O453" s="86"/>
      <c r="P453" s="86"/>
      <c r="Q453" s="86"/>
      <c r="R453" s="125"/>
      <c r="S453" s="130"/>
      <c r="T453" s="87"/>
      <c r="U453" s="87"/>
      <c r="V453" s="87"/>
      <c r="W453" s="87"/>
      <c r="X453" s="126"/>
      <c r="Y453" s="129"/>
      <c r="Z453" s="124"/>
      <c r="AA453" s="136"/>
      <c r="AB453" s="54"/>
      <c r="AC453" s="54"/>
      <c r="AD453" s="54"/>
      <c r="AE453" s="54"/>
      <c r="AF453" s="55"/>
      <c r="AG453" s="139"/>
      <c r="AH453" s="140"/>
      <c r="AI453" s="137"/>
      <c r="AJ453" s="117">
        <f>SUM(AQ453:AU453)</f>
        <v>0</v>
      </c>
      <c r="AK453" s="137" t="s">
        <v>74</v>
      </c>
      <c r="AL453" s="90" t="s">
        <v>74</v>
      </c>
      <c r="AM453" s="138" t="s">
        <v>74</v>
      </c>
      <c r="AN453" s="137" t="s">
        <v>74</v>
      </c>
      <c r="AO453" s="90" t="s">
        <v>76</v>
      </c>
      <c r="AP453" s="138" t="s">
        <v>76</v>
      </c>
      <c r="AQ453" s="89"/>
      <c r="AR453" s="90"/>
      <c r="AS453" s="90"/>
      <c r="AT453" s="90"/>
      <c r="AU453" s="91"/>
      <c r="AV453" s="92">
        <f t="shared" si="145"/>
        <v>0</v>
      </c>
      <c r="AW453" s="87"/>
      <c r="AX453" s="87"/>
      <c r="AY453" s="87"/>
      <c r="AZ453" s="87"/>
      <c r="BA453" s="87"/>
      <c r="BB453" s="87"/>
      <c r="BC453" s="87"/>
      <c r="BD453" s="87"/>
      <c r="BE453" s="88"/>
    </row>
    <row r="454" spans="1:57" s="414" customFormat="1" ht="34" customHeight="1" x14ac:dyDescent="0.2">
      <c r="A454" s="640"/>
      <c r="B454" s="623" t="s">
        <v>248</v>
      </c>
      <c r="C454" s="630" t="s">
        <v>249</v>
      </c>
      <c r="D454" s="72" t="s">
        <v>73</v>
      </c>
      <c r="E454" s="633">
        <v>90</v>
      </c>
      <c r="F454" s="636">
        <f>E454-SUM(M454:M458)</f>
        <v>-2</v>
      </c>
      <c r="G454" s="146">
        <f t="shared" si="136"/>
        <v>0</v>
      </c>
      <c r="H454" s="151">
        <f t="shared" si="147"/>
        <v>0</v>
      </c>
      <c r="I454" s="152"/>
      <c r="J454" s="152"/>
      <c r="K454" s="152"/>
      <c r="L454" s="66"/>
      <c r="M454" s="149">
        <f t="shared" si="137"/>
        <v>0</v>
      </c>
      <c r="N454" s="121"/>
      <c r="O454" s="121"/>
      <c r="P454" s="121"/>
      <c r="Q454" s="121"/>
      <c r="R454" s="122"/>
      <c r="S454" s="128"/>
      <c r="T454" s="121"/>
      <c r="U454" s="121"/>
      <c r="V454" s="77"/>
      <c r="W454" s="121"/>
      <c r="X454" s="122"/>
      <c r="Y454" s="128"/>
      <c r="Z454" s="122"/>
      <c r="AA454" s="70"/>
      <c r="AB454" s="77"/>
      <c r="AC454" s="77"/>
      <c r="AD454" s="77"/>
      <c r="AE454" s="77"/>
      <c r="AF454" s="71"/>
      <c r="AG454" s="70"/>
      <c r="AH454" s="71"/>
      <c r="AI454" s="70"/>
      <c r="AJ454" s="115">
        <f>SUM(AN454:AP454)</f>
        <v>0</v>
      </c>
      <c r="AK454" s="70" t="s">
        <v>74</v>
      </c>
      <c r="AL454" s="77" t="s">
        <v>74</v>
      </c>
      <c r="AM454" s="71" t="s">
        <v>74</v>
      </c>
      <c r="AN454" s="70"/>
      <c r="AO454" s="77"/>
      <c r="AP454" s="71"/>
      <c r="AQ454" s="67" t="s">
        <v>74</v>
      </c>
      <c r="AR454" s="68" t="s">
        <v>74</v>
      </c>
      <c r="AS454" s="68" t="s">
        <v>74</v>
      </c>
      <c r="AT454" s="68" t="s">
        <v>74</v>
      </c>
      <c r="AU454" s="69" t="s">
        <v>74</v>
      </c>
      <c r="AV454" s="103">
        <f t="shared" si="145"/>
        <v>0</v>
      </c>
      <c r="AW454" s="93"/>
      <c r="AX454" s="93"/>
      <c r="AY454" s="93"/>
      <c r="AZ454" s="93"/>
      <c r="BA454" s="93"/>
      <c r="BB454" s="93"/>
      <c r="BC454" s="93"/>
      <c r="BD454" s="93"/>
      <c r="BE454" s="78"/>
    </row>
    <row r="455" spans="1:57" s="414" customFormat="1" ht="34" customHeight="1" x14ac:dyDescent="0.2">
      <c r="A455" s="640"/>
      <c r="B455" s="624"/>
      <c r="C455" s="631"/>
      <c r="D455" s="73" t="s">
        <v>75</v>
      </c>
      <c r="E455" s="634"/>
      <c r="F455" s="637"/>
      <c r="G455" s="147">
        <f t="shared" si="136"/>
        <v>0</v>
      </c>
      <c r="H455" s="153">
        <f t="shared" si="147"/>
        <v>0</v>
      </c>
      <c r="I455" s="150"/>
      <c r="J455" s="150"/>
      <c r="K455" s="150"/>
      <c r="L455" s="154"/>
      <c r="M455" s="79">
        <f t="shared" si="137"/>
        <v>0</v>
      </c>
      <c r="N455" s="80"/>
      <c r="O455" s="80"/>
      <c r="P455" s="80"/>
      <c r="Q455" s="80"/>
      <c r="R455" s="124"/>
      <c r="S455" s="129"/>
      <c r="T455" s="54"/>
      <c r="U455" s="54"/>
      <c r="V455" s="80"/>
      <c r="W455" s="80"/>
      <c r="X455" s="124"/>
      <c r="Y455" s="131"/>
      <c r="Z455" s="127"/>
      <c r="AA455" s="134"/>
      <c r="AB455" s="56"/>
      <c r="AC455" s="56"/>
      <c r="AD455" s="56"/>
      <c r="AE455" s="56"/>
      <c r="AF455" s="135"/>
      <c r="AG455" s="136"/>
      <c r="AH455" s="55"/>
      <c r="AI455" s="136"/>
      <c r="AJ455" s="116">
        <f>SUM(AN455:AP455)</f>
        <v>0</v>
      </c>
      <c r="AK455" s="136" t="s">
        <v>76</v>
      </c>
      <c r="AL455" s="54" t="s">
        <v>76</v>
      </c>
      <c r="AM455" s="55" t="s">
        <v>76</v>
      </c>
      <c r="AN455" s="136"/>
      <c r="AO455" s="54"/>
      <c r="AP455" s="55"/>
      <c r="AQ455" s="82" t="s">
        <v>74</v>
      </c>
      <c r="AR455" s="54" t="s">
        <v>74</v>
      </c>
      <c r="AS455" s="54" t="s">
        <v>74</v>
      </c>
      <c r="AT455" s="54" t="s">
        <v>74</v>
      </c>
      <c r="AU455" s="58" t="s">
        <v>74</v>
      </c>
      <c r="AV455" s="83">
        <f t="shared" si="145"/>
        <v>0</v>
      </c>
      <c r="AW455" s="80"/>
      <c r="AX455" s="80"/>
      <c r="AY455" s="80"/>
      <c r="AZ455" s="80"/>
      <c r="BA455" s="80"/>
      <c r="BB455" s="80"/>
      <c r="BC455" s="80"/>
      <c r="BD455" s="80"/>
      <c r="BE455" s="81"/>
    </row>
    <row r="456" spans="1:57" s="414" customFormat="1" ht="34" customHeight="1" x14ac:dyDescent="0.2">
      <c r="A456" s="640"/>
      <c r="B456" s="624"/>
      <c r="C456" s="631"/>
      <c r="D456" s="73" t="s">
        <v>77</v>
      </c>
      <c r="E456" s="634"/>
      <c r="F456" s="637"/>
      <c r="G456" s="147">
        <f t="shared" si="136"/>
        <v>0</v>
      </c>
      <c r="H456" s="153">
        <f t="shared" si="147"/>
        <v>0</v>
      </c>
      <c r="I456" s="150"/>
      <c r="J456" s="150"/>
      <c r="K456" s="150"/>
      <c r="L456" s="154"/>
      <c r="M456" s="79">
        <f t="shared" si="137"/>
        <v>0</v>
      </c>
      <c r="N456" s="80"/>
      <c r="O456" s="80"/>
      <c r="P456" s="80"/>
      <c r="Q456" s="84"/>
      <c r="R456" s="124"/>
      <c r="S456" s="129"/>
      <c r="T456" s="80"/>
      <c r="U456" s="80"/>
      <c r="V456" s="80"/>
      <c r="W456" s="80"/>
      <c r="X456" s="124"/>
      <c r="Y456" s="131"/>
      <c r="Z456" s="127"/>
      <c r="AA456" s="134"/>
      <c r="AB456" s="56"/>
      <c r="AC456" s="56"/>
      <c r="AD456" s="56"/>
      <c r="AE456" s="56"/>
      <c r="AF456" s="135"/>
      <c r="AG456" s="136"/>
      <c r="AH456" s="55"/>
      <c r="AI456" s="136"/>
      <c r="AJ456" s="116">
        <f>SUM(AK456:AM456)</f>
        <v>0</v>
      </c>
      <c r="AK456" s="136"/>
      <c r="AL456" s="54"/>
      <c r="AM456" s="55"/>
      <c r="AN456" s="136" t="s">
        <v>74</v>
      </c>
      <c r="AO456" s="54" t="s">
        <v>74</v>
      </c>
      <c r="AP456" s="55" t="s">
        <v>74</v>
      </c>
      <c r="AQ456" s="82" t="s">
        <v>74</v>
      </c>
      <c r="AR456" s="54" t="s">
        <v>74</v>
      </c>
      <c r="AS456" s="54" t="s">
        <v>74</v>
      </c>
      <c r="AT456" s="54" t="s">
        <v>74</v>
      </c>
      <c r="AU456" s="58" t="s">
        <v>74</v>
      </c>
      <c r="AV456" s="83">
        <f t="shared" si="145"/>
        <v>0</v>
      </c>
      <c r="AW456" s="80"/>
      <c r="AX456" s="80"/>
      <c r="AY456" s="80"/>
      <c r="AZ456" s="80"/>
      <c r="BA456" s="80"/>
      <c r="BB456" s="80"/>
      <c r="BC456" s="80"/>
      <c r="BD456" s="80"/>
      <c r="BE456" s="81"/>
    </row>
    <row r="457" spans="1:57" s="414" customFormat="1" ht="34" customHeight="1" x14ac:dyDescent="0.2">
      <c r="A457" s="640"/>
      <c r="B457" s="624"/>
      <c r="C457" s="631"/>
      <c r="D457" s="73" t="s">
        <v>78</v>
      </c>
      <c r="E457" s="634"/>
      <c r="F457" s="637"/>
      <c r="G457" s="147">
        <f t="shared" si="136"/>
        <v>92</v>
      </c>
      <c r="H457" s="153">
        <f t="shared" si="147"/>
        <v>2</v>
      </c>
      <c r="I457" s="150"/>
      <c r="J457" s="150"/>
      <c r="K457" s="150">
        <v>2</v>
      </c>
      <c r="L457" s="154"/>
      <c r="M457" s="79">
        <f t="shared" si="137"/>
        <v>92</v>
      </c>
      <c r="N457" s="80"/>
      <c r="O457" s="80"/>
      <c r="P457" s="80"/>
      <c r="Q457" s="80"/>
      <c r="R457" s="124">
        <v>92</v>
      </c>
      <c r="S457" s="129">
        <v>2</v>
      </c>
      <c r="T457" s="80"/>
      <c r="U457" s="80"/>
      <c r="V457" s="80">
        <v>88</v>
      </c>
      <c r="W457" s="80">
        <v>2</v>
      </c>
      <c r="X457" s="124"/>
      <c r="Y457" s="131">
        <v>78</v>
      </c>
      <c r="Z457" s="127">
        <v>14</v>
      </c>
      <c r="AA457" s="134"/>
      <c r="AB457" s="56">
        <v>77</v>
      </c>
      <c r="AC457" s="56">
        <v>77</v>
      </c>
      <c r="AD457" s="56">
        <v>25</v>
      </c>
      <c r="AE457" s="56">
        <v>54</v>
      </c>
      <c r="AF457" s="135">
        <v>51</v>
      </c>
      <c r="AG457" s="136">
        <v>45</v>
      </c>
      <c r="AH457" s="55">
        <v>22</v>
      </c>
      <c r="AI457" s="136">
        <v>120</v>
      </c>
      <c r="AJ457" s="116">
        <f>SUM(AQ457:AU457)</f>
        <v>92</v>
      </c>
      <c r="AK457" s="136" t="s">
        <v>76</v>
      </c>
      <c r="AL457" s="54" t="s">
        <v>76</v>
      </c>
      <c r="AM457" s="55" t="s">
        <v>76</v>
      </c>
      <c r="AN457" s="136" t="s">
        <v>74</v>
      </c>
      <c r="AO457" s="54" t="s">
        <v>74</v>
      </c>
      <c r="AP457" s="55" t="s">
        <v>74</v>
      </c>
      <c r="AQ457" s="142">
        <v>6</v>
      </c>
      <c r="AR457" s="62">
        <v>14</v>
      </c>
      <c r="AS457" s="62">
        <v>35</v>
      </c>
      <c r="AT457" s="62">
        <v>36</v>
      </c>
      <c r="AU457" s="64">
        <v>1</v>
      </c>
      <c r="AV457" s="83">
        <f t="shared" si="145"/>
        <v>0</v>
      </c>
      <c r="AW457" s="80"/>
      <c r="AX457" s="80"/>
      <c r="AY457" s="80"/>
      <c r="AZ457" s="80"/>
      <c r="BA457" s="80"/>
      <c r="BB457" s="80"/>
      <c r="BC457" s="80"/>
      <c r="BD457" s="80"/>
      <c r="BE457" s="81"/>
    </row>
    <row r="458" spans="1:57" s="414" customFormat="1" ht="34" customHeight="1" thickBot="1" x14ac:dyDescent="0.25">
      <c r="A458" s="640"/>
      <c r="B458" s="629"/>
      <c r="C458" s="632"/>
      <c r="D458" s="76" t="s">
        <v>79</v>
      </c>
      <c r="E458" s="635"/>
      <c r="F458" s="638"/>
      <c r="G458" s="148">
        <f t="shared" ref="G458:G521" si="148">SUM(M458,AV458)</f>
        <v>0</v>
      </c>
      <c r="H458" s="155">
        <f t="shared" si="147"/>
        <v>0</v>
      </c>
      <c r="I458" s="156"/>
      <c r="J458" s="156"/>
      <c r="K458" s="156"/>
      <c r="L458" s="157"/>
      <c r="M458" s="85">
        <f t="shared" ref="M458:M521" si="149">IF(AND(SUM(N458:R458)=SUM(Y458:Z458),SUM(S458:X458)=SUM(Y458:Z458)),SUM(N458:R458),"ПЕРЕВІРТЕ ПРАВИЛЬНІСТЬ ДАНИХ")</f>
        <v>0</v>
      </c>
      <c r="N458" s="86"/>
      <c r="O458" s="86"/>
      <c r="P458" s="86"/>
      <c r="Q458" s="86"/>
      <c r="R458" s="125"/>
      <c r="S458" s="130"/>
      <c r="T458" s="87"/>
      <c r="U458" s="87"/>
      <c r="V458" s="87"/>
      <c r="W458" s="87"/>
      <c r="X458" s="126"/>
      <c r="Y458" s="129"/>
      <c r="Z458" s="124"/>
      <c r="AA458" s="136"/>
      <c r="AB458" s="54"/>
      <c r="AC458" s="54"/>
      <c r="AD458" s="54"/>
      <c r="AE458" s="54"/>
      <c r="AF458" s="55"/>
      <c r="AG458" s="139"/>
      <c r="AH458" s="140"/>
      <c r="AI458" s="137"/>
      <c r="AJ458" s="117">
        <f>SUM(AQ458:AU458)</f>
        <v>0</v>
      </c>
      <c r="AK458" s="137" t="s">
        <v>74</v>
      </c>
      <c r="AL458" s="90" t="s">
        <v>74</v>
      </c>
      <c r="AM458" s="138" t="s">
        <v>74</v>
      </c>
      <c r="AN458" s="137" t="s">
        <v>74</v>
      </c>
      <c r="AO458" s="90" t="s">
        <v>76</v>
      </c>
      <c r="AP458" s="138" t="s">
        <v>76</v>
      </c>
      <c r="AQ458" s="89"/>
      <c r="AR458" s="90"/>
      <c r="AS458" s="90"/>
      <c r="AT458" s="90"/>
      <c r="AU458" s="91"/>
      <c r="AV458" s="92">
        <f t="shared" si="145"/>
        <v>0</v>
      </c>
      <c r="AW458" s="87"/>
      <c r="AX458" s="87"/>
      <c r="AY458" s="87"/>
      <c r="AZ458" s="87"/>
      <c r="BA458" s="87"/>
      <c r="BB458" s="87"/>
      <c r="BC458" s="87"/>
      <c r="BD458" s="87"/>
      <c r="BE458" s="88"/>
    </row>
    <row r="459" spans="1:57" s="414" customFormat="1" ht="34" customHeight="1" x14ac:dyDescent="0.2">
      <c r="A459" s="640"/>
      <c r="B459" s="623" t="s">
        <v>250</v>
      </c>
      <c r="C459" s="630" t="s">
        <v>249</v>
      </c>
      <c r="D459" s="72" t="s">
        <v>73</v>
      </c>
      <c r="E459" s="633">
        <v>5</v>
      </c>
      <c r="F459" s="636">
        <f>E459-SUM(M459:M463)</f>
        <v>3</v>
      </c>
      <c r="G459" s="146">
        <f t="shared" si="148"/>
        <v>0</v>
      </c>
      <c r="H459" s="151">
        <f t="shared" ref="H459:H518" si="150">SUM(I459:L459)</f>
        <v>0</v>
      </c>
      <c r="I459" s="152"/>
      <c r="J459" s="152"/>
      <c r="K459" s="152"/>
      <c r="L459" s="66"/>
      <c r="M459" s="149">
        <f t="shared" si="149"/>
        <v>0</v>
      </c>
      <c r="N459" s="121"/>
      <c r="O459" s="121"/>
      <c r="P459" s="121"/>
      <c r="Q459" s="121"/>
      <c r="R459" s="122"/>
      <c r="S459" s="128"/>
      <c r="T459" s="121"/>
      <c r="U459" s="121"/>
      <c r="V459" s="77"/>
      <c r="W459" s="121"/>
      <c r="X459" s="122"/>
      <c r="Y459" s="128"/>
      <c r="Z459" s="122"/>
      <c r="AA459" s="70"/>
      <c r="AB459" s="77"/>
      <c r="AC459" s="77"/>
      <c r="AD459" s="77"/>
      <c r="AE459" s="77"/>
      <c r="AF459" s="71"/>
      <c r="AG459" s="70"/>
      <c r="AH459" s="71"/>
      <c r="AI459" s="70"/>
      <c r="AJ459" s="115">
        <f>SUM(AN459:AP459)</f>
        <v>0</v>
      </c>
      <c r="AK459" s="70" t="s">
        <v>74</v>
      </c>
      <c r="AL459" s="77" t="s">
        <v>74</v>
      </c>
      <c r="AM459" s="71" t="s">
        <v>74</v>
      </c>
      <c r="AN459" s="70"/>
      <c r="AO459" s="77"/>
      <c r="AP459" s="71"/>
      <c r="AQ459" s="67" t="s">
        <v>74</v>
      </c>
      <c r="AR459" s="68" t="s">
        <v>74</v>
      </c>
      <c r="AS459" s="68" t="s">
        <v>74</v>
      </c>
      <c r="AT459" s="68" t="s">
        <v>74</v>
      </c>
      <c r="AU459" s="69" t="s">
        <v>74</v>
      </c>
      <c r="AV459" s="103">
        <f t="shared" ref="AV459:AV493" si="151">SUM(AW459:BE459)</f>
        <v>0</v>
      </c>
      <c r="AW459" s="93"/>
      <c r="AX459" s="93"/>
      <c r="AY459" s="93"/>
      <c r="AZ459" s="93"/>
      <c r="BA459" s="93"/>
      <c r="BB459" s="93"/>
      <c r="BC459" s="93"/>
      <c r="BD459" s="93"/>
      <c r="BE459" s="78"/>
    </row>
    <row r="460" spans="1:57" s="414" customFormat="1" ht="34" customHeight="1" x14ac:dyDescent="0.2">
      <c r="A460" s="640"/>
      <c r="B460" s="624"/>
      <c r="C460" s="631"/>
      <c r="D460" s="73" t="s">
        <v>75</v>
      </c>
      <c r="E460" s="634"/>
      <c r="F460" s="637"/>
      <c r="G460" s="147">
        <f t="shared" si="148"/>
        <v>0</v>
      </c>
      <c r="H460" s="153">
        <f t="shared" si="150"/>
        <v>0</v>
      </c>
      <c r="I460" s="150"/>
      <c r="J460" s="150"/>
      <c r="K460" s="150"/>
      <c r="L460" s="154"/>
      <c r="M460" s="79">
        <f t="shared" si="149"/>
        <v>0</v>
      </c>
      <c r="N460" s="80"/>
      <c r="O460" s="80"/>
      <c r="P460" s="80"/>
      <c r="Q460" s="80"/>
      <c r="R460" s="124"/>
      <c r="S460" s="129"/>
      <c r="T460" s="54"/>
      <c r="U460" s="54"/>
      <c r="V460" s="80"/>
      <c r="W460" s="80"/>
      <c r="X460" s="124"/>
      <c r="Y460" s="131"/>
      <c r="Z460" s="127"/>
      <c r="AA460" s="134"/>
      <c r="AB460" s="56"/>
      <c r="AC460" s="56"/>
      <c r="AD460" s="56"/>
      <c r="AE460" s="56"/>
      <c r="AF460" s="135"/>
      <c r="AG460" s="136"/>
      <c r="AH460" s="55"/>
      <c r="AI460" s="136"/>
      <c r="AJ460" s="116">
        <f>SUM(AN460:AP460)</f>
        <v>0</v>
      </c>
      <c r="AK460" s="136" t="s">
        <v>76</v>
      </c>
      <c r="AL460" s="54" t="s">
        <v>76</v>
      </c>
      <c r="AM460" s="55" t="s">
        <v>76</v>
      </c>
      <c r="AN460" s="136"/>
      <c r="AO460" s="54"/>
      <c r="AP460" s="55"/>
      <c r="AQ460" s="82" t="s">
        <v>74</v>
      </c>
      <c r="AR460" s="54" t="s">
        <v>74</v>
      </c>
      <c r="AS460" s="54" t="s">
        <v>74</v>
      </c>
      <c r="AT460" s="54" t="s">
        <v>74</v>
      </c>
      <c r="AU460" s="58" t="s">
        <v>74</v>
      </c>
      <c r="AV460" s="83">
        <f t="shared" si="151"/>
        <v>0</v>
      </c>
      <c r="AW460" s="80"/>
      <c r="AX460" s="80"/>
      <c r="AY460" s="80"/>
      <c r="AZ460" s="80"/>
      <c r="BA460" s="80"/>
      <c r="BB460" s="80"/>
      <c r="BC460" s="80"/>
      <c r="BD460" s="80"/>
      <c r="BE460" s="81"/>
    </row>
    <row r="461" spans="1:57" s="414" customFormat="1" ht="34" customHeight="1" x14ac:dyDescent="0.2">
      <c r="A461" s="640"/>
      <c r="B461" s="624"/>
      <c r="C461" s="631"/>
      <c r="D461" s="73" t="s">
        <v>77</v>
      </c>
      <c r="E461" s="634"/>
      <c r="F461" s="637"/>
      <c r="G461" s="147">
        <f t="shared" si="148"/>
        <v>0</v>
      </c>
      <c r="H461" s="153">
        <f t="shared" si="150"/>
        <v>0</v>
      </c>
      <c r="I461" s="150"/>
      <c r="J461" s="150"/>
      <c r="K461" s="150"/>
      <c r="L461" s="154"/>
      <c r="M461" s="79">
        <f t="shared" si="149"/>
        <v>0</v>
      </c>
      <c r="N461" s="80"/>
      <c r="O461" s="80"/>
      <c r="P461" s="80"/>
      <c r="Q461" s="84"/>
      <c r="R461" s="124"/>
      <c r="S461" s="129"/>
      <c r="T461" s="80"/>
      <c r="U461" s="80"/>
      <c r="V461" s="80"/>
      <c r="W461" s="80"/>
      <c r="X461" s="124"/>
      <c r="Y461" s="131"/>
      <c r="Z461" s="127"/>
      <c r="AA461" s="134"/>
      <c r="AB461" s="56"/>
      <c r="AC461" s="56"/>
      <c r="AD461" s="56"/>
      <c r="AE461" s="56"/>
      <c r="AF461" s="135"/>
      <c r="AG461" s="136"/>
      <c r="AH461" s="55"/>
      <c r="AI461" s="136"/>
      <c r="AJ461" s="116">
        <f>SUM(AK461:AM461)</f>
        <v>0</v>
      </c>
      <c r="AK461" s="136"/>
      <c r="AL461" s="54"/>
      <c r="AM461" s="55"/>
      <c r="AN461" s="136" t="s">
        <v>74</v>
      </c>
      <c r="AO461" s="54" t="s">
        <v>74</v>
      </c>
      <c r="AP461" s="55" t="s">
        <v>74</v>
      </c>
      <c r="AQ461" s="82" t="s">
        <v>74</v>
      </c>
      <c r="AR461" s="54" t="s">
        <v>74</v>
      </c>
      <c r="AS461" s="54" t="s">
        <v>74</v>
      </c>
      <c r="AT461" s="54" t="s">
        <v>74</v>
      </c>
      <c r="AU461" s="58" t="s">
        <v>74</v>
      </c>
      <c r="AV461" s="83">
        <f t="shared" si="151"/>
        <v>0</v>
      </c>
      <c r="AW461" s="80"/>
      <c r="AX461" s="80"/>
      <c r="AY461" s="80"/>
      <c r="AZ461" s="80"/>
      <c r="BA461" s="80"/>
      <c r="BB461" s="80"/>
      <c r="BC461" s="80"/>
      <c r="BD461" s="80"/>
      <c r="BE461" s="81"/>
    </row>
    <row r="462" spans="1:57" s="414" customFormat="1" ht="34" customHeight="1" x14ac:dyDescent="0.2">
      <c r="A462" s="640"/>
      <c r="B462" s="624"/>
      <c r="C462" s="631"/>
      <c r="D462" s="73" t="s">
        <v>78</v>
      </c>
      <c r="E462" s="634"/>
      <c r="F462" s="637"/>
      <c r="G462" s="147">
        <f t="shared" si="148"/>
        <v>3</v>
      </c>
      <c r="H462" s="153">
        <f t="shared" si="150"/>
        <v>2</v>
      </c>
      <c r="I462" s="150"/>
      <c r="J462" s="150"/>
      <c r="K462" s="150">
        <v>2</v>
      </c>
      <c r="L462" s="154"/>
      <c r="M462" s="79">
        <f t="shared" si="149"/>
        <v>2</v>
      </c>
      <c r="N462" s="80"/>
      <c r="O462" s="80"/>
      <c r="P462" s="80"/>
      <c r="Q462" s="80"/>
      <c r="R462" s="124">
        <v>2</v>
      </c>
      <c r="S462" s="129">
        <v>2</v>
      </c>
      <c r="T462" s="80"/>
      <c r="U462" s="80"/>
      <c r="V462" s="80"/>
      <c r="W462" s="80"/>
      <c r="X462" s="124"/>
      <c r="Y462" s="131">
        <v>2</v>
      </c>
      <c r="Z462" s="127"/>
      <c r="AA462" s="134"/>
      <c r="AB462" s="56">
        <v>1</v>
      </c>
      <c r="AC462" s="56">
        <v>1</v>
      </c>
      <c r="AD462" s="56"/>
      <c r="AE462" s="56">
        <v>2</v>
      </c>
      <c r="AF462" s="135">
        <v>1</v>
      </c>
      <c r="AG462" s="136">
        <v>40.5</v>
      </c>
      <c r="AH462" s="55">
        <v>15</v>
      </c>
      <c r="AI462" s="136">
        <v>112.5</v>
      </c>
      <c r="AJ462" s="116">
        <f>SUM(AQ462:AU462)</f>
        <v>2</v>
      </c>
      <c r="AK462" s="136" t="s">
        <v>76</v>
      </c>
      <c r="AL462" s="54" t="s">
        <v>76</v>
      </c>
      <c r="AM462" s="55" t="s">
        <v>76</v>
      </c>
      <c r="AN462" s="136" t="s">
        <v>74</v>
      </c>
      <c r="AO462" s="54" t="s">
        <v>74</v>
      </c>
      <c r="AP462" s="55" t="s">
        <v>74</v>
      </c>
      <c r="AQ462" s="142"/>
      <c r="AR462" s="62"/>
      <c r="AS462" s="62">
        <v>1</v>
      </c>
      <c r="AT462" s="62">
        <v>1</v>
      </c>
      <c r="AU462" s="64"/>
      <c r="AV462" s="83">
        <f t="shared" si="151"/>
        <v>1</v>
      </c>
      <c r="AW462" s="80"/>
      <c r="AX462" s="80"/>
      <c r="AY462" s="80"/>
      <c r="AZ462" s="80"/>
      <c r="BA462" s="80"/>
      <c r="BB462" s="80"/>
      <c r="BC462" s="80"/>
      <c r="BD462" s="80">
        <v>1</v>
      </c>
      <c r="BE462" s="81"/>
    </row>
    <row r="463" spans="1:57" s="414" customFormat="1" ht="34" customHeight="1" thickBot="1" x14ac:dyDescent="0.25">
      <c r="A463" s="640"/>
      <c r="B463" s="629"/>
      <c r="C463" s="632"/>
      <c r="D463" s="76" t="s">
        <v>79</v>
      </c>
      <c r="E463" s="635"/>
      <c r="F463" s="638"/>
      <c r="G463" s="148">
        <f t="shared" si="148"/>
        <v>0</v>
      </c>
      <c r="H463" s="155">
        <f t="shared" si="150"/>
        <v>0</v>
      </c>
      <c r="I463" s="156"/>
      <c r="J463" s="156"/>
      <c r="K463" s="156"/>
      <c r="L463" s="157"/>
      <c r="M463" s="85">
        <f t="shared" si="149"/>
        <v>0</v>
      </c>
      <c r="N463" s="86"/>
      <c r="O463" s="86"/>
      <c r="P463" s="86"/>
      <c r="Q463" s="86"/>
      <c r="R463" s="125"/>
      <c r="S463" s="130"/>
      <c r="T463" s="87"/>
      <c r="U463" s="87"/>
      <c r="V463" s="87"/>
      <c r="W463" s="87"/>
      <c r="X463" s="126"/>
      <c r="Y463" s="129"/>
      <c r="Z463" s="124"/>
      <c r="AA463" s="136"/>
      <c r="AB463" s="54"/>
      <c r="AC463" s="54"/>
      <c r="AD463" s="54"/>
      <c r="AE463" s="54"/>
      <c r="AF463" s="55"/>
      <c r="AG463" s="139"/>
      <c r="AH463" s="140"/>
      <c r="AI463" s="137"/>
      <c r="AJ463" s="117">
        <f>SUM(AQ463:AU463)</f>
        <v>0</v>
      </c>
      <c r="AK463" s="137" t="s">
        <v>74</v>
      </c>
      <c r="AL463" s="90" t="s">
        <v>74</v>
      </c>
      <c r="AM463" s="138" t="s">
        <v>74</v>
      </c>
      <c r="AN463" s="137" t="s">
        <v>74</v>
      </c>
      <c r="AO463" s="90" t="s">
        <v>76</v>
      </c>
      <c r="AP463" s="138" t="s">
        <v>76</v>
      </c>
      <c r="AQ463" s="89"/>
      <c r="AR463" s="90"/>
      <c r="AS463" s="90"/>
      <c r="AT463" s="90"/>
      <c r="AU463" s="91"/>
      <c r="AV463" s="92">
        <f t="shared" si="151"/>
        <v>0</v>
      </c>
      <c r="AW463" s="87"/>
      <c r="AX463" s="87"/>
      <c r="AY463" s="87"/>
      <c r="AZ463" s="87"/>
      <c r="BA463" s="87"/>
      <c r="BB463" s="87"/>
      <c r="BC463" s="87"/>
      <c r="BD463" s="87"/>
      <c r="BE463" s="88"/>
    </row>
    <row r="464" spans="1:57" s="414" customFormat="1" ht="34" customHeight="1" x14ac:dyDescent="0.2">
      <c r="A464" s="640"/>
      <c r="B464" s="623" t="s">
        <v>251</v>
      </c>
      <c r="C464" s="630" t="s">
        <v>252</v>
      </c>
      <c r="D464" s="72" t="s">
        <v>73</v>
      </c>
      <c r="E464" s="633">
        <v>20</v>
      </c>
      <c r="F464" s="636">
        <f>E464-SUM(M464:M468)</f>
        <v>-1</v>
      </c>
      <c r="G464" s="146">
        <f t="shared" si="148"/>
        <v>0</v>
      </c>
      <c r="H464" s="151">
        <f t="shared" si="150"/>
        <v>0</v>
      </c>
      <c r="I464" s="152"/>
      <c r="J464" s="152"/>
      <c r="K464" s="152"/>
      <c r="L464" s="66"/>
      <c r="M464" s="149">
        <f t="shared" si="149"/>
        <v>0</v>
      </c>
      <c r="N464" s="121"/>
      <c r="O464" s="121"/>
      <c r="P464" s="121"/>
      <c r="Q464" s="121"/>
      <c r="R464" s="122"/>
      <c r="S464" s="128"/>
      <c r="T464" s="121"/>
      <c r="U464" s="121"/>
      <c r="V464" s="77"/>
      <c r="W464" s="121"/>
      <c r="X464" s="122"/>
      <c r="Y464" s="128"/>
      <c r="Z464" s="122"/>
      <c r="AA464" s="70"/>
      <c r="AB464" s="77"/>
      <c r="AC464" s="77"/>
      <c r="AD464" s="77"/>
      <c r="AE464" s="77"/>
      <c r="AF464" s="71"/>
      <c r="AG464" s="70"/>
      <c r="AH464" s="71"/>
      <c r="AI464" s="70"/>
      <c r="AJ464" s="115">
        <f>SUM(AN464:AP464)</f>
        <v>0</v>
      </c>
      <c r="AK464" s="70" t="s">
        <v>74</v>
      </c>
      <c r="AL464" s="77" t="s">
        <v>74</v>
      </c>
      <c r="AM464" s="71" t="s">
        <v>74</v>
      </c>
      <c r="AN464" s="70"/>
      <c r="AO464" s="77"/>
      <c r="AP464" s="71"/>
      <c r="AQ464" s="67" t="s">
        <v>74</v>
      </c>
      <c r="AR464" s="68" t="s">
        <v>74</v>
      </c>
      <c r="AS464" s="68" t="s">
        <v>74</v>
      </c>
      <c r="AT464" s="68" t="s">
        <v>74</v>
      </c>
      <c r="AU464" s="69" t="s">
        <v>74</v>
      </c>
      <c r="AV464" s="103">
        <f t="shared" si="151"/>
        <v>0</v>
      </c>
      <c r="AW464" s="93"/>
      <c r="AX464" s="93"/>
      <c r="AY464" s="93"/>
      <c r="AZ464" s="93"/>
      <c r="BA464" s="93"/>
      <c r="BB464" s="93"/>
      <c r="BC464" s="93"/>
      <c r="BD464" s="93"/>
      <c r="BE464" s="78"/>
    </row>
    <row r="465" spans="1:57" s="414" customFormat="1" ht="34" customHeight="1" x14ac:dyDescent="0.2">
      <c r="A465" s="640"/>
      <c r="B465" s="624"/>
      <c r="C465" s="631"/>
      <c r="D465" s="73" t="s">
        <v>75</v>
      </c>
      <c r="E465" s="634"/>
      <c r="F465" s="637"/>
      <c r="G465" s="147">
        <f t="shared" si="148"/>
        <v>0</v>
      </c>
      <c r="H465" s="153">
        <f t="shared" si="150"/>
        <v>0</v>
      </c>
      <c r="I465" s="150"/>
      <c r="J465" s="150"/>
      <c r="K465" s="150"/>
      <c r="L465" s="154"/>
      <c r="M465" s="79">
        <f t="shared" si="149"/>
        <v>0</v>
      </c>
      <c r="N465" s="80"/>
      <c r="O465" s="80"/>
      <c r="P465" s="80"/>
      <c r="Q465" s="80"/>
      <c r="R465" s="124"/>
      <c r="S465" s="129"/>
      <c r="T465" s="54"/>
      <c r="U465" s="54"/>
      <c r="V465" s="80"/>
      <c r="W465" s="80"/>
      <c r="X465" s="124"/>
      <c r="Y465" s="131"/>
      <c r="Z465" s="127"/>
      <c r="AA465" s="134"/>
      <c r="AB465" s="56"/>
      <c r="AC465" s="56"/>
      <c r="AD465" s="56"/>
      <c r="AE465" s="56"/>
      <c r="AF465" s="135"/>
      <c r="AG465" s="136"/>
      <c r="AH465" s="55"/>
      <c r="AI465" s="136"/>
      <c r="AJ465" s="116">
        <f>SUM(AN465:AP465)</f>
        <v>0</v>
      </c>
      <c r="AK465" s="136" t="s">
        <v>76</v>
      </c>
      <c r="AL465" s="54" t="s">
        <v>76</v>
      </c>
      <c r="AM465" s="55" t="s">
        <v>76</v>
      </c>
      <c r="AN465" s="136"/>
      <c r="AO465" s="54"/>
      <c r="AP465" s="55"/>
      <c r="AQ465" s="82" t="s">
        <v>74</v>
      </c>
      <c r="AR465" s="54" t="s">
        <v>74</v>
      </c>
      <c r="AS465" s="54" t="s">
        <v>74</v>
      </c>
      <c r="AT465" s="54" t="s">
        <v>74</v>
      </c>
      <c r="AU465" s="58" t="s">
        <v>74</v>
      </c>
      <c r="AV465" s="83">
        <f t="shared" si="151"/>
        <v>0</v>
      </c>
      <c r="AW465" s="80"/>
      <c r="AX465" s="80"/>
      <c r="AY465" s="80"/>
      <c r="AZ465" s="80"/>
      <c r="BA465" s="80"/>
      <c r="BB465" s="80"/>
      <c r="BC465" s="80"/>
      <c r="BD465" s="80"/>
      <c r="BE465" s="81"/>
    </row>
    <row r="466" spans="1:57" s="414" customFormat="1" ht="34" customHeight="1" x14ac:dyDescent="0.2">
      <c r="A466" s="640"/>
      <c r="B466" s="624"/>
      <c r="C466" s="631"/>
      <c r="D466" s="73" t="s">
        <v>77</v>
      </c>
      <c r="E466" s="634"/>
      <c r="F466" s="637"/>
      <c r="G466" s="147">
        <f t="shared" si="148"/>
        <v>0</v>
      </c>
      <c r="H466" s="153">
        <f t="shared" si="150"/>
        <v>0</v>
      </c>
      <c r="I466" s="150"/>
      <c r="J466" s="150"/>
      <c r="K466" s="150"/>
      <c r="L466" s="154"/>
      <c r="M466" s="79">
        <f t="shared" si="149"/>
        <v>0</v>
      </c>
      <c r="N466" s="80"/>
      <c r="O466" s="80"/>
      <c r="P466" s="80"/>
      <c r="Q466" s="84"/>
      <c r="R466" s="124"/>
      <c r="S466" s="129"/>
      <c r="T466" s="80"/>
      <c r="U466" s="80"/>
      <c r="V466" s="80"/>
      <c r="W466" s="80"/>
      <c r="X466" s="124"/>
      <c r="Y466" s="131"/>
      <c r="Z466" s="127"/>
      <c r="AA466" s="134"/>
      <c r="AB466" s="56"/>
      <c r="AC466" s="56"/>
      <c r="AD466" s="56"/>
      <c r="AE466" s="56"/>
      <c r="AF466" s="135"/>
      <c r="AG466" s="136"/>
      <c r="AH466" s="55"/>
      <c r="AI466" s="136"/>
      <c r="AJ466" s="116">
        <f>SUM(AK466:AM466)</f>
        <v>0</v>
      </c>
      <c r="AK466" s="136"/>
      <c r="AL466" s="54"/>
      <c r="AM466" s="55"/>
      <c r="AN466" s="136" t="s">
        <v>74</v>
      </c>
      <c r="AO466" s="54" t="s">
        <v>74</v>
      </c>
      <c r="AP466" s="55" t="s">
        <v>74</v>
      </c>
      <c r="AQ466" s="82" t="s">
        <v>74</v>
      </c>
      <c r="AR466" s="54" t="s">
        <v>74</v>
      </c>
      <c r="AS466" s="54" t="s">
        <v>74</v>
      </c>
      <c r="AT466" s="54" t="s">
        <v>74</v>
      </c>
      <c r="AU466" s="58" t="s">
        <v>74</v>
      </c>
      <c r="AV466" s="83">
        <f t="shared" si="151"/>
        <v>0</v>
      </c>
      <c r="AW466" s="80"/>
      <c r="AX466" s="80"/>
      <c r="AY466" s="80"/>
      <c r="AZ466" s="80"/>
      <c r="BA466" s="80"/>
      <c r="BB466" s="80"/>
      <c r="BC466" s="80"/>
      <c r="BD466" s="80"/>
      <c r="BE466" s="81"/>
    </row>
    <row r="467" spans="1:57" s="414" customFormat="1" ht="34" customHeight="1" x14ac:dyDescent="0.2">
      <c r="A467" s="640"/>
      <c r="B467" s="624"/>
      <c r="C467" s="631"/>
      <c r="D467" s="73" t="s">
        <v>78</v>
      </c>
      <c r="E467" s="634"/>
      <c r="F467" s="637"/>
      <c r="G467" s="147">
        <f t="shared" si="148"/>
        <v>22</v>
      </c>
      <c r="H467" s="153">
        <f t="shared" si="150"/>
        <v>1</v>
      </c>
      <c r="I467" s="150"/>
      <c r="J467" s="150"/>
      <c r="K467" s="150">
        <v>1</v>
      </c>
      <c r="L467" s="154"/>
      <c r="M467" s="79">
        <f t="shared" si="149"/>
        <v>21</v>
      </c>
      <c r="N467" s="80"/>
      <c r="O467" s="80"/>
      <c r="P467" s="80"/>
      <c r="Q467" s="80"/>
      <c r="R467" s="124">
        <v>21</v>
      </c>
      <c r="S467" s="129"/>
      <c r="T467" s="80"/>
      <c r="U467" s="80"/>
      <c r="V467" s="80">
        <v>21</v>
      </c>
      <c r="W467" s="80"/>
      <c r="X467" s="124"/>
      <c r="Y467" s="131">
        <v>20</v>
      </c>
      <c r="Z467" s="127">
        <v>1</v>
      </c>
      <c r="AA467" s="134"/>
      <c r="AB467" s="56">
        <v>2</v>
      </c>
      <c r="AC467" s="56">
        <v>2</v>
      </c>
      <c r="AD467" s="56">
        <v>1</v>
      </c>
      <c r="AE467" s="56">
        <v>19</v>
      </c>
      <c r="AF467" s="135"/>
      <c r="AG467" s="136">
        <v>35</v>
      </c>
      <c r="AH467" s="55">
        <v>10</v>
      </c>
      <c r="AI467" s="136">
        <v>95</v>
      </c>
      <c r="AJ467" s="116">
        <f>SUM(AQ467:AU467)</f>
        <v>21</v>
      </c>
      <c r="AK467" s="136" t="s">
        <v>76</v>
      </c>
      <c r="AL467" s="54" t="s">
        <v>76</v>
      </c>
      <c r="AM467" s="55" t="s">
        <v>76</v>
      </c>
      <c r="AN467" s="136" t="s">
        <v>74</v>
      </c>
      <c r="AO467" s="54" t="s">
        <v>74</v>
      </c>
      <c r="AP467" s="55" t="s">
        <v>74</v>
      </c>
      <c r="AQ467" s="142"/>
      <c r="AR467" s="62">
        <v>2</v>
      </c>
      <c r="AS467" s="62">
        <v>19</v>
      </c>
      <c r="AT467" s="62"/>
      <c r="AU467" s="64"/>
      <c r="AV467" s="83">
        <f t="shared" si="151"/>
        <v>1</v>
      </c>
      <c r="AW467" s="80"/>
      <c r="AX467" s="80"/>
      <c r="AY467" s="80"/>
      <c r="AZ467" s="80"/>
      <c r="BA467" s="80"/>
      <c r="BB467" s="80"/>
      <c r="BC467" s="80">
        <v>1</v>
      </c>
      <c r="BD467" s="80"/>
      <c r="BE467" s="81"/>
    </row>
    <row r="468" spans="1:57" s="414" customFormat="1" ht="34" customHeight="1" thickBot="1" x14ac:dyDescent="0.25">
      <c r="A468" s="640"/>
      <c r="B468" s="629"/>
      <c r="C468" s="632"/>
      <c r="D468" s="76" t="s">
        <v>79</v>
      </c>
      <c r="E468" s="635"/>
      <c r="F468" s="638"/>
      <c r="G468" s="148">
        <f t="shared" si="148"/>
        <v>0</v>
      </c>
      <c r="H468" s="155">
        <f t="shared" si="150"/>
        <v>0</v>
      </c>
      <c r="I468" s="156"/>
      <c r="J468" s="156"/>
      <c r="K468" s="156"/>
      <c r="L468" s="157"/>
      <c r="M468" s="85">
        <f t="shared" si="149"/>
        <v>0</v>
      </c>
      <c r="N468" s="86"/>
      <c r="O468" s="86"/>
      <c r="P468" s="86"/>
      <c r="Q468" s="86"/>
      <c r="R468" s="125"/>
      <c r="S468" s="130"/>
      <c r="T468" s="87"/>
      <c r="U468" s="87"/>
      <c r="V468" s="87"/>
      <c r="W468" s="87"/>
      <c r="X468" s="126"/>
      <c r="Y468" s="129"/>
      <c r="Z468" s="124"/>
      <c r="AA468" s="136"/>
      <c r="AB468" s="54"/>
      <c r="AC468" s="54"/>
      <c r="AD468" s="54"/>
      <c r="AE468" s="54"/>
      <c r="AF468" s="55"/>
      <c r="AG468" s="139"/>
      <c r="AH468" s="140"/>
      <c r="AI468" s="137"/>
      <c r="AJ468" s="117">
        <f>SUM(AQ468:AU468)</f>
        <v>0</v>
      </c>
      <c r="AK468" s="137" t="s">
        <v>74</v>
      </c>
      <c r="AL468" s="90" t="s">
        <v>74</v>
      </c>
      <c r="AM468" s="138" t="s">
        <v>74</v>
      </c>
      <c r="AN468" s="137" t="s">
        <v>74</v>
      </c>
      <c r="AO468" s="90" t="s">
        <v>76</v>
      </c>
      <c r="AP468" s="138" t="s">
        <v>76</v>
      </c>
      <c r="AQ468" s="89"/>
      <c r="AR468" s="90"/>
      <c r="AS468" s="90"/>
      <c r="AT468" s="90"/>
      <c r="AU468" s="91"/>
      <c r="AV468" s="92">
        <f t="shared" si="151"/>
        <v>0</v>
      </c>
      <c r="AW468" s="87"/>
      <c r="AX468" s="87"/>
      <c r="AY468" s="87"/>
      <c r="AZ468" s="87"/>
      <c r="BA468" s="87"/>
      <c r="BB468" s="87"/>
      <c r="BC468" s="87"/>
      <c r="BD468" s="87"/>
      <c r="BE468" s="88"/>
    </row>
    <row r="469" spans="1:57" s="414" customFormat="1" ht="34" customHeight="1" x14ac:dyDescent="0.2">
      <c r="A469" s="640"/>
      <c r="B469" s="623" t="s">
        <v>253</v>
      </c>
      <c r="C469" s="630" t="s">
        <v>252</v>
      </c>
      <c r="D469" s="72" t="s">
        <v>73</v>
      </c>
      <c r="E469" s="633">
        <v>20</v>
      </c>
      <c r="F469" s="636">
        <f>E469-SUM(M469:M473)</f>
        <v>-3</v>
      </c>
      <c r="G469" s="146">
        <f t="shared" si="148"/>
        <v>0</v>
      </c>
      <c r="H469" s="151">
        <f t="shared" si="150"/>
        <v>0</v>
      </c>
      <c r="I469" s="152"/>
      <c r="J469" s="152"/>
      <c r="K469" s="152"/>
      <c r="L469" s="66"/>
      <c r="M469" s="149">
        <f t="shared" si="149"/>
        <v>0</v>
      </c>
      <c r="N469" s="121"/>
      <c r="O469" s="121"/>
      <c r="P469" s="121"/>
      <c r="Q469" s="121"/>
      <c r="R469" s="122"/>
      <c r="S469" s="128"/>
      <c r="T469" s="121"/>
      <c r="U469" s="121"/>
      <c r="V469" s="77"/>
      <c r="W469" s="121"/>
      <c r="X469" s="122"/>
      <c r="Y469" s="128"/>
      <c r="Z469" s="122"/>
      <c r="AA469" s="70"/>
      <c r="AB469" s="77"/>
      <c r="AC469" s="77"/>
      <c r="AD469" s="77"/>
      <c r="AE469" s="77"/>
      <c r="AF469" s="71"/>
      <c r="AG469" s="70"/>
      <c r="AH469" s="71"/>
      <c r="AI469" s="70"/>
      <c r="AJ469" s="115">
        <f>SUM(AN469:AP469)</f>
        <v>0</v>
      </c>
      <c r="AK469" s="70" t="s">
        <v>74</v>
      </c>
      <c r="AL469" s="77" t="s">
        <v>74</v>
      </c>
      <c r="AM469" s="71" t="s">
        <v>74</v>
      </c>
      <c r="AN469" s="70"/>
      <c r="AO469" s="77"/>
      <c r="AP469" s="71"/>
      <c r="AQ469" s="67" t="s">
        <v>74</v>
      </c>
      <c r="AR469" s="68" t="s">
        <v>74</v>
      </c>
      <c r="AS469" s="68" t="s">
        <v>74</v>
      </c>
      <c r="AT469" s="68" t="s">
        <v>74</v>
      </c>
      <c r="AU469" s="69" t="s">
        <v>74</v>
      </c>
      <c r="AV469" s="103">
        <f t="shared" si="151"/>
        <v>0</v>
      </c>
      <c r="AW469" s="93"/>
      <c r="AX469" s="93"/>
      <c r="AY469" s="93"/>
      <c r="AZ469" s="93"/>
      <c r="BA469" s="93"/>
      <c r="BB469" s="93"/>
      <c r="BC469" s="93"/>
      <c r="BD469" s="93"/>
      <c r="BE469" s="78"/>
    </row>
    <row r="470" spans="1:57" s="414" customFormat="1" ht="34" customHeight="1" x14ac:dyDescent="0.2">
      <c r="A470" s="640"/>
      <c r="B470" s="624"/>
      <c r="C470" s="631"/>
      <c r="D470" s="73" t="s">
        <v>75</v>
      </c>
      <c r="E470" s="634"/>
      <c r="F470" s="637"/>
      <c r="G470" s="147">
        <f t="shared" si="148"/>
        <v>0</v>
      </c>
      <c r="H470" s="153">
        <f t="shared" si="150"/>
        <v>0</v>
      </c>
      <c r="I470" s="150"/>
      <c r="J470" s="150"/>
      <c r="K470" s="150"/>
      <c r="L470" s="154"/>
      <c r="M470" s="79">
        <f t="shared" si="149"/>
        <v>0</v>
      </c>
      <c r="N470" s="80"/>
      <c r="O470" s="80"/>
      <c r="P470" s="80"/>
      <c r="Q470" s="80"/>
      <c r="R470" s="124"/>
      <c r="S470" s="129"/>
      <c r="T470" s="54"/>
      <c r="U470" s="54"/>
      <c r="V470" s="80"/>
      <c r="W470" s="80"/>
      <c r="X470" s="124"/>
      <c r="Y470" s="131"/>
      <c r="Z470" s="127"/>
      <c r="AA470" s="134"/>
      <c r="AB470" s="56"/>
      <c r="AC470" s="56"/>
      <c r="AD470" s="56"/>
      <c r="AE470" s="56"/>
      <c r="AF470" s="135"/>
      <c r="AG470" s="136"/>
      <c r="AH470" s="55"/>
      <c r="AI470" s="136"/>
      <c r="AJ470" s="116">
        <f>SUM(AN470:AP470)</f>
        <v>0</v>
      </c>
      <c r="AK470" s="136" t="s">
        <v>76</v>
      </c>
      <c r="AL470" s="54" t="s">
        <v>76</v>
      </c>
      <c r="AM470" s="55" t="s">
        <v>76</v>
      </c>
      <c r="AN470" s="136"/>
      <c r="AO470" s="54"/>
      <c r="AP470" s="55"/>
      <c r="AQ470" s="82" t="s">
        <v>74</v>
      </c>
      <c r="AR470" s="54" t="s">
        <v>74</v>
      </c>
      <c r="AS470" s="54" t="s">
        <v>74</v>
      </c>
      <c r="AT470" s="54" t="s">
        <v>74</v>
      </c>
      <c r="AU470" s="58" t="s">
        <v>74</v>
      </c>
      <c r="AV470" s="83">
        <f t="shared" si="151"/>
        <v>0</v>
      </c>
      <c r="AW470" s="80"/>
      <c r="AX470" s="80"/>
      <c r="AY470" s="80"/>
      <c r="AZ470" s="80"/>
      <c r="BA470" s="80"/>
      <c r="BB470" s="80"/>
      <c r="BC470" s="80"/>
      <c r="BD470" s="80"/>
      <c r="BE470" s="81"/>
    </row>
    <row r="471" spans="1:57" s="414" customFormat="1" ht="34" customHeight="1" x14ac:dyDescent="0.2">
      <c r="A471" s="640"/>
      <c r="B471" s="624"/>
      <c r="C471" s="631"/>
      <c r="D471" s="73" t="s">
        <v>77</v>
      </c>
      <c r="E471" s="634"/>
      <c r="F471" s="637"/>
      <c r="G471" s="147">
        <f t="shared" si="148"/>
        <v>0</v>
      </c>
      <c r="H471" s="153">
        <f t="shared" si="150"/>
        <v>0</v>
      </c>
      <c r="I471" s="150"/>
      <c r="J471" s="150"/>
      <c r="K471" s="150"/>
      <c r="L471" s="154"/>
      <c r="M471" s="79">
        <f t="shared" si="149"/>
        <v>0</v>
      </c>
      <c r="N471" s="80"/>
      <c r="O471" s="80"/>
      <c r="P471" s="80"/>
      <c r="Q471" s="84"/>
      <c r="R471" s="124"/>
      <c r="S471" s="129"/>
      <c r="T471" s="80"/>
      <c r="U471" s="80"/>
      <c r="V471" s="80"/>
      <c r="W471" s="80"/>
      <c r="X471" s="124"/>
      <c r="Y471" s="131"/>
      <c r="Z471" s="127"/>
      <c r="AA471" s="134"/>
      <c r="AB471" s="56"/>
      <c r="AC471" s="56"/>
      <c r="AD471" s="56"/>
      <c r="AE471" s="56"/>
      <c r="AF471" s="135"/>
      <c r="AG471" s="136"/>
      <c r="AH471" s="55"/>
      <c r="AI471" s="136"/>
      <c r="AJ471" s="116">
        <f>SUM(AK471:AM471)</f>
        <v>0</v>
      </c>
      <c r="AK471" s="136"/>
      <c r="AL471" s="54"/>
      <c r="AM471" s="55"/>
      <c r="AN471" s="136" t="s">
        <v>74</v>
      </c>
      <c r="AO471" s="54" t="s">
        <v>74</v>
      </c>
      <c r="AP471" s="55" t="s">
        <v>74</v>
      </c>
      <c r="AQ471" s="82" t="s">
        <v>74</v>
      </c>
      <c r="AR471" s="54" t="s">
        <v>74</v>
      </c>
      <c r="AS471" s="54" t="s">
        <v>74</v>
      </c>
      <c r="AT471" s="54" t="s">
        <v>74</v>
      </c>
      <c r="AU471" s="58" t="s">
        <v>74</v>
      </c>
      <c r="AV471" s="83">
        <f t="shared" si="151"/>
        <v>0</v>
      </c>
      <c r="AW471" s="80"/>
      <c r="AX471" s="80"/>
      <c r="AY471" s="80"/>
      <c r="AZ471" s="80"/>
      <c r="BA471" s="80"/>
      <c r="BB471" s="80"/>
      <c r="BC471" s="80"/>
      <c r="BD471" s="80"/>
      <c r="BE471" s="81"/>
    </row>
    <row r="472" spans="1:57" s="414" customFormat="1" ht="34" customHeight="1" x14ac:dyDescent="0.2">
      <c r="A472" s="640"/>
      <c r="B472" s="624"/>
      <c r="C472" s="631"/>
      <c r="D472" s="73" t="s">
        <v>78</v>
      </c>
      <c r="E472" s="634"/>
      <c r="F472" s="637"/>
      <c r="G472" s="147">
        <f t="shared" si="148"/>
        <v>24</v>
      </c>
      <c r="H472" s="153">
        <f t="shared" si="150"/>
        <v>3</v>
      </c>
      <c r="I472" s="150"/>
      <c r="J472" s="150"/>
      <c r="K472" s="150">
        <v>3</v>
      </c>
      <c r="L472" s="154"/>
      <c r="M472" s="79">
        <f t="shared" si="149"/>
        <v>23</v>
      </c>
      <c r="N472" s="80"/>
      <c r="O472" s="80"/>
      <c r="P472" s="80"/>
      <c r="Q472" s="80"/>
      <c r="R472" s="124">
        <v>23</v>
      </c>
      <c r="S472" s="129"/>
      <c r="T472" s="80"/>
      <c r="U472" s="80"/>
      <c r="V472" s="80">
        <v>23</v>
      </c>
      <c r="W472" s="80"/>
      <c r="X472" s="124"/>
      <c r="Y472" s="131">
        <v>21</v>
      </c>
      <c r="Z472" s="127">
        <v>2</v>
      </c>
      <c r="AA472" s="134"/>
      <c r="AB472" s="56">
        <v>3</v>
      </c>
      <c r="AC472" s="56">
        <v>3</v>
      </c>
      <c r="AD472" s="56">
        <v>1</v>
      </c>
      <c r="AE472" s="56">
        <v>16</v>
      </c>
      <c r="AF472" s="135">
        <v>1</v>
      </c>
      <c r="AG472" s="136">
        <v>42</v>
      </c>
      <c r="AH472" s="55">
        <v>17</v>
      </c>
      <c r="AI472" s="136">
        <v>100</v>
      </c>
      <c r="AJ472" s="116">
        <f>SUM(AQ472:AU472)</f>
        <v>21</v>
      </c>
      <c r="AK472" s="136" t="s">
        <v>76</v>
      </c>
      <c r="AL472" s="54" t="s">
        <v>76</v>
      </c>
      <c r="AM472" s="55" t="s">
        <v>76</v>
      </c>
      <c r="AN472" s="136" t="s">
        <v>74</v>
      </c>
      <c r="AO472" s="54" t="s">
        <v>74</v>
      </c>
      <c r="AP472" s="55" t="s">
        <v>74</v>
      </c>
      <c r="AQ472" s="142"/>
      <c r="AR472" s="62">
        <v>1</v>
      </c>
      <c r="AS472" s="62">
        <v>19</v>
      </c>
      <c r="AT472" s="62">
        <v>1</v>
      </c>
      <c r="AU472" s="64"/>
      <c r="AV472" s="83">
        <f t="shared" si="151"/>
        <v>1</v>
      </c>
      <c r="AW472" s="80"/>
      <c r="AX472" s="80"/>
      <c r="AY472" s="80"/>
      <c r="AZ472" s="80"/>
      <c r="BA472" s="80"/>
      <c r="BB472" s="80"/>
      <c r="BC472" s="80">
        <v>1</v>
      </c>
      <c r="BD472" s="80"/>
      <c r="BE472" s="81"/>
    </row>
    <row r="473" spans="1:57" s="414" customFormat="1" ht="34" customHeight="1" thickBot="1" x14ac:dyDescent="0.25">
      <c r="A473" s="640"/>
      <c r="B473" s="629"/>
      <c r="C473" s="632"/>
      <c r="D473" s="76" t="s">
        <v>79</v>
      </c>
      <c r="E473" s="635"/>
      <c r="F473" s="638"/>
      <c r="G473" s="148">
        <f t="shared" si="148"/>
        <v>0</v>
      </c>
      <c r="H473" s="155">
        <f t="shared" si="150"/>
        <v>0</v>
      </c>
      <c r="I473" s="156"/>
      <c r="J473" s="156"/>
      <c r="K473" s="156"/>
      <c r="L473" s="157"/>
      <c r="M473" s="85">
        <f t="shared" si="149"/>
        <v>0</v>
      </c>
      <c r="N473" s="86"/>
      <c r="O473" s="86"/>
      <c r="P473" s="86"/>
      <c r="Q473" s="86"/>
      <c r="R473" s="125"/>
      <c r="S473" s="130"/>
      <c r="T473" s="87"/>
      <c r="U473" s="87"/>
      <c r="V473" s="87"/>
      <c r="W473" s="87"/>
      <c r="X473" s="126"/>
      <c r="Y473" s="129"/>
      <c r="Z473" s="124"/>
      <c r="AA473" s="136"/>
      <c r="AB473" s="54"/>
      <c r="AC473" s="54"/>
      <c r="AD473" s="54"/>
      <c r="AE473" s="54"/>
      <c r="AF473" s="55"/>
      <c r="AG473" s="139"/>
      <c r="AH473" s="140"/>
      <c r="AI473" s="137"/>
      <c r="AJ473" s="117">
        <f>SUM(AQ473:AU473)</f>
        <v>0</v>
      </c>
      <c r="AK473" s="137" t="s">
        <v>74</v>
      </c>
      <c r="AL473" s="90" t="s">
        <v>74</v>
      </c>
      <c r="AM473" s="138" t="s">
        <v>74</v>
      </c>
      <c r="AN473" s="137" t="s">
        <v>74</v>
      </c>
      <c r="AO473" s="90" t="s">
        <v>76</v>
      </c>
      <c r="AP473" s="138" t="s">
        <v>76</v>
      </c>
      <c r="AQ473" s="89"/>
      <c r="AR473" s="90"/>
      <c r="AS473" s="90"/>
      <c r="AT473" s="90"/>
      <c r="AU473" s="91"/>
      <c r="AV473" s="92">
        <f t="shared" si="151"/>
        <v>0</v>
      </c>
      <c r="AW473" s="87"/>
      <c r="AX473" s="87"/>
      <c r="AY473" s="87"/>
      <c r="AZ473" s="87"/>
      <c r="BA473" s="87"/>
      <c r="BB473" s="87"/>
      <c r="BC473" s="87"/>
      <c r="BD473" s="87"/>
      <c r="BE473" s="88"/>
    </row>
    <row r="474" spans="1:57" s="414" customFormat="1" ht="34" customHeight="1" x14ac:dyDescent="0.2">
      <c r="A474" s="640"/>
      <c r="B474" s="623" t="s">
        <v>254</v>
      </c>
      <c r="C474" s="630" t="s">
        <v>255</v>
      </c>
      <c r="D474" s="72" t="s">
        <v>73</v>
      </c>
      <c r="E474" s="633">
        <v>60</v>
      </c>
      <c r="F474" s="636">
        <f>E474-SUM(M474:M478)</f>
        <v>-1</v>
      </c>
      <c r="G474" s="146">
        <f t="shared" si="148"/>
        <v>0</v>
      </c>
      <c r="H474" s="151">
        <f t="shared" si="150"/>
        <v>0</v>
      </c>
      <c r="I474" s="152"/>
      <c r="J474" s="152"/>
      <c r="K474" s="152"/>
      <c r="L474" s="66"/>
      <c r="M474" s="149">
        <f t="shared" si="149"/>
        <v>0</v>
      </c>
      <c r="N474" s="121"/>
      <c r="O474" s="121"/>
      <c r="P474" s="121"/>
      <c r="Q474" s="121"/>
      <c r="R474" s="122"/>
      <c r="S474" s="128"/>
      <c r="T474" s="121"/>
      <c r="U474" s="121"/>
      <c r="V474" s="77"/>
      <c r="W474" s="121"/>
      <c r="X474" s="122"/>
      <c r="Y474" s="128"/>
      <c r="Z474" s="122"/>
      <c r="AA474" s="70"/>
      <c r="AB474" s="77"/>
      <c r="AC474" s="77"/>
      <c r="AD474" s="77"/>
      <c r="AE474" s="77"/>
      <c r="AF474" s="71"/>
      <c r="AG474" s="70"/>
      <c r="AH474" s="71"/>
      <c r="AI474" s="70"/>
      <c r="AJ474" s="115">
        <f>SUM(AN474:AP474)</f>
        <v>0</v>
      </c>
      <c r="AK474" s="70" t="s">
        <v>74</v>
      </c>
      <c r="AL474" s="77" t="s">
        <v>74</v>
      </c>
      <c r="AM474" s="71" t="s">
        <v>74</v>
      </c>
      <c r="AN474" s="70"/>
      <c r="AO474" s="77"/>
      <c r="AP474" s="71"/>
      <c r="AQ474" s="67" t="s">
        <v>74</v>
      </c>
      <c r="AR474" s="68" t="s">
        <v>74</v>
      </c>
      <c r="AS474" s="68" t="s">
        <v>74</v>
      </c>
      <c r="AT474" s="68" t="s">
        <v>74</v>
      </c>
      <c r="AU474" s="69" t="s">
        <v>74</v>
      </c>
      <c r="AV474" s="103">
        <f t="shared" si="151"/>
        <v>0</v>
      </c>
      <c r="AW474" s="93"/>
      <c r="AX474" s="93"/>
      <c r="AY474" s="93"/>
      <c r="AZ474" s="93"/>
      <c r="BA474" s="93"/>
      <c r="BB474" s="93"/>
      <c r="BC474" s="93"/>
      <c r="BD474" s="93"/>
      <c r="BE474" s="78"/>
    </row>
    <row r="475" spans="1:57" s="414" customFormat="1" ht="34" customHeight="1" x14ac:dyDescent="0.2">
      <c r="A475" s="640"/>
      <c r="B475" s="624"/>
      <c r="C475" s="631"/>
      <c r="D475" s="73" t="s">
        <v>75</v>
      </c>
      <c r="E475" s="634"/>
      <c r="F475" s="637"/>
      <c r="G475" s="147">
        <f t="shared" si="148"/>
        <v>0</v>
      </c>
      <c r="H475" s="153">
        <f t="shared" si="150"/>
        <v>0</v>
      </c>
      <c r="I475" s="150"/>
      <c r="J475" s="150"/>
      <c r="K475" s="150"/>
      <c r="L475" s="154"/>
      <c r="M475" s="79">
        <f t="shared" si="149"/>
        <v>0</v>
      </c>
      <c r="N475" s="80"/>
      <c r="O475" s="80"/>
      <c r="P475" s="80"/>
      <c r="Q475" s="80"/>
      <c r="R475" s="124"/>
      <c r="S475" s="129"/>
      <c r="T475" s="54"/>
      <c r="U475" s="54"/>
      <c r="V475" s="80"/>
      <c r="W475" s="80"/>
      <c r="X475" s="124"/>
      <c r="Y475" s="131"/>
      <c r="Z475" s="127"/>
      <c r="AA475" s="134"/>
      <c r="AB475" s="56"/>
      <c r="AC475" s="56"/>
      <c r="AD475" s="56"/>
      <c r="AE475" s="56"/>
      <c r="AF475" s="135"/>
      <c r="AG475" s="136"/>
      <c r="AH475" s="55"/>
      <c r="AI475" s="136"/>
      <c r="AJ475" s="116">
        <f>SUM(AN475:AP475)</f>
        <v>0</v>
      </c>
      <c r="AK475" s="136" t="s">
        <v>76</v>
      </c>
      <c r="AL475" s="54" t="s">
        <v>76</v>
      </c>
      <c r="AM475" s="55" t="s">
        <v>76</v>
      </c>
      <c r="AN475" s="136"/>
      <c r="AO475" s="54"/>
      <c r="AP475" s="55"/>
      <c r="AQ475" s="82" t="s">
        <v>74</v>
      </c>
      <c r="AR475" s="54" t="s">
        <v>74</v>
      </c>
      <c r="AS475" s="54" t="s">
        <v>74</v>
      </c>
      <c r="AT475" s="54" t="s">
        <v>74</v>
      </c>
      <c r="AU475" s="58" t="s">
        <v>74</v>
      </c>
      <c r="AV475" s="83">
        <f t="shared" si="151"/>
        <v>0</v>
      </c>
      <c r="AW475" s="80"/>
      <c r="AX475" s="80"/>
      <c r="AY475" s="80"/>
      <c r="AZ475" s="80"/>
      <c r="BA475" s="80"/>
      <c r="BB475" s="80"/>
      <c r="BC475" s="80"/>
      <c r="BD475" s="80"/>
      <c r="BE475" s="81"/>
    </row>
    <row r="476" spans="1:57" s="414" customFormat="1" ht="34" customHeight="1" x14ac:dyDescent="0.2">
      <c r="A476" s="640"/>
      <c r="B476" s="624"/>
      <c r="C476" s="631"/>
      <c r="D476" s="73" t="s">
        <v>77</v>
      </c>
      <c r="E476" s="634"/>
      <c r="F476" s="637"/>
      <c r="G476" s="147">
        <f t="shared" si="148"/>
        <v>0</v>
      </c>
      <c r="H476" s="153">
        <f t="shared" si="150"/>
        <v>0</v>
      </c>
      <c r="I476" s="150"/>
      <c r="J476" s="150"/>
      <c r="K476" s="150"/>
      <c r="L476" s="154"/>
      <c r="M476" s="79">
        <f t="shared" si="149"/>
        <v>0</v>
      </c>
      <c r="N476" s="80"/>
      <c r="O476" s="80"/>
      <c r="P476" s="80"/>
      <c r="Q476" s="84"/>
      <c r="R476" s="124"/>
      <c r="S476" s="129"/>
      <c r="T476" s="80"/>
      <c r="U476" s="80"/>
      <c r="V476" s="80"/>
      <c r="W476" s="80"/>
      <c r="X476" s="124"/>
      <c r="Y476" s="131"/>
      <c r="Z476" s="127"/>
      <c r="AA476" s="134"/>
      <c r="AB476" s="56"/>
      <c r="AC476" s="56"/>
      <c r="AD476" s="56"/>
      <c r="AE476" s="56"/>
      <c r="AF476" s="135"/>
      <c r="AG476" s="136"/>
      <c r="AH476" s="55"/>
      <c r="AI476" s="136"/>
      <c r="AJ476" s="116">
        <f>SUM(AK476:AM476)</f>
        <v>0</v>
      </c>
      <c r="AK476" s="136"/>
      <c r="AL476" s="54"/>
      <c r="AM476" s="55"/>
      <c r="AN476" s="136" t="s">
        <v>74</v>
      </c>
      <c r="AO476" s="54" t="s">
        <v>74</v>
      </c>
      <c r="AP476" s="55" t="s">
        <v>74</v>
      </c>
      <c r="AQ476" s="82" t="s">
        <v>74</v>
      </c>
      <c r="AR476" s="54" t="s">
        <v>74</v>
      </c>
      <c r="AS476" s="54" t="s">
        <v>74</v>
      </c>
      <c r="AT476" s="54" t="s">
        <v>74</v>
      </c>
      <c r="AU476" s="58" t="s">
        <v>74</v>
      </c>
      <c r="AV476" s="83">
        <f t="shared" si="151"/>
        <v>0</v>
      </c>
      <c r="AW476" s="80"/>
      <c r="AX476" s="80"/>
      <c r="AY476" s="80"/>
      <c r="AZ476" s="80"/>
      <c r="BA476" s="80"/>
      <c r="BB476" s="80"/>
      <c r="BC476" s="80"/>
      <c r="BD476" s="80"/>
      <c r="BE476" s="81"/>
    </row>
    <row r="477" spans="1:57" s="414" customFormat="1" ht="34" customHeight="1" x14ac:dyDescent="0.2">
      <c r="A477" s="640"/>
      <c r="B477" s="624"/>
      <c r="C477" s="631"/>
      <c r="D477" s="73" t="s">
        <v>78</v>
      </c>
      <c r="E477" s="634"/>
      <c r="F477" s="637"/>
      <c r="G477" s="147">
        <f t="shared" si="148"/>
        <v>61</v>
      </c>
      <c r="H477" s="153">
        <f t="shared" si="150"/>
        <v>1</v>
      </c>
      <c r="I477" s="150">
        <v>1</v>
      </c>
      <c r="J477" s="150"/>
      <c r="K477" s="150"/>
      <c r="L477" s="154"/>
      <c r="M477" s="79">
        <f t="shared" si="149"/>
        <v>61</v>
      </c>
      <c r="N477" s="80"/>
      <c r="O477" s="80"/>
      <c r="P477" s="80"/>
      <c r="Q477" s="80"/>
      <c r="R477" s="124">
        <v>61</v>
      </c>
      <c r="S477" s="129">
        <v>11</v>
      </c>
      <c r="T477" s="80"/>
      <c r="U477" s="80"/>
      <c r="V477" s="80">
        <v>50</v>
      </c>
      <c r="W477" s="80"/>
      <c r="X477" s="124"/>
      <c r="Y477" s="131">
        <v>53</v>
      </c>
      <c r="Z477" s="127">
        <v>8</v>
      </c>
      <c r="AA477" s="134"/>
      <c r="AB477" s="56">
        <v>15</v>
      </c>
      <c r="AC477" s="56">
        <v>11</v>
      </c>
      <c r="AD477" s="56">
        <v>5</v>
      </c>
      <c r="AE477" s="56">
        <v>23</v>
      </c>
      <c r="AF477" s="135">
        <v>7</v>
      </c>
      <c r="AG477" s="136">
        <v>36.799999999999997</v>
      </c>
      <c r="AH477" s="55">
        <v>18.399999999999999</v>
      </c>
      <c r="AI477" s="136">
        <v>116.5</v>
      </c>
      <c r="AJ477" s="116">
        <f>SUM(AQ477:AU477)</f>
        <v>61</v>
      </c>
      <c r="AK477" s="136" t="s">
        <v>76</v>
      </c>
      <c r="AL477" s="54" t="s">
        <v>76</v>
      </c>
      <c r="AM477" s="55" t="s">
        <v>76</v>
      </c>
      <c r="AN477" s="136" t="s">
        <v>74</v>
      </c>
      <c r="AO477" s="54" t="s">
        <v>74</v>
      </c>
      <c r="AP477" s="55" t="s">
        <v>74</v>
      </c>
      <c r="AQ477" s="142"/>
      <c r="AR477" s="62">
        <v>1</v>
      </c>
      <c r="AS477" s="62">
        <v>23</v>
      </c>
      <c r="AT477" s="62">
        <v>37</v>
      </c>
      <c r="AU477" s="64"/>
      <c r="AV477" s="83">
        <f t="shared" si="151"/>
        <v>0</v>
      </c>
      <c r="AW477" s="80"/>
      <c r="AX477" s="80"/>
      <c r="AY477" s="80"/>
      <c r="AZ477" s="80"/>
      <c r="BA477" s="80"/>
      <c r="BB477" s="80"/>
      <c r="BC477" s="80"/>
      <c r="BD477" s="80"/>
      <c r="BE477" s="81"/>
    </row>
    <row r="478" spans="1:57" s="414" customFormat="1" ht="34" customHeight="1" thickBot="1" x14ac:dyDescent="0.25">
      <c r="A478" s="640"/>
      <c r="B478" s="629"/>
      <c r="C478" s="632"/>
      <c r="D478" s="76" t="s">
        <v>79</v>
      </c>
      <c r="E478" s="635"/>
      <c r="F478" s="638"/>
      <c r="G478" s="148">
        <f t="shared" si="148"/>
        <v>0</v>
      </c>
      <c r="H478" s="155">
        <f t="shared" si="150"/>
        <v>0</v>
      </c>
      <c r="I478" s="156"/>
      <c r="J478" s="156"/>
      <c r="K478" s="156"/>
      <c r="L478" s="157"/>
      <c r="M478" s="85">
        <f t="shared" si="149"/>
        <v>0</v>
      </c>
      <c r="N478" s="86"/>
      <c r="O478" s="86"/>
      <c r="P478" s="86"/>
      <c r="Q478" s="86"/>
      <c r="R478" s="125"/>
      <c r="S478" s="130"/>
      <c r="T478" s="87"/>
      <c r="U478" s="87"/>
      <c r="V478" s="87"/>
      <c r="W478" s="87"/>
      <c r="X478" s="126"/>
      <c r="Y478" s="129"/>
      <c r="Z478" s="124"/>
      <c r="AA478" s="136"/>
      <c r="AB478" s="54"/>
      <c r="AC478" s="54"/>
      <c r="AD478" s="54"/>
      <c r="AE478" s="54"/>
      <c r="AF478" s="55"/>
      <c r="AG478" s="139"/>
      <c r="AH478" s="140"/>
      <c r="AI478" s="137"/>
      <c r="AJ478" s="117">
        <f>SUM(AQ478:AU478)</f>
        <v>0</v>
      </c>
      <c r="AK478" s="137" t="s">
        <v>74</v>
      </c>
      <c r="AL478" s="90" t="s">
        <v>74</v>
      </c>
      <c r="AM478" s="138" t="s">
        <v>74</v>
      </c>
      <c r="AN478" s="137" t="s">
        <v>74</v>
      </c>
      <c r="AO478" s="90" t="s">
        <v>76</v>
      </c>
      <c r="AP478" s="138" t="s">
        <v>76</v>
      </c>
      <c r="AQ478" s="89"/>
      <c r="AR478" s="90"/>
      <c r="AS478" s="90"/>
      <c r="AT478" s="90"/>
      <c r="AU478" s="91"/>
      <c r="AV478" s="92">
        <f t="shared" si="151"/>
        <v>0</v>
      </c>
      <c r="AW478" s="87"/>
      <c r="AX478" s="87"/>
      <c r="AY478" s="87"/>
      <c r="AZ478" s="87"/>
      <c r="BA478" s="87"/>
      <c r="BB478" s="87"/>
      <c r="BC478" s="87"/>
      <c r="BD478" s="87"/>
      <c r="BE478" s="88"/>
    </row>
    <row r="479" spans="1:57" s="414" customFormat="1" ht="34" customHeight="1" x14ac:dyDescent="0.2">
      <c r="A479" s="640"/>
      <c r="B479" s="623" t="s">
        <v>256</v>
      </c>
      <c r="C479" s="630" t="s">
        <v>257</v>
      </c>
      <c r="D479" s="72" t="s">
        <v>73</v>
      </c>
      <c r="E479" s="633">
        <v>10</v>
      </c>
      <c r="F479" s="636">
        <f>E479-SUM(M479:M483)</f>
        <v>-1</v>
      </c>
      <c r="G479" s="146">
        <f t="shared" si="148"/>
        <v>12</v>
      </c>
      <c r="H479" s="151">
        <f t="shared" si="150"/>
        <v>1</v>
      </c>
      <c r="I479" s="152">
        <v>1</v>
      </c>
      <c r="J479" s="152"/>
      <c r="K479" s="152"/>
      <c r="L479" s="66"/>
      <c r="M479" s="149">
        <f t="shared" si="149"/>
        <v>11</v>
      </c>
      <c r="N479" s="121"/>
      <c r="O479" s="121"/>
      <c r="P479" s="121"/>
      <c r="Q479" s="121"/>
      <c r="R479" s="122">
        <v>11</v>
      </c>
      <c r="S479" s="128">
        <v>2</v>
      </c>
      <c r="T479" s="121"/>
      <c r="U479" s="121"/>
      <c r="V479" s="77">
        <v>9</v>
      </c>
      <c r="W479" s="121"/>
      <c r="X479" s="122"/>
      <c r="Y479" s="128">
        <v>9</v>
      </c>
      <c r="Z479" s="122">
        <v>2</v>
      </c>
      <c r="AA479" s="70">
        <v>0</v>
      </c>
      <c r="AB479" s="77">
        <v>4</v>
      </c>
      <c r="AC479" s="77">
        <v>3</v>
      </c>
      <c r="AD479" s="77">
        <v>0</v>
      </c>
      <c r="AE479" s="77">
        <v>7</v>
      </c>
      <c r="AF479" s="71">
        <v>3</v>
      </c>
      <c r="AG479" s="70">
        <v>43</v>
      </c>
      <c r="AH479" s="71">
        <v>27</v>
      </c>
      <c r="AI479" s="70">
        <v>14.5</v>
      </c>
      <c r="AJ479" s="115">
        <f>SUM(AN479:AP479)</f>
        <v>11</v>
      </c>
      <c r="AK479" s="70" t="s">
        <v>74</v>
      </c>
      <c r="AL479" s="77" t="s">
        <v>74</v>
      </c>
      <c r="AM479" s="71" t="s">
        <v>74</v>
      </c>
      <c r="AN479" s="70">
        <v>0</v>
      </c>
      <c r="AO479" s="77">
        <v>11</v>
      </c>
      <c r="AP479" s="71">
        <v>0</v>
      </c>
      <c r="AQ479" s="67" t="s">
        <v>74</v>
      </c>
      <c r="AR479" s="68" t="s">
        <v>74</v>
      </c>
      <c r="AS479" s="68" t="s">
        <v>74</v>
      </c>
      <c r="AT479" s="68" t="s">
        <v>74</v>
      </c>
      <c r="AU479" s="69" t="s">
        <v>74</v>
      </c>
      <c r="AV479" s="103">
        <f t="shared" si="151"/>
        <v>1</v>
      </c>
      <c r="AW479" s="93"/>
      <c r="AX479" s="93"/>
      <c r="AY479" s="93"/>
      <c r="AZ479" s="93"/>
      <c r="BA479" s="93"/>
      <c r="BB479" s="93">
        <v>1</v>
      </c>
      <c r="BC479" s="93"/>
      <c r="BD479" s="93"/>
      <c r="BE479" s="78"/>
    </row>
    <row r="480" spans="1:57" s="414" customFormat="1" ht="34" customHeight="1" x14ac:dyDescent="0.2">
      <c r="A480" s="640"/>
      <c r="B480" s="624"/>
      <c r="C480" s="631"/>
      <c r="D480" s="73" t="s">
        <v>75</v>
      </c>
      <c r="E480" s="634"/>
      <c r="F480" s="637"/>
      <c r="G480" s="147">
        <f t="shared" si="148"/>
        <v>0</v>
      </c>
      <c r="H480" s="153">
        <f t="shared" si="150"/>
        <v>0</v>
      </c>
      <c r="I480" s="150"/>
      <c r="J480" s="150"/>
      <c r="K480" s="150"/>
      <c r="L480" s="154"/>
      <c r="M480" s="79">
        <f t="shared" si="149"/>
        <v>0</v>
      </c>
      <c r="N480" s="80"/>
      <c r="O480" s="80"/>
      <c r="P480" s="80"/>
      <c r="Q480" s="80"/>
      <c r="R480" s="124"/>
      <c r="S480" s="129"/>
      <c r="T480" s="54"/>
      <c r="U480" s="54"/>
      <c r="V480" s="80"/>
      <c r="W480" s="80"/>
      <c r="X480" s="124"/>
      <c r="Y480" s="131"/>
      <c r="Z480" s="127"/>
      <c r="AA480" s="134"/>
      <c r="AB480" s="56"/>
      <c r="AC480" s="56"/>
      <c r="AD480" s="56"/>
      <c r="AE480" s="56"/>
      <c r="AF480" s="135"/>
      <c r="AG480" s="136"/>
      <c r="AH480" s="55"/>
      <c r="AI480" s="136"/>
      <c r="AJ480" s="116">
        <f>SUM(AN480:AP480)</f>
        <v>0</v>
      </c>
      <c r="AK480" s="136" t="s">
        <v>76</v>
      </c>
      <c r="AL480" s="54" t="s">
        <v>76</v>
      </c>
      <c r="AM480" s="55" t="s">
        <v>76</v>
      </c>
      <c r="AN480" s="136"/>
      <c r="AO480" s="54"/>
      <c r="AP480" s="55"/>
      <c r="AQ480" s="82" t="s">
        <v>74</v>
      </c>
      <c r="AR480" s="54" t="s">
        <v>74</v>
      </c>
      <c r="AS480" s="54" t="s">
        <v>74</v>
      </c>
      <c r="AT480" s="54" t="s">
        <v>74</v>
      </c>
      <c r="AU480" s="58" t="s">
        <v>74</v>
      </c>
      <c r="AV480" s="83">
        <f t="shared" si="151"/>
        <v>0</v>
      </c>
      <c r="AW480" s="80"/>
      <c r="AX480" s="80"/>
      <c r="AY480" s="80"/>
      <c r="AZ480" s="80"/>
      <c r="BA480" s="80"/>
      <c r="BB480" s="80"/>
      <c r="BC480" s="80"/>
      <c r="BD480" s="80"/>
      <c r="BE480" s="81"/>
    </row>
    <row r="481" spans="1:57" s="414" customFormat="1" ht="34" customHeight="1" x14ac:dyDescent="0.2">
      <c r="A481" s="640"/>
      <c r="B481" s="624"/>
      <c r="C481" s="631"/>
      <c r="D481" s="73" t="s">
        <v>77</v>
      </c>
      <c r="E481" s="634"/>
      <c r="F481" s="637"/>
      <c r="G481" s="147">
        <f t="shared" si="148"/>
        <v>0</v>
      </c>
      <c r="H481" s="153">
        <f t="shared" si="150"/>
        <v>0</v>
      </c>
      <c r="I481" s="150"/>
      <c r="J481" s="150"/>
      <c r="K481" s="150"/>
      <c r="L481" s="154"/>
      <c r="M481" s="79">
        <f t="shared" si="149"/>
        <v>0</v>
      </c>
      <c r="N481" s="80"/>
      <c r="O481" s="80"/>
      <c r="P481" s="80"/>
      <c r="Q481" s="84"/>
      <c r="R481" s="124"/>
      <c r="S481" s="129"/>
      <c r="T481" s="80"/>
      <c r="U481" s="80"/>
      <c r="V481" s="80"/>
      <c r="W481" s="80"/>
      <c r="X481" s="124"/>
      <c r="Y481" s="131"/>
      <c r="Z481" s="127"/>
      <c r="AA481" s="134"/>
      <c r="AB481" s="56"/>
      <c r="AC481" s="56"/>
      <c r="AD481" s="56"/>
      <c r="AE481" s="56"/>
      <c r="AF481" s="135"/>
      <c r="AG481" s="136"/>
      <c r="AH481" s="55"/>
      <c r="AI481" s="136"/>
      <c r="AJ481" s="116">
        <f>SUM(AK481:AM481)</f>
        <v>0</v>
      </c>
      <c r="AK481" s="136"/>
      <c r="AL481" s="54"/>
      <c r="AM481" s="55"/>
      <c r="AN481" s="136" t="s">
        <v>74</v>
      </c>
      <c r="AO481" s="54" t="s">
        <v>74</v>
      </c>
      <c r="AP481" s="55" t="s">
        <v>74</v>
      </c>
      <c r="AQ481" s="82" t="s">
        <v>74</v>
      </c>
      <c r="AR481" s="54" t="s">
        <v>74</v>
      </c>
      <c r="AS481" s="54" t="s">
        <v>74</v>
      </c>
      <c r="AT481" s="54" t="s">
        <v>74</v>
      </c>
      <c r="AU481" s="58" t="s">
        <v>74</v>
      </c>
      <c r="AV481" s="83">
        <f t="shared" si="151"/>
        <v>0</v>
      </c>
      <c r="AW481" s="80"/>
      <c r="AX481" s="80"/>
      <c r="AY481" s="80"/>
      <c r="AZ481" s="80"/>
      <c r="BA481" s="80"/>
      <c r="BB481" s="80"/>
      <c r="BC481" s="80"/>
      <c r="BD481" s="80"/>
      <c r="BE481" s="81"/>
    </row>
    <row r="482" spans="1:57" s="414" customFormat="1" ht="34" customHeight="1" x14ac:dyDescent="0.2">
      <c r="A482" s="640"/>
      <c r="B482" s="624"/>
      <c r="C482" s="631"/>
      <c r="D482" s="73" t="s">
        <v>78</v>
      </c>
      <c r="E482" s="634"/>
      <c r="F482" s="637"/>
      <c r="G482" s="147">
        <f t="shared" si="148"/>
        <v>0</v>
      </c>
      <c r="H482" s="153">
        <f t="shared" si="150"/>
        <v>0</v>
      </c>
      <c r="I482" s="150"/>
      <c r="J482" s="150"/>
      <c r="K482" s="150"/>
      <c r="L482" s="154"/>
      <c r="M482" s="79">
        <f t="shared" si="149"/>
        <v>0</v>
      </c>
      <c r="N482" s="80"/>
      <c r="O482" s="80"/>
      <c r="P482" s="80"/>
      <c r="Q482" s="80"/>
      <c r="R482" s="124"/>
      <c r="S482" s="129"/>
      <c r="T482" s="80"/>
      <c r="U482" s="80"/>
      <c r="V482" s="80"/>
      <c r="W482" s="80"/>
      <c r="X482" s="124"/>
      <c r="Y482" s="131"/>
      <c r="Z482" s="127"/>
      <c r="AA482" s="134"/>
      <c r="AB482" s="56"/>
      <c r="AC482" s="56"/>
      <c r="AD482" s="56"/>
      <c r="AE482" s="56"/>
      <c r="AF482" s="135"/>
      <c r="AG482" s="136"/>
      <c r="AH482" s="55"/>
      <c r="AI482" s="136"/>
      <c r="AJ482" s="116">
        <f>SUM(AQ482:AU482)</f>
        <v>0</v>
      </c>
      <c r="AK482" s="136" t="s">
        <v>76</v>
      </c>
      <c r="AL482" s="54" t="s">
        <v>76</v>
      </c>
      <c r="AM482" s="55" t="s">
        <v>76</v>
      </c>
      <c r="AN482" s="136" t="s">
        <v>74</v>
      </c>
      <c r="AO482" s="54" t="s">
        <v>74</v>
      </c>
      <c r="AP482" s="55" t="s">
        <v>74</v>
      </c>
      <c r="AQ482" s="142"/>
      <c r="AR482" s="62"/>
      <c r="AS482" s="62"/>
      <c r="AT482" s="62"/>
      <c r="AU482" s="64"/>
      <c r="AV482" s="83">
        <f t="shared" si="151"/>
        <v>0</v>
      </c>
      <c r="AW482" s="80"/>
      <c r="AX482" s="80"/>
      <c r="AY482" s="80"/>
      <c r="AZ482" s="80"/>
      <c r="BA482" s="80"/>
      <c r="BB482" s="80"/>
      <c r="BC482" s="80"/>
      <c r="BD482" s="80"/>
      <c r="BE482" s="81"/>
    </row>
    <row r="483" spans="1:57" s="414" customFormat="1" ht="34" customHeight="1" thickBot="1" x14ac:dyDescent="0.25">
      <c r="A483" s="640"/>
      <c r="B483" s="629"/>
      <c r="C483" s="632"/>
      <c r="D483" s="76" t="s">
        <v>79</v>
      </c>
      <c r="E483" s="635"/>
      <c r="F483" s="638"/>
      <c r="G483" s="148">
        <f t="shared" si="148"/>
        <v>0</v>
      </c>
      <c r="H483" s="155">
        <f t="shared" si="150"/>
        <v>0</v>
      </c>
      <c r="I483" s="156"/>
      <c r="J483" s="156"/>
      <c r="K483" s="156"/>
      <c r="L483" s="157"/>
      <c r="M483" s="85">
        <f t="shared" si="149"/>
        <v>0</v>
      </c>
      <c r="N483" s="86"/>
      <c r="O483" s="86"/>
      <c r="P483" s="86"/>
      <c r="Q483" s="86"/>
      <c r="R483" s="125"/>
      <c r="S483" s="130"/>
      <c r="T483" s="87"/>
      <c r="U483" s="87"/>
      <c r="V483" s="87"/>
      <c r="W483" s="87"/>
      <c r="X483" s="126"/>
      <c r="Y483" s="129"/>
      <c r="Z483" s="124"/>
      <c r="AA483" s="136"/>
      <c r="AB483" s="54"/>
      <c r="AC483" s="54"/>
      <c r="AD483" s="54"/>
      <c r="AE483" s="54"/>
      <c r="AF483" s="55"/>
      <c r="AG483" s="139"/>
      <c r="AH483" s="140"/>
      <c r="AI483" s="137"/>
      <c r="AJ483" s="117">
        <f>SUM(AQ483:AU483)</f>
        <v>0</v>
      </c>
      <c r="AK483" s="137" t="s">
        <v>74</v>
      </c>
      <c r="AL483" s="90" t="s">
        <v>74</v>
      </c>
      <c r="AM483" s="138" t="s">
        <v>74</v>
      </c>
      <c r="AN483" s="137" t="s">
        <v>74</v>
      </c>
      <c r="AO483" s="90" t="s">
        <v>76</v>
      </c>
      <c r="AP483" s="138" t="s">
        <v>76</v>
      </c>
      <c r="AQ483" s="89"/>
      <c r="AR483" s="90"/>
      <c r="AS483" s="90"/>
      <c r="AT483" s="90"/>
      <c r="AU483" s="91"/>
      <c r="AV483" s="92">
        <f t="shared" si="151"/>
        <v>0</v>
      </c>
      <c r="AW483" s="87"/>
      <c r="AX483" s="87"/>
      <c r="AY483" s="87"/>
      <c r="AZ483" s="87"/>
      <c r="BA483" s="87"/>
      <c r="BB483" s="87"/>
      <c r="BC483" s="87"/>
      <c r="BD483" s="87"/>
      <c r="BE483" s="88"/>
    </row>
    <row r="484" spans="1:57" s="414" customFormat="1" ht="34" customHeight="1" x14ac:dyDescent="0.2">
      <c r="A484" s="640"/>
      <c r="B484" s="623" t="s">
        <v>258</v>
      </c>
      <c r="C484" s="630" t="s">
        <v>259</v>
      </c>
      <c r="D484" s="72" t="s">
        <v>73</v>
      </c>
      <c r="E484" s="633">
        <v>70</v>
      </c>
      <c r="F484" s="636">
        <f>E484-SUM(M484:M488)</f>
        <v>4</v>
      </c>
      <c r="G484" s="146">
        <f t="shared" si="148"/>
        <v>0</v>
      </c>
      <c r="H484" s="151">
        <f t="shared" si="150"/>
        <v>0</v>
      </c>
      <c r="I484" s="152"/>
      <c r="J484" s="152"/>
      <c r="K484" s="152"/>
      <c r="L484" s="66"/>
      <c r="M484" s="149">
        <f t="shared" si="149"/>
        <v>0</v>
      </c>
      <c r="N484" s="121"/>
      <c r="O484" s="121"/>
      <c r="P484" s="121"/>
      <c r="Q484" s="121"/>
      <c r="R484" s="122"/>
      <c r="S484" s="128"/>
      <c r="T484" s="121"/>
      <c r="U484" s="121"/>
      <c r="V484" s="77"/>
      <c r="W484" s="121"/>
      <c r="X484" s="122"/>
      <c r="Y484" s="128"/>
      <c r="Z484" s="122"/>
      <c r="AA484" s="70"/>
      <c r="AB484" s="77"/>
      <c r="AC484" s="77"/>
      <c r="AD484" s="77"/>
      <c r="AE484" s="77"/>
      <c r="AF484" s="71"/>
      <c r="AG484" s="70"/>
      <c r="AH484" s="71"/>
      <c r="AI484" s="70"/>
      <c r="AJ484" s="115">
        <f>SUM(AN484:AP484)</f>
        <v>0</v>
      </c>
      <c r="AK484" s="70" t="s">
        <v>74</v>
      </c>
      <c r="AL484" s="77" t="s">
        <v>74</v>
      </c>
      <c r="AM484" s="71" t="s">
        <v>74</v>
      </c>
      <c r="AN484" s="70"/>
      <c r="AO484" s="77"/>
      <c r="AP484" s="71"/>
      <c r="AQ484" s="67" t="s">
        <v>74</v>
      </c>
      <c r="AR484" s="68" t="s">
        <v>74</v>
      </c>
      <c r="AS484" s="68" t="s">
        <v>74</v>
      </c>
      <c r="AT484" s="68" t="s">
        <v>74</v>
      </c>
      <c r="AU484" s="69" t="s">
        <v>74</v>
      </c>
      <c r="AV484" s="103">
        <f t="shared" si="151"/>
        <v>0</v>
      </c>
      <c r="AW484" s="93"/>
      <c r="AX484" s="93"/>
      <c r="AY484" s="93"/>
      <c r="AZ484" s="93"/>
      <c r="BA484" s="93"/>
      <c r="BB484" s="93"/>
      <c r="BC484" s="93"/>
      <c r="BD484" s="93"/>
      <c r="BE484" s="78"/>
    </row>
    <row r="485" spans="1:57" s="414" customFormat="1" ht="34" customHeight="1" x14ac:dyDescent="0.2">
      <c r="A485" s="640"/>
      <c r="B485" s="624"/>
      <c r="C485" s="631"/>
      <c r="D485" s="73" t="s">
        <v>75</v>
      </c>
      <c r="E485" s="634"/>
      <c r="F485" s="637"/>
      <c r="G485" s="147">
        <f t="shared" si="148"/>
        <v>0</v>
      </c>
      <c r="H485" s="153">
        <f t="shared" si="150"/>
        <v>0</v>
      </c>
      <c r="I485" s="150"/>
      <c r="J485" s="150"/>
      <c r="K485" s="150"/>
      <c r="L485" s="154"/>
      <c r="M485" s="79">
        <f t="shared" si="149"/>
        <v>0</v>
      </c>
      <c r="N485" s="80"/>
      <c r="O485" s="80"/>
      <c r="P485" s="80"/>
      <c r="Q485" s="80"/>
      <c r="R485" s="124"/>
      <c r="S485" s="129"/>
      <c r="T485" s="54"/>
      <c r="U485" s="54"/>
      <c r="V485" s="80"/>
      <c r="W485" s="80"/>
      <c r="X485" s="124"/>
      <c r="Y485" s="131"/>
      <c r="Z485" s="127"/>
      <c r="AA485" s="134"/>
      <c r="AB485" s="56"/>
      <c r="AC485" s="56"/>
      <c r="AD485" s="56"/>
      <c r="AE485" s="56"/>
      <c r="AF485" s="135"/>
      <c r="AG485" s="136"/>
      <c r="AH485" s="55"/>
      <c r="AI485" s="136"/>
      <c r="AJ485" s="116">
        <f>SUM(AN485:AP485)</f>
        <v>0</v>
      </c>
      <c r="AK485" s="136" t="s">
        <v>76</v>
      </c>
      <c r="AL485" s="54" t="s">
        <v>76</v>
      </c>
      <c r="AM485" s="55" t="s">
        <v>76</v>
      </c>
      <c r="AN485" s="136"/>
      <c r="AO485" s="54"/>
      <c r="AP485" s="55"/>
      <c r="AQ485" s="82" t="s">
        <v>74</v>
      </c>
      <c r="AR485" s="54" t="s">
        <v>74</v>
      </c>
      <c r="AS485" s="54" t="s">
        <v>74</v>
      </c>
      <c r="AT485" s="54" t="s">
        <v>74</v>
      </c>
      <c r="AU485" s="58" t="s">
        <v>74</v>
      </c>
      <c r="AV485" s="83">
        <f t="shared" si="151"/>
        <v>0</v>
      </c>
      <c r="AW485" s="80"/>
      <c r="AX485" s="80"/>
      <c r="AY485" s="80"/>
      <c r="AZ485" s="80"/>
      <c r="BA485" s="80"/>
      <c r="BB485" s="80"/>
      <c r="BC485" s="80"/>
      <c r="BD485" s="80"/>
      <c r="BE485" s="81"/>
    </row>
    <row r="486" spans="1:57" s="414" customFormat="1" ht="34" customHeight="1" x14ac:dyDescent="0.2">
      <c r="A486" s="640"/>
      <c r="B486" s="624"/>
      <c r="C486" s="631"/>
      <c r="D486" s="73" t="s">
        <v>77</v>
      </c>
      <c r="E486" s="634"/>
      <c r="F486" s="637"/>
      <c r="G486" s="147">
        <f t="shared" si="148"/>
        <v>0</v>
      </c>
      <c r="H486" s="153">
        <f t="shared" si="150"/>
        <v>0</v>
      </c>
      <c r="I486" s="150"/>
      <c r="J486" s="150"/>
      <c r="K486" s="150"/>
      <c r="L486" s="154"/>
      <c r="M486" s="79">
        <f t="shared" si="149"/>
        <v>0</v>
      </c>
      <c r="N486" s="80"/>
      <c r="O486" s="80"/>
      <c r="P486" s="80"/>
      <c r="Q486" s="84"/>
      <c r="R486" s="124"/>
      <c r="S486" s="129"/>
      <c r="T486" s="80"/>
      <c r="U486" s="80"/>
      <c r="V486" s="80"/>
      <c r="W486" s="80"/>
      <c r="X486" s="124"/>
      <c r="Y486" s="131"/>
      <c r="Z486" s="127"/>
      <c r="AA486" s="134"/>
      <c r="AB486" s="56"/>
      <c r="AC486" s="56"/>
      <c r="AD486" s="56"/>
      <c r="AE486" s="56"/>
      <c r="AF486" s="135"/>
      <c r="AG486" s="136"/>
      <c r="AH486" s="55"/>
      <c r="AI486" s="136"/>
      <c r="AJ486" s="116">
        <f>SUM(AK486:AM486)</f>
        <v>0</v>
      </c>
      <c r="AK486" s="136"/>
      <c r="AL486" s="54"/>
      <c r="AM486" s="55"/>
      <c r="AN486" s="136" t="s">
        <v>74</v>
      </c>
      <c r="AO486" s="54" t="s">
        <v>74</v>
      </c>
      <c r="AP486" s="55" t="s">
        <v>74</v>
      </c>
      <c r="AQ486" s="82" t="s">
        <v>74</v>
      </c>
      <c r="AR486" s="54" t="s">
        <v>74</v>
      </c>
      <c r="AS486" s="54" t="s">
        <v>74</v>
      </c>
      <c r="AT486" s="54" t="s">
        <v>74</v>
      </c>
      <c r="AU486" s="58" t="s">
        <v>74</v>
      </c>
      <c r="AV486" s="83">
        <f t="shared" si="151"/>
        <v>0</v>
      </c>
      <c r="AW486" s="80"/>
      <c r="AX486" s="80"/>
      <c r="AY486" s="80"/>
      <c r="AZ486" s="80"/>
      <c r="BA486" s="80"/>
      <c r="BB486" s="80"/>
      <c r="BC486" s="80"/>
      <c r="BD486" s="80"/>
      <c r="BE486" s="81"/>
    </row>
    <row r="487" spans="1:57" s="414" customFormat="1" ht="34" customHeight="1" x14ac:dyDescent="0.2">
      <c r="A487" s="640"/>
      <c r="B487" s="624"/>
      <c r="C487" s="631"/>
      <c r="D487" s="73" t="s">
        <v>78</v>
      </c>
      <c r="E487" s="634"/>
      <c r="F487" s="637"/>
      <c r="G487" s="147">
        <f t="shared" si="148"/>
        <v>68</v>
      </c>
      <c r="H487" s="153">
        <f t="shared" si="150"/>
        <v>2</v>
      </c>
      <c r="I487" s="150">
        <v>1</v>
      </c>
      <c r="J487" s="150"/>
      <c r="K487" s="150"/>
      <c r="L487" s="154">
        <v>1</v>
      </c>
      <c r="M487" s="79">
        <f t="shared" si="149"/>
        <v>66</v>
      </c>
      <c r="N487" s="80"/>
      <c r="O487" s="80"/>
      <c r="P487" s="80"/>
      <c r="Q487" s="80"/>
      <c r="R487" s="124">
        <v>66</v>
      </c>
      <c r="S487" s="129">
        <v>22</v>
      </c>
      <c r="T487" s="80"/>
      <c r="U487" s="80"/>
      <c r="V487" s="80">
        <v>40</v>
      </c>
      <c r="W487" s="80">
        <v>4</v>
      </c>
      <c r="X487" s="124"/>
      <c r="Y487" s="131">
        <v>63</v>
      </c>
      <c r="Z487" s="127">
        <v>3</v>
      </c>
      <c r="AA487" s="134"/>
      <c r="AB487" s="56">
        <v>14</v>
      </c>
      <c r="AC487" s="56">
        <v>14</v>
      </c>
      <c r="AD487" s="56">
        <v>2</v>
      </c>
      <c r="AE487" s="56">
        <v>5</v>
      </c>
      <c r="AF487" s="135"/>
      <c r="AG487" s="136">
        <v>39</v>
      </c>
      <c r="AH487" s="55">
        <v>19</v>
      </c>
      <c r="AI487" s="136">
        <v>83.4</v>
      </c>
      <c r="AJ487" s="116">
        <f>SUM(AQ487:AU487)</f>
        <v>66</v>
      </c>
      <c r="AK487" s="136" t="s">
        <v>76</v>
      </c>
      <c r="AL487" s="54" t="s">
        <v>76</v>
      </c>
      <c r="AM487" s="55" t="s">
        <v>76</v>
      </c>
      <c r="AN487" s="136" t="s">
        <v>74</v>
      </c>
      <c r="AO487" s="54" t="s">
        <v>74</v>
      </c>
      <c r="AP487" s="55" t="s">
        <v>74</v>
      </c>
      <c r="AQ487" s="142">
        <v>7</v>
      </c>
      <c r="AR487" s="62">
        <v>42</v>
      </c>
      <c r="AS487" s="62">
        <v>8</v>
      </c>
      <c r="AT487" s="62">
        <v>9</v>
      </c>
      <c r="AU487" s="64"/>
      <c r="AV487" s="83">
        <f t="shared" si="151"/>
        <v>2</v>
      </c>
      <c r="AW487" s="80"/>
      <c r="AX487" s="80"/>
      <c r="AY487" s="80">
        <v>1</v>
      </c>
      <c r="AZ487" s="80"/>
      <c r="BA487" s="80"/>
      <c r="BB487" s="80"/>
      <c r="BC487" s="80"/>
      <c r="BD487" s="80">
        <v>1</v>
      </c>
      <c r="BE487" s="81"/>
    </row>
    <row r="488" spans="1:57" s="414" customFormat="1" ht="34" customHeight="1" thickBot="1" x14ac:dyDescent="0.25">
      <c r="A488" s="640"/>
      <c r="B488" s="629"/>
      <c r="C488" s="632"/>
      <c r="D488" s="76" t="s">
        <v>79</v>
      </c>
      <c r="E488" s="635"/>
      <c r="F488" s="638"/>
      <c r="G488" s="148">
        <f t="shared" si="148"/>
        <v>0</v>
      </c>
      <c r="H488" s="155">
        <f t="shared" si="150"/>
        <v>0</v>
      </c>
      <c r="I488" s="156"/>
      <c r="J488" s="156"/>
      <c r="K488" s="156"/>
      <c r="L488" s="157"/>
      <c r="M488" s="85">
        <f t="shared" si="149"/>
        <v>0</v>
      </c>
      <c r="N488" s="86"/>
      <c r="O488" s="86"/>
      <c r="P488" s="86"/>
      <c r="Q488" s="86"/>
      <c r="R488" s="125"/>
      <c r="S488" s="130"/>
      <c r="T488" s="87"/>
      <c r="U488" s="87"/>
      <c r="V488" s="87"/>
      <c r="W488" s="87"/>
      <c r="X488" s="126"/>
      <c r="Y488" s="129"/>
      <c r="Z488" s="124"/>
      <c r="AA488" s="136"/>
      <c r="AB488" s="54"/>
      <c r="AC488" s="54"/>
      <c r="AD488" s="54"/>
      <c r="AE488" s="54"/>
      <c r="AF488" s="55"/>
      <c r="AG488" s="139"/>
      <c r="AH488" s="140"/>
      <c r="AI488" s="137"/>
      <c r="AJ488" s="117">
        <f>SUM(AQ488:AU488)</f>
        <v>0</v>
      </c>
      <c r="AK488" s="137" t="s">
        <v>74</v>
      </c>
      <c r="AL488" s="90" t="s">
        <v>74</v>
      </c>
      <c r="AM488" s="138" t="s">
        <v>74</v>
      </c>
      <c r="AN488" s="137" t="s">
        <v>74</v>
      </c>
      <c r="AO488" s="90" t="s">
        <v>76</v>
      </c>
      <c r="AP488" s="138" t="s">
        <v>76</v>
      </c>
      <c r="AQ488" s="89"/>
      <c r="AR488" s="90"/>
      <c r="AS488" s="90"/>
      <c r="AT488" s="90"/>
      <c r="AU488" s="91"/>
      <c r="AV488" s="92">
        <f t="shared" si="151"/>
        <v>0</v>
      </c>
      <c r="AW488" s="87"/>
      <c r="AX488" s="87"/>
      <c r="AY488" s="87"/>
      <c r="AZ488" s="87"/>
      <c r="BA488" s="87"/>
      <c r="BB488" s="87"/>
      <c r="BC488" s="87"/>
      <c r="BD488" s="87"/>
      <c r="BE488" s="88"/>
    </row>
    <row r="489" spans="1:57" s="414" customFormat="1" ht="34" customHeight="1" x14ac:dyDescent="0.2">
      <c r="A489" s="640"/>
      <c r="B489" s="623" t="s">
        <v>260</v>
      </c>
      <c r="C489" s="630" t="s">
        <v>261</v>
      </c>
      <c r="D489" s="72" t="s">
        <v>73</v>
      </c>
      <c r="E489" s="633">
        <v>10</v>
      </c>
      <c r="F489" s="636">
        <f>E489-SUM(M489:M493)</f>
        <v>0</v>
      </c>
      <c r="G489" s="146">
        <f t="shared" si="148"/>
        <v>5</v>
      </c>
      <c r="H489" s="151">
        <f t="shared" si="150"/>
        <v>1</v>
      </c>
      <c r="I489" s="152">
        <v>1</v>
      </c>
      <c r="J489" s="152"/>
      <c r="K489" s="152"/>
      <c r="L489" s="66"/>
      <c r="M489" s="149">
        <f t="shared" si="149"/>
        <v>5</v>
      </c>
      <c r="N489" s="121"/>
      <c r="O489" s="121"/>
      <c r="P489" s="121"/>
      <c r="Q489" s="121"/>
      <c r="R489" s="122">
        <v>5</v>
      </c>
      <c r="S489" s="128">
        <v>1</v>
      </c>
      <c r="T489" s="121"/>
      <c r="U489" s="121"/>
      <c r="V489" s="77">
        <v>4</v>
      </c>
      <c r="W489" s="121"/>
      <c r="X489" s="122"/>
      <c r="Y489" s="128">
        <v>5</v>
      </c>
      <c r="Z489" s="122"/>
      <c r="AA489" s="70"/>
      <c r="AB489" s="77">
        <v>1</v>
      </c>
      <c r="AC489" s="77">
        <v>1</v>
      </c>
      <c r="AD489" s="77"/>
      <c r="AE489" s="77">
        <v>5</v>
      </c>
      <c r="AF489" s="71"/>
      <c r="AG489" s="70">
        <v>40</v>
      </c>
      <c r="AH489" s="71">
        <v>24</v>
      </c>
      <c r="AI489" s="70">
        <v>12.3</v>
      </c>
      <c r="AJ489" s="115">
        <f>SUM(AN489:AP489)</f>
        <v>5</v>
      </c>
      <c r="AK489" s="70" t="s">
        <v>74</v>
      </c>
      <c r="AL489" s="77" t="s">
        <v>74</v>
      </c>
      <c r="AM489" s="71" t="s">
        <v>74</v>
      </c>
      <c r="AN489" s="70"/>
      <c r="AO489" s="77">
        <v>5</v>
      </c>
      <c r="AP489" s="71"/>
      <c r="AQ489" s="67" t="s">
        <v>74</v>
      </c>
      <c r="AR489" s="68" t="s">
        <v>74</v>
      </c>
      <c r="AS489" s="68" t="s">
        <v>74</v>
      </c>
      <c r="AT489" s="68" t="s">
        <v>74</v>
      </c>
      <c r="AU489" s="69" t="s">
        <v>74</v>
      </c>
      <c r="AV489" s="103">
        <f t="shared" si="151"/>
        <v>0</v>
      </c>
      <c r="AW489" s="93"/>
      <c r="AX489" s="93"/>
      <c r="AY489" s="93"/>
      <c r="AZ489" s="93"/>
      <c r="BA489" s="93"/>
      <c r="BB489" s="93"/>
      <c r="BC489" s="93"/>
      <c r="BD489" s="93"/>
      <c r="BE489" s="78"/>
    </row>
    <row r="490" spans="1:57" s="414" customFormat="1" ht="34" customHeight="1" x14ac:dyDescent="0.2">
      <c r="A490" s="640"/>
      <c r="B490" s="624"/>
      <c r="C490" s="631"/>
      <c r="D490" s="73" t="s">
        <v>75</v>
      </c>
      <c r="E490" s="634"/>
      <c r="F490" s="637"/>
      <c r="G490" s="147">
        <f t="shared" si="148"/>
        <v>0</v>
      </c>
      <c r="H490" s="153">
        <f t="shared" si="150"/>
        <v>0</v>
      </c>
      <c r="I490" s="150"/>
      <c r="J490" s="150"/>
      <c r="K490" s="150"/>
      <c r="L490" s="154"/>
      <c r="M490" s="79">
        <f t="shared" si="149"/>
        <v>0</v>
      </c>
      <c r="N490" s="80"/>
      <c r="O490" s="80"/>
      <c r="P490" s="80"/>
      <c r="Q490" s="80"/>
      <c r="R490" s="124"/>
      <c r="S490" s="129"/>
      <c r="T490" s="54"/>
      <c r="U490" s="54"/>
      <c r="V490" s="80"/>
      <c r="W490" s="80"/>
      <c r="X490" s="124"/>
      <c r="Y490" s="131"/>
      <c r="Z490" s="127"/>
      <c r="AA490" s="134"/>
      <c r="AB490" s="56"/>
      <c r="AC490" s="56"/>
      <c r="AD490" s="56"/>
      <c r="AE490" s="56"/>
      <c r="AF490" s="135"/>
      <c r="AG490" s="136"/>
      <c r="AH490" s="55"/>
      <c r="AI490" s="136"/>
      <c r="AJ490" s="116">
        <f>SUM(AN490:AP490)</f>
        <v>0</v>
      </c>
      <c r="AK490" s="136" t="s">
        <v>76</v>
      </c>
      <c r="AL490" s="54" t="s">
        <v>76</v>
      </c>
      <c r="AM490" s="55" t="s">
        <v>76</v>
      </c>
      <c r="AN490" s="136"/>
      <c r="AO490" s="54"/>
      <c r="AP490" s="55"/>
      <c r="AQ490" s="82" t="s">
        <v>74</v>
      </c>
      <c r="AR490" s="54" t="s">
        <v>74</v>
      </c>
      <c r="AS490" s="54" t="s">
        <v>74</v>
      </c>
      <c r="AT490" s="54" t="s">
        <v>74</v>
      </c>
      <c r="AU490" s="58" t="s">
        <v>74</v>
      </c>
      <c r="AV490" s="83">
        <f t="shared" si="151"/>
        <v>0</v>
      </c>
      <c r="AW490" s="80"/>
      <c r="AX490" s="80"/>
      <c r="AY490" s="80"/>
      <c r="AZ490" s="80"/>
      <c r="BA490" s="80"/>
      <c r="BB490" s="80"/>
      <c r="BC490" s="80"/>
      <c r="BD490" s="80"/>
      <c r="BE490" s="81"/>
    </row>
    <row r="491" spans="1:57" s="414" customFormat="1" ht="34" customHeight="1" x14ac:dyDescent="0.2">
      <c r="A491" s="640"/>
      <c r="B491" s="624"/>
      <c r="C491" s="631"/>
      <c r="D491" s="73" t="s">
        <v>77</v>
      </c>
      <c r="E491" s="634"/>
      <c r="F491" s="637"/>
      <c r="G491" s="147">
        <f t="shared" si="148"/>
        <v>0</v>
      </c>
      <c r="H491" s="153">
        <f t="shared" si="150"/>
        <v>0</v>
      </c>
      <c r="I491" s="150"/>
      <c r="J491" s="150"/>
      <c r="K491" s="150"/>
      <c r="L491" s="154"/>
      <c r="M491" s="79">
        <f t="shared" si="149"/>
        <v>0</v>
      </c>
      <c r="N491" s="80"/>
      <c r="O491" s="80"/>
      <c r="P491" s="80"/>
      <c r="Q491" s="84"/>
      <c r="R491" s="124"/>
      <c r="S491" s="129"/>
      <c r="T491" s="80"/>
      <c r="U491" s="80"/>
      <c r="V491" s="80"/>
      <c r="W491" s="80"/>
      <c r="X491" s="124"/>
      <c r="Y491" s="131"/>
      <c r="Z491" s="127"/>
      <c r="AA491" s="134"/>
      <c r="AB491" s="56"/>
      <c r="AC491" s="56"/>
      <c r="AD491" s="56"/>
      <c r="AE491" s="56"/>
      <c r="AF491" s="135"/>
      <c r="AG491" s="136"/>
      <c r="AH491" s="55"/>
      <c r="AI491" s="136"/>
      <c r="AJ491" s="116">
        <f>SUM(AK491:AM491)</f>
        <v>0</v>
      </c>
      <c r="AK491" s="136"/>
      <c r="AL491" s="54"/>
      <c r="AM491" s="55"/>
      <c r="AN491" s="136" t="s">
        <v>74</v>
      </c>
      <c r="AO491" s="54" t="s">
        <v>74</v>
      </c>
      <c r="AP491" s="55" t="s">
        <v>74</v>
      </c>
      <c r="AQ491" s="82" t="s">
        <v>74</v>
      </c>
      <c r="AR491" s="54" t="s">
        <v>74</v>
      </c>
      <c r="AS491" s="54" t="s">
        <v>74</v>
      </c>
      <c r="AT491" s="54" t="s">
        <v>74</v>
      </c>
      <c r="AU491" s="58" t="s">
        <v>74</v>
      </c>
      <c r="AV491" s="83">
        <f t="shared" si="151"/>
        <v>0</v>
      </c>
      <c r="AW491" s="80"/>
      <c r="AX491" s="80"/>
      <c r="AY491" s="80"/>
      <c r="AZ491" s="80"/>
      <c r="BA491" s="80"/>
      <c r="BB491" s="80"/>
      <c r="BC491" s="80"/>
      <c r="BD491" s="80"/>
      <c r="BE491" s="81"/>
    </row>
    <row r="492" spans="1:57" s="414" customFormat="1" ht="34" customHeight="1" x14ac:dyDescent="0.2">
      <c r="A492" s="640"/>
      <c r="B492" s="624"/>
      <c r="C492" s="631"/>
      <c r="D492" s="73" t="s">
        <v>78</v>
      </c>
      <c r="E492" s="634"/>
      <c r="F492" s="637"/>
      <c r="G492" s="147">
        <f t="shared" si="148"/>
        <v>5</v>
      </c>
      <c r="H492" s="153">
        <f t="shared" si="150"/>
        <v>1</v>
      </c>
      <c r="I492" s="150">
        <v>1</v>
      </c>
      <c r="J492" s="150"/>
      <c r="K492" s="150"/>
      <c r="L492" s="154"/>
      <c r="M492" s="79">
        <f t="shared" si="149"/>
        <v>5</v>
      </c>
      <c r="N492" s="80"/>
      <c r="O492" s="80"/>
      <c r="P492" s="80"/>
      <c r="Q492" s="80"/>
      <c r="R492" s="124">
        <v>5</v>
      </c>
      <c r="S492" s="129">
        <v>2</v>
      </c>
      <c r="T492" s="80"/>
      <c r="U492" s="80"/>
      <c r="V492" s="80">
        <v>3</v>
      </c>
      <c r="W492" s="80"/>
      <c r="X492" s="124"/>
      <c r="Y492" s="131">
        <v>5</v>
      </c>
      <c r="Z492" s="127"/>
      <c r="AA492" s="134"/>
      <c r="AB492" s="56"/>
      <c r="AC492" s="56"/>
      <c r="AD492" s="56"/>
      <c r="AE492" s="56"/>
      <c r="AF492" s="135"/>
      <c r="AG492" s="136">
        <v>40</v>
      </c>
      <c r="AH492" s="55">
        <v>20</v>
      </c>
      <c r="AI492" s="136">
        <v>119</v>
      </c>
      <c r="AJ492" s="116">
        <f>SUM(AQ492:AU492)</f>
        <v>5</v>
      </c>
      <c r="AK492" s="136" t="s">
        <v>76</v>
      </c>
      <c r="AL492" s="54" t="s">
        <v>76</v>
      </c>
      <c r="AM492" s="55" t="s">
        <v>76</v>
      </c>
      <c r="AN492" s="136" t="s">
        <v>74</v>
      </c>
      <c r="AO492" s="54" t="s">
        <v>74</v>
      </c>
      <c r="AP492" s="55" t="s">
        <v>74</v>
      </c>
      <c r="AQ492" s="142"/>
      <c r="AR492" s="62"/>
      <c r="AS492" s="62">
        <v>2</v>
      </c>
      <c r="AT492" s="62">
        <v>3</v>
      </c>
      <c r="AU492" s="64"/>
      <c r="AV492" s="83">
        <f t="shared" si="151"/>
        <v>0</v>
      </c>
      <c r="AW492" s="80"/>
      <c r="AX492" s="80"/>
      <c r="AY492" s="80"/>
      <c r="AZ492" s="80"/>
      <c r="BA492" s="80"/>
      <c r="BB492" s="80"/>
      <c r="BC492" s="80"/>
      <c r="BD492" s="80"/>
      <c r="BE492" s="81"/>
    </row>
    <row r="493" spans="1:57" s="414" customFormat="1" ht="34" customHeight="1" thickBot="1" x14ac:dyDescent="0.25">
      <c r="A493" s="640"/>
      <c r="B493" s="629"/>
      <c r="C493" s="632"/>
      <c r="D493" s="76" t="s">
        <v>79</v>
      </c>
      <c r="E493" s="635"/>
      <c r="F493" s="638"/>
      <c r="G493" s="148">
        <f t="shared" si="148"/>
        <v>0</v>
      </c>
      <c r="H493" s="155">
        <f t="shared" si="150"/>
        <v>0</v>
      </c>
      <c r="I493" s="156"/>
      <c r="J493" s="156"/>
      <c r="K493" s="156"/>
      <c r="L493" s="157"/>
      <c r="M493" s="85">
        <f t="shared" si="149"/>
        <v>0</v>
      </c>
      <c r="N493" s="86"/>
      <c r="O493" s="86"/>
      <c r="P493" s="86"/>
      <c r="Q493" s="86"/>
      <c r="R493" s="125"/>
      <c r="S493" s="130"/>
      <c r="T493" s="87"/>
      <c r="U493" s="87"/>
      <c r="V493" s="87"/>
      <c r="W493" s="87"/>
      <c r="X493" s="126"/>
      <c r="Y493" s="129"/>
      <c r="Z493" s="124"/>
      <c r="AA493" s="136"/>
      <c r="AB493" s="54"/>
      <c r="AC493" s="54"/>
      <c r="AD493" s="54"/>
      <c r="AE493" s="54"/>
      <c r="AF493" s="55"/>
      <c r="AG493" s="139"/>
      <c r="AH493" s="140"/>
      <c r="AI493" s="137"/>
      <c r="AJ493" s="117">
        <f>SUM(AQ493:AU493)</f>
        <v>0</v>
      </c>
      <c r="AK493" s="137" t="s">
        <v>74</v>
      </c>
      <c r="AL493" s="90" t="s">
        <v>74</v>
      </c>
      <c r="AM493" s="138" t="s">
        <v>74</v>
      </c>
      <c r="AN493" s="137" t="s">
        <v>74</v>
      </c>
      <c r="AO493" s="90" t="s">
        <v>76</v>
      </c>
      <c r="AP493" s="138" t="s">
        <v>76</v>
      </c>
      <c r="AQ493" s="89"/>
      <c r="AR493" s="90"/>
      <c r="AS493" s="90"/>
      <c r="AT493" s="90"/>
      <c r="AU493" s="91"/>
      <c r="AV493" s="92">
        <f t="shared" si="151"/>
        <v>0</v>
      </c>
      <c r="AW493" s="87"/>
      <c r="AX493" s="87"/>
      <c r="AY493" s="87"/>
      <c r="AZ493" s="87"/>
      <c r="BA493" s="87"/>
      <c r="BB493" s="87"/>
      <c r="BC493" s="87"/>
      <c r="BD493" s="87"/>
      <c r="BE493" s="88"/>
    </row>
    <row r="494" spans="1:57" s="414" customFormat="1" ht="34" customHeight="1" x14ac:dyDescent="0.2">
      <c r="A494" s="640"/>
      <c r="B494" s="623" t="s">
        <v>262</v>
      </c>
      <c r="C494" s="630" t="s">
        <v>263</v>
      </c>
      <c r="D494" s="72" t="s">
        <v>73</v>
      </c>
      <c r="E494" s="633">
        <v>30</v>
      </c>
      <c r="F494" s="636">
        <f>E494-SUM(M494:M498)</f>
        <v>-1</v>
      </c>
      <c r="G494" s="146">
        <f t="shared" si="148"/>
        <v>3</v>
      </c>
      <c r="H494" s="151">
        <f t="shared" si="150"/>
        <v>1</v>
      </c>
      <c r="I494" s="152">
        <v>1</v>
      </c>
      <c r="J494" s="152"/>
      <c r="K494" s="152"/>
      <c r="L494" s="66"/>
      <c r="M494" s="149">
        <f t="shared" si="149"/>
        <v>3</v>
      </c>
      <c r="N494" s="121"/>
      <c r="O494" s="121"/>
      <c r="P494" s="121"/>
      <c r="Q494" s="121"/>
      <c r="R494" s="122">
        <v>3</v>
      </c>
      <c r="S494" s="128">
        <v>1</v>
      </c>
      <c r="T494" s="121"/>
      <c r="U494" s="121"/>
      <c r="V494" s="77">
        <v>2</v>
      </c>
      <c r="W494" s="121"/>
      <c r="X494" s="122"/>
      <c r="Y494" s="128">
        <v>3</v>
      </c>
      <c r="Z494" s="122"/>
      <c r="AA494" s="70"/>
      <c r="AB494" s="77"/>
      <c r="AC494" s="77"/>
      <c r="AD494" s="77"/>
      <c r="AE494" s="77">
        <v>2</v>
      </c>
      <c r="AF494" s="71"/>
      <c r="AG494" s="70">
        <v>43</v>
      </c>
      <c r="AH494" s="71">
        <v>20</v>
      </c>
      <c r="AI494" s="70">
        <v>11</v>
      </c>
      <c r="AJ494" s="115">
        <f>SUM(AN494:AP494)</f>
        <v>3</v>
      </c>
      <c r="AK494" s="70" t="s">
        <v>74</v>
      </c>
      <c r="AL494" s="77" t="s">
        <v>74</v>
      </c>
      <c r="AM494" s="71" t="s">
        <v>74</v>
      </c>
      <c r="AN494" s="70"/>
      <c r="AO494" s="77">
        <v>3</v>
      </c>
      <c r="AP494" s="71"/>
      <c r="AQ494" s="67" t="s">
        <v>74</v>
      </c>
      <c r="AR494" s="68" t="s">
        <v>74</v>
      </c>
      <c r="AS494" s="68" t="s">
        <v>74</v>
      </c>
      <c r="AT494" s="68" t="s">
        <v>74</v>
      </c>
      <c r="AU494" s="69" t="s">
        <v>74</v>
      </c>
      <c r="AV494" s="103">
        <f t="shared" ref="AV494:AV518" si="152">SUM(AW494:BE494)</f>
        <v>0</v>
      </c>
      <c r="AW494" s="93"/>
      <c r="AX494" s="93"/>
      <c r="AY494" s="93"/>
      <c r="AZ494" s="93"/>
      <c r="BA494" s="93"/>
      <c r="BB494" s="93"/>
      <c r="BC494" s="93"/>
      <c r="BD494" s="93"/>
      <c r="BE494" s="78"/>
    </row>
    <row r="495" spans="1:57" s="414" customFormat="1" ht="34" customHeight="1" x14ac:dyDescent="0.2">
      <c r="A495" s="640"/>
      <c r="B495" s="624"/>
      <c r="C495" s="631"/>
      <c r="D495" s="73" t="s">
        <v>75</v>
      </c>
      <c r="E495" s="634"/>
      <c r="F495" s="637"/>
      <c r="G495" s="147">
        <f t="shared" si="148"/>
        <v>0</v>
      </c>
      <c r="H495" s="153">
        <f t="shared" si="150"/>
        <v>0</v>
      </c>
      <c r="I495" s="150"/>
      <c r="J495" s="150"/>
      <c r="K495" s="150"/>
      <c r="L495" s="154"/>
      <c r="M495" s="79">
        <f t="shared" si="149"/>
        <v>0</v>
      </c>
      <c r="N495" s="80"/>
      <c r="O495" s="80"/>
      <c r="P495" s="80"/>
      <c r="Q495" s="80"/>
      <c r="R495" s="124"/>
      <c r="S495" s="129"/>
      <c r="T495" s="54"/>
      <c r="U495" s="54"/>
      <c r="V495" s="80"/>
      <c r="W495" s="80"/>
      <c r="X495" s="124"/>
      <c r="Y495" s="131"/>
      <c r="Z495" s="127"/>
      <c r="AA495" s="134"/>
      <c r="AB495" s="56"/>
      <c r="AC495" s="56"/>
      <c r="AD495" s="56"/>
      <c r="AE495" s="56"/>
      <c r="AF495" s="135"/>
      <c r="AG495" s="136"/>
      <c r="AH495" s="55"/>
      <c r="AI495" s="136"/>
      <c r="AJ495" s="116">
        <f>SUM(AN495:AP495)</f>
        <v>0</v>
      </c>
      <c r="AK495" s="136" t="s">
        <v>76</v>
      </c>
      <c r="AL495" s="54" t="s">
        <v>76</v>
      </c>
      <c r="AM495" s="55" t="s">
        <v>76</v>
      </c>
      <c r="AN495" s="136"/>
      <c r="AO495" s="54"/>
      <c r="AP495" s="55"/>
      <c r="AQ495" s="82" t="s">
        <v>74</v>
      </c>
      <c r="AR495" s="54" t="s">
        <v>74</v>
      </c>
      <c r="AS495" s="54" t="s">
        <v>74</v>
      </c>
      <c r="AT495" s="54" t="s">
        <v>74</v>
      </c>
      <c r="AU495" s="58" t="s">
        <v>74</v>
      </c>
      <c r="AV495" s="83">
        <f t="shared" si="152"/>
        <v>0</v>
      </c>
      <c r="AW495" s="80"/>
      <c r="AX495" s="80"/>
      <c r="AY495" s="80"/>
      <c r="AZ495" s="80"/>
      <c r="BA495" s="80"/>
      <c r="BB495" s="80"/>
      <c r="BC495" s="80"/>
      <c r="BD495" s="80"/>
      <c r="BE495" s="81"/>
    </row>
    <row r="496" spans="1:57" s="414" customFormat="1" ht="34" customHeight="1" x14ac:dyDescent="0.2">
      <c r="A496" s="640"/>
      <c r="B496" s="624"/>
      <c r="C496" s="631"/>
      <c r="D496" s="73" t="s">
        <v>77</v>
      </c>
      <c r="E496" s="634"/>
      <c r="F496" s="637"/>
      <c r="G496" s="147">
        <f t="shared" si="148"/>
        <v>0</v>
      </c>
      <c r="H496" s="153">
        <f t="shared" si="150"/>
        <v>0</v>
      </c>
      <c r="I496" s="150"/>
      <c r="J496" s="150"/>
      <c r="K496" s="150"/>
      <c r="L496" s="154"/>
      <c r="M496" s="79">
        <f t="shared" si="149"/>
        <v>0</v>
      </c>
      <c r="N496" s="80"/>
      <c r="O496" s="80"/>
      <c r="P496" s="80"/>
      <c r="Q496" s="84"/>
      <c r="R496" s="124"/>
      <c r="S496" s="129"/>
      <c r="T496" s="80"/>
      <c r="U496" s="80"/>
      <c r="V496" s="80"/>
      <c r="W496" s="80"/>
      <c r="X496" s="124"/>
      <c r="Y496" s="131"/>
      <c r="Z496" s="127"/>
      <c r="AA496" s="134"/>
      <c r="AB496" s="56"/>
      <c r="AC496" s="56"/>
      <c r="AD496" s="56"/>
      <c r="AE496" s="56"/>
      <c r="AF496" s="135"/>
      <c r="AG496" s="136"/>
      <c r="AH496" s="55"/>
      <c r="AI496" s="136"/>
      <c r="AJ496" s="116">
        <f>SUM(AK496:AM496)</f>
        <v>0</v>
      </c>
      <c r="AK496" s="136"/>
      <c r="AL496" s="54"/>
      <c r="AM496" s="55"/>
      <c r="AN496" s="136" t="s">
        <v>74</v>
      </c>
      <c r="AO496" s="54" t="s">
        <v>74</v>
      </c>
      <c r="AP496" s="55" t="s">
        <v>74</v>
      </c>
      <c r="AQ496" s="82" t="s">
        <v>74</v>
      </c>
      <c r="AR496" s="54" t="s">
        <v>74</v>
      </c>
      <c r="AS496" s="54" t="s">
        <v>74</v>
      </c>
      <c r="AT496" s="54" t="s">
        <v>74</v>
      </c>
      <c r="AU496" s="58" t="s">
        <v>74</v>
      </c>
      <c r="AV496" s="83">
        <f t="shared" si="152"/>
        <v>0</v>
      </c>
      <c r="AW496" s="80"/>
      <c r="AX496" s="80"/>
      <c r="AY496" s="80"/>
      <c r="AZ496" s="80"/>
      <c r="BA496" s="80"/>
      <c r="BB496" s="80"/>
      <c r="BC496" s="80"/>
      <c r="BD496" s="80"/>
      <c r="BE496" s="81"/>
    </row>
    <row r="497" spans="1:57" s="414" customFormat="1" ht="34" customHeight="1" x14ac:dyDescent="0.2">
      <c r="A497" s="640"/>
      <c r="B497" s="624"/>
      <c r="C497" s="631"/>
      <c r="D497" s="73" t="s">
        <v>78</v>
      </c>
      <c r="E497" s="634"/>
      <c r="F497" s="637"/>
      <c r="G497" s="147">
        <f t="shared" si="148"/>
        <v>28</v>
      </c>
      <c r="H497" s="153">
        <f t="shared" si="150"/>
        <v>0</v>
      </c>
      <c r="I497" s="150"/>
      <c r="J497" s="150"/>
      <c r="K497" s="150"/>
      <c r="L497" s="154"/>
      <c r="M497" s="79">
        <f t="shared" si="149"/>
        <v>28</v>
      </c>
      <c r="N497" s="80"/>
      <c r="O497" s="80"/>
      <c r="P497" s="80"/>
      <c r="Q497" s="80"/>
      <c r="R497" s="124">
        <v>28</v>
      </c>
      <c r="S497" s="129"/>
      <c r="T497" s="80"/>
      <c r="U497" s="80"/>
      <c r="V497" s="80">
        <v>28</v>
      </c>
      <c r="W497" s="80"/>
      <c r="X497" s="124"/>
      <c r="Y497" s="131">
        <v>27</v>
      </c>
      <c r="Z497" s="127">
        <v>1</v>
      </c>
      <c r="AA497" s="134"/>
      <c r="AB497" s="56">
        <v>9</v>
      </c>
      <c r="AC497" s="56">
        <v>7</v>
      </c>
      <c r="AD497" s="56"/>
      <c r="AE497" s="56">
        <v>23</v>
      </c>
      <c r="AF497" s="135">
        <v>1</v>
      </c>
      <c r="AG497" s="136">
        <v>44</v>
      </c>
      <c r="AH497" s="55">
        <v>18</v>
      </c>
      <c r="AI497" s="136">
        <v>100</v>
      </c>
      <c r="AJ497" s="116">
        <f>SUM(AQ497:AU497)</f>
        <v>28</v>
      </c>
      <c r="AK497" s="136" t="s">
        <v>76</v>
      </c>
      <c r="AL497" s="54" t="s">
        <v>76</v>
      </c>
      <c r="AM497" s="55" t="s">
        <v>76</v>
      </c>
      <c r="AN497" s="136" t="s">
        <v>74</v>
      </c>
      <c r="AO497" s="54" t="s">
        <v>74</v>
      </c>
      <c r="AP497" s="55" t="s">
        <v>74</v>
      </c>
      <c r="AQ497" s="142"/>
      <c r="AR497" s="62">
        <v>2</v>
      </c>
      <c r="AS497" s="62">
        <v>23</v>
      </c>
      <c r="AT497" s="62">
        <v>3</v>
      </c>
      <c r="AU497" s="64"/>
      <c r="AV497" s="83">
        <f t="shared" si="152"/>
        <v>0</v>
      </c>
      <c r="AW497" s="80"/>
      <c r="AX497" s="80"/>
      <c r="AY497" s="80"/>
      <c r="AZ497" s="80"/>
      <c r="BA497" s="80"/>
      <c r="BB497" s="80"/>
      <c r="BC497" s="80"/>
      <c r="BD497" s="80"/>
      <c r="BE497" s="81"/>
    </row>
    <row r="498" spans="1:57" s="414" customFormat="1" ht="34" customHeight="1" thickBot="1" x14ac:dyDescent="0.25">
      <c r="A498" s="640"/>
      <c r="B498" s="629"/>
      <c r="C498" s="632"/>
      <c r="D498" s="76" t="s">
        <v>79</v>
      </c>
      <c r="E498" s="635"/>
      <c r="F498" s="638"/>
      <c r="G498" s="148">
        <f t="shared" si="148"/>
        <v>0</v>
      </c>
      <c r="H498" s="155">
        <f t="shared" si="150"/>
        <v>0</v>
      </c>
      <c r="I498" s="156"/>
      <c r="J498" s="156"/>
      <c r="K498" s="156"/>
      <c r="L498" s="157"/>
      <c r="M498" s="85">
        <f t="shared" si="149"/>
        <v>0</v>
      </c>
      <c r="N498" s="86"/>
      <c r="O498" s="86"/>
      <c r="P498" s="86"/>
      <c r="Q498" s="86"/>
      <c r="R498" s="125"/>
      <c r="S498" s="130"/>
      <c r="T498" s="87"/>
      <c r="U498" s="87"/>
      <c r="V498" s="87"/>
      <c r="W498" s="87"/>
      <c r="X498" s="126"/>
      <c r="Y498" s="129"/>
      <c r="Z498" s="124"/>
      <c r="AA498" s="136"/>
      <c r="AB498" s="54"/>
      <c r="AC498" s="54"/>
      <c r="AD498" s="54"/>
      <c r="AE498" s="54"/>
      <c r="AF498" s="55"/>
      <c r="AG498" s="139"/>
      <c r="AH498" s="140"/>
      <c r="AI498" s="137"/>
      <c r="AJ498" s="117">
        <f>SUM(AQ498:AU498)</f>
        <v>0</v>
      </c>
      <c r="AK498" s="137" t="s">
        <v>74</v>
      </c>
      <c r="AL498" s="90" t="s">
        <v>74</v>
      </c>
      <c r="AM498" s="138" t="s">
        <v>74</v>
      </c>
      <c r="AN498" s="137" t="s">
        <v>74</v>
      </c>
      <c r="AO498" s="90" t="s">
        <v>76</v>
      </c>
      <c r="AP498" s="138" t="s">
        <v>76</v>
      </c>
      <c r="AQ498" s="89"/>
      <c r="AR498" s="90"/>
      <c r="AS498" s="90"/>
      <c r="AT498" s="90"/>
      <c r="AU498" s="91"/>
      <c r="AV498" s="92">
        <f t="shared" si="152"/>
        <v>0</v>
      </c>
      <c r="AW498" s="87"/>
      <c r="AX498" s="87"/>
      <c r="AY498" s="87"/>
      <c r="AZ498" s="87"/>
      <c r="BA498" s="87"/>
      <c r="BB498" s="87"/>
      <c r="BC498" s="87"/>
      <c r="BD498" s="87"/>
      <c r="BE498" s="88"/>
    </row>
    <row r="499" spans="1:57" s="414" customFormat="1" ht="34" customHeight="1" x14ac:dyDescent="0.2">
      <c r="A499" s="640"/>
      <c r="B499" s="623" t="s">
        <v>264</v>
      </c>
      <c r="C499" s="630" t="s">
        <v>265</v>
      </c>
      <c r="D499" s="72" t="s">
        <v>73</v>
      </c>
      <c r="E499" s="633">
        <v>30</v>
      </c>
      <c r="F499" s="636">
        <f>E499-SUM(M499:M503)</f>
        <v>-3</v>
      </c>
      <c r="G499" s="146">
        <f t="shared" si="148"/>
        <v>12</v>
      </c>
      <c r="H499" s="151">
        <f t="shared" si="150"/>
        <v>1</v>
      </c>
      <c r="I499" s="152">
        <v>1</v>
      </c>
      <c r="J499" s="152"/>
      <c r="K499" s="152"/>
      <c r="L499" s="66"/>
      <c r="M499" s="149">
        <f t="shared" si="149"/>
        <v>12</v>
      </c>
      <c r="N499" s="121"/>
      <c r="O499" s="121"/>
      <c r="P499" s="121"/>
      <c r="Q499" s="121"/>
      <c r="R499" s="122">
        <v>12</v>
      </c>
      <c r="S499" s="128">
        <v>1</v>
      </c>
      <c r="T499" s="121"/>
      <c r="U499" s="121"/>
      <c r="V499" s="77">
        <v>11</v>
      </c>
      <c r="W499" s="121"/>
      <c r="X499" s="122"/>
      <c r="Y499" s="128">
        <v>12</v>
      </c>
      <c r="Z499" s="122"/>
      <c r="AA499" s="70"/>
      <c r="AB499" s="77"/>
      <c r="AC499" s="77"/>
      <c r="AD499" s="77"/>
      <c r="AE499" s="77">
        <v>10</v>
      </c>
      <c r="AF499" s="71"/>
      <c r="AG499" s="70">
        <v>37</v>
      </c>
      <c r="AH499" s="71">
        <v>16</v>
      </c>
      <c r="AI499" s="70">
        <v>12</v>
      </c>
      <c r="AJ499" s="115">
        <f>SUM(AN499:AP499)</f>
        <v>12</v>
      </c>
      <c r="AK499" s="70" t="s">
        <v>74</v>
      </c>
      <c r="AL499" s="77" t="s">
        <v>74</v>
      </c>
      <c r="AM499" s="71" t="s">
        <v>74</v>
      </c>
      <c r="AN499" s="70"/>
      <c r="AO499" s="77">
        <v>12</v>
      </c>
      <c r="AP499" s="71"/>
      <c r="AQ499" s="67" t="s">
        <v>74</v>
      </c>
      <c r="AR499" s="68" t="s">
        <v>74</v>
      </c>
      <c r="AS499" s="68" t="s">
        <v>74</v>
      </c>
      <c r="AT499" s="68" t="s">
        <v>74</v>
      </c>
      <c r="AU499" s="69" t="s">
        <v>74</v>
      </c>
      <c r="AV499" s="103">
        <f t="shared" si="152"/>
        <v>0</v>
      </c>
      <c r="AW499" s="93"/>
      <c r="AX499" s="93"/>
      <c r="AY499" s="93"/>
      <c r="AZ499" s="93"/>
      <c r="BA499" s="93"/>
      <c r="BB499" s="93"/>
      <c r="BC499" s="93"/>
      <c r="BD499" s="93"/>
      <c r="BE499" s="78"/>
    </row>
    <row r="500" spans="1:57" s="414" customFormat="1" ht="34" customHeight="1" x14ac:dyDescent="0.2">
      <c r="A500" s="640"/>
      <c r="B500" s="624"/>
      <c r="C500" s="631"/>
      <c r="D500" s="73" t="s">
        <v>75</v>
      </c>
      <c r="E500" s="634"/>
      <c r="F500" s="637"/>
      <c r="G500" s="147">
        <f t="shared" si="148"/>
        <v>0</v>
      </c>
      <c r="H500" s="153">
        <f t="shared" si="150"/>
        <v>0</v>
      </c>
      <c r="I500" s="150"/>
      <c r="J500" s="150"/>
      <c r="K500" s="150"/>
      <c r="L500" s="154"/>
      <c r="M500" s="79">
        <f t="shared" si="149"/>
        <v>0</v>
      </c>
      <c r="N500" s="80"/>
      <c r="O500" s="80"/>
      <c r="P500" s="80"/>
      <c r="Q500" s="80"/>
      <c r="R500" s="124"/>
      <c r="S500" s="129"/>
      <c r="T500" s="54"/>
      <c r="U500" s="54"/>
      <c r="V500" s="80"/>
      <c r="W500" s="80"/>
      <c r="X500" s="124"/>
      <c r="Y500" s="131"/>
      <c r="Z500" s="127"/>
      <c r="AA500" s="134"/>
      <c r="AB500" s="56"/>
      <c r="AC500" s="56"/>
      <c r="AD500" s="56"/>
      <c r="AE500" s="56"/>
      <c r="AF500" s="135"/>
      <c r="AG500" s="136"/>
      <c r="AH500" s="55"/>
      <c r="AI500" s="136"/>
      <c r="AJ500" s="116">
        <f>SUM(AN500:AP500)</f>
        <v>0</v>
      </c>
      <c r="AK500" s="136" t="s">
        <v>76</v>
      </c>
      <c r="AL500" s="54" t="s">
        <v>76</v>
      </c>
      <c r="AM500" s="55" t="s">
        <v>76</v>
      </c>
      <c r="AN500" s="136"/>
      <c r="AO500" s="54"/>
      <c r="AP500" s="55"/>
      <c r="AQ500" s="82" t="s">
        <v>74</v>
      </c>
      <c r="AR500" s="54" t="s">
        <v>74</v>
      </c>
      <c r="AS500" s="54" t="s">
        <v>74</v>
      </c>
      <c r="AT500" s="54" t="s">
        <v>74</v>
      </c>
      <c r="AU500" s="58" t="s">
        <v>74</v>
      </c>
      <c r="AV500" s="83">
        <f t="shared" si="152"/>
        <v>0</v>
      </c>
      <c r="AW500" s="80"/>
      <c r="AX500" s="80"/>
      <c r="AY500" s="80"/>
      <c r="AZ500" s="80"/>
      <c r="BA500" s="80"/>
      <c r="BB500" s="80"/>
      <c r="BC500" s="80"/>
      <c r="BD500" s="80"/>
      <c r="BE500" s="81"/>
    </row>
    <row r="501" spans="1:57" s="414" customFormat="1" ht="34" customHeight="1" x14ac:dyDescent="0.2">
      <c r="A501" s="640"/>
      <c r="B501" s="624"/>
      <c r="C501" s="631"/>
      <c r="D501" s="73" t="s">
        <v>77</v>
      </c>
      <c r="E501" s="634"/>
      <c r="F501" s="637"/>
      <c r="G501" s="147">
        <f t="shared" si="148"/>
        <v>0</v>
      </c>
      <c r="H501" s="153">
        <f t="shared" si="150"/>
        <v>0</v>
      </c>
      <c r="I501" s="150"/>
      <c r="J501" s="150"/>
      <c r="K501" s="150"/>
      <c r="L501" s="154"/>
      <c r="M501" s="79">
        <f t="shared" si="149"/>
        <v>0</v>
      </c>
      <c r="N501" s="80"/>
      <c r="O501" s="80"/>
      <c r="P501" s="80"/>
      <c r="Q501" s="84"/>
      <c r="R501" s="124"/>
      <c r="S501" s="129"/>
      <c r="T501" s="80"/>
      <c r="U501" s="80"/>
      <c r="V501" s="80"/>
      <c r="W501" s="80"/>
      <c r="X501" s="124"/>
      <c r="Y501" s="131"/>
      <c r="Z501" s="127"/>
      <c r="AA501" s="134"/>
      <c r="AB501" s="56"/>
      <c r="AC501" s="56"/>
      <c r="AD501" s="56"/>
      <c r="AE501" s="56"/>
      <c r="AF501" s="135"/>
      <c r="AG501" s="136"/>
      <c r="AH501" s="55"/>
      <c r="AI501" s="136"/>
      <c r="AJ501" s="116">
        <f>SUM(AK501:AM501)</f>
        <v>0</v>
      </c>
      <c r="AK501" s="136"/>
      <c r="AL501" s="54"/>
      <c r="AM501" s="55"/>
      <c r="AN501" s="136" t="s">
        <v>74</v>
      </c>
      <c r="AO501" s="54" t="s">
        <v>74</v>
      </c>
      <c r="AP501" s="55" t="s">
        <v>74</v>
      </c>
      <c r="AQ501" s="82" t="s">
        <v>74</v>
      </c>
      <c r="AR501" s="54" t="s">
        <v>74</v>
      </c>
      <c r="AS501" s="54" t="s">
        <v>74</v>
      </c>
      <c r="AT501" s="54" t="s">
        <v>74</v>
      </c>
      <c r="AU501" s="58" t="s">
        <v>74</v>
      </c>
      <c r="AV501" s="83">
        <f t="shared" si="152"/>
        <v>0</v>
      </c>
      <c r="AW501" s="80"/>
      <c r="AX501" s="80"/>
      <c r="AY501" s="80"/>
      <c r="AZ501" s="80"/>
      <c r="BA501" s="80"/>
      <c r="BB501" s="80"/>
      <c r="BC501" s="80"/>
      <c r="BD501" s="80"/>
      <c r="BE501" s="81"/>
    </row>
    <row r="502" spans="1:57" s="414" customFormat="1" ht="34" customHeight="1" x14ac:dyDescent="0.2">
      <c r="A502" s="640"/>
      <c r="B502" s="624"/>
      <c r="C502" s="631"/>
      <c r="D502" s="73" t="s">
        <v>78</v>
      </c>
      <c r="E502" s="634"/>
      <c r="F502" s="637"/>
      <c r="G502" s="147">
        <f t="shared" si="148"/>
        <v>22</v>
      </c>
      <c r="H502" s="153">
        <f t="shared" si="150"/>
        <v>0</v>
      </c>
      <c r="I502" s="150"/>
      <c r="J502" s="150"/>
      <c r="K502" s="150"/>
      <c r="L502" s="154"/>
      <c r="M502" s="79">
        <f t="shared" si="149"/>
        <v>21</v>
      </c>
      <c r="N502" s="80"/>
      <c r="O502" s="80"/>
      <c r="P502" s="80"/>
      <c r="Q502" s="80"/>
      <c r="R502" s="124">
        <v>21</v>
      </c>
      <c r="S502" s="129">
        <v>1</v>
      </c>
      <c r="T502" s="80"/>
      <c r="U502" s="80"/>
      <c r="V502" s="80">
        <v>20</v>
      </c>
      <c r="W502" s="80"/>
      <c r="X502" s="124"/>
      <c r="Y502" s="131">
        <v>16</v>
      </c>
      <c r="Z502" s="127">
        <v>5</v>
      </c>
      <c r="AA502" s="134"/>
      <c r="AB502" s="56">
        <v>9</v>
      </c>
      <c r="AC502" s="56">
        <v>6</v>
      </c>
      <c r="AD502" s="56"/>
      <c r="AE502" s="56">
        <v>16</v>
      </c>
      <c r="AF502" s="135">
        <v>1</v>
      </c>
      <c r="AG502" s="136">
        <v>38</v>
      </c>
      <c r="AH502" s="55">
        <v>18</v>
      </c>
      <c r="AI502" s="136">
        <v>100</v>
      </c>
      <c r="AJ502" s="116">
        <f>SUM(AQ502:AU502)</f>
        <v>21</v>
      </c>
      <c r="AK502" s="136" t="s">
        <v>76</v>
      </c>
      <c r="AL502" s="54" t="s">
        <v>76</v>
      </c>
      <c r="AM502" s="55" t="s">
        <v>76</v>
      </c>
      <c r="AN502" s="136" t="s">
        <v>74</v>
      </c>
      <c r="AO502" s="54" t="s">
        <v>74</v>
      </c>
      <c r="AP502" s="55" t="s">
        <v>74</v>
      </c>
      <c r="AQ502" s="142"/>
      <c r="AR502" s="62">
        <v>3</v>
      </c>
      <c r="AS502" s="62">
        <v>11</v>
      </c>
      <c r="AT502" s="62">
        <v>7</v>
      </c>
      <c r="AU502" s="64"/>
      <c r="AV502" s="83">
        <f t="shared" si="152"/>
        <v>1</v>
      </c>
      <c r="AW502" s="80"/>
      <c r="AX502" s="80"/>
      <c r="AY502" s="80">
        <v>1</v>
      </c>
      <c r="AZ502" s="80"/>
      <c r="BA502" s="80"/>
      <c r="BB502" s="80"/>
      <c r="BC502" s="80"/>
      <c r="BD502" s="80"/>
      <c r="BE502" s="81"/>
    </row>
    <row r="503" spans="1:57" s="414" customFormat="1" ht="34" customHeight="1" thickBot="1" x14ac:dyDescent="0.25">
      <c r="A503" s="640"/>
      <c r="B503" s="629"/>
      <c r="C503" s="632"/>
      <c r="D503" s="75" t="s">
        <v>79</v>
      </c>
      <c r="E503" s="634"/>
      <c r="F503" s="637"/>
      <c r="G503" s="148">
        <f t="shared" si="148"/>
        <v>0</v>
      </c>
      <c r="H503" s="155">
        <f t="shared" si="150"/>
        <v>0</v>
      </c>
      <c r="I503" s="156"/>
      <c r="J503" s="156"/>
      <c r="K503" s="156"/>
      <c r="L503" s="157"/>
      <c r="M503" s="85">
        <f t="shared" si="149"/>
        <v>0</v>
      </c>
      <c r="N503" s="86"/>
      <c r="O503" s="86"/>
      <c r="P503" s="86"/>
      <c r="Q503" s="86"/>
      <c r="R503" s="125"/>
      <c r="S503" s="130"/>
      <c r="T503" s="87"/>
      <c r="U503" s="87"/>
      <c r="V503" s="87"/>
      <c r="W503" s="87"/>
      <c r="X503" s="126"/>
      <c r="Y503" s="129"/>
      <c r="Z503" s="124"/>
      <c r="AA503" s="136"/>
      <c r="AB503" s="54"/>
      <c r="AC503" s="54"/>
      <c r="AD503" s="54"/>
      <c r="AE503" s="54"/>
      <c r="AF503" s="55"/>
      <c r="AG503" s="139"/>
      <c r="AH503" s="140"/>
      <c r="AI503" s="137"/>
      <c r="AJ503" s="117">
        <f>SUM(AQ503:AU503)</f>
        <v>0</v>
      </c>
      <c r="AK503" s="137" t="s">
        <v>74</v>
      </c>
      <c r="AL503" s="90" t="s">
        <v>74</v>
      </c>
      <c r="AM503" s="138" t="s">
        <v>74</v>
      </c>
      <c r="AN503" s="137" t="s">
        <v>74</v>
      </c>
      <c r="AO503" s="90" t="s">
        <v>76</v>
      </c>
      <c r="AP503" s="138" t="s">
        <v>76</v>
      </c>
      <c r="AQ503" s="89"/>
      <c r="AR503" s="90"/>
      <c r="AS503" s="90" t="s">
        <v>74</v>
      </c>
      <c r="AT503" s="90"/>
      <c r="AU503" s="91"/>
      <c r="AV503" s="92">
        <f t="shared" si="152"/>
        <v>0</v>
      </c>
      <c r="AW503" s="87"/>
      <c r="AX503" s="87"/>
      <c r="AY503" s="87"/>
      <c r="AZ503" s="87"/>
      <c r="BA503" s="87"/>
      <c r="BB503" s="87"/>
      <c r="BC503" s="87"/>
      <c r="BD503" s="87"/>
      <c r="BE503" s="88"/>
    </row>
    <row r="504" spans="1:57" s="414" customFormat="1" ht="34" customHeight="1" x14ac:dyDescent="0.2">
      <c r="A504" s="640"/>
      <c r="B504" s="702" t="s">
        <v>266</v>
      </c>
      <c r="C504" s="704">
        <v>13821460</v>
      </c>
      <c r="D504" s="72" t="s">
        <v>73</v>
      </c>
      <c r="E504" s="633">
        <v>5</v>
      </c>
      <c r="F504" s="636">
        <f>E504-SUM(M504:M508)</f>
        <v>-2</v>
      </c>
      <c r="G504" s="146">
        <f t="shared" si="148"/>
        <v>0</v>
      </c>
      <c r="H504" s="151">
        <f t="shared" si="150"/>
        <v>0</v>
      </c>
      <c r="I504" s="152"/>
      <c r="J504" s="152"/>
      <c r="K504" s="152"/>
      <c r="L504" s="66"/>
      <c r="M504" s="149">
        <f t="shared" si="149"/>
        <v>0</v>
      </c>
      <c r="N504" s="121"/>
      <c r="O504" s="121"/>
      <c r="P504" s="121"/>
      <c r="Q504" s="121"/>
      <c r="R504" s="122"/>
      <c r="S504" s="128"/>
      <c r="T504" s="121"/>
      <c r="U504" s="121"/>
      <c r="V504" s="77"/>
      <c r="W504" s="121"/>
      <c r="X504" s="122"/>
      <c r="Y504" s="128"/>
      <c r="Z504" s="122"/>
      <c r="AA504" s="70"/>
      <c r="AB504" s="77"/>
      <c r="AC504" s="77"/>
      <c r="AD504" s="77"/>
      <c r="AE504" s="77"/>
      <c r="AF504" s="71"/>
      <c r="AG504" s="70"/>
      <c r="AH504" s="71"/>
      <c r="AI504" s="70"/>
      <c r="AJ504" s="115">
        <f>SUM(AN504:AP504)</f>
        <v>0</v>
      </c>
      <c r="AK504" s="70" t="s">
        <v>74</v>
      </c>
      <c r="AL504" s="77" t="s">
        <v>74</v>
      </c>
      <c r="AM504" s="71" t="s">
        <v>74</v>
      </c>
      <c r="AN504" s="70"/>
      <c r="AO504" s="77"/>
      <c r="AP504" s="71"/>
      <c r="AQ504" s="67" t="s">
        <v>74</v>
      </c>
      <c r="AR504" s="68" t="s">
        <v>74</v>
      </c>
      <c r="AS504" s="68" t="s">
        <v>74</v>
      </c>
      <c r="AT504" s="68" t="s">
        <v>74</v>
      </c>
      <c r="AU504" s="69" t="s">
        <v>74</v>
      </c>
      <c r="AV504" s="103">
        <f t="shared" si="152"/>
        <v>0</v>
      </c>
      <c r="AW504" s="93"/>
      <c r="AX504" s="93"/>
      <c r="AY504" s="93"/>
      <c r="AZ504" s="93"/>
      <c r="BA504" s="93"/>
      <c r="BB504" s="93"/>
      <c r="BC504" s="93"/>
      <c r="BD504" s="93"/>
      <c r="BE504" s="78"/>
    </row>
    <row r="505" spans="1:57" s="414" customFormat="1" ht="34" customHeight="1" x14ac:dyDescent="0.2">
      <c r="A505" s="640"/>
      <c r="B505" s="703"/>
      <c r="C505" s="705"/>
      <c r="D505" s="73" t="s">
        <v>75</v>
      </c>
      <c r="E505" s="634"/>
      <c r="F505" s="637"/>
      <c r="G505" s="147">
        <f t="shared" si="148"/>
        <v>0</v>
      </c>
      <c r="H505" s="153">
        <f t="shared" si="150"/>
        <v>0</v>
      </c>
      <c r="I505" s="150"/>
      <c r="J505" s="150"/>
      <c r="K505" s="150"/>
      <c r="L505" s="154"/>
      <c r="M505" s="79">
        <f t="shared" si="149"/>
        <v>0</v>
      </c>
      <c r="N505" s="80"/>
      <c r="O505" s="80"/>
      <c r="P505" s="80"/>
      <c r="Q505" s="80"/>
      <c r="R505" s="124"/>
      <c r="S505" s="129"/>
      <c r="T505" s="54"/>
      <c r="U505" s="54"/>
      <c r="V505" s="80"/>
      <c r="W505" s="80"/>
      <c r="X505" s="124"/>
      <c r="Y505" s="131"/>
      <c r="Z505" s="127"/>
      <c r="AA505" s="134"/>
      <c r="AB505" s="56"/>
      <c r="AC505" s="56"/>
      <c r="AD505" s="56"/>
      <c r="AE505" s="56"/>
      <c r="AF505" s="135"/>
      <c r="AG505" s="136"/>
      <c r="AH505" s="55"/>
      <c r="AI505" s="136"/>
      <c r="AJ505" s="116">
        <f>SUM(AN505:AP505)</f>
        <v>0</v>
      </c>
      <c r="AK505" s="136" t="s">
        <v>76</v>
      </c>
      <c r="AL505" s="54" t="s">
        <v>76</v>
      </c>
      <c r="AM505" s="55" t="s">
        <v>76</v>
      </c>
      <c r="AN505" s="136"/>
      <c r="AO505" s="54"/>
      <c r="AP505" s="55"/>
      <c r="AQ505" s="82" t="s">
        <v>74</v>
      </c>
      <c r="AR505" s="54" t="s">
        <v>74</v>
      </c>
      <c r="AS505" s="54" t="s">
        <v>74</v>
      </c>
      <c r="AT505" s="54" t="s">
        <v>74</v>
      </c>
      <c r="AU505" s="58" t="s">
        <v>74</v>
      </c>
      <c r="AV505" s="83">
        <f t="shared" si="152"/>
        <v>0</v>
      </c>
      <c r="AW505" s="80"/>
      <c r="AX505" s="80"/>
      <c r="AY505" s="80"/>
      <c r="AZ505" s="80"/>
      <c r="BA505" s="80"/>
      <c r="BB505" s="80"/>
      <c r="BC505" s="80"/>
      <c r="BD505" s="80"/>
      <c r="BE505" s="81"/>
    </row>
    <row r="506" spans="1:57" s="414" customFormat="1" ht="34" customHeight="1" x14ac:dyDescent="0.2">
      <c r="A506" s="640"/>
      <c r="B506" s="703"/>
      <c r="C506" s="705"/>
      <c r="D506" s="73" t="s">
        <v>77</v>
      </c>
      <c r="E506" s="634"/>
      <c r="F506" s="637"/>
      <c r="G506" s="147">
        <f t="shared" si="148"/>
        <v>0</v>
      </c>
      <c r="H506" s="153">
        <f t="shared" si="150"/>
        <v>0</v>
      </c>
      <c r="I506" s="150"/>
      <c r="J506" s="150"/>
      <c r="K506" s="150"/>
      <c r="L506" s="154"/>
      <c r="M506" s="79">
        <f t="shared" si="149"/>
        <v>0</v>
      </c>
      <c r="N506" s="80"/>
      <c r="O506" s="80"/>
      <c r="P506" s="80"/>
      <c r="Q506" s="84"/>
      <c r="R506" s="124"/>
      <c r="S506" s="129"/>
      <c r="T506" s="80"/>
      <c r="U506" s="80"/>
      <c r="V506" s="80"/>
      <c r="W506" s="80"/>
      <c r="X506" s="124"/>
      <c r="Y506" s="131"/>
      <c r="Z506" s="127"/>
      <c r="AA506" s="134"/>
      <c r="AB506" s="56"/>
      <c r="AC506" s="56"/>
      <c r="AD506" s="56"/>
      <c r="AE506" s="56"/>
      <c r="AF506" s="135"/>
      <c r="AG506" s="136"/>
      <c r="AH506" s="55"/>
      <c r="AI506" s="136"/>
      <c r="AJ506" s="116">
        <f>SUM(AK506:AM506)</f>
        <v>0</v>
      </c>
      <c r="AK506" s="136"/>
      <c r="AL506" s="54"/>
      <c r="AM506" s="55"/>
      <c r="AN506" s="136" t="s">
        <v>74</v>
      </c>
      <c r="AO506" s="54" t="s">
        <v>74</v>
      </c>
      <c r="AP506" s="55" t="s">
        <v>74</v>
      </c>
      <c r="AQ506" s="82" t="s">
        <v>74</v>
      </c>
      <c r="AR506" s="54" t="s">
        <v>74</v>
      </c>
      <c r="AS506" s="54" t="s">
        <v>74</v>
      </c>
      <c r="AT506" s="54" t="s">
        <v>74</v>
      </c>
      <c r="AU506" s="58" t="s">
        <v>74</v>
      </c>
      <c r="AV506" s="83">
        <f t="shared" si="152"/>
        <v>0</v>
      </c>
      <c r="AW506" s="80"/>
      <c r="AX506" s="80"/>
      <c r="AY506" s="80"/>
      <c r="AZ506" s="80"/>
      <c r="BA506" s="80"/>
      <c r="BB506" s="80"/>
      <c r="BC506" s="80"/>
      <c r="BD506" s="80"/>
      <c r="BE506" s="81"/>
    </row>
    <row r="507" spans="1:57" s="414" customFormat="1" ht="34" customHeight="1" x14ac:dyDescent="0.2">
      <c r="A507" s="640"/>
      <c r="B507" s="703"/>
      <c r="C507" s="705"/>
      <c r="D507" s="73" t="s">
        <v>78</v>
      </c>
      <c r="E507" s="634"/>
      <c r="F507" s="637"/>
      <c r="G507" s="147">
        <f t="shared" si="148"/>
        <v>7</v>
      </c>
      <c r="H507" s="153">
        <f t="shared" si="150"/>
        <v>1</v>
      </c>
      <c r="I507" s="150"/>
      <c r="J507" s="150"/>
      <c r="K507" s="150">
        <v>1</v>
      </c>
      <c r="L507" s="154"/>
      <c r="M507" s="79">
        <f t="shared" si="149"/>
        <v>7</v>
      </c>
      <c r="N507" s="80">
        <v>7</v>
      </c>
      <c r="O507" s="80"/>
      <c r="P507" s="80"/>
      <c r="Q507" s="80"/>
      <c r="R507" s="124"/>
      <c r="S507" s="129"/>
      <c r="T507" s="80"/>
      <c r="U507" s="80"/>
      <c r="V507" s="80">
        <v>7</v>
      </c>
      <c r="W507" s="80"/>
      <c r="X507" s="124"/>
      <c r="Y507" s="131">
        <v>6</v>
      </c>
      <c r="Z507" s="127">
        <v>1</v>
      </c>
      <c r="AA507" s="134"/>
      <c r="AB507" s="56">
        <v>4</v>
      </c>
      <c r="AC507" s="56">
        <v>4</v>
      </c>
      <c r="AD507" s="56"/>
      <c r="AE507" s="56">
        <v>2</v>
      </c>
      <c r="AF507" s="135"/>
      <c r="AG507" s="136">
        <v>39</v>
      </c>
      <c r="AH507" s="55">
        <v>20</v>
      </c>
      <c r="AI507" s="136">
        <v>99.2</v>
      </c>
      <c r="AJ507" s="116">
        <f>SUM(AQ507:AU507)</f>
        <v>7</v>
      </c>
      <c r="AK507" s="136" t="s">
        <v>76</v>
      </c>
      <c r="AL507" s="54" t="s">
        <v>76</v>
      </c>
      <c r="AM507" s="55" t="s">
        <v>76</v>
      </c>
      <c r="AN507" s="136" t="s">
        <v>74</v>
      </c>
      <c r="AO507" s="54" t="s">
        <v>74</v>
      </c>
      <c r="AP507" s="55" t="s">
        <v>74</v>
      </c>
      <c r="AQ507" s="142"/>
      <c r="AR507" s="62">
        <v>3</v>
      </c>
      <c r="AS507" s="62">
        <v>1</v>
      </c>
      <c r="AT507" s="62">
        <v>2</v>
      </c>
      <c r="AU507" s="64">
        <v>1</v>
      </c>
      <c r="AV507" s="83">
        <f t="shared" si="152"/>
        <v>0</v>
      </c>
      <c r="AW507" s="80"/>
      <c r="AX507" s="80"/>
      <c r="AY507" s="80"/>
      <c r="AZ507" s="80"/>
      <c r="BA507" s="80"/>
      <c r="BB507" s="80"/>
      <c r="BC507" s="80"/>
      <c r="BD507" s="80"/>
      <c r="BE507" s="81"/>
    </row>
    <row r="508" spans="1:57" s="414" customFormat="1" ht="34" customHeight="1" thickBot="1" x14ac:dyDescent="0.25">
      <c r="A508" s="640"/>
      <c r="B508" s="703"/>
      <c r="C508" s="705"/>
      <c r="D508" s="75" t="s">
        <v>79</v>
      </c>
      <c r="E508" s="634"/>
      <c r="F508" s="637"/>
      <c r="G508" s="148">
        <f t="shared" si="148"/>
        <v>0</v>
      </c>
      <c r="H508" s="155">
        <f t="shared" si="150"/>
        <v>0</v>
      </c>
      <c r="I508" s="156"/>
      <c r="J508" s="156"/>
      <c r="K508" s="156"/>
      <c r="L508" s="157"/>
      <c r="M508" s="85">
        <f t="shared" si="149"/>
        <v>0</v>
      </c>
      <c r="N508" s="86"/>
      <c r="O508" s="86"/>
      <c r="P508" s="86"/>
      <c r="Q508" s="86"/>
      <c r="R508" s="125"/>
      <c r="S508" s="130"/>
      <c r="T508" s="87"/>
      <c r="U508" s="87"/>
      <c r="V508" s="87"/>
      <c r="W508" s="87"/>
      <c r="X508" s="126"/>
      <c r="Y508" s="129"/>
      <c r="Z508" s="124"/>
      <c r="AA508" s="136"/>
      <c r="AB508" s="54"/>
      <c r="AC508" s="54"/>
      <c r="AD508" s="54"/>
      <c r="AE508" s="54"/>
      <c r="AF508" s="55"/>
      <c r="AG508" s="139"/>
      <c r="AH508" s="140"/>
      <c r="AI508" s="137"/>
      <c r="AJ508" s="117">
        <f>SUM(AQ508:AU508)</f>
        <v>0</v>
      </c>
      <c r="AK508" s="137" t="s">
        <v>74</v>
      </c>
      <c r="AL508" s="90" t="s">
        <v>74</v>
      </c>
      <c r="AM508" s="138" t="s">
        <v>74</v>
      </c>
      <c r="AN508" s="137" t="s">
        <v>74</v>
      </c>
      <c r="AO508" s="90" t="s">
        <v>76</v>
      </c>
      <c r="AP508" s="138" t="s">
        <v>76</v>
      </c>
      <c r="AQ508" s="89"/>
      <c r="AR508" s="90"/>
      <c r="AS508" s="90"/>
      <c r="AT508" s="90"/>
      <c r="AU508" s="91"/>
      <c r="AV508" s="92">
        <f t="shared" si="152"/>
        <v>0</v>
      </c>
      <c r="AW508" s="87"/>
      <c r="AX508" s="87"/>
      <c r="AY508" s="87"/>
      <c r="AZ508" s="87"/>
      <c r="BA508" s="87"/>
      <c r="BB508" s="87"/>
      <c r="BC508" s="87"/>
      <c r="BD508" s="87"/>
      <c r="BE508" s="88"/>
    </row>
    <row r="509" spans="1:57" s="414" customFormat="1" ht="34" customHeight="1" x14ac:dyDescent="0.2">
      <c r="A509" s="640"/>
      <c r="B509" s="623" t="s">
        <v>267</v>
      </c>
      <c r="C509" s="630" t="s">
        <v>268</v>
      </c>
      <c r="D509" s="72" t="s">
        <v>73</v>
      </c>
      <c r="E509" s="633">
        <v>90</v>
      </c>
      <c r="F509" s="636">
        <f>E509-SUM(M509:M513)</f>
        <v>8</v>
      </c>
      <c r="G509" s="146">
        <f t="shared" si="148"/>
        <v>11</v>
      </c>
      <c r="H509" s="151">
        <f t="shared" si="150"/>
        <v>2</v>
      </c>
      <c r="I509" s="152">
        <v>2</v>
      </c>
      <c r="J509" s="152"/>
      <c r="K509" s="152"/>
      <c r="L509" s="66"/>
      <c r="M509" s="149">
        <f t="shared" si="149"/>
        <v>11</v>
      </c>
      <c r="N509" s="121"/>
      <c r="O509" s="121"/>
      <c r="P509" s="121"/>
      <c r="Q509" s="121"/>
      <c r="R509" s="122">
        <v>11</v>
      </c>
      <c r="S509" s="128">
        <v>7</v>
      </c>
      <c r="T509" s="121"/>
      <c r="U509" s="121"/>
      <c r="V509" s="77">
        <v>4</v>
      </c>
      <c r="W509" s="121"/>
      <c r="X509" s="122"/>
      <c r="Y509" s="128">
        <v>11</v>
      </c>
      <c r="Z509" s="122"/>
      <c r="AA509" s="70"/>
      <c r="AB509" s="77">
        <v>3</v>
      </c>
      <c r="AC509" s="77">
        <v>3</v>
      </c>
      <c r="AD509" s="77"/>
      <c r="AE509" s="77">
        <v>1</v>
      </c>
      <c r="AF509" s="71"/>
      <c r="AG509" s="70">
        <v>31</v>
      </c>
      <c r="AH509" s="71">
        <v>15</v>
      </c>
      <c r="AI509" s="70">
        <v>6</v>
      </c>
      <c r="AJ509" s="115">
        <f>SUM(AN509:AP509)</f>
        <v>11</v>
      </c>
      <c r="AK509" s="70" t="s">
        <v>74</v>
      </c>
      <c r="AL509" s="77" t="s">
        <v>74</v>
      </c>
      <c r="AM509" s="71" t="s">
        <v>74</v>
      </c>
      <c r="AN509" s="70">
        <v>7</v>
      </c>
      <c r="AO509" s="77">
        <v>4</v>
      </c>
      <c r="AP509" s="71"/>
      <c r="AQ509" s="67" t="s">
        <v>74</v>
      </c>
      <c r="AR509" s="68" t="s">
        <v>74</v>
      </c>
      <c r="AS509" s="68" t="s">
        <v>74</v>
      </c>
      <c r="AT509" s="68" t="s">
        <v>74</v>
      </c>
      <c r="AU509" s="69" t="s">
        <v>74</v>
      </c>
      <c r="AV509" s="103">
        <f t="shared" si="152"/>
        <v>0</v>
      </c>
      <c r="AW509" s="93"/>
      <c r="AX509" s="93"/>
      <c r="AY509" s="93"/>
      <c r="AZ509" s="93"/>
      <c r="BA509" s="93"/>
      <c r="BB509" s="93"/>
      <c r="BC509" s="93"/>
      <c r="BD509" s="93"/>
      <c r="BE509" s="78"/>
    </row>
    <row r="510" spans="1:57" s="414" customFormat="1" ht="34" customHeight="1" x14ac:dyDescent="0.2">
      <c r="A510" s="640"/>
      <c r="B510" s="624"/>
      <c r="C510" s="631"/>
      <c r="D510" s="73" t="s">
        <v>75</v>
      </c>
      <c r="E510" s="634"/>
      <c r="F510" s="637"/>
      <c r="G510" s="147">
        <f t="shared" si="148"/>
        <v>0</v>
      </c>
      <c r="H510" s="153">
        <f t="shared" si="150"/>
        <v>0</v>
      </c>
      <c r="I510" s="150"/>
      <c r="J510" s="150"/>
      <c r="K510" s="150"/>
      <c r="L510" s="154"/>
      <c r="M510" s="79">
        <f t="shared" si="149"/>
        <v>0</v>
      </c>
      <c r="N510" s="80"/>
      <c r="O510" s="80"/>
      <c r="P510" s="80"/>
      <c r="Q510" s="80"/>
      <c r="R510" s="124"/>
      <c r="S510" s="129"/>
      <c r="T510" s="54"/>
      <c r="U510" s="54"/>
      <c r="V510" s="80"/>
      <c r="W510" s="80"/>
      <c r="X510" s="124"/>
      <c r="Y510" s="131"/>
      <c r="Z510" s="127"/>
      <c r="AA510" s="134"/>
      <c r="AB510" s="56"/>
      <c r="AC510" s="56"/>
      <c r="AD510" s="56"/>
      <c r="AE510" s="56"/>
      <c r="AF510" s="135"/>
      <c r="AG510" s="136"/>
      <c r="AH510" s="55"/>
      <c r="AI510" s="136"/>
      <c r="AJ510" s="116">
        <f>SUM(AN510:AP510)</f>
        <v>0</v>
      </c>
      <c r="AK510" s="136" t="s">
        <v>76</v>
      </c>
      <c r="AL510" s="54" t="s">
        <v>76</v>
      </c>
      <c r="AM510" s="55" t="s">
        <v>76</v>
      </c>
      <c r="AN510" s="136"/>
      <c r="AO510" s="54"/>
      <c r="AP510" s="55"/>
      <c r="AQ510" s="82" t="s">
        <v>74</v>
      </c>
      <c r="AR510" s="54" t="s">
        <v>74</v>
      </c>
      <c r="AS510" s="54" t="s">
        <v>74</v>
      </c>
      <c r="AT510" s="54" t="s">
        <v>74</v>
      </c>
      <c r="AU510" s="58" t="s">
        <v>74</v>
      </c>
      <c r="AV510" s="83">
        <f t="shared" si="152"/>
        <v>0</v>
      </c>
      <c r="AW510" s="80"/>
      <c r="AX510" s="80"/>
      <c r="AY510" s="80"/>
      <c r="AZ510" s="80"/>
      <c r="BA510" s="80"/>
      <c r="BB510" s="80"/>
      <c r="BC510" s="80"/>
      <c r="BD510" s="80"/>
      <c r="BE510" s="81"/>
    </row>
    <row r="511" spans="1:57" s="414" customFormat="1" ht="34" customHeight="1" x14ac:dyDescent="0.2">
      <c r="A511" s="640"/>
      <c r="B511" s="624"/>
      <c r="C511" s="631"/>
      <c r="D511" s="73" t="s">
        <v>77</v>
      </c>
      <c r="E511" s="634"/>
      <c r="F511" s="637"/>
      <c r="G511" s="147">
        <f t="shared" si="148"/>
        <v>0</v>
      </c>
      <c r="H511" s="153">
        <f t="shared" si="150"/>
        <v>0</v>
      </c>
      <c r="I511" s="150"/>
      <c r="J511" s="150"/>
      <c r="K511" s="150"/>
      <c r="L511" s="154"/>
      <c r="M511" s="79">
        <f t="shared" si="149"/>
        <v>0</v>
      </c>
      <c r="N511" s="80"/>
      <c r="O511" s="80"/>
      <c r="P511" s="80"/>
      <c r="Q511" s="84"/>
      <c r="R511" s="124"/>
      <c r="S511" s="129"/>
      <c r="T511" s="80"/>
      <c r="U511" s="80"/>
      <c r="V511" s="80"/>
      <c r="W511" s="80"/>
      <c r="X511" s="124"/>
      <c r="Y511" s="131"/>
      <c r="Z511" s="127"/>
      <c r="AA511" s="134"/>
      <c r="AB511" s="56"/>
      <c r="AC511" s="56"/>
      <c r="AD511" s="56"/>
      <c r="AE511" s="56"/>
      <c r="AF511" s="135"/>
      <c r="AG511" s="136"/>
      <c r="AH511" s="55"/>
      <c r="AI511" s="136"/>
      <c r="AJ511" s="116">
        <f>SUM(AK511:AM511)</f>
        <v>0</v>
      </c>
      <c r="AK511" s="136"/>
      <c r="AL511" s="54"/>
      <c r="AM511" s="55"/>
      <c r="AN511" s="136" t="s">
        <v>74</v>
      </c>
      <c r="AO511" s="54" t="s">
        <v>74</v>
      </c>
      <c r="AP511" s="55" t="s">
        <v>74</v>
      </c>
      <c r="AQ511" s="82" t="s">
        <v>74</v>
      </c>
      <c r="AR511" s="54" t="s">
        <v>74</v>
      </c>
      <c r="AS511" s="54" t="s">
        <v>74</v>
      </c>
      <c r="AT511" s="54" t="s">
        <v>74</v>
      </c>
      <c r="AU511" s="58" t="s">
        <v>74</v>
      </c>
      <c r="AV511" s="83">
        <f t="shared" si="152"/>
        <v>0</v>
      </c>
      <c r="AW511" s="80"/>
      <c r="AX511" s="80"/>
      <c r="AY511" s="80"/>
      <c r="AZ511" s="80"/>
      <c r="BA511" s="80"/>
      <c r="BB511" s="80"/>
      <c r="BC511" s="80"/>
      <c r="BD511" s="80"/>
      <c r="BE511" s="81"/>
    </row>
    <row r="512" spans="1:57" s="414" customFormat="1" ht="34" customHeight="1" x14ac:dyDescent="0.2">
      <c r="A512" s="640"/>
      <c r="B512" s="624"/>
      <c r="C512" s="631"/>
      <c r="D512" s="73" t="s">
        <v>78</v>
      </c>
      <c r="E512" s="634"/>
      <c r="F512" s="637"/>
      <c r="G512" s="147">
        <f t="shared" si="148"/>
        <v>72</v>
      </c>
      <c r="H512" s="153">
        <f t="shared" si="150"/>
        <v>1</v>
      </c>
      <c r="I512" s="150">
        <v>1</v>
      </c>
      <c r="J512" s="150"/>
      <c r="K512" s="150"/>
      <c r="L512" s="154"/>
      <c r="M512" s="79">
        <f t="shared" si="149"/>
        <v>71</v>
      </c>
      <c r="N512" s="80"/>
      <c r="O512" s="80"/>
      <c r="P512" s="80"/>
      <c r="Q512" s="80"/>
      <c r="R512" s="124">
        <v>71</v>
      </c>
      <c r="S512" s="129">
        <v>27</v>
      </c>
      <c r="T512" s="80"/>
      <c r="U512" s="80"/>
      <c r="V512" s="80">
        <v>44</v>
      </c>
      <c r="W512" s="80"/>
      <c r="X512" s="124"/>
      <c r="Y512" s="131">
        <v>64</v>
      </c>
      <c r="Z512" s="127">
        <v>7</v>
      </c>
      <c r="AA512" s="134"/>
      <c r="AB512" s="56">
        <v>31</v>
      </c>
      <c r="AC512" s="56">
        <v>31</v>
      </c>
      <c r="AD512" s="56">
        <v>6</v>
      </c>
      <c r="AE512" s="56">
        <v>31</v>
      </c>
      <c r="AF512" s="135">
        <v>11</v>
      </c>
      <c r="AG512" s="136">
        <v>38</v>
      </c>
      <c r="AH512" s="55">
        <v>13</v>
      </c>
      <c r="AI512" s="136">
        <v>115</v>
      </c>
      <c r="AJ512" s="116">
        <f>SUM(AQ512:AU512)</f>
        <v>63</v>
      </c>
      <c r="AK512" s="136" t="s">
        <v>76</v>
      </c>
      <c r="AL512" s="54" t="s">
        <v>76</v>
      </c>
      <c r="AM512" s="55" t="s">
        <v>76</v>
      </c>
      <c r="AN512" s="136" t="s">
        <v>74</v>
      </c>
      <c r="AO512" s="54" t="s">
        <v>74</v>
      </c>
      <c r="AP512" s="55" t="s">
        <v>74</v>
      </c>
      <c r="AQ512" s="142">
        <v>21</v>
      </c>
      <c r="AR512" s="62">
        <v>12</v>
      </c>
      <c r="AS512" s="62">
        <v>13</v>
      </c>
      <c r="AT512" s="62">
        <v>17</v>
      </c>
      <c r="AU512" s="64"/>
      <c r="AV512" s="83">
        <f t="shared" si="152"/>
        <v>1</v>
      </c>
      <c r="AW512" s="80"/>
      <c r="AX512" s="80"/>
      <c r="AY512" s="80">
        <v>1</v>
      </c>
      <c r="AZ512" s="80"/>
      <c r="BA512" s="80"/>
      <c r="BB512" s="80"/>
      <c r="BC512" s="80"/>
      <c r="BD512" s="80"/>
      <c r="BE512" s="81"/>
    </row>
    <row r="513" spans="1:57" s="414" customFormat="1" ht="34" customHeight="1" thickBot="1" x14ac:dyDescent="0.25">
      <c r="A513" s="640"/>
      <c r="B513" s="629"/>
      <c r="C513" s="632"/>
      <c r="D513" s="76" t="s">
        <v>79</v>
      </c>
      <c r="E513" s="635"/>
      <c r="F513" s="638"/>
      <c r="G513" s="148">
        <f t="shared" si="148"/>
        <v>0</v>
      </c>
      <c r="H513" s="155">
        <f t="shared" si="150"/>
        <v>0</v>
      </c>
      <c r="I513" s="156"/>
      <c r="J513" s="156"/>
      <c r="K513" s="156"/>
      <c r="L513" s="157"/>
      <c r="M513" s="85">
        <f t="shared" si="149"/>
        <v>0</v>
      </c>
      <c r="N513" s="86"/>
      <c r="O513" s="86"/>
      <c r="P513" s="86"/>
      <c r="Q513" s="86"/>
      <c r="R513" s="125"/>
      <c r="S513" s="130"/>
      <c r="T513" s="87"/>
      <c r="U513" s="87"/>
      <c r="V513" s="87"/>
      <c r="W513" s="87"/>
      <c r="X513" s="126"/>
      <c r="Y513" s="129"/>
      <c r="Z513" s="124"/>
      <c r="AA513" s="136"/>
      <c r="AB513" s="54"/>
      <c r="AC513" s="54"/>
      <c r="AD513" s="54"/>
      <c r="AE513" s="54"/>
      <c r="AF513" s="55"/>
      <c r="AG513" s="139"/>
      <c r="AH513" s="140"/>
      <c r="AI513" s="137"/>
      <c r="AJ513" s="117">
        <f>SUM(AQ513:AU513)</f>
        <v>0</v>
      </c>
      <c r="AK513" s="137" t="s">
        <v>74</v>
      </c>
      <c r="AL513" s="90" t="s">
        <v>74</v>
      </c>
      <c r="AM513" s="138" t="s">
        <v>74</v>
      </c>
      <c r="AN513" s="137" t="s">
        <v>74</v>
      </c>
      <c r="AO513" s="90" t="s">
        <v>76</v>
      </c>
      <c r="AP513" s="138" t="s">
        <v>76</v>
      </c>
      <c r="AQ513" s="89"/>
      <c r="AR513" s="90"/>
      <c r="AS513" s="90"/>
      <c r="AT513" s="90"/>
      <c r="AU513" s="91"/>
      <c r="AV513" s="92">
        <f t="shared" si="152"/>
        <v>0</v>
      </c>
      <c r="AW513" s="87"/>
      <c r="AX513" s="87"/>
      <c r="AY513" s="87"/>
      <c r="AZ513" s="87"/>
      <c r="BA513" s="87"/>
      <c r="BB513" s="87"/>
      <c r="BC513" s="87"/>
      <c r="BD513" s="87"/>
      <c r="BE513" s="88"/>
    </row>
    <row r="514" spans="1:57" s="414" customFormat="1" ht="34" customHeight="1" x14ac:dyDescent="0.2">
      <c r="A514" s="640"/>
      <c r="B514" s="623" t="s">
        <v>269</v>
      </c>
      <c r="C514" s="630" t="s">
        <v>270</v>
      </c>
      <c r="D514" s="72" t="s">
        <v>73</v>
      </c>
      <c r="E514" s="633">
        <v>135</v>
      </c>
      <c r="F514" s="636">
        <f>E514-SUM(M514:M518)</f>
        <v>-3</v>
      </c>
      <c r="G514" s="146">
        <f t="shared" si="148"/>
        <v>0</v>
      </c>
      <c r="H514" s="151">
        <f t="shared" si="150"/>
        <v>0</v>
      </c>
      <c r="I514" s="152"/>
      <c r="J514" s="152"/>
      <c r="K514" s="152"/>
      <c r="L514" s="66"/>
      <c r="M514" s="149">
        <f t="shared" si="149"/>
        <v>0</v>
      </c>
      <c r="N514" s="121"/>
      <c r="O514" s="121"/>
      <c r="P514" s="121"/>
      <c r="Q514" s="121"/>
      <c r="R514" s="122"/>
      <c r="S514" s="128"/>
      <c r="T514" s="121"/>
      <c r="U514" s="121"/>
      <c r="V514" s="77"/>
      <c r="W514" s="121"/>
      <c r="X514" s="122"/>
      <c r="Y514" s="128"/>
      <c r="Z514" s="122"/>
      <c r="AA514" s="70"/>
      <c r="AB514" s="77"/>
      <c r="AC514" s="77"/>
      <c r="AD514" s="77"/>
      <c r="AE514" s="77"/>
      <c r="AF514" s="71"/>
      <c r="AG514" s="70"/>
      <c r="AH514" s="71"/>
      <c r="AI514" s="70"/>
      <c r="AJ514" s="115">
        <f>SUM(AN514:AP514)</f>
        <v>0</v>
      </c>
      <c r="AK514" s="70" t="s">
        <v>74</v>
      </c>
      <c r="AL514" s="77" t="s">
        <v>74</v>
      </c>
      <c r="AM514" s="71" t="s">
        <v>74</v>
      </c>
      <c r="AN514" s="70"/>
      <c r="AO514" s="77"/>
      <c r="AP514" s="71"/>
      <c r="AQ514" s="67" t="s">
        <v>74</v>
      </c>
      <c r="AR514" s="68" t="s">
        <v>74</v>
      </c>
      <c r="AS514" s="68" t="s">
        <v>74</v>
      </c>
      <c r="AT514" s="68" t="s">
        <v>74</v>
      </c>
      <c r="AU514" s="69" t="s">
        <v>74</v>
      </c>
      <c r="AV514" s="103">
        <f t="shared" si="152"/>
        <v>0</v>
      </c>
      <c r="AW514" s="93"/>
      <c r="AX514" s="93"/>
      <c r="AY514" s="93"/>
      <c r="AZ514" s="93"/>
      <c r="BA514" s="93"/>
      <c r="BB514" s="93"/>
      <c r="BC514" s="93"/>
      <c r="BD514" s="93"/>
      <c r="BE514" s="78"/>
    </row>
    <row r="515" spans="1:57" s="414" customFormat="1" ht="34" customHeight="1" x14ac:dyDescent="0.2">
      <c r="A515" s="640"/>
      <c r="B515" s="624"/>
      <c r="C515" s="631"/>
      <c r="D515" s="73" t="s">
        <v>75</v>
      </c>
      <c r="E515" s="634"/>
      <c r="F515" s="637"/>
      <c r="G515" s="147">
        <f t="shared" si="148"/>
        <v>0</v>
      </c>
      <c r="H515" s="153">
        <f t="shared" si="150"/>
        <v>0</v>
      </c>
      <c r="I515" s="150"/>
      <c r="J515" s="150"/>
      <c r="K515" s="150"/>
      <c r="L515" s="154"/>
      <c r="M515" s="79">
        <f t="shared" si="149"/>
        <v>0</v>
      </c>
      <c r="N515" s="80"/>
      <c r="O515" s="80"/>
      <c r="P515" s="80"/>
      <c r="Q515" s="80"/>
      <c r="R515" s="124"/>
      <c r="S515" s="129"/>
      <c r="T515" s="54"/>
      <c r="U515" s="54"/>
      <c r="V515" s="80"/>
      <c r="W515" s="80"/>
      <c r="X515" s="124"/>
      <c r="Y515" s="131"/>
      <c r="Z515" s="127"/>
      <c r="AA515" s="134"/>
      <c r="AB515" s="56"/>
      <c r="AC515" s="56"/>
      <c r="AD515" s="56"/>
      <c r="AE515" s="56"/>
      <c r="AF515" s="135"/>
      <c r="AG515" s="136"/>
      <c r="AH515" s="55"/>
      <c r="AI515" s="136"/>
      <c r="AJ515" s="116">
        <f>SUM(AN515:AP515)</f>
        <v>0</v>
      </c>
      <c r="AK515" s="136" t="s">
        <v>76</v>
      </c>
      <c r="AL515" s="54" t="s">
        <v>76</v>
      </c>
      <c r="AM515" s="55" t="s">
        <v>76</v>
      </c>
      <c r="AN515" s="136"/>
      <c r="AO515" s="54"/>
      <c r="AP515" s="55"/>
      <c r="AQ515" s="82" t="s">
        <v>74</v>
      </c>
      <c r="AR515" s="54" t="s">
        <v>74</v>
      </c>
      <c r="AS515" s="54" t="s">
        <v>74</v>
      </c>
      <c r="AT515" s="54" t="s">
        <v>74</v>
      </c>
      <c r="AU515" s="58" t="s">
        <v>74</v>
      </c>
      <c r="AV515" s="83">
        <f t="shared" si="152"/>
        <v>0</v>
      </c>
      <c r="AW515" s="80"/>
      <c r="AX515" s="80"/>
      <c r="AY515" s="80"/>
      <c r="AZ515" s="80"/>
      <c r="BA515" s="80"/>
      <c r="BB515" s="80"/>
      <c r="BC515" s="80"/>
      <c r="BD515" s="80"/>
      <c r="BE515" s="81"/>
    </row>
    <row r="516" spans="1:57" s="414" customFormat="1" ht="34" customHeight="1" x14ac:dyDescent="0.2">
      <c r="A516" s="640"/>
      <c r="B516" s="624"/>
      <c r="C516" s="631"/>
      <c r="D516" s="73" t="s">
        <v>77</v>
      </c>
      <c r="E516" s="634"/>
      <c r="F516" s="637"/>
      <c r="G516" s="147">
        <f t="shared" si="148"/>
        <v>0</v>
      </c>
      <c r="H516" s="153">
        <f t="shared" si="150"/>
        <v>0</v>
      </c>
      <c r="I516" s="150"/>
      <c r="J516" s="150"/>
      <c r="K516" s="150"/>
      <c r="L516" s="154"/>
      <c r="M516" s="79">
        <f t="shared" si="149"/>
        <v>0</v>
      </c>
      <c r="N516" s="80"/>
      <c r="O516" s="80"/>
      <c r="P516" s="80"/>
      <c r="Q516" s="84"/>
      <c r="R516" s="124"/>
      <c r="S516" s="129"/>
      <c r="T516" s="80"/>
      <c r="U516" s="80"/>
      <c r="V516" s="80"/>
      <c r="W516" s="80"/>
      <c r="X516" s="124"/>
      <c r="Y516" s="131"/>
      <c r="Z516" s="127"/>
      <c r="AA516" s="134"/>
      <c r="AB516" s="56"/>
      <c r="AC516" s="56"/>
      <c r="AD516" s="56"/>
      <c r="AE516" s="56"/>
      <c r="AF516" s="135"/>
      <c r="AG516" s="136"/>
      <c r="AH516" s="55"/>
      <c r="AI516" s="136"/>
      <c r="AJ516" s="116">
        <f>SUM(AK516:AM516)</f>
        <v>0</v>
      </c>
      <c r="AK516" s="136"/>
      <c r="AL516" s="54"/>
      <c r="AM516" s="55"/>
      <c r="AN516" s="136" t="s">
        <v>74</v>
      </c>
      <c r="AO516" s="54" t="s">
        <v>74</v>
      </c>
      <c r="AP516" s="55" t="s">
        <v>74</v>
      </c>
      <c r="AQ516" s="82" t="s">
        <v>74</v>
      </c>
      <c r="AR516" s="54" t="s">
        <v>74</v>
      </c>
      <c r="AS516" s="54" t="s">
        <v>74</v>
      </c>
      <c r="AT516" s="54" t="s">
        <v>74</v>
      </c>
      <c r="AU516" s="58" t="s">
        <v>74</v>
      </c>
      <c r="AV516" s="83">
        <f t="shared" si="152"/>
        <v>0</v>
      </c>
      <c r="AW516" s="80"/>
      <c r="AX516" s="80"/>
      <c r="AY516" s="80"/>
      <c r="AZ516" s="80"/>
      <c r="BA516" s="80"/>
      <c r="BB516" s="80"/>
      <c r="BC516" s="80"/>
      <c r="BD516" s="80"/>
      <c r="BE516" s="81"/>
    </row>
    <row r="517" spans="1:57" s="414" customFormat="1" ht="34" customHeight="1" x14ac:dyDescent="0.2">
      <c r="A517" s="640"/>
      <c r="B517" s="624"/>
      <c r="C517" s="631"/>
      <c r="D517" s="73" t="s">
        <v>78</v>
      </c>
      <c r="E517" s="634"/>
      <c r="F517" s="637"/>
      <c r="G517" s="147">
        <f t="shared" si="148"/>
        <v>140</v>
      </c>
      <c r="H517" s="153">
        <f t="shared" si="150"/>
        <v>1</v>
      </c>
      <c r="I517" s="150"/>
      <c r="J517" s="150"/>
      <c r="K517" s="150">
        <v>1</v>
      </c>
      <c r="L517" s="154"/>
      <c r="M517" s="79">
        <f t="shared" si="149"/>
        <v>138</v>
      </c>
      <c r="N517" s="80"/>
      <c r="O517" s="80"/>
      <c r="P517" s="80"/>
      <c r="Q517" s="80"/>
      <c r="R517" s="124">
        <v>138</v>
      </c>
      <c r="S517" s="129"/>
      <c r="T517" s="80"/>
      <c r="U517" s="80"/>
      <c r="V517" s="80">
        <v>138</v>
      </c>
      <c r="W517" s="80"/>
      <c r="X517" s="124"/>
      <c r="Y517" s="131">
        <v>118</v>
      </c>
      <c r="Z517" s="127">
        <v>20</v>
      </c>
      <c r="AA517" s="134"/>
      <c r="AB517" s="56">
        <v>54</v>
      </c>
      <c r="AC517" s="56">
        <v>43</v>
      </c>
      <c r="AD517" s="56">
        <v>26</v>
      </c>
      <c r="AE517" s="56">
        <v>39</v>
      </c>
      <c r="AF517" s="135">
        <v>8</v>
      </c>
      <c r="AG517" s="136">
        <v>37.4</v>
      </c>
      <c r="AH517" s="55">
        <v>15.1</v>
      </c>
      <c r="AI517" s="136">
        <v>100</v>
      </c>
      <c r="AJ517" s="116">
        <f>SUM(AQ517:AU517)</f>
        <v>138</v>
      </c>
      <c r="AK517" s="136" t="s">
        <v>76</v>
      </c>
      <c r="AL517" s="54" t="s">
        <v>76</v>
      </c>
      <c r="AM517" s="55" t="s">
        <v>76</v>
      </c>
      <c r="AN517" s="136" t="s">
        <v>74</v>
      </c>
      <c r="AO517" s="54" t="s">
        <v>74</v>
      </c>
      <c r="AP517" s="55" t="s">
        <v>74</v>
      </c>
      <c r="AQ517" s="142">
        <v>21</v>
      </c>
      <c r="AR517" s="62">
        <v>45</v>
      </c>
      <c r="AS517" s="62">
        <v>48</v>
      </c>
      <c r="AT517" s="62">
        <v>15</v>
      </c>
      <c r="AU517" s="64">
        <v>9</v>
      </c>
      <c r="AV517" s="83">
        <f t="shared" si="152"/>
        <v>2</v>
      </c>
      <c r="AW517" s="80"/>
      <c r="AX517" s="80"/>
      <c r="AY517" s="80">
        <v>1</v>
      </c>
      <c r="AZ517" s="80"/>
      <c r="BA517" s="80"/>
      <c r="BB517" s="80"/>
      <c r="BC517" s="80"/>
      <c r="BD517" s="80"/>
      <c r="BE517" s="81">
        <v>1</v>
      </c>
    </row>
    <row r="518" spans="1:57" s="414" customFormat="1" ht="34" customHeight="1" thickBot="1" x14ac:dyDescent="0.25">
      <c r="A518" s="641"/>
      <c r="B518" s="629"/>
      <c r="C518" s="632"/>
      <c r="D518" s="76" t="s">
        <v>79</v>
      </c>
      <c r="E518" s="635"/>
      <c r="F518" s="638"/>
      <c r="G518" s="148">
        <f t="shared" si="148"/>
        <v>0</v>
      </c>
      <c r="H518" s="155">
        <f t="shared" si="150"/>
        <v>0</v>
      </c>
      <c r="I518" s="156"/>
      <c r="J518" s="156"/>
      <c r="K518" s="156"/>
      <c r="L518" s="157"/>
      <c r="M518" s="85">
        <f t="shared" si="149"/>
        <v>0</v>
      </c>
      <c r="N518" s="86"/>
      <c r="O518" s="86"/>
      <c r="P518" s="86"/>
      <c r="Q518" s="86"/>
      <c r="R518" s="125"/>
      <c r="S518" s="130"/>
      <c r="T518" s="87"/>
      <c r="U518" s="87"/>
      <c r="V518" s="87"/>
      <c r="W518" s="87"/>
      <c r="X518" s="126"/>
      <c r="Y518" s="129"/>
      <c r="Z518" s="124"/>
      <c r="AA518" s="136"/>
      <c r="AB518" s="54"/>
      <c r="AC518" s="54"/>
      <c r="AD518" s="54"/>
      <c r="AE518" s="54"/>
      <c r="AF518" s="55"/>
      <c r="AG518" s="139"/>
      <c r="AH518" s="140"/>
      <c r="AI518" s="137"/>
      <c r="AJ518" s="117">
        <f>SUM(AQ518:AU518)</f>
        <v>0</v>
      </c>
      <c r="AK518" s="137" t="s">
        <v>74</v>
      </c>
      <c r="AL518" s="90" t="s">
        <v>74</v>
      </c>
      <c r="AM518" s="138" t="s">
        <v>74</v>
      </c>
      <c r="AN518" s="137" t="s">
        <v>74</v>
      </c>
      <c r="AO518" s="90" t="s">
        <v>76</v>
      </c>
      <c r="AP518" s="138" t="s">
        <v>76</v>
      </c>
      <c r="AQ518" s="89"/>
      <c r="AR518" s="90"/>
      <c r="AS518" s="90"/>
      <c r="AT518" s="90"/>
      <c r="AU518" s="91"/>
      <c r="AV518" s="92">
        <f t="shared" si="152"/>
        <v>0</v>
      </c>
      <c r="AW518" s="87"/>
      <c r="AX518" s="87"/>
      <c r="AY518" s="87"/>
      <c r="AZ518" s="87"/>
      <c r="BA518" s="87"/>
      <c r="BB518" s="87"/>
      <c r="BC518" s="87"/>
      <c r="BD518" s="87"/>
      <c r="BE518" s="88"/>
    </row>
    <row r="519" spans="1:57" s="414" customFormat="1" ht="34" customHeight="1" x14ac:dyDescent="0.2">
      <c r="A519" s="639" t="s">
        <v>287</v>
      </c>
      <c r="B519" s="623" t="s">
        <v>272</v>
      </c>
      <c r="C519" s="693">
        <v>43443757</v>
      </c>
      <c r="D519" s="72" t="s">
        <v>73</v>
      </c>
      <c r="E519" s="696">
        <v>70</v>
      </c>
      <c r="F519" s="699">
        <f>E519-SUM(M519:M523)</f>
        <v>22</v>
      </c>
      <c r="G519" s="146">
        <f t="shared" si="148"/>
        <v>48</v>
      </c>
      <c r="H519" s="151">
        <f>SUM(I519:L519)</f>
        <v>0</v>
      </c>
      <c r="I519" s="152"/>
      <c r="J519" s="152"/>
      <c r="K519" s="152"/>
      <c r="L519" s="66"/>
      <c r="M519" s="149">
        <f t="shared" si="149"/>
        <v>48</v>
      </c>
      <c r="N519" s="121"/>
      <c r="O519" s="121"/>
      <c r="P519" s="121">
        <v>1</v>
      </c>
      <c r="Q519" s="121"/>
      <c r="R519" s="122">
        <v>47</v>
      </c>
      <c r="S519" s="128"/>
      <c r="T519" s="121"/>
      <c r="U519" s="121"/>
      <c r="V519" s="77">
        <v>47</v>
      </c>
      <c r="W519" s="121"/>
      <c r="X519" s="122">
        <v>1</v>
      </c>
      <c r="Y519" s="128">
        <v>38</v>
      </c>
      <c r="Z519" s="122">
        <v>10</v>
      </c>
      <c r="AA519" s="70"/>
      <c r="AB519" s="77">
        <v>24</v>
      </c>
      <c r="AC519" s="77">
        <v>23</v>
      </c>
      <c r="AD519" s="77"/>
      <c r="AE519" s="77">
        <v>2</v>
      </c>
      <c r="AF519" s="71"/>
      <c r="AG519" s="70">
        <v>51</v>
      </c>
      <c r="AH519" s="71">
        <v>20</v>
      </c>
      <c r="AI519" s="70">
        <v>10</v>
      </c>
      <c r="AJ519" s="115">
        <f>SUM(AN519:AP519)</f>
        <v>48</v>
      </c>
      <c r="AK519" s="70" t="s">
        <v>74</v>
      </c>
      <c r="AL519" s="77" t="s">
        <v>74</v>
      </c>
      <c r="AM519" s="71" t="s">
        <v>74</v>
      </c>
      <c r="AN519" s="70">
        <v>10</v>
      </c>
      <c r="AO519" s="77">
        <v>37</v>
      </c>
      <c r="AP519" s="71">
        <v>1</v>
      </c>
      <c r="AQ519" s="67" t="s">
        <v>74</v>
      </c>
      <c r="AR519" s="68" t="s">
        <v>74</v>
      </c>
      <c r="AS519" s="68" t="s">
        <v>74</v>
      </c>
      <c r="AT519" s="68" t="s">
        <v>74</v>
      </c>
      <c r="AU519" s="69" t="s">
        <v>74</v>
      </c>
      <c r="AV519" s="103">
        <f>SUM(AW519:BE519)</f>
        <v>0</v>
      </c>
      <c r="AW519" s="93"/>
      <c r="AX519" s="93"/>
      <c r="AY519" s="93"/>
      <c r="AZ519" s="93"/>
      <c r="BA519" s="93"/>
      <c r="BB519" s="93"/>
      <c r="BC519" s="93"/>
      <c r="BD519" s="93"/>
      <c r="BE519" s="78"/>
    </row>
    <row r="520" spans="1:57" s="414" customFormat="1" ht="34" customHeight="1" x14ac:dyDescent="0.2">
      <c r="A520" s="640"/>
      <c r="B520" s="624"/>
      <c r="C520" s="694"/>
      <c r="D520" s="73" t="s">
        <v>75</v>
      </c>
      <c r="E520" s="697"/>
      <c r="F520" s="700"/>
      <c r="G520" s="147">
        <f t="shared" si="148"/>
        <v>0</v>
      </c>
      <c r="H520" s="153">
        <f>SUM(I520:L520)</f>
        <v>0</v>
      </c>
      <c r="I520" s="150"/>
      <c r="J520" s="150"/>
      <c r="K520" s="150"/>
      <c r="L520" s="154"/>
      <c r="M520" s="79">
        <f t="shared" si="149"/>
        <v>0</v>
      </c>
      <c r="N520" s="80"/>
      <c r="O520" s="80"/>
      <c r="P520" s="80"/>
      <c r="Q520" s="80"/>
      <c r="R520" s="124"/>
      <c r="S520" s="129"/>
      <c r="T520" s="54"/>
      <c r="U520" s="54"/>
      <c r="V520" s="80"/>
      <c r="W520" s="80"/>
      <c r="X520" s="124"/>
      <c r="Y520" s="131"/>
      <c r="Z520" s="127"/>
      <c r="AA520" s="134"/>
      <c r="AB520" s="56"/>
      <c r="AC520" s="56"/>
      <c r="AD520" s="56"/>
      <c r="AE520" s="56"/>
      <c r="AF520" s="135"/>
      <c r="AG520" s="136"/>
      <c r="AH520" s="55"/>
      <c r="AI520" s="136"/>
      <c r="AJ520" s="116">
        <f>SUM(AN520:AP520)</f>
        <v>0</v>
      </c>
      <c r="AK520" s="136" t="s">
        <v>76</v>
      </c>
      <c r="AL520" s="54" t="s">
        <v>76</v>
      </c>
      <c r="AM520" s="55" t="s">
        <v>76</v>
      </c>
      <c r="AN520" s="136"/>
      <c r="AO520" s="54"/>
      <c r="AP520" s="55"/>
      <c r="AQ520" s="82" t="s">
        <v>74</v>
      </c>
      <c r="AR520" s="54" t="s">
        <v>74</v>
      </c>
      <c r="AS520" s="54" t="s">
        <v>74</v>
      </c>
      <c r="AT520" s="54" t="s">
        <v>74</v>
      </c>
      <c r="AU520" s="58" t="s">
        <v>74</v>
      </c>
      <c r="AV520" s="83">
        <f t="shared" ref="AV520:AV533" si="153">SUM(AW520:BE520)</f>
        <v>0</v>
      </c>
      <c r="AW520" s="80"/>
      <c r="AX520" s="80"/>
      <c r="AY520" s="80"/>
      <c r="AZ520" s="80"/>
      <c r="BA520" s="80"/>
      <c r="BB520" s="80"/>
      <c r="BC520" s="80"/>
      <c r="BD520" s="80"/>
      <c r="BE520" s="81"/>
    </row>
    <row r="521" spans="1:57" s="414" customFormat="1" ht="34" customHeight="1" x14ac:dyDescent="0.2">
      <c r="A521" s="640"/>
      <c r="B521" s="624"/>
      <c r="C521" s="694"/>
      <c r="D521" s="73" t="s">
        <v>77</v>
      </c>
      <c r="E521" s="697"/>
      <c r="F521" s="700"/>
      <c r="G521" s="147">
        <f t="shared" si="148"/>
        <v>0</v>
      </c>
      <c r="H521" s="153">
        <f t="shared" ref="H521:H527" si="154">SUM(I521:L521)</f>
        <v>0</v>
      </c>
      <c r="I521" s="150"/>
      <c r="J521" s="150"/>
      <c r="K521" s="150"/>
      <c r="L521" s="154"/>
      <c r="M521" s="79">
        <f t="shared" si="149"/>
        <v>0</v>
      </c>
      <c r="N521" s="80"/>
      <c r="O521" s="80"/>
      <c r="P521" s="80"/>
      <c r="Q521" s="84"/>
      <c r="R521" s="124"/>
      <c r="S521" s="129"/>
      <c r="T521" s="80"/>
      <c r="U521" s="80"/>
      <c r="V521" s="80"/>
      <c r="W521" s="80"/>
      <c r="X521" s="124"/>
      <c r="Y521" s="131"/>
      <c r="Z521" s="127"/>
      <c r="AA521" s="134"/>
      <c r="AB521" s="56"/>
      <c r="AC521" s="56"/>
      <c r="AD521" s="56"/>
      <c r="AE521" s="56"/>
      <c r="AF521" s="135"/>
      <c r="AG521" s="136"/>
      <c r="AH521" s="55"/>
      <c r="AI521" s="136"/>
      <c r="AJ521" s="116">
        <f>SUM(AK521:AM521)</f>
        <v>0</v>
      </c>
      <c r="AK521" s="136"/>
      <c r="AL521" s="54"/>
      <c r="AM521" s="55"/>
      <c r="AN521" s="136" t="s">
        <v>74</v>
      </c>
      <c r="AO521" s="54" t="s">
        <v>74</v>
      </c>
      <c r="AP521" s="55" t="s">
        <v>74</v>
      </c>
      <c r="AQ521" s="82" t="s">
        <v>74</v>
      </c>
      <c r="AR521" s="54" t="s">
        <v>74</v>
      </c>
      <c r="AS521" s="54" t="s">
        <v>74</v>
      </c>
      <c r="AT521" s="54" t="s">
        <v>74</v>
      </c>
      <c r="AU521" s="58" t="s">
        <v>74</v>
      </c>
      <c r="AV521" s="83">
        <f t="shared" si="153"/>
        <v>0</v>
      </c>
      <c r="AW521" s="80"/>
      <c r="AX521" s="80"/>
      <c r="AY521" s="80"/>
      <c r="AZ521" s="80"/>
      <c r="BA521" s="80"/>
      <c r="BB521" s="80"/>
      <c r="BC521" s="80"/>
      <c r="BD521" s="80"/>
      <c r="BE521" s="81"/>
    </row>
    <row r="522" spans="1:57" s="414" customFormat="1" ht="34" customHeight="1" x14ac:dyDescent="0.2">
      <c r="A522" s="640"/>
      <c r="B522" s="624"/>
      <c r="C522" s="694"/>
      <c r="D522" s="73" t="s">
        <v>78</v>
      </c>
      <c r="E522" s="697"/>
      <c r="F522" s="700"/>
      <c r="G522" s="147">
        <f t="shared" ref="G522:G585" si="155">SUM(M522,AV522)</f>
        <v>0</v>
      </c>
      <c r="H522" s="153">
        <f t="shared" si="154"/>
        <v>0</v>
      </c>
      <c r="I522" s="150"/>
      <c r="J522" s="150"/>
      <c r="K522" s="150"/>
      <c r="L522" s="154"/>
      <c r="M522" s="79">
        <f t="shared" ref="M522:M585" si="156">IF(AND(SUM(N522:R522)=SUM(Y522:Z522),SUM(S522:X522)=SUM(Y522:Z522)),SUM(N522:R522),"ПЕРЕВІРТЕ ПРАВИЛЬНІСТЬ ДАНИХ")</f>
        <v>0</v>
      </c>
      <c r="N522" s="80"/>
      <c r="O522" s="80"/>
      <c r="P522" s="80"/>
      <c r="Q522" s="80"/>
      <c r="R522" s="124"/>
      <c r="S522" s="129"/>
      <c r="T522" s="80"/>
      <c r="U522" s="80"/>
      <c r="V522" s="80"/>
      <c r="W522" s="80"/>
      <c r="X522" s="124"/>
      <c r="Y522" s="131"/>
      <c r="Z522" s="127"/>
      <c r="AA522" s="134"/>
      <c r="AB522" s="56"/>
      <c r="AC522" s="56"/>
      <c r="AD522" s="56"/>
      <c r="AE522" s="56"/>
      <c r="AF522" s="135"/>
      <c r="AG522" s="136"/>
      <c r="AH522" s="55"/>
      <c r="AI522" s="136"/>
      <c r="AJ522" s="116">
        <f>SUM(AQ522:AU522)</f>
        <v>0</v>
      </c>
      <c r="AK522" s="136" t="s">
        <v>76</v>
      </c>
      <c r="AL522" s="54" t="s">
        <v>76</v>
      </c>
      <c r="AM522" s="55" t="s">
        <v>76</v>
      </c>
      <c r="AN522" s="136" t="s">
        <v>74</v>
      </c>
      <c r="AO522" s="54" t="s">
        <v>74</v>
      </c>
      <c r="AP522" s="55" t="s">
        <v>74</v>
      </c>
      <c r="AQ522" s="142"/>
      <c r="AR522" s="62"/>
      <c r="AS522" s="62"/>
      <c r="AT522" s="62"/>
      <c r="AU522" s="64"/>
      <c r="AV522" s="83">
        <f t="shared" si="153"/>
        <v>0</v>
      </c>
      <c r="AW522" s="80"/>
      <c r="AX522" s="80"/>
      <c r="AY522" s="80"/>
      <c r="AZ522" s="80"/>
      <c r="BA522" s="80"/>
      <c r="BB522" s="80"/>
      <c r="BC522" s="80"/>
      <c r="BD522" s="80"/>
      <c r="BE522" s="81"/>
    </row>
    <row r="523" spans="1:57" s="414" customFormat="1" ht="34" customHeight="1" thickBot="1" x14ac:dyDescent="0.25">
      <c r="A523" s="640"/>
      <c r="B523" s="642"/>
      <c r="C523" s="695"/>
      <c r="D523" s="75" t="s">
        <v>79</v>
      </c>
      <c r="E523" s="698"/>
      <c r="F523" s="701"/>
      <c r="G523" s="148">
        <f t="shared" si="155"/>
        <v>0</v>
      </c>
      <c r="H523" s="155">
        <f t="shared" si="154"/>
        <v>0</v>
      </c>
      <c r="I523" s="156"/>
      <c r="J523" s="156"/>
      <c r="K523" s="156"/>
      <c r="L523" s="157"/>
      <c r="M523" s="85">
        <f t="shared" si="156"/>
        <v>0</v>
      </c>
      <c r="N523" s="86"/>
      <c r="O523" s="86"/>
      <c r="P523" s="86"/>
      <c r="Q523" s="86"/>
      <c r="R523" s="125"/>
      <c r="S523" s="130"/>
      <c r="T523" s="87"/>
      <c r="U523" s="87"/>
      <c r="V523" s="87"/>
      <c r="W523" s="87"/>
      <c r="X523" s="126"/>
      <c r="Y523" s="129"/>
      <c r="Z523" s="124"/>
      <c r="AA523" s="136"/>
      <c r="AB523" s="54"/>
      <c r="AC523" s="54"/>
      <c r="AD523" s="54"/>
      <c r="AE523" s="54"/>
      <c r="AF523" s="55"/>
      <c r="AG523" s="139"/>
      <c r="AH523" s="140"/>
      <c r="AI523" s="137"/>
      <c r="AJ523" s="117">
        <f>SUM(AQ523:AU523)</f>
        <v>0</v>
      </c>
      <c r="AK523" s="137" t="s">
        <v>74</v>
      </c>
      <c r="AL523" s="90" t="s">
        <v>74</v>
      </c>
      <c r="AM523" s="138" t="s">
        <v>74</v>
      </c>
      <c r="AN523" s="137" t="s">
        <v>74</v>
      </c>
      <c r="AO523" s="90" t="s">
        <v>76</v>
      </c>
      <c r="AP523" s="138" t="s">
        <v>76</v>
      </c>
      <c r="AQ523" s="89"/>
      <c r="AR523" s="90"/>
      <c r="AS523" s="90"/>
      <c r="AT523" s="90"/>
      <c r="AU523" s="91"/>
      <c r="AV523" s="92">
        <f t="shared" si="153"/>
        <v>0</v>
      </c>
      <c r="AW523" s="87"/>
      <c r="AX523" s="87"/>
      <c r="AY523" s="87"/>
      <c r="AZ523" s="87"/>
      <c r="BA523" s="87"/>
      <c r="BB523" s="87"/>
      <c r="BC523" s="87"/>
      <c r="BD523" s="87"/>
      <c r="BE523" s="88"/>
    </row>
    <row r="524" spans="1:57" s="414" customFormat="1" ht="34" customHeight="1" x14ac:dyDescent="0.2">
      <c r="A524" s="640"/>
      <c r="B524" s="623" t="s">
        <v>272</v>
      </c>
      <c r="C524" s="693">
        <v>43443757</v>
      </c>
      <c r="D524" s="72" t="s">
        <v>73</v>
      </c>
      <c r="E524" s="696">
        <v>483</v>
      </c>
      <c r="F524" s="699">
        <f>E524-SUM(M524:M528)</f>
        <v>101</v>
      </c>
      <c r="G524" s="146">
        <f t="shared" si="155"/>
        <v>0</v>
      </c>
      <c r="H524" s="151">
        <f t="shared" si="154"/>
        <v>0</v>
      </c>
      <c r="I524" s="152"/>
      <c r="J524" s="152"/>
      <c r="K524" s="152"/>
      <c r="L524" s="66"/>
      <c r="M524" s="149">
        <f t="shared" si="156"/>
        <v>0</v>
      </c>
      <c r="N524" s="121"/>
      <c r="O524" s="121"/>
      <c r="P524" s="121"/>
      <c r="Q524" s="121"/>
      <c r="R524" s="122"/>
      <c r="S524" s="128"/>
      <c r="T524" s="121"/>
      <c r="U524" s="121"/>
      <c r="V524" s="77"/>
      <c r="W524" s="121"/>
      <c r="X524" s="122"/>
      <c r="Y524" s="128"/>
      <c r="Z524" s="122"/>
      <c r="AA524" s="70"/>
      <c r="AB524" s="77"/>
      <c r="AC524" s="77"/>
      <c r="AD524" s="77"/>
      <c r="AE524" s="77"/>
      <c r="AF524" s="71"/>
      <c r="AG524" s="70"/>
      <c r="AH524" s="71"/>
      <c r="AI524" s="70"/>
      <c r="AJ524" s="115">
        <f>SUM(AN524:AP524)</f>
        <v>0</v>
      </c>
      <c r="AK524" s="70" t="s">
        <v>74</v>
      </c>
      <c r="AL524" s="77" t="s">
        <v>74</v>
      </c>
      <c r="AM524" s="71" t="s">
        <v>74</v>
      </c>
      <c r="AN524" s="70"/>
      <c r="AO524" s="77"/>
      <c r="AP524" s="71"/>
      <c r="AQ524" s="67" t="s">
        <v>74</v>
      </c>
      <c r="AR524" s="68" t="s">
        <v>74</v>
      </c>
      <c r="AS524" s="68" t="s">
        <v>74</v>
      </c>
      <c r="AT524" s="68" t="s">
        <v>74</v>
      </c>
      <c r="AU524" s="69" t="s">
        <v>74</v>
      </c>
      <c r="AV524" s="103">
        <f t="shared" si="153"/>
        <v>0</v>
      </c>
      <c r="AW524" s="93"/>
      <c r="AX524" s="93"/>
      <c r="AY524" s="93"/>
      <c r="AZ524" s="93"/>
      <c r="BA524" s="93"/>
      <c r="BB524" s="93"/>
      <c r="BC524" s="93"/>
      <c r="BD524" s="93"/>
      <c r="BE524" s="78"/>
    </row>
    <row r="525" spans="1:57" s="414" customFormat="1" ht="34" customHeight="1" x14ac:dyDescent="0.2">
      <c r="A525" s="640"/>
      <c r="B525" s="624"/>
      <c r="C525" s="694"/>
      <c r="D525" s="73" t="s">
        <v>75</v>
      </c>
      <c r="E525" s="697"/>
      <c r="F525" s="700"/>
      <c r="G525" s="147">
        <f t="shared" si="155"/>
        <v>0</v>
      </c>
      <c r="H525" s="153">
        <f t="shared" si="154"/>
        <v>0</v>
      </c>
      <c r="I525" s="150"/>
      <c r="J525" s="150"/>
      <c r="K525" s="150"/>
      <c r="L525" s="154"/>
      <c r="M525" s="79">
        <f t="shared" si="156"/>
        <v>0</v>
      </c>
      <c r="N525" s="80"/>
      <c r="O525" s="80"/>
      <c r="P525" s="80"/>
      <c r="Q525" s="80"/>
      <c r="R525" s="124"/>
      <c r="S525" s="129"/>
      <c r="T525" s="54"/>
      <c r="U525" s="54"/>
      <c r="V525" s="80"/>
      <c r="W525" s="80"/>
      <c r="X525" s="124"/>
      <c r="Y525" s="131"/>
      <c r="Z525" s="127"/>
      <c r="AA525" s="134"/>
      <c r="AB525" s="56"/>
      <c r="AC525" s="56"/>
      <c r="AD525" s="56"/>
      <c r="AE525" s="56"/>
      <c r="AF525" s="135"/>
      <c r="AG525" s="136"/>
      <c r="AH525" s="55"/>
      <c r="AI525" s="136"/>
      <c r="AJ525" s="116">
        <f>SUM(AN525:AP525)</f>
        <v>0</v>
      </c>
      <c r="AK525" s="136" t="s">
        <v>76</v>
      </c>
      <c r="AL525" s="54" t="s">
        <v>76</v>
      </c>
      <c r="AM525" s="55" t="s">
        <v>76</v>
      </c>
      <c r="AN525" s="136"/>
      <c r="AO525" s="54"/>
      <c r="AP525" s="55"/>
      <c r="AQ525" s="82" t="s">
        <v>74</v>
      </c>
      <c r="AR525" s="54" t="s">
        <v>74</v>
      </c>
      <c r="AS525" s="54" t="s">
        <v>74</v>
      </c>
      <c r="AT525" s="54" t="s">
        <v>74</v>
      </c>
      <c r="AU525" s="58" t="s">
        <v>74</v>
      </c>
      <c r="AV525" s="83">
        <f t="shared" si="153"/>
        <v>0</v>
      </c>
      <c r="AW525" s="80"/>
      <c r="AX525" s="80"/>
      <c r="AY525" s="80"/>
      <c r="AZ525" s="80"/>
      <c r="BA525" s="80"/>
      <c r="BB525" s="80"/>
      <c r="BC525" s="80"/>
      <c r="BD525" s="80"/>
      <c r="BE525" s="81"/>
    </row>
    <row r="526" spans="1:57" s="414" customFormat="1" ht="34" customHeight="1" x14ac:dyDescent="0.2">
      <c r="A526" s="640"/>
      <c r="B526" s="624"/>
      <c r="C526" s="694"/>
      <c r="D526" s="73" t="s">
        <v>77</v>
      </c>
      <c r="E526" s="697"/>
      <c r="F526" s="700"/>
      <c r="G526" s="147">
        <f t="shared" si="155"/>
        <v>0</v>
      </c>
      <c r="H526" s="153">
        <f t="shared" si="154"/>
        <v>0</v>
      </c>
      <c r="I526" s="150"/>
      <c r="J526" s="150"/>
      <c r="K526" s="150"/>
      <c r="L526" s="154"/>
      <c r="M526" s="79">
        <f t="shared" si="156"/>
        <v>0</v>
      </c>
      <c r="N526" s="80"/>
      <c r="O526" s="80"/>
      <c r="P526" s="80"/>
      <c r="Q526" s="84"/>
      <c r="R526" s="124"/>
      <c r="S526" s="129"/>
      <c r="T526" s="80"/>
      <c r="U526" s="80"/>
      <c r="V526" s="80"/>
      <c r="W526" s="80"/>
      <c r="X526" s="124"/>
      <c r="Y526" s="131"/>
      <c r="Z526" s="127"/>
      <c r="AA526" s="134"/>
      <c r="AB526" s="56"/>
      <c r="AC526" s="56"/>
      <c r="AD526" s="56"/>
      <c r="AE526" s="56"/>
      <c r="AF526" s="135"/>
      <c r="AG526" s="136"/>
      <c r="AH526" s="55"/>
      <c r="AI526" s="136"/>
      <c r="AJ526" s="116">
        <f>SUM(AK526:AM526)</f>
        <v>0</v>
      </c>
      <c r="AK526" s="136"/>
      <c r="AL526" s="54"/>
      <c r="AM526" s="55"/>
      <c r="AN526" s="136" t="s">
        <v>74</v>
      </c>
      <c r="AO526" s="54" t="s">
        <v>74</v>
      </c>
      <c r="AP526" s="55" t="s">
        <v>74</v>
      </c>
      <c r="AQ526" s="82" t="s">
        <v>74</v>
      </c>
      <c r="AR526" s="54" t="s">
        <v>74</v>
      </c>
      <c r="AS526" s="54" t="s">
        <v>74</v>
      </c>
      <c r="AT526" s="54" t="s">
        <v>74</v>
      </c>
      <c r="AU526" s="58" t="s">
        <v>74</v>
      </c>
      <c r="AV526" s="83">
        <f t="shared" si="153"/>
        <v>0</v>
      </c>
      <c r="AW526" s="80"/>
      <c r="AX526" s="80"/>
      <c r="AY526" s="80"/>
      <c r="AZ526" s="80"/>
      <c r="BA526" s="80"/>
      <c r="BB526" s="80"/>
      <c r="BC526" s="80"/>
      <c r="BD526" s="80"/>
      <c r="BE526" s="81"/>
    </row>
    <row r="527" spans="1:57" s="414" customFormat="1" ht="34" customHeight="1" x14ac:dyDescent="0.2">
      <c r="A527" s="640"/>
      <c r="B527" s="624"/>
      <c r="C527" s="694"/>
      <c r="D527" s="73" t="s">
        <v>78</v>
      </c>
      <c r="E527" s="697"/>
      <c r="F527" s="700"/>
      <c r="G527" s="147">
        <f t="shared" si="155"/>
        <v>385</v>
      </c>
      <c r="H527" s="153">
        <f t="shared" si="154"/>
        <v>1</v>
      </c>
      <c r="I527" s="150">
        <v>1</v>
      </c>
      <c r="J527" s="150"/>
      <c r="K527" s="150"/>
      <c r="L527" s="154"/>
      <c r="M527" s="79">
        <f t="shared" si="156"/>
        <v>382</v>
      </c>
      <c r="N527" s="80">
        <v>364</v>
      </c>
      <c r="O527" s="80"/>
      <c r="P527" s="80">
        <v>18</v>
      </c>
      <c r="Q527" s="80"/>
      <c r="R527" s="124"/>
      <c r="S527" s="129">
        <v>17</v>
      </c>
      <c r="T527" s="80"/>
      <c r="U527" s="80"/>
      <c r="V527" s="80">
        <v>347</v>
      </c>
      <c r="W527" s="80"/>
      <c r="X527" s="124">
        <v>18</v>
      </c>
      <c r="Y527" s="131">
        <v>336</v>
      </c>
      <c r="Z527" s="127">
        <v>46</v>
      </c>
      <c r="AA527" s="134"/>
      <c r="AB527" s="56">
        <v>88</v>
      </c>
      <c r="AC527" s="56">
        <v>86</v>
      </c>
      <c r="AD527" s="56"/>
      <c r="AE527" s="56">
        <v>40</v>
      </c>
      <c r="AF527" s="135">
        <v>1</v>
      </c>
      <c r="AG527" s="136">
        <v>43</v>
      </c>
      <c r="AH527" s="55">
        <v>17</v>
      </c>
      <c r="AI527" s="136">
        <v>110</v>
      </c>
      <c r="AJ527" s="116">
        <f>SUM(AQ527:AU527)</f>
        <v>382</v>
      </c>
      <c r="AK527" s="136" t="s">
        <v>76</v>
      </c>
      <c r="AL527" s="54" t="s">
        <v>76</v>
      </c>
      <c r="AM527" s="55" t="s">
        <v>76</v>
      </c>
      <c r="AN527" s="136" t="s">
        <v>74</v>
      </c>
      <c r="AO527" s="54" t="s">
        <v>74</v>
      </c>
      <c r="AP527" s="55" t="s">
        <v>74</v>
      </c>
      <c r="AQ527" s="142">
        <v>36</v>
      </c>
      <c r="AR527" s="62">
        <v>54</v>
      </c>
      <c r="AS527" s="62">
        <v>139</v>
      </c>
      <c r="AT527" s="62">
        <v>115</v>
      </c>
      <c r="AU527" s="64">
        <v>38</v>
      </c>
      <c r="AV527" s="83">
        <f t="shared" si="153"/>
        <v>3</v>
      </c>
      <c r="AW527" s="80"/>
      <c r="AX527" s="80"/>
      <c r="AY527" s="80"/>
      <c r="AZ527" s="80"/>
      <c r="BA527" s="80">
        <v>2</v>
      </c>
      <c r="BB527" s="80"/>
      <c r="BC527" s="80"/>
      <c r="BD527" s="80">
        <v>1</v>
      </c>
      <c r="BE527" s="81"/>
    </row>
    <row r="528" spans="1:57" s="414" customFormat="1" ht="34" customHeight="1" thickBot="1" x14ac:dyDescent="0.25">
      <c r="A528" s="640"/>
      <c r="B528" s="642"/>
      <c r="C528" s="695"/>
      <c r="D528" s="75" t="s">
        <v>79</v>
      </c>
      <c r="E528" s="698"/>
      <c r="F528" s="701"/>
      <c r="G528" s="148">
        <f t="shared" si="155"/>
        <v>0</v>
      </c>
      <c r="H528" s="155">
        <f t="shared" ref="H528:H533" si="157">SUM(I528:L528)</f>
        <v>0</v>
      </c>
      <c r="I528" s="156"/>
      <c r="J528" s="156"/>
      <c r="K528" s="156"/>
      <c r="L528" s="157"/>
      <c r="M528" s="85">
        <f t="shared" si="156"/>
        <v>0</v>
      </c>
      <c r="N528" s="86"/>
      <c r="O528" s="86"/>
      <c r="P528" s="86"/>
      <c r="Q528" s="86"/>
      <c r="R528" s="125"/>
      <c r="S528" s="130"/>
      <c r="T528" s="87"/>
      <c r="U528" s="87"/>
      <c r="V528" s="87"/>
      <c r="W528" s="87"/>
      <c r="X528" s="126"/>
      <c r="Y528" s="129"/>
      <c r="Z528" s="124"/>
      <c r="AA528" s="136"/>
      <c r="AB528" s="54"/>
      <c r="AC528" s="54"/>
      <c r="AD528" s="54"/>
      <c r="AE528" s="54"/>
      <c r="AF528" s="55"/>
      <c r="AG528" s="139"/>
      <c r="AH528" s="140"/>
      <c r="AI528" s="137"/>
      <c r="AJ528" s="117">
        <f>SUM(AQ528:AU528)</f>
        <v>0</v>
      </c>
      <c r="AK528" s="137" t="s">
        <v>74</v>
      </c>
      <c r="AL528" s="90" t="s">
        <v>74</v>
      </c>
      <c r="AM528" s="138" t="s">
        <v>74</v>
      </c>
      <c r="AN528" s="137" t="s">
        <v>74</v>
      </c>
      <c r="AO528" s="90" t="s">
        <v>76</v>
      </c>
      <c r="AP528" s="138" t="s">
        <v>76</v>
      </c>
      <c r="AQ528" s="89"/>
      <c r="AR528" s="90"/>
      <c r="AS528" s="90"/>
      <c r="AT528" s="90"/>
      <c r="AU528" s="91"/>
      <c r="AV528" s="92">
        <f t="shared" si="153"/>
        <v>0</v>
      </c>
      <c r="AW528" s="87"/>
      <c r="AX528" s="87"/>
      <c r="AY528" s="87"/>
      <c r="AZ528" s="87"/>
      <c r="BA528" s="87"/>
      <c r="BB528" s="87"/>
      <c r="BC528" s="87"/>
      <c r="BD528" s="87"/>
      <c r="BE528" s="88"/>
    </row>
    <row r="529" spans="1:57" s="414" customFormat="1" ht="34" customHeight="1" x14ac:dyDescent="0.2">
      <c r="A529" s="640"/>
      <c r="B529" s="623" t="s">
        <v>273</v>
      </c>
      <c r="C529" s="693">
        <v>5483227</v>
      </c>
      <c r="D529" s="72" t="s">
        <v>73</v>
      </c>
      <c r="E529" s="696">
        <v>60</v>
      </c>
      <c r="F529" s="699">
        <f>E529-SUM(M529:M533)</f>
        <v>52</v>
      </c>
      <c r="G529" s="146">
        <f t="shared" si="155"/>
        <v>8</v>
      </c>
      <c r="H529" s="151">
        <f t="shared" si="157"/>
        <v>0</v>
      </c>
      <c r="I529" s="152"/>
      <c r="J529" s="152"/>
      <c r="K529" s="152"/>
      <c r="L529" s="66"/>
      <c r="M529" s="149">
        <f t="shared" si="156"/>
        <v>8</v>
      </c>
      <c r="N529" s="121"/>
      <c r="O529" s="121"/>
      <c r="P529" s="121"/>
      <c r="Q529" s="121"/>
      <c r="R529" s="122">
        <v>8</v>
      </c>
      <c r="S529" s="128"/>
      <c r="T529" s="121"/>
      <c r="U529" s="121"/>
      <c r="V529" s="77">
        <v>8</v>
      </c>
      <c r="W529" s="121"/>
      <c r="X529" s="122"/>
      <c r="Y529" s="128">
        <v>7</v>
      </c>
      <c r="Z529" s="122">
        <v>1</v>
      </c>
      <c r="AA529" s="70"/>
      <c r="AB529" s="77">
        <v>2</v>
      </c>
      <c r="AC529" s="77">
        <v>2</v>
      </c>
      <c r="AD529" s="77">
        <v>1</v>
      </c>
      <c r="AE529" s="77">
        <v>3</v>
      </c>
      <c r="AF529" s="71">
        <v>1</v>
      </c>
      <c r="AG529" s="70">
        <v>35</v>
      </c>
      <c r="AH529" s="71">
        <v>11</v>
      </c>
      <c r="AI529" s="70">
        <v>12</v>
      </c>
      <c r="AJ529" s="115">
        <f>SUM(AN529:AP529)</f>
        <v>8</v>
      </c>
      <c r="AK529" s="70" t="s">
        <v>74</v>
      </c>
      <c r="AL529" s="77" t="s">
        <v>74</v>
      </c>
      <c r="AM529" s="71" t="s">
        <v>74</v>
      </c>
      <c r="AN529" s="70">
        <v>4</v>
      </c>
      <c r="AO529" s="77">
        <v>3</v>
      </c>
      <c r="AP529" s="71">
        <v>1</v>
      </c>
      <c r="AQ529" s="67" t="s">
        <v>74</v>
      </c>
      <c r="AR529" s="68" t="s">
        <v>74</v>
      </c>
      <c r="AS529" s="68" t="s">
        <v>74</v>
      </c>
      <c r="AT529" s="68" t="s">
        <v>74</v>
      </c>
      <c r="AU529" s="69" t="s">
        <v>74</v>
      </c>
      <c r="AV529" s="103">
        <f t="shared" si="153"/>
        <v>0</v>
      </c>
      <c r="AW529" s="93"/>
      <c r="AX529" s="93"/>
      <c r="AY529" s="93"/>
      <c r="AZ529" s="93"/>
      <c r="BA529" s="93"/>
      <c r="BB529" s="93"/>
      <c r="BC529" s="93"/>
      <c r="BD529" s="93"/>
      <c r="BE529" s="78"/>
    </row>
    <row r="530" spans="1:57" s="414" customFormat="1" ht="34" customHeight="1" x14ac:dyDescent="0.2">
      <c r="A530" s="640"/>
      <c r="B530" s="624"/>
      <c r="C530" s="694"/>
      <c r="D530" s="73" t="s">
        <v>75</v>
      </c>
      <c r="E530" s="697"/>
      <c r="F530" s="700"/>
      <c r="G530" s="147">
        <f t="shared" si="155"/>
        <v>0</v>
      </c>
      <c r="H530" s="153">
        <f t="shared" si="157"/>
        <v>0</v>
      </c>
      <c r="I530" s="150"/>
      <c r="J530" s="150"/>
      <c r="K530" s="150"/>
      <c r="L530" s="154"/>
      <c r="M530" s="79">
        <f t="shared" si="156"/>
        <v>0</v>
      </c>
      <c r="N530" s="80"/>
      <c r="O530" s="80"/>
      <c r="P530" s="80"/>
      <c r="Q530" s="80"/>
      <c r="R530" s="124"/>
      <c r="S530" s="129"/>
      <c r="T530" s="54"/>
      <c r="U530" s="54"/>
      <c r="V530" s="80"/>
      <c r="W530" s="80"/>
      <c r="X530" s="124"/>
      <c r="Y530" s="131"/>
      <c r="Z530" s="127"/>
      <c r="AA530" s="134"/>
      <c r="AB530" s="56"/>
      <c r="AC530" s="56"/>
      <c r="AD530" s="56"/>
      <c r="AE530" s="56"/>
      <c r="AF530" s="135"/>
      <c r="AG530" s="136"/>
      <c r="AH530" s="55"/>
      <c r="AI530" s="136"/>
      <c r="AJ530" s="116">
        <f>SUM(AN530:AP530)</f>
        <v>0</v>
      </c>
      <c r="AK530" s="136" t="s">
        <v>76</v>
      </c>
      <c r="AL530" s="54" t="s">
        <v>76</v>
      </c>
      <c r="AM530" s="55" t="s">
        <v>76</v>
      </c>
      <c r="AN530" s="136"/>
      <c r="AO530" s="54"/>
      <c r="AP530" s="55"/>
      <c r="AQ530" s="82" t="s">
        <v>74</v>
      </c>
      <c r="AR530" s="54" t="s">
        <v>74</v>
      </c>
      <c r="AS530" s="54" t="s">
        <v>74</v>
      </c>
      <c r="AT530" s="54" t="s">
        <v>74</v>
      </c>
      <c r="AU530" s="58" t="s">
        <v>74</v>
      </c>
      <c r="AV530" s="83">
        <f t="shared" si="153"/>
        <v>0</v>
      </c>
      <c r="AW530" s="80"/>
      <c r="AX530" s="80"/>
      <c r="AY530" s="80"/>
      <c r="AZ530" s="80"/>
      <c r="BA530" s="80"/>
      <c r="BB530" s="80"/>
      <c r="BC530" s="80"/>
      <c r="BD530" s="80"/>
      <c r="BE530" s="81"/>
    </row>
    <row r="531" spans="1:57" s="414" customFormat="1" ht="34" customHeight="1" x14ac:dyDescent="0.2">
      <c r="A531" s="640"/>
      <c r="B531" s="624"/>
      <c r="C531" s="694"/>
      <c r="D531" s="73" t="s">
        <v>77</v>
      </c>
      <c r="E531" s="697"/>
      <c r="F531" s="700"/>
      <c r="G531" s="147">
        <f t="shared" si="155"/>
        <v>0</v>
      </c>
      <c r="H531" s="153">
        <f t="shared" si="157"/>
        <v>0</v>
      </c>
      <c r="I531" s="150"/>
      <c r="J531" s="150"/>
      <c r="K531" s="150"/>
      <c r="L531" s="154"/>
      <c r="M531" s="79">
        <f t="shared" si="156"/>
        <v>0</v>
      </c>
      <c r="N531" s="80"/>
      <c r="O531" s="80"/>
      <c r="P531" s="80"/>
      <c r="Q531" s="84"/>
      <c r="R531" s="124"/>
      <c r="S531" s="129"/>
      <c r="T531" s="80"/>
      <c r="U531" s="80"/>
      <c r="V531" s="80"/>
      <c r="W531" s="80"/>
      <c r="X531" s="124"/>
      <c r="Y531" s="131"/>
      <c r="Z531" s="127"/>
      <c r="AA531" s="134"/>
      <c r="AB531" s="56"/>
      <c r="AC531" s="56"/>
      <c r="AD531" s="56"/>
      <c r="AE531" s="56"/>
      <c r="AF531" s="135"/>
      <c r="AG531" s="136"/>
      <c r="AH531" s="55"/>
      <c r="AI531" s="136"/>
      <c r="AJ531" s="116">
        <f>SUM(AK531:AM531)</f>
        <v>0</v>
      </c>
      <c r="AK531" s="136"/>
      <c r="AL531" s="54"/>
      <c r="AM531" s="55"/>
      <c r="AN531" s="136" t="s">
        <v>74</v>
      </c>
      <c r="AO531" s="54" t="s">
        <v>74</v>
      </c>
      <c r="AP531" s="55" t="s">
        <v>74</v>
      </c>
      <c r="AQ531" s="82" t="s">
        <v>74</v>
      </c>
      <c r="AR531" s="54" t="s">
        <v>74</v>
      </c>
      <c r="AS531" s="54" t="s">
        <v>74</v>
      </c>
      <c r="AT531" s="54" t="s">
        <v>74</v>
      </c>
      <c r="AU531" s="58" t="s">
        <v>74</v>
      </c>
      <c r="AV531" s="83">
        <f t="shared" si="153"/>
        <v>0</v>
      </c>
      <c r="AW531" s="80"/>
      <c r="AX531" s="80"/>
      <c r="AY531" s="80"/>
      <c r="AZ531" s="80"/>
      <c r="BA531" s="80"/>
      <c r="BB531" s="80"/>
      <c r="BC531" s="80"/>
      <c r="BD531" s="80"/>
      <c r="BE531" s="81"/>
    </row>
    <row r="532" spans="1:57" s="414" customFormat="1" ht="34" customHeight="1" x14ac:dyDescent="0.2">
      <c r="A532" s="640"/>
      <c r="B532" s="624"/>
      <c r="C532" s="694"/>
      <c r="D532" s="73" t="s">
        <v>78</v>
      </c>
      <c r="E532" s="697"/>
      <c r="F532" s="700"/>
      <c r="G532" s="147">
        <f t="shared" si="155"/>
        <v>0</v>
      </c>
      <c r="H532" s="153">
        <f t="shared" si="157"/>
        <v>0</v>
      </c>
      <c r="I532" s="150"/>
      <c r="J532" s="150"/>
      <c r="K532" s="150"/>
      <c r="L532" s="154"/>
      <c r="M532" s="79">
        <f t="shared" si="156"/>
        <v>0</v>
      </c>
      <c r="N532" s="80"/>
      <c r="O532" s="80"/>
      <c r="P532" s="80"/>
      <c r="Q532" s="80"/>
      <c r="R532" s="124"/>
      <c r="S532" s="129"/>
      <c r="T532" s="80"/>
      <c r="U532" s="80"/>
      <c r="V532" s="80"/>
      <c r="W532" s="80"/>
      <c r="X532" s="124"/>
      <c r="Y532" s="131"/>
      <c r="Z532" s="127"/>
      <c r="AA532" s="134"/>
      <c r="AB532" s="56"/>
      <c r="AC532" s="56"/>
      <c r="AD532" s="56"/>
      <c r="AE532" s="56"/>
      <c r="AF532" s="135"/>
      <c r="AG532" s="136"/>
      <c r="AH532" s="55"/>
      <c r="AI532" s="136"/>
      <c r="AJ532" s="116">
        <f>SUM(AQ532:AU532)</f>
        <v>0</v>
      </c>
      <c r="AK532" s="136" t="s">
        <v>76</v>
      </c>
      <c r="AL532" s="54" t="s">
        <v>76</v>
      </c>
      <c r="AM532" s="55" t="s">
        <v>76</v>
      </c>
      <c r="AN532" s="136" t="s">
        <v>74</v>
      </c>
      <c r="AO532" s="54" t="s">
        <v>74</v>
      </c>
      <c r="AP532" s="55" t="s">
        <v>74</v>
      </c>
      <c r="AQ532" s="142"/>
      <c r="AR532" s="62"/>
      <c r="AS532" s="62"/>
      <c r="AT532" s="62"/>
      <c r="AU532" s="64"/>
      <c r="AV532" s="83">
        <f t="shared" si="153"/>
        <v>0</v>
      </c>
      <c r="AW532" s="80"/>
      <c r="AX532" s="80"/>
      <c r="AY532" s="80"/>
      <c r="AZ532" s="80"/>
      <c r="BA532" s="80"/>
      <c r="BB532" s="80"/>
      <c r="BC532" s="80"/>
      <c r="BD532" s="80"/>
      <c r="BE532" s="81"/>
    </row>
    <row r="533" spans="1:57" s="414" customFormat="1" ht="34" customHeight="1" thickBot="1" x14ac:dyDescent="0.25">
      <c r="A533" s="640"/>
      <c r="B533" s="642"/>
      <c r="C533" s="695"/>
      <c r="D533" s="76" t="s">
        <v>79</v>
      </c>
      <c r="E533" s="698"/>
      <c r="F533" s="701"/>
      <c r="G533" s="148">
        <f t="shared" si="155"/>
        <v>0</v>
      </c>
      <c r="H533" s="155">
        <f t="shared" si="157"/>
        <v>0</v>
      </c>
      <c r="I533" s="156"/>
      <c r="J533" s="156"/>
      <c r="K533" s="156"/>
      <c r="L533" s="157"/>
      <c r="M533" s="85">
        <f t="shared" si="156"/>
        <v>0</v>
      </c>
      <c r="N533" s="86"/>
      <c r="O533" s="86"/>
      <c r="P533" s="86"/>
      <c r="Q533" s="86"/>
      <c r="R533" s="125"/>
      <c r="S533" s="130"/>
      <c r="T533" s="87"/>
      <c r="U533" s="87"/>
      <c r="V533" s="87"/>
      <c r="W533" s="87"/>
      <c r="X533" s="126"/>
      <c r="Y533" s="129"/>
      <c r="Z533" s="124"/>
      <c r="AA533" s="136"/>
      <c r="AB533" s="54"/>
      <c r="AC533" s="54"/>
      <c r="AD533" s="54"/>
      <c r="AE533" s="54"/>
      <c r="AF533" s="55"/>
      <c r="AG533" s="139"/>
      <c r="AH533" s="140"/>
      <c r="AI533" s="137"/>
      <c r="AJ533" s="117">
        <f>SUM(AQ533:AU533)</f>
        <v>0</v>
      </c>
      <c r="AK533" s="137" t="s">
        <v>74</v>
      </c>
      <c r="AL533" s="90" t="s">
        <v>74</v>
      </c>
      <c r="AM533" s="138" t="s">
        <v>74</v>
      </c>
      <c r="AN533" s="137" t="s">
        <v>74</v>
      </c>
      <c r="AO533" s="90" t="s">
        <v>76</v>
      </c>
      <c r="AP533" s="138" t="s">
        <v>76</v>
      </c>
      <c r="AQ533" s="89"/>
      <c r="AR533" s="90"/>
      <c r="AS533" s="90"/>
      <c r="AT533" s="90"/>
      <c r="AU533" s="91"/>
      <c r="AV533" s="92">
        <f t="shared" si="153"/>
        <v>0</v>
      </c>
      <c r="AW533" s="87"/>
      <c r="AX533" s="87"/>
      <c r="AY533" s="87"/>
      <c r="AZ533" s="87"/>
      <c r="BA533" s="87"/>
      <c r="BB533" s="87"/>
      <c r="BC533" s="87"/>
      <c r="BD533" s="87"/>
      <c r="BE533" s="88"/>
    </row>
    <row r="534" spans="1:57" s="414" customFormat="1" ht="34" customHeight="1" x14ac:dyDescent="0.2">
      <c r="A534" s="640"/>
      <c r="B534" s="623" t="s">
        <v>273</v>
      </c>
      <c r="C534" s="693">
        <v>5483227</v>
      </c>
      <c r="D534" s="72" t="s">
        <v>73</v>
      </c>
      <c r="E534" s="696">
        <v>150</v>
      </c>
      <c r="F534" s="699">
        <f>E534-SUM(M534:M538)</f>
        <v>-8</v>
      </c>
      <c r="G534" s="146">
        <f t="shared" si="155"/>
        <v>0</v>
      </c>
      <c r="H534" s="151">
        <f t="shared" ref="H534:H568" si="158">SUM(I534:L534)</f>
        <v>0</v>
      </c>
      <c r="I534" s="152"/>
      <c r="J534" s="152"/>
      <c r="K534" s="152"/>
      <c r="L534" s="66"/>
      <c r="M534" s="149">
        <f t="shared" si="156"/>
        <v>0</v>
      </c>
      <c r="N534" s="121"/>
      <c r="O534" s="121"/>
      <c r="P534" s="121"/>
      <c r="Q534" s="121"/>
      <c r="R534" s="122"/>
      <c r="S534" s="128"/>
      <c r="T534" s="121"/>
      <c r="U534" s="121"/>
      <c r="V534" s="77"/>
      <c r="W534" s="121"/>
      <c r="X534" s="122"/>
      <c r="Y534" s="128"/>
      <c r="Z534" s="122"/>
      <c r="AA534" s="70"/>
      <c r="AB534" s="77"/>
      <c r="AC534" s="77"/>
      <c r="AD534" s="77"/>
      <c r="AE534" s="77"/>
      <c r="AF534" s="71"/>
      <c r="AG534" s="70"/>
      <c r="AH534" s="71"/>
      <c r="AI534" s="70"/>
      <c r="AJ534" s="115">
        <f>SUM(AN534:AP534)</f>
        <v>0</v>
      </c>
      <c r="AK534" s="70" t="s">
        <v>74</v>
      </c>
      <c r="AL534" s="77" t="s">
        <v>74</v>
      </c>
      <c r="AM534" s="71" t="s">
        <v>74</v>
      </c>
      <c r="AN534" s="70"/>
      <c r="AO534" s="77"/>
      <c r="AP534" s="71"/>
      <c r="AQ534" s="67" t="s">
        <v>74</v>
      </c>
      <c r="AR534" s="68" t="s">
        <v>74</v>
      </c>
      <c r="AS534" s="68" t="s">
        <v>74</v>
      </c>
      <c r="AT534" s="68" t="s">
        <v>74</v>
      </c>
      <c r="AU534" s="69" t="s">
        <v>74</v>
      </c>
      <c r="AV534" s="103">
        <f t="shared" ref="AV534:AV568" si="159">SUM(AW534:BE534)</f>
        <v>0</v>
      </c>
      <c r="AW534" s="93"/>
      <c r="AX534" s="93"/>
      <c r="AY534" s="93"/>
      <c r="AZ534" s="93"/>
      <c r="BA534" s="93"/>
      <c r="BB534" s="93"/>
      <c r="BC534" s="93"/>
      <c r="BD534" s="93"/>
      <c r="BE534" s="78"/>
    </row>
    <row r="535" spans="1:57" s="414" customFormat="1" ht="34" customHeight="1" x14ac:dyDescent="0.2">
      <c r="A535" s="640"/>
      <c r="B535" s="624"/>
      <c r="C535" s="694"/>
      <c r="D535" s="73" t="s">
        <v>75</v>
      </c>
      <c r="E535" s="697"/>
      <c r="F535" s="700"/>
      <c r="G535" s="147">
        <f t="shared" si="155"/>
        <v>0</v>
      </c>
      <c r="H535" s="153">
        <f t="shared" si="158"/>
        <v>0</v>
      </c>
      <c r="I535" s="150"/>
      <c r="J535" s="150"/>
      <c r="K535" s="150"/>
      <c r="L535" s="154"/>
      <c r="M535" s="79">
        <f t="shared" si="156"/>
        <v>0</v>
      </c>
      <c r="N535" s="80"/>
      <c r="O535" s="80"/>
      <c r="P535" s="80"/>
      <c r="Q535" s="80"/>
      <c r="R535" s="124"/>
      <c r="S535" s="129"/>
      <c r="T535" s="54"/>
      <c r="U535" s="54"/>
      <c r="V535" s="80"/>
      <c r="W535" s="80"/>
      <c r="X535" s="124"/>
      <c r="Y535" s="131"/>
      <c r="Z535" s="127"/>
      <c r="AA535" s="134"/>
      <c r="AB535" s="56"/>
      <c r="AC535" s="56"/>
      <c r="AD535" s="56"/>
      <c r="AE535" s="56"/>
      <c r="AF535" s="135"/>
      <c r="AG535" s="136"/>
      <c r="AH535" s="55"/>
      <c r="AI535" s="136"/>
      <c r="AJ535" s="116">
        <f>SUM(AN535:AP535)</f>
        <v>0</v>
      </c>
      <c r="AK535" s="136" t="s">
        <v>76</v>
      </c>
      <c r="AL535" s="54" t="s">
        <v>76</v>
      </c>
      <c r="AM535" s="55" t="s">
        <v>76</v>
      </c>
      <c r="AN535" s="136"/>
      <c r="AO535" s="54"/>
      <c r="AP535" s="55"/>
      <c r="AQ535" s="82" t="s">
        <v>74</v>
      </c>
      <c r="AR535" s="54" t="s">
        <v>74</v>
      </c>
      <c r="AS535" s="54" t="s">
        <v>74</v>
      </c>
      <c r="AT535" s="54" t="s">
        <v>74</v>
      </c>
      <c r="AU535" s="58" t="s">
        <v>74</v>
      </c>
      <c r="AV535" s="83">
        <f t="shared" si="159"/>
        <v>0</v>
      </c>
      <c r="AW535" s="80"/>
      <c r="AX535" s="80"/>
      <c r="AY535" s="80"/>
      <c r="AZ535" s="80"/>
      <c r="BA535" s="80"/>
      <c r="BB535" s="80"/>
      <c r="BC535" s="80"/>
      <c r="BD535" s="80"/>
      <c r="BE535" s="81"/>
    </row>
    <row r="536" spans="1:57" s="414" customFormat="1" ht="34" customHeight="1" x14ac:dyDescent="0.2">
      <c r="A536" s="640"/>
      <c r="B536" s="624"/>
      <c r="C536" s="694"/>
      <c r="D536" s="73" t="s">
        <v>77</v>
      </c>
      <c r="E536" s="697"/>
      <c r="F536" s="700"/>
      <c r="G536" s="147">
        <f t="shared" si="155"/>
        <v>0</v>
      </c>
      <c r="H536" s="153">
        <f t="shared" si="158"/>
        <v>0</v>
      </c>
      <c r="I536" s="150"/>
      <c r="J536" s="150"/>
      <c r="K536" s="150"/>
      <c r="L536" s="154"/>
      <c r="M536" s="79">
        <f t="shared" si="156"/>
        <v>0</v>
      </c>
      <c r="N536" s="80"/>
      <c r="O536" s="80"/>
      <c r="P536" s="80"/>
      <c r="Q536" s="84"/>
      <c r="R536" s="124"/>
      <c r="S536" s="129"/>
      <c r="T536" s="80"/>
      <c r="U536" s="80"/>
      <c r="V536" s="80"/>
      <c r="W536" s="80"/>
      <c r="X536" s="124"/>
      <c r="Y536" s="131"/>
      <c r="Z536" s="127"/>
      <c r="AA536" s="134"/>
      <c r="AB536" s="56"/>
      <c r="AC536" s="56"/>
      <c r="AD536" s="56"/>
      <c r="AE536" s="56"/>
      <c r="AF536" s="135"/>
      <c r="AG536" s="136"/>
      <c r="AH536" s="55"/>
      <c r="AI536" s="136"/>
      <c r="AJ536" s="116">
        <f>SUM(AK536:AM536)</f>
        <v>0</v>
      </c>
      <c r="AK536" s="136"/>
      <c r="AL536" s="54"/>
      <c r="AM536" s="55"/>
      <c r="AN536" s="136" t="s">
        <v>74</v>
      </c>
      <c r="AO536" s="54" t="s">
        <v>74</v>
      </c>
      <c r="AP536" s="55" t="s">
        <v>74</v>
      </c>
      <c r="AQ536" s="82" t="s">
        <v>74</v>
      </c>
      <c r="AR536" s="54" t="s">
        <v>74</v>
      </c>
      <c r="AS536" s="54" t="s">
        <v>74</v>
      </c>
      <c r="AT536" s="54" t="s">
        <v>74</v>
      </c>
      <c r="AU536" s="58" t="s">
        <v>74</v>
      </c>
      <c r="AV536" s="83">
        <f t="shared" si="159"/>
        <v>0</v>
      </c>
      <c r="AW536" s="80"/>
      <c r="AX536" s="80"/>
      <c r="AY536" s="80"/>
      <c r="AZ536" s="80"/>
      <c r="BA536" s="80"/>
      <c r="BB536" s="80"/>
      <c r="BC536" s="80"/>
      <c r="BD536" s="80"/>
      <c r="BE536" s="81"/>
    </row>
    <row r="537" spans="1:57" s="414" customFormat="1" ht="34" customHeight="1" x14ac:dyDescent="0.2">
      <c r="A537" s="640"/>
      <c r="B537" s="624"/>
      <c r="C537" s="694"/>
      <c r="D537" s="73" t="s">
        <v>78</v>
      </c>
      <c r="E537" s="697"/>
      <c r="F537" s="700"/>
      <c r="G537" s="147">
        <f t="shared" si="155"/>
        <v>158</v>
      </c>
      <c r="H537" s="153">
        <f t="shared" si="158"/>
        <v>8</v>
      </c>
      <c r="I537" s="150"/>
      <c r="J537" s="150">
        <v>8</v>
      </c>
      <c r="K537" s="150"/>
      <c r="L537" s="154"/>
      <c r="M537" s="79">
        <f t="shared" si="156"/>
        <v>158</v>
      </c>
      <c r="N537" s="80">
        <v>158</v>
      </c>
      <c r="O537" s="80"/>
      <c r="P537" s="80"/>
      <c r="Q537" s="80"/>
      <c r="R537" s="124"/>
      <c r="S537" s="129">
        <v>8</v>
      </c>
      <c r="T537" s="80"/>
      <c r="U537" s="80"/>
      <c r="V537" s="80">
        <v>150</v>
      </c>
      <c r="W537" s="80"/>
      <c r="X537" s="124"/>
      <c r="Y537" s="131">
        <v>122</v>
      </c>
      <c r="Z537" s="127">
        <v>36</v>
      </c>
      <c r="AA537" s="134"/>
      <c r="AB537" s="56">
        <v>42</v>
      </c>
      <c r="AC537" s="56">
        <v>41</v>
      </c>
      <c r="AD537" s="56">
        <v>4</v>
      </c>
      <c r="AE537" s="56">
        <v>92</v>
      </c>
      <c r="AF537" s="135">
        <v>15</v>
      </c>
      <c r="AG537" s="136">
        <v>35</v>
      </c>
      <c r="AH537" s="55">
        <v>18</v>
      </c>
      <c r="AI537" s="136">
        <v>135</v>
      </c>
      <c r="AJ537" s="116">
        <f>SUM(AQ537:AU537)</f>
        <v>158</v>
      </c>
      <c r="AK537" s="136" t="s">
        <v>76</v>
      </c>
      <c r="AL537" s="54" t="s">
        <v>76</v>
      </c>
      <c r="AM537" s="55" t="s">
        <v>76</v>
      </c>
      <c r="AN537" s="136" t="s">
        <v>74</v>
      </c>
      <c r="AO537" s="54" t="s">
        <v>74</v>
      </c>
      <c r="AP537" s="55" t="s">
        <v>74</v>
      </c>
      <c r="AQ537" s="142">
        <v>4</v>
      </c>
      <c r="AR537" s="62">
        <v>4</v>
      </c>
      <c r="AS537" s="62">
        <v>69</v>
      </c>
      <c r="AT537" s="62">
        <v>27</v>
      </c>
      <c r="AU537" s="64">
        <v>54</v>
      </c>
      <c r="AV537" s="83">
        <f t="shared" si="159"/>
        <v>0</v>
      </c>
      <c r="AW537" s="80"/>
      <c r="AX537" s="80"/>
      <c r="AY537" s="80"/>
      <c r="AZ537" s="80"/>
      <c r="BA537" s="80"/>
      <c r="BB537" s="80"/>
      <c r="BC537" s="80"/>
      <c r="BD537" s="80"/>
      <c r="BE537" s="81"/>
    </row>
    <row r="538" spans="1:57" s="414" customFormat="1" ht="34" customHeight="1" thickBot="1" x14ac:dyDescent="0.25">
      <c r="A538" s="640"/>
      <c r="B538" s="642"/>
      <c r="C538" s="695"/>
      <c r="D538" s="76" t="s">
        <v>79</v>
      </c>
      <c r="E538" s="698"/>
      <c r="F538" s="701"/>
      <c r="G538" s="148">
        <f t="shared" si="155"/>
        <v>0</v>
      </c>
      <c r="H538" s="155">
        <f t="shared" si="158"/>
        <v>0</v>
      </c>
      <c r="I538" s="156"/>
      <c r="J538" s="156"/>
      <c r="K538" s="156"/>
      <c r="L538" s="157"/>
      <c r="M538" s="85">
        <f t="shared" si="156"/>
        <v>0</v>
      </c>
      <c r="N538" s="86"/>
      <c r="O538" s="86"/>
      <c r="P538" s="86"/>
      <c r="Q538" s="86"/>
      <c r="R538" s="125"/>
      <c r="S538" s="130"/>
      <c r="T538" s="87"/>
      <c r="U538" s="87"/>
      <c r="V538" s="87"/>
      <c r="W538" s="87"/>
      <c r="X538" s="126"/>
      <c r="Y538" s="129"/>
      <c r="Z538" s="124"/>
      <c r="AA538" s="136"/>
      <c r="AB538" s="54"/>
      <c r="AC538" s="54"/>
      <c r="AD538" s="54"/>
      <c r="AE538" s="54"/>
      <c r="AF538" s="55"/>
      <c r="AG538" s="139"/>
      <c r="AH538" s="140"/>
      <c r="AI538" s="137"/>
      <c r="AJ538" s="117">
        <f>SUM(AQ538:AU538)</f>
        <v>0</v>
      </c>
      <c r="AK538" s="137" t="s">
        <v>74</v>
      </c>
      <c r="AL538" s="90" t="s">
        <v>74</v>
      </c>
      <c r="AM538" s="138" t="s">
        <v>74</v>
      </c>
      <c r="AN538" s="137" t="s">
        <v>74</v>
      </c>
      <c r="AO538" s="90" t="s">
        <v>76</v>
      </c>
      <c r="AP538" s="138" t="s">
        <v>76</v>
      </c>
      <c r="AQ538" s="89"/>
      <c r="AR538" s="90"/>
      <c r="AS538" s="90"/>
      <c r="AT538" s="90"/>
      <c r="AU538" s="91"/>
      <c r="AV538" s="92">
        <f t="shared" si="159"/>
        <v>0</v>
      </c>
      <c r="AW538" s="87"/>
      <c r="AX538" s="87"/>
      <c r="AY538" s="87"/>
      <c r="AZ538" s="87"/>
      <c r="BA538" s="87"/>
      <c r="BB538" s="87"/>
      <c r="BC538" s="87"/>
      <c r="BD538" s="87"/>
      <c r="BE538" s="88"/>
    </row>
    <row r="539" spans="1:57" s="414" customFormat="1" ht="34" customHeight="1" x14ac:dyDescent="0.2">
      <c r="A539" s="640"/>
      <c r="B539" s="623" t="s">
        <v>274</v>
      </c>
      <c r="C539" s="693">
        <v>32884704</v>
      </c>
      <c r="D539" s="72" t="s">
        <v>73</v>
      </c>
      <c r="E539" s="696">
        <v>67</v>
      </c>
      <c r="F539" s="699">
        <f>E539-SUM(M539:M543)</f>
        <v>14</v>
      </c>
      <c r="G539" s="146">
        <f t="shared" si="155"/>
        <v>0</v>
      </c>
      <c r="H539" s="151">
        <f t="shared" si="158"/>
        <v>0</v>
      </c>
      <c r="I539" s="152"/>
      <c r="J539" s="152"/>
      <c r="K539" s="152"/>
      <c r="L539" s="66"/>
      <c r="M539" s="149">
        <f t="shared" si="156"/>
        <v>0</v>
      </c>
      <c r="N539" s="121"/>
      <c r="O539" s="121"/>
      <c r="P539" s="121"/>
      <c r="Q539" s="121"/>
      <c r="R539" s="122"/>
      <c r="S539" s="128"/>
      <c r="T539" s="121"/>
      <c r="U539" s="121"/>
      <c r="V539" s="77"/>
      <c r="W539" s="121"/>
      <c r="X539" s="122"/>
      <c r="Y539" s="128"/>
      <c r="Z539" s="122"/>
      <c r="AA539" s="70"/>
      <c r="AB539" s="77"/>
      <c r="AC539" s="77"/>
      <c r="AD539" s="77"/>
      <c r="AE539" s="77"/>
      <c r="AF539" s="71"/>
      <c r="AG539" s="70"/>
      <c r="AH539" s="71"/>
      <c r="AI539" s="70"/>
      <c r="AJ539" s="115">
        <f>SUM(AN539:AP539)</f>
        <v>0</v>
      </c>
      <c r="AK539" s="70" t="s">
        <v>74</v>
      </c>
      <c r="AL539" s="77" t="s">
        <v>74</v>
      </c>
      <c r="AM539" s="71" t="s">
        <v>74</v>
      </c>
      <c r="AN539" s="70"/>
      <c r="AO539" s="77"/>
      <c r="AP539" s="71"/>
      <c r="AQ539" s="67" t="s">
        <v>74</v>
      </c>
      <c r="AR539" s="68" t="s">
        <v>74</v>
      </c>
      <c r="AS539" s="68" t="s">
        <v>74</v>
      </c>
      <c r="AT539" s="68" t="s">
        <v>74</v>
      </c>
      <c r="AU539" s="69" t="s">
        <v>74</v>
      </c>
      <c r="AV539" s="103">
        <f t="shared" si="159"/>
        <v>0</v>
      </c>
      <c r="AW539" s="93"/>
      <c r="AX539" s="93"/>
      <c r="AY539" s="93"/>
      <c r="AZ539" s="93"/>
      <c r="BA539" s="93"/>
      <c r="BB539" s="93"/>
      <c r="BC539" s="93"/>
      <c r="BD539" s="93"/>
      <c r="BE539" s="78"/>
    </row>
    <row r="540" spans="1:57" s="414" customFormat="1" ht="34" customHeight="1" x14ac:dyDescent="0.2">
      <c r="A540" s="640"/>
      <c r="B540" s="624"/>
      <c r="C540" s="694"/>
      <c r="D540" s="73" t="s">
        <v>75</v>
      </c>
      <c r="E540" s="697"/>
      <c r="F540" s="700"/>
      <c r="G540" s="147">
        <f t="shared" si="155"/>
        <v>0</v>
      </c>
      <c r="H540" s="153">
        <f t="shared" si="158"/>
        <v>0</v>
      </c>
      <c r="I540" s="150"/>
      <c r="J540" s="150"/>
      <c r="K540" s="150"/>
      <c r="L540" s="154"/>
      <c r="M540" s="79">
        <f t="shared" si="156"/>
        <v>0</v>
      </c>
      <c r="N540" s="80"/>
      <c r="O540" s="80"/>
      <c r="P540" s="80"/>
      <c r="Q540" s="80"/>
      <c r="R540" s="124"/>
      <c r="S540" s="129"/>
      <c r="T540" s="54"/>
      <c r="U540" s="54"/>
      <c r="V540" s="80"/>
      <c r="W540" s="80"/>
      <c r="X540" s="124"/>
      <c r="Y540" s="131"/>
      <c r="Z540" s="127"/>
      <c r="AA540" s="134"/>
      <c r="AB540" s="56"/>
      <c r="AC540" s="56"/>
      <c r="AD540" s="56"/>
      <c r="AE540" s="56"/>
      <c r="AF540" s="135"/>
      <c r="AG540" s="136"/>
      <c r="AH540" s="55"/>
      <c r="AI540" s="136"/>
      <c r="AJ540" s="116">
        <f>SUM(AN540:AP540)</f>
        <v>0</v>
      </c>
      <c r="AK540" s="136" t="s">
        <v>76</v>
      </c>
      <c r="AL540" s="54" t="s">
        <v>76</v>
      </c>
      <c r="AM540" s="55" t="s">
        <v>76</v>
      </c>
      <c r="AN540" s="136"/>
      <c r="AO540" s="54"/>
      <c r="AP540" s="55"/>
      <c r="AQ540" s="82" t="s">
        <v>74</v>
      </c>
      <c r="AR540" s="54" t="s">
        <v>74</v>
      </c>
      <c r="AS540" s="54" t="s">
        <v>74</v>
      </c>
      <c r="AT540" s="54" t="s">
        <v>74</v>
      </c>
      <c r="AU540" s="58" t="s">
        <v>74</v>
      </c>
      <c r="AV540" s="83">
        <f t="shared" si="159"/>
        <v>0</v>
      </c>
      <c r="AW540" s="80"/>
      <c r="AX540" s="80"/>
      <c r="AY540" s="80"/>
      <c r="AZ540" s="80"/>
      <c r="BA540" s="80"/>
      <c r="BB540" s="80"/>
      <c r="BC540" s="80"/>
      <c r="BD540" s="80"/>
      <c r="BE540" s="81"/>
    </row>
    <row r="541" spans="1:57" s="414" customFormat="1" ht="34" customHeight="1" x14ac:dyDescent="0.2">
      <c r="A541" s="640"/>
      <c r="B541" s="624"/>
      <c r="C541" s="694"/>
      <c r="D541" s="73" t="s">
        <v>77</v>
      </c>
      <c r="E541" s="697"/>
      <c r="F541" s="700"/>
      <c r="G541" s="147">
        <f t="shared" si="155"/>
        <v>0</v>
      </c>
      <c r="H541" s="153">
        <f t="shared" si="158"/>
        <v>0</v>
      </c>
      <c r="I541" s="150"/>
      <c r="J541" s="150"/>
      <c r="K541" s="150"/>
      <c r="L541" s="154"/>
      <c r="M541" s="79">
        <f t="shared" si="156"/>
        <v>0</v>
      </c>
      <c r="N541" s="80"/>
      <c r="O541" s="80"/>
      <c r="P541" s="80"/>
      <c r="Q541" s="84"/>
      <c r="R541" s="124"/>
      <c r="S541" s="129"/>
      <c r="T541" s="80"/>
      <c r="U541" s="80"/>
      <c r="V541" s="80"/>
      <c r="W541" s="80"/>
      <c r="X541" s="124"/>
      <c r="Y541" s="131"/>
      <c r="Z541" s="127"/>
      <c r="AA541" s="134"/>
      <c r="AB541" s="56"/>
      <c r="AC541" s="56"/>
      <c r="AD541" s="56"/>
      <c r="AE541" s="56"/>
      <c r="AF541" s="135"/>
      <c r="AG541" s="136"/>
      <c r="AH541" s="55"/>
      <c r="AI541" s="136"/>
      <c r="AJ541" s="116">
        <f>SUM(AK541:AM541)</f>
        <v>0</v>
      </c>
      <c r="AK541" s="136"/>
      <c r="AL541" s="54"/>
      <c r="AM541" s="55"/>
      <c r="AN541" s="136" t="s">
        <v>74</v>
      </c>
      <c r="AO541" s="54" t="s">
        <v>74</v>
      </c>
      <c r="AP541" s="55" t="s">
        <v>74</v>
      </c>
      <c r="AQ541" s="82" t="s">
        <v>74</v>
      </c>
      <c r="AR541" s="54" t="s">
        <v>74</v>
      </c>
      <c r="AS541" s="54" t="s">
        <v>74</v>
      </c>
      <c r="AT541" s="54" t="s">
        <v>74</v>
      </c>
      <c r="AU541" s="58" t="s">
        <v>74</v>
      </c>
      <c r="AV541" s="83">
        <f t="shared" si="159"/>
        <v>0</v>
      </c>
      <c r="AW541" s="80"/>
      <c r="AX541" s="80"/>
      <c r="AY541" s="80"/>
      <c r="AZ541" s="80"/>
      <c r="BA541" s="80"/>
      <c r="BB541" s="80"/>
      <c r="BC541" s="80"/>
      <c r="BD541" s="80"/>
      <c r="BE541" s="81"/>
    </row>
    <row r="542" spans="1:57" s="414" customFormat="1" ht="34" customHeight="1" x14ac:dyDescent="0.2">
      <c r="A542" s="640"/>
      <c r="B542" s="624"/>
      <c r="C542" s="694"/>
      <c r="D542" s="73" t="s">
        <v>78</v>
      </c>
      <c r="E542" s="697"/>
      <c r="F542" s="700"/>
      <c r="G542" s="147">
        <f t="shared" si="155"/>
        <v>53</v>
      </c>
      <c r="H542" s="153">
        <f t="shared" si="158"/>
        <v>0</v>
      </c>
      <c r="I542" s="150"/>
      <c r="J542" s="150"/>
      <c r="K542" s="150"/>
      <c r="L542" s="154"/>
      <c r="M542" s="79">
        <f t="shared" si="156"/>
        <v>53</v>
      </c>
      <c r="N542" s="80">
        <v>53</v>
      </c>
      <c r="O542" s="80"/>
      <c r="P542" s="80"/>
      <c r="Q542" s="80"/>
      <c r="R542" s="124"/>
      <c r="S542" s="129"/>
      <c r="T542" s="80"/>
      <c r="U542" s="80"/>
      <c r="V542" s="80">
        <v>53</v>
      </c>
      <c r="W542" s="80"/>
      <c r="X542" s="124"/>
      <c r="Y542" s="131">
        <v>41</v>
      </c>
      <c r="Z542" s="127">
        <v>12</v>
      </c>
      <c r="AA542" s="134"/>
      <c r="AB542" s="56">
        <v>45</v>
      </c>
      <c r="AC542" s="56">
        <v>45</v>
      </c>
      <c r="AD542" s="56">
        <v>29</v>
      </c>
      <c r="AE542" s="56">
        <v>42</v>
      </c>
      <c r="AF542" s="135">
        <v>18</v>
      </c>
      <c r="AG542" s="136">
        <v>47</v>
      </c>
      <c r="AH542" s="55">
        <v>24</v>
      </c>
      <c r="AI542" s="136">
        <v>125</v>
      </c>
      <c r="AJ542" s="116">
        <f>SUM(AQ542:AU542)</f>
        <v>53</v>
      </c>
      <c r="AK542" s="136" t="s">
        <v>76</v>
      </c>
      <c r="AL542" s="54" t="s">
        <v>76</v>
      </c>
      <c r="AM542" s="55" t="s">
        <v>76</v>
      </c>
      <c r="AN542" s="136" t="s">
        <v>74</v>
      </c>
      <c r="AO542" s="54" t="s">
        <v>74</v>
      </c>
      <c r="AP542" s="55" t="s">
        <v>74</v>
      </c>
      <c r="AQ542" s="142">
        <v>3</v>
      </c>
      <c r="AR542" s="62">
        <v>8</v>
      </c>
      <c r="AS542" s="62">
        <v>12</v>
      </c>
      <c r="AT542" s="62">
        <v>21</v>
      </c>
      <c r="AU542" s="64">
        <v>9</v>
      </c>
      <c r="AV542" s="83">
        <f t="shared" si="159"/>
        <v>0</v>
      </c>
      <c r="AW542" s="80"/>
      <c r="AX542" s="80"/>
      <c r="AY542" s="80"/>
      <c r="AZ542" s="80"/>
      <c r="BA542" s="80"/>
      <c r="BB542" s="80"/>
      <c r="BC542" s="80"/>
      <c r="BD542" s="80"/>
      <c r="BE542" s="81"/>
    </row>
    <row r="543" spans="1:57" s="414" customFormat="1" ht="34" customHeight="1" thickBot="1" x14ac:dyDescent="0.25">
      <c r="A543" s="640"/>
      <c r="B543" s="642"/>
      <c r="C543" s="695"/>
      <c r="D543" s="76" t="s">
        <v>79</v>
      </c>
      <c r="E543" s="698"/>
      <c r="F543" s="701"/>
      <c r="G543" s="148">
        <f t="shared" si="155"/>
        <v>0</v>
      </c>
      <c r="H543" s="155">
        <f t="shared" si="158"/>
        <v>0</v>
      </c>
      <c r="I543" s="156"/>
      <c r="J543" s="156"/>
      <c r="K543" s="156"/>
      <c r="L543" s="157"/>
      <c r="M543" s="85">
        <f t="shared" si="156"/>
        <v>0</v>
      </c>
      <c r="N543" s="86"/>
      <c r="O543" s="86"/>
      <c r="P543" s="86"/>
      <c r="Q543" s="86"/>
      <c r="R543" s="125"/>
      <c r="S543" s="130"/>
      <c r="T543" s="87"/>
      <c r="U543" s="87"/>
      <c r="V543" s="87"/>
      <c r="W543" s="87"/>
      <c r="X543" s="126"/>
      <c r="Y543" s="129"/>
      <c r="Z543" s="124"/>
      <c r="AA543" s="136"/>
      <c r="AB543" s="54"/>
      <c r="AC543" s="54"/>
      <c r="AD543" s="54"/>
      <c r="AE543" s="54"/>
      <c r="AF543" s="55"/>
      <c r="AG543" s="139"/>
      <c r="AH543" s="140"/>
      <c r="AI543" s="137"/>
      <c r="AJ543" s="117">
        <f>SUM(AQ543:AU543)</f>
        <v>0</v>
      </c>
      <c r="AK543" s="137" t="s">
        <v>74</v>
      </c>
      <c r="AL543" s="90" t="s">
        <v>74</v>
      </c>
      <c r="AM543" s="138" t="s">
        <v>74</v>
      </c>
      <c r="AN543" s="137" t="s">
        <v>74</v>
      </c>
      <c r="AO543" s="90" t="s">
        <v>76</v>
      </c>
      <c r="AP543" s="138" t="s">
        <v>76</v>
      </c>
      <c r="AQ543" s="89"/>
      <c r="AR543" s="90"/>
      <c r="AS543" s="90"/>
      <c r="AT543" s="90"/>
      <c r="AU543" s="91"/>
      <c r="AV543" s="92">
        <f t="shared" si="159"/>
        <v>0</v>
      </c>
      <c r="AW543" s="87"/>
      <c r="AX543" s="87"/>
      <c r="AY543" s="87"/>
      <c r="AZ543" s="87"/>
      <c r="BA543" s="87"/>
      <c r="BB543" s="87"/>
      <c r="BC543" s="87"/>
      <c r="BD543" s="87"/>
      <c r="BE543" s="88"/>
    </row>
    <row r="544" spans="1:57" s="414" customFormat="1" ht="34" customHeight="1" x14ac:dyDescent="0.2">
      <c r="A544" s="640"/>
      <c r="B544" s="706" t="s">
        <v>275</v>
      </c>
      <c r="C544" s="713">
        <v>1998390</v>
      </c>
      <c r="D544" s="72" t="s">
        <v>73</v>
      </c>
      <c r="E544" s="696">
        <v>7</v>
      </c>
      <c r="F544" s="699">
        <f>E544-SUM(M544:M548)</f>
        <v>7</v>
      </c>
      <c r="G544" s="146">
        <f t="shared" si="155"/>
        <v>0</v>
      </c>
      <c r="H544" s="151">
        <f t="shared" si="158"/>
        <v>0</v>
      </c>
      <c r="I544" s="152"/>
      <c r="J544" s="152"/>
      <c r="K544" s="152"/>
      <c r="L544" s="66"/>
      <c r="M544" s="149">
        <f t="shared" si="156"/>
        <v>0</v>
      </c>
      <c r="N544" s="121"/>
      <c r="O544" s="121"/>
      <c r="P544" s="121"/>
      <c r="Q544" s="121"/>
      <c r="R544" s="122"/>
      <c r="S544" s="128"/>
      <c r="T544" s="121"/>
      <c r="U544" s="121"/>
      <c r="V544" s="77"/>
      <c r="W544" s="121"/>
      <c r="X544" s="122"/>
      <c r="Y544" s="128"/>
      <c r="Z544" s="122"/>
      <c r="AA544" s="70"/>
      <c r="AB544" s="77"/>
      <c r="AC544" s="77"/>
      <c r="AD544" s="77"/>
      <c r="AE544" s="77"/>
      <c r="AF544" s="71"/>
      <c r="AG544" s="70"/>
      <c r="AH544" s="71"/>
      <c r="AI544" s="70"/>
      <c r="AJ544" s="115">
        <f>SUM(AN544:AP544)</f>
        <v>0</v>
      </c>
      <c r="AK544" s="70" t="s">
        <v>74</v>
      </c>
      <c r="AL544" s="77" t="s">
        <v>74</v>
      </c>
      <c r="AM544" s="71" t="s">
        <v>74</v>
      </c>
      <c r="AN544" s="70"/>
      <c r="AO544" s="77"/>
      <c r="AP544" s="71"/>
      <c r="AQ544" s="67" t="s">
        <v>74</v>
      </c>
      <c r="AR544" s="68" t="s">
        <v>74</v>
      </c>
      <c r="AS544" s="68" t="s">
        <v>74</v>
      </c>
      <c r="AT544" s="68" t="s">
        <v>74</v>
      </c>
      <c r="AU544" s="69" t="s">
        <v>74</v>
      </c>
      <c r="AV544" s="103">
        <f t="shared" si="159"/>
        <v>0</v>
      </c>
      <c r="AW544" s="93"/>
      <c r="AX544" s="93"/>
      <c r="AY544" s="93"/>
      <c r="AZ544" s="93"/>
      <c r="BA544" s="93"/>
      <c r="BB544" s="93"/>
      <c r="BC544" s="93"/>
      <c r="BD544" s="93"/>
      <c r="BE544" s="78"/>
    </row>
    <row r="545" spans="1:57" s="414" customFormat="1" ht="34" customHeight="1" x14ac:dyDescent="0.2">
      <c r="A545" s="640"/>
      <c r="B545" s="675"/>
      <c r="C545" s="714"/>
      <c r="D545" s="73" t="s">
        <v>75</v>
      </c>
      <c r="E545" s="697"/>
      <c r="F545" s="700"/>
      <c r="G545" s="147">
        <f t="shared" si="155"/>
        <v>0</v>
      </c>
      <c r="H545" s="153">
        <f t="shared" si="158"/>
        <v>0</v>
      </c>
      <c r="I545" s="150"/>
      <c r="J545" s="150"/>
      <c r="K545" s="150"/>
      <c r="L545" s="154"/>
      <c r="M545" s="79">
        <f t="shared" si="156"/>
        <v>0</v>
      </c>
      <c r="N545" s="80"/>
      <c r="O545" s="80"/>
      <c r="P545" s="80"/>
      <c r="Q545" s="80"/>
      <c r="R545" s="124"/>
      <c r="S545" s="129"/>
      <c r="T545" s="54"/>
      <c r="U545" s="54"/>
      <c r="V545" s="80"/>
      <c r="W545" s="80"/>
      <c r="X545" s="124"/>
      <c r="Y545" s="131"/>
      <c r="Z545" s="127"/>
      <c r="AA545" s="134"/>
      <c r="AB545" s="56"/>
      <c r="AC545" s="56"/>
      <c r="AD545" s="56"/>
      <c r="AE545" s="56"/>
      <c r="AF545" s="135"/>
      <c r="AG545" s="136"/>
      <c r="AH545" s="55"/>
      <c r="AI545" s="136"/>
      <c r="AJ545" s="116">
        <f>SUM(AN545:AP545)</f>
        <v>0</v>
      </c>
      <c r="AK545" s="136" t="s">
        <v>76</v>
      </c>
      <c r="AL545" s="54" t="s">
        <v>76</v>
      </c>
      <c r="AM545" s="55" t="s">
        <v>76</v>
      </c>
      <c r="AN545" s="136"/>
      <c r="AO545" s="54"/>
      <c r="AP545" s="55"/>
      <c r="AQ545" s="82" t="s">
        <v>74</v>
      </c>
      <c r="AR545" s="54" t="s">
        <v>74</v>
      </c>
      <c r="AS545" s="54" t="s">
        <v>74</v>
      </c>
      <c r="AT545" s="54" t="s">
        <v>74</v>
      </c>
      <c r="AU545" s="58" t="s">
        <v>74</v>
      </c>
      <c r="AV545" s="83">
        <f t="shared" si="159"/>
        <v>0</v>
      </c>
      <c r="AW545" s="80"/>
      <c r="AX545" s="80"/>
      <c r="AY545" s="80"/>
      <c r="AZ545" s="80"/>
      <c r="BA545" s="80"/>
      <c r="BB545" s="80"/>
      <c r="BC545" s="80"/>
      <c r="BD545" s="80"/>
      <c r="BE545" s="81"/>
    </row>
    <row r="546" spans="1:57" s="414" customFormat="1" ht="34" customHeight="1" x14ac:dyDescent="0.2">
      <c r="A546" s="640"/>
      <c r="B546" s="675"/>
      <c r="C546" s="714"/>
      <c r="D546" s="73" t="s">
        <v>77</v>
      </c>
      <c r="E546" s="697"/>
      <c r="F546" s="700"/>
      <c r="G546" s="147">
        <f t="shared" si="155"/>
        <v>0</v>
      </c>
      <c r="H546" s="153">
        <f t="shared" si="158"/>
        <v>0</v>
      </c>
      <c r="I546" s="150"/>
      <c r="J546" s="150"/>
      <c r="K546" s="150"/>
      <c r="L546" s="154"/>
      <c r="M546" s="79">
        <f t="shared" si="156"/>
        <v>0</v>
      </c>
      <c r="N546" s="80"/>
      <c r="O546" s="80"/>
      <c r="P546" s="80"/>
      <c r="Q546" s="84"/>
      <c r="R546" s="124"/>
      <c r="S546" s="129"/>
      <c r="T546" s="80"/>
      <c r="U546" s="80"/>
      <c r="V546" s="80"/>
      <c r="W546" s="80"/>
      <c r="X546" s="124"/>
      <c r="Y546" s="131"/>
      <c r="Z546" s="127"/>
      <c r="AA546" s="134"/>
      <c r="AB546" s="56"/>
      <c r="AC546" s="56"/>
      <c r="AD546" s="56"/>
      <c r="AE546" s="56"/>
      <c r="AF546" s="135"/>
      <c r="AG546" s="136"/>
      <c r="AH546" s="55"/>
      <c r="AI546" s="136"/>
      <c r="AJ546" s="116">
        <f>SUM(AK546:AM546)</f>
        <v>0</v>
      </c>
      <c r="AK546" s="136"/>
      <c r="AL546" s="54"/>
      <c r="AM546" s="55"/>
      <c r="AN546" s="136" t="s">
        <v>74</v>
      </c>
      <c r="AO546" s="54" t="s">
        <v>74</v>
      </c>
      <c r="AP546" s="55" t="s">
        <v>74</v>
      </c>
      <c r="AQ546" s="82" t="s">
        <v>74</v>
      </c>
      <c r="AR546" s="54" t="s">
        <v>74</v>
      </c>
      <c r="AS546" s="54" t="s">
        <v>74</v>
      </c>
      <c r="AT546" s="54" t="s">
        <v>74</v>
      </c>
      <c r="AU546" s="58" t="s">
        <v>74</v>
      </c>
      <c r="AV546" s="83">
        <f t="shared" si="159"/>
        <v>0</v>
      </c>
      <c r="AW546" s="80"/>
      <c r="AX546" s="80"/>
      <c r="AY546" s="80"/>
      <c r="AZ546" s="80"/>
      <c r="BA546" s="80"/>
      <c r="BB546" s="80"/>
      <c r="BC546" s="80"/>
      <c r="BD546" s="80"/>
      <c r="BE546" s="81"/>
    </row>
    <row r="547" spans="1:57" s="414" customFormat="1" ht="34" customHeight="1" x14ac:dyDescent="0.2">
      <c r="A547" s="640"/>
      <c r="B547" s="675"/>
      <c r="C547" s="714"/>
      <c r="D547" s="73" t="s">
        <v>78</v>
      </c>
      <c r="E547" s="697"/>
      <c r="F547" s="700"/>
      <c r="G547" s="147">
        <f t="shared" si="155"/>
        <v>1</v>
      </c>
      <c r="H547" s="153">
        <f t="shared" si="158"/>
        <v>1</v>
      </c>
      <c r="I547" s="150"/>
      <c r="J547" s="150"/>
      <c r="K547" s="150">
        <v>1</v>
      </c>
      <c r="L547" s="154"/>
      <c r="M547" s="79">
        <f t="shared" si="156"/>
        <v>0</v>
      </c>
      <c r="N547" s="80"/>
      <c r="O547" s="80"/>
      <c r="P547" s="80"/>
      <c r="Q547" s="80"/>
      <c r="R547" s="124"/>
      <c r="S547" s="129"/>
      <c r="T547" s="80"/>
      <c r="U547" s="80"/>
      <c r="V547" s="80"/>
      <c r="W547" s="80"/>
      <c r="X547" s="124"/>
      <c r="Y547" s="131"/>
      <c r="Z547" s="127"/>
      <c r="AA547" s="134"/>
      <c r="AB547" s="56"/>
      <c r="AC547" s="56"/>
      <c r="AD547" s="56"/>
      <c r="AE547" s="56"/>
      <c r="AF547" s="135"/>
      <c r="AG547" s="136"/>
      <c r="AH547" s="55"/>
      <c r="AI547" s="136"/>
      <c r="AJ547" s="116">
        <f>SUM(AQ547:AU547)</f>
        <v>0</v>
      </c>
      <c r="AK547" s="136" t="s">
        <v>76</v>
      </c>
      <c r="AL547" s="54" t="s">
        <v>76</v>
      </c>
      <c r="AM547" s="55" t="s">
        <v>76</v>
      </c>
      <c r="AN547" s="136" t="s">
        <v>74</v>
      </c>
      <c r="AO547" s="54" t="s">
        <v>74</v>
      </c>
      <c r="AP547" s="55" t="s">
        <v>74</v>
      </c>
      <c r="AQ547" s="142"/>
      <c r="AR547" s="62"/>
      <c r="AS547" s="62"/>
      <c r="AT547" s="62"/>
      <c r="AU547" s="64"/>
      <c r="AV547" s="83">
        <f t="shared" si="159"/>
        <v>1</v>
      </c>
      <c r="AW547" s="80"/>
      <c r="AX547" s="80"/>
      <c r="AY547" s="80"/>
      <c r="AZ547" s="80"/>
      <c r="BA547" s="80"/>
      <c r="BB547" s="80"/>
      <c r="BC547" s="80"/>
      <c r="BD547" s="80">
        <v>1</v>
      </c>
      <c r="BE547" s="81"/>
    </row>
    <row r="548" spans="1:57" s="414" customFormat="1" ht="34" customHeight="1" thickBot="1" x14ac:dyDescent="0.25">
      <c r="A548" s="640"/>
      <c r="B548" s="675"/>
      <c r="C548" s="715"/>
      <c r="D548" s="76" t="s">
        <v>79</v>
      </c>
      <c r="E548" s="698"/>
      <c r="F548" s="701"/>
      <c r="G548" s="148">
        <f t="shared" si="155"/>
        <v>0</v>
      </c>
      <c r="H548" s="155">
        <f t="shared" si="158"/>
        <v>0</v>
      </c>
      <c r="I548" s="156"/>
      <c r="J548" s="156"/>
      <c r="K548" s="156"/>
      <c r="L548" s="157"/>
      <c r="M548" s="85">
        <f t="shared" si="156"/>
        <v>0</v>
      </c>
      <c r="N548" s="86"/>
      <c r="O548" s="86"/>
      <c r="P548" s="86"/>
      <c r="Q548" s="86"/>
      <c r="R548" s="125"/>
      <c r="S548" s="130"/>
      <c r="T548" s="87"/>
      <c r="U548" s="87"/>
      <c r="V548" s="87"/>
      <c r="W548" s="87"/>
      <c r="X548" s="126"/>
      <c r="Y548" s="129"/>
      <c r="Z548" s="124"/>
      <c r="AA548" s="136"/>
      <c r="AB548" s="54"/>
      <c r="AC548" s="54"/>
      <c r="AD548" s="54"/>
      <c r="AE548" s="54"/>
      <c r="AF548" s="55"/>
      <c r="AG548" s="139"/>
      <c r="AH548" s="140"/>
      <c r="AI548" s="137"/>
      <c r="AJ548" s="117">
        <f>SUM(AQ548:AU548)</f>
        <v>0</v>
      </c>
      <c r="AK548" s="137" t="s">
        <v>74</v>
      </c>
      <c r="AL548" s="90" t="s">
        <v>74</v>
      </c>
      <c r="AM548" s="138" t="s">
        <v>74</v>
      </c>
      <c r="AN548" s="137" t="s">
        <v>74</v>
      </c>
      <c r="AO548" s="90" t="s">
        <v>76</v>
      </c>
      <c r="AP548" s="138" t="s">
        <v>76</v>
      </c>
      <c r="AQ548" s="89"/>
      <c r="AR548" s="90"/>
      <c r="AS548" s="90"/>
      <c r="AT548" s="90"/>
      <c r="AU548" s="91"/>
      <c r="AV548" s="92">
        <f t="shared" si="159"/>
        <v>0</v>
      </c>
      <c r="AW548" s="87"/>
      <c r="AX548" s="87"/>
      <c r="AY548" s="87"/>
      <c r="AZ548" s="87"/>
      <c r="BA548" s="87"/>
      <c r="BB548" s="87"/>
      <c r="BC548" s="87"/>
      <c r="BD548" s="87"/>
      <c r="BE548" s="88"/>
    </row>
    <row r="549" spans="1:57" s="414" customFormat="1" ht="34" customHeight="1" x14ac:dyDescent="0.2">
      <c r="A549" s="640"/>
      <c r="B549" s="706" t="s">
        <v>276</v>
      </c>
      <c r="C549" s="710">
        <v>1998383</v>
      </c>
      <c r="D549" s="72" t="s">
        <v>73</v>
      </c>
      <c r="E549" s="696">
        <v>34</v>
      </c>
      <c r="F549" s="699">
        <f>E549-SUM(M549:M553)</f>
        <v>2</v>
      </c>
      <c r="G549" s="146">
        <f t="shared" si="155"/>
        <v>0</v>
      </c>
      <c r="H549" s="151">
        <f t="shared" si="158"/>
        <v>0</v>
      </c>
      <c r="I549" s="152"/>
      <c r="J549" s="152"/>
      <c r="K549" s="152"/>
      <c r="L549" s="66"/>
      <c r="M549" s="149">
        <f t="shared" si="156"/>
        <v>0</v>
      </c>
      <c r="N549" s="121"/>
      <c r="O549" s="121"/>
      <c r="P549" s="121"/>
      <c r="Q549" s="121"/>
      <c r="R549" s="122"/>
      <c r="S549" s="128"/>
      <c r="T549" s="121"/>
      <c r="U549" s="121"/>
      <c r="V549" s="77"/>
      <c r="W549" s="121"/>
      <c r="X549" s="122"/>
      <c r="Y549" s="128"/>
      <c r="Z549" s="122"/>
      <c r="AA549" s="70"/>
      <c r="AB549" s="77"/>
      <c r="AC549" s="77"/>
      <c r="AD549" s="77"/>
      <c r="AE549" s="77"/>
      <c r="AF549" s="71"/>
      <c r="AG549" s="70"/>
      <c r="AH549" s="71"/>
      <c r="AI549" s="70"/>
      <c r="AJ549" s="115">
        <f>SUM(AN549:AP549)</f>
        <v>0</v>
      </c>
      <c r="AK549" s="70" t="s">
        <v>74</v>
      </c>
      <c r="AL549" s="77" t="s">
        <v>74</v>
      </c>
      <c r="AM549" s="71" t="s">
        <v>74</v>
      </c>
      <c r="AN549" s="70"/>
      <c r="AO549" s="77"/>
      <c r="AP549" s="71"/>
      <c r="AQ549" s="67" t="s">
        <v>74</v>
      </c>
      <c r="AR549" s="68" t="s">
        <v>74</v>
      </c>
      <c r="AS549" s="68" t="s">
        <v>74</v>
      </c>
      <c r="AT549" s="68" t="s">
        <v>74</v>
      </c>
      <c r="AU549" s="69" t="s">
        <v>74</v>
      </c>
      <c r="AV549" s="103">
        <f t="shared" si="159"/>
        <v>0</v>
      </c>
      <c r="AW549" s="93"/>
      <c r="AX549" s="93"/>
      <c r="AY549" s="93"/>
      <c r="AZ549" s="93"/>
      <c r="BA549" s="93"/>
      <c r="BB549" s="93"/>
      <c r="BC549" s="93"/>
      <c r="BD549" s="93"/>
      <c r="BE549" s="78"/>
    </row>
    <row r="550" spans="1:57" s="414" customFormat="1" ht="34" customHeight="1" x14ac:dyDescent="0.2">
      <c r="A550" s="640"/>
      <c r="B550" s="675"/>
      <c r="C550" s="711"/>
      <c r="D550" s="73" t="s">
        <v>75</v>
      </c>
      <c r="E550" s="697"/>
      <c r="F550" s="700"/>
      <c r="G550" s="147">
        <f t="shared" si="155"/>
        <v>0</v>
      </c>
      <c r="H550" s="153">
        <f t="shared" si="158"/>
        <v>0</v>
      </c>
      <c r="I550" s="150"/>
      <c r="J550" s="150"/>
      <c r="K550" s="150"/>
      <c r="L550" s="154"/>
      <c r="M550" s="79">
        <f t="shared" si="156"/>
        <v>0</v>
      </c>
      <c r="N550" s="80"/>
      <c r="O550" s="80"/>
      <c r="P550" s="80"/>
      <c r="Q550" s="80"/>
      <c r="R550" s="124"/>
      <c r="S550" s="129"/>
      <c r="T550" s="54"/>
      <c r="U550" s="54"/>
      <c r="V550" s="80"/>
      <c r="W550" s="80"/>
      <c r="X550" s="124"/>
      <c r="Y550" s="131"/>
      <c r="Z550" s="127"/>
      <c r="AA550" s="134"/>
      <c r="AB550" s="56"/>
      <c r="AC550" s="56"/>
      <c r="AD550" s="56"/>
      <c r="AE550" s="56"/>
      <c r="AF550" s="135"/>
      <c r="AG550" s="136"/>
      <c r="AH550" s="55"/>
      <c r="AI550" s="136"/>
      <c r="AJ550" s="116">
        <f>SUM(AN550:AP550)</f>
        <v>0</v>
      </c>
      <c r="AK550" s="136" t="s">
        <v>76</v>
      </c>
      <c r="AL550" s="54" t="s">
        <v>76</v>
      </c>
      <c r="AM550" s="55" t="s">
        <v>76</v>
      </c>
      <c r="AN550" s="136"/>
      <c r="AO550" s="54"/>
      <c r="AP550" s="55"/>
      <c r="AQ550" s="82" t="s">
        <v>74</v>
      </c>
      <c r="AR550" s="54" t="s">
        <v>74</v>
      </c>
      <c r="AS550" s="54" t="s">
        <v>74</v>
      </c>
      <c r="AT550" s="54" t="s">
        <v>74</v>
      </c>
      <c r="AU550" s="58" t="s">
        <v>74</v>
      </c>
      <c r="AV550" s="83">
        <f t="shared" si="159"/>
        <v>0</v>
      </c>
      <c r="AW550" s="80"/>
      <c r="AX550" s="80"/>
      <c r="AY550" s="80"/>
      <c r="AZ550" s="80"/>
      <c r="BA550" s="80"/>
      <c r="BB550" s="80"/>
      <c r="BC550" s="80"/>
      <c r="BD550" s="80"/>
      <c r="BE550" s="81"/>
    </row>
    <row r="551" spans="1:57" s="414" customFormat="1" ht="34" customHeight="1" x14ac:dyDescent="0.2">
      <c r="A551" s="640"/>
      <c r="B551" s="675"/>
      <c r="C551" s="711"/>
      <c r="D551" s="73" t="s">
        <v>77</v>
      </c>
      <c r="E551" s="697"/>
      <c r="F551" s="700"/>
      <c r="G551" s="147">
        <f t="shared" si="155"/>
        <v>0</v>
      </c>
      <c r="H551" s="153">
        <f t="shared" si="158"/>
        <v>0</v>
      </c>
      <c r="I551" s="150"/>
      <c r="J551" s="150"/>
      <c r="K551" s="150"/>
      <c r="L551" s="154"/>
      <c r="M551" s="79">
        <f t="shared" si="156"/>
        <v>0</v>
      </c>
      <c r="N551" s="80"/>
      <c r="O551" s="80"/>
      <c r="P551" s="80"/>
      <c r="Q551" s="84"/>
      <c r="R551" s="124"/>
      <c r="S551" s="129"/>
      <c r="T551" s="80"/>
      <c r="U551" s="80"/>
      <c r="V551" s="80"/>
      <c r="W551" s="80"/>
      <c r="X551" s="124"/>
      <c r="Y551" s="131"/>
      <c r="Z551" s="127"/>
      <c r="AA551" s="134"/>
      <c r="AB551" s="56"/>
      <c r="AC551" s="56"/>
      <c r="AD551" s="56"/>
      <c r="AE551" s="56"/>
      <c r="AF551" s="135"/>
      <c r="AG551" s="136"/>
      <c r="AH551" s="55"/>
      <c r="AI551" s="136"/>
      <c r="AJ551" s="116">
        <f>SUM(AK551:AM551)</f>
        <v>0</v>
      </c>
      <c r="AK551" s="136"/>
      <c r="AL551" s="54"/>
      <c r="AM551" s="55"/>
      <c r="AN551" s="136" t="s">
        <v>74</v>
      </c>
      <c r="AO551" s="54" t="s">
        <v>74</v>
      </c>
      <c r="AP551" s="55" t="s">
        <v>74</v>
      </c>
      <c r="AQ551" s="82" t="s">
        <v>74</v>
      </c>
      <c r="AR551" s="54" t="s">
        <v>74</v>
      </c>
      <c r="AS551" s="54" t="s">
        <v>74</v>
      </c>
      <c r="AT551" s="54" t="s">
        <v>74</v>
      </c>
      <c r="AU551" s="58" t="s">
        <v>74</v>
      </c>
      <c r="AV551" s="83">
        <f t="shared" si="159"/>
        <v>0</v>
      </c>
      <c r="AW551" s="80"/>
      <c r="AX551" s="80"/>
      <c r="AY551" s="80"/>
      <c r="AZ551" s="80"/>
      <c r="BA551" s="80"/>
      <c r="BB551" s="80"/>
      <c r="BC551" s="80"/>
      <c r="BD551" s="80"/>
      <c r="BE551" s="81"/>
    </row>
    <row r="552" spans="1:57" s="414" customFormat="1" ht="34" customHeight="1" x14ac:dyDescent="0.2">
      <c r="A552" s="640"/>
      <c r="B552" s="675"/>
      <c r="C552" s="711"/>
      <c r="D552" s="73" t="s">
        <v>78</v>
      </c>
      <c r="E552" s="697"/>
      <c r="F552" s="700"/>
      <c r="G552" s="147">
        <f t="shared" si="155"/>
        <v>33</v>
      </c>
      <c r="H552" s="153">
        <f t="shared" si="158"/>
        <v>0</v>
      </c>
      <c r="I552" s="150"/>
      <c r="J552" s="150"/>
      <c r="K552" s="150"/>
      <c r="L552" s="154"/>
      <c r="M552" s="79">
        <f t="shared" si="156"/>
        <v>32</v>
      </c>
      <c r="N552" s="80">
        <v>32</v>
      </c>
      <c r="O552" s="80"/>
      <c r="P552" s="80"/>
      <c r="Q552" s="80"/>
      <c r="R552" s="124"/>
      <c r="S552" s="129"/>
      <c r="T552" s="80"/>
      <c r="U552" s="80"/>
      <c r="V552" s="80">
        <v>32</v>
      </c>
      <c r="W552" s="80"/>
      <c r="X552" s="124"/>
      <c r="Y552" s="131">
        <v>24</v>
      </c>
      <c r="Z552" s="127">
        <v>8</v>
      </c>
      <c r="AA552" s="134"/>
      <c r="AB552" s="56">
        <v>10</v>
      </c>
      <c r="AC552" s="56">
        <v>10</v>
      </c>
      <c r="AD552" s="56">
        <v>3</v>
      </c>
      <c r="AE552" s="56">
        <v>16</v>
      </c>
      <c r="AF552" s="135">
        <v>5</v>
      </c>
      <c r="AG552" s="136">
        <v>42</v>
      </c>
      <c r="AH552" s="55">
        <v>13</v>
      </c>
      <c r="AI552" s="136">
        <v>110</v>
      </c>
      <c r="AJ552" s="116">
        <f>SUM(AQ552:AU552)</f>
        <v>32</v>
      </c>
      <c r="AK552" s="136" t="s">
        <v>76</v>
      </c>
      <c r="AL552" s="54" t="s">
        <v>76</v>
      </c>
      <c r="AM552" s="55" t="s">
        <v>76</v>
      </c>
      <c r="AN552" s="136" t="s">
        <v>74</v>
      </c>
      <c r="AO552" s="54" t="s">
        <v>74</v>
      </c>
      <c r="AP552" s="55" t="s">
        <v>74</v>
      </c>
      <c r="AQ552" s="142">
        <v>5</v>
      </c>
      <c r="AR552" s="62">
        <v>6</v>
      </c>
      <c r="AS552" s="62">
        <v>8</v>
      </c>
      <c r="AT552" s="62">
        <v>3</v>
      </c>
      <c r="AU552" s="64">
        <v>10</v>
      </c>
      <c r="AV552" s="83">
        <f t="shared" si="159"/>
        <v>1</v>
      </c>
      <c r="AW552" s="80"/>
      <c r="AX552" s="80"/>
      <c r="AY552" s="80"/>
      <c r="AZ552" s="80"/>
      <c r="BA552" s="80">
        <v>1</v>
      </c>
      <c r="BB552" s="80"/>
      <c r="BC552" s="80"/>
      <c r="BD552" s="80"/>
      <c r="BE552" s="81"/>
    </row>
    <row r="553" spans="1:57" s="414" customFormat="1" ht="34" customHeight="1" thickBot="1" x14ac:dyDescent="0.25">
      <c r="A553" s="640"/>
      <c r="B553" s="663"/>
      <c r="C553" s="712"/>
      <c r="D553" s="76" t="s">
        <v>79</v>
      </c>
      <c r="E553" s="698"/>
      <c r="F553" s="701"/>
      <c r="G553" s="148">
        <f t="shared" si="155"/>
        <v>0</v>
      </c>
      <c r="H553" s="155">
        <f t="shared" si="158"/>
        <v>0</v>
      </c>
      <c r="I553" s="156"/>
      <c r="J553" s="156"/>
      <c r="K553" s="156"/>
      <c r="L553" s="157"/>
      <c r="M553" s="85">
        <f t="shared" si="156"/>
        <v>0</v>
      </c>
      <c r="N553" s="86"/>
      <c r="O553" s="86"/>
      <c r="P553" s="86"/>
      <c r="Q553" s="86"/>
      <c r="R553" s="125"/>
      <c r="S553" s="130"/>
      <c r="T553" s="87"/>
      <c r="U553" s="87"/>
      <c r="V553" s="87"/>
      <c r="W553" s="87"/>
      <c r="X553" s="126"/>
      <c r="Y553" s="129"/>
      <c r="Z553" s="124"/>
      <c r="AA553" s="136"/>
      <c r="AB553" s="54"/>
      <c r="AC553" s="54"/>
      <c r="AD553" s="54"/>
      <c r="AE553" s="54"/>
      <c r="AF553" s="55"/>
      <c r="AG553" s="139"/>
      <c r="AH553" s="140"/>
      <c r="AI553" s="137"/>
      <c r="AJ553" s="117">
        <f>SUM(AQ553:AU553)</f>
        <v>0</v>
      </c>
      <c r="AK553" s="137" t="s">
        <v>74</v>
      </c>
      <c r="AL553" s="90" t="s">
        <v>74</v>
      </c>
      <c r="AM553" s="138" t="s">
        <v>74</v>
      </c>
      <c r="AN553" s="137" t="s">
        <v>74</v>
      </c>
      <c r="AO553" s="90" t="s">
        <v>76</v>
      </c>
      <c r="AP553" s="138" t="s">
        <v>76</v>
      </c>
      <c r="AQ553" s="89"/>
      <c r="AR553" s="90"/>
      <c r="AS553" s="90"/>
      <c r="AT553" s="90"/>
      <c r="AU553" s="91"/>
      <c r="AV553" s="92">
        <f t="shared" si="159"/>
        <v>0</v>
      </c>
      <c r="AW553" s="87"/>
      <c r="AX553" s="87"/>
      <c r="AY553" s="87"/>
      <c r="AZ553" s="87"/>
      <c r="BA553" s="87"/>
      <c r="BB553" s="87"/>
      <c r="BC553" s="87"/>
      <c r="BD553" s="87"/>
      <c r="BE553" s="88"/>
    </row>
    <row r="554" spans="1:57" s="414" customFormat="1" ht="34" customHeight="1" x14ac:dyDescent="0.2">
      <c r="A554" s="640"/>
      <c r="B554" s="706" t="s">
        <v>277</v>
      </c>
      <c r="C554" s="707">
        <v>1998489</v>
      </c>
      <c r="D554" s="72" t="s">
        <v>73</v>
      </c>
      <c r="E554" s="696">
        <v>160</v>
      </c>
      <c r="F554" s="699">
        <f>E554-SUM(M554:M558)</f>
        <v>3</v>
      </c>
      <c r="G554" s="146">
        <f t="shared" si="155"/>
        <v>0</v>
      </c>
      <c r="H554" s="151">
        <f t="shared" si="158"/>
        <v>0</v>
      </c>
      <c r="I554" s="152"/>
      <c r="J554" s="152"/>
      <c r="K554" s="152"/>
      <c r="L554" s="66"/>
      <c r="M554" s="149">
        <f t="shared" si="156"/>
        <v>0</v>
      </c>
      <c r="N554" s="121"/>
      <c r="O554" s="121"/>
      <c r="P554" s="121"/>
      <c r="Q554" s="121"/>
      <c r="R554" s="122"/>
      <c r="S554" s="128"/>
      <c r="T554" s="121"/>
      <c r="U554" s="121"/>
      <c r="V554" s="77"/>
      <c r="W554" s="121"/>
      <c r="X554" s="122"/>
      <c r="Y554" s="128"/>
      <c r="Z554" s="122"/>
      <c r="AA554" s="70"/>
      <c r="AB554" s="77"/>
      <c r="AC554" s="77"/>
      <c r="AD554" s="77"/>
      <c r="AE554" s="77"/>
      <c r="AF554" s="71"/>
      <c r="AG554" s="70"/>
      <c r="AH554" s="71"/>
      <c r="AI554" s="70"/>
      <c r="AJ554" s="115">
        <f>SUM(AN554:AP554)</f>
        <v>0</v>
      </c>
      <c r="AK554" s="70" t="s">
        <v>74</v>
      </c>
      <c r="AL554" s="77" t="s">
        <v>74</v>
      </c>
      <c r="AM554" s="71" t="s">
        <v>74</v>
      </c>
      <c r="AN554" s="70"/>
      <c r="AO554" s="77"/>
      <c r="AP554" s="71"/>
      <c r="AQ554" s="67" t="s">
        <v>74</v>
      </c>
      <c r="AR554" s="68" t="s">
        <v>74</v>
      </c>
      <c r="AS554" s="68" t="s">
        <v>74</v>
      </c>
      <c r="AT554" s="68" t="s">
        <v>74</v>
      </c>
      <c r="AU554" s="69" t="s">
        <v>74</v>
      </c>
      <c r="AV554" s="103">
        <f t="shared" si="159"/>
        <v>0</v>
      </c>
      <c r="AW554" s="93"/>
      <c r="AX554" s="93"/>
      <c r="AY554" s="93"/>
      <c r="AZ554" s="93"/>
      <c r="BA554" s="93"/>
      <c r="BB554" s="93"/>
      <c r="BC554" s="93"/>
      <c r="BD554" s="93"/>
      <c r="BE554" s="78"/>
    </row>
    <row r="555" spans="1:57" s="414" customFormat="1" ht="34" customHeight="1" x14ac:dyDescent="0.2">
      <c r="A555" s="640"/>
      <c r="B555" s="675"/>
      <c r="C555" s="708"/>
      <c r="D555" s="73" t="s">
        <v>75</v>
      </c>
      <c r="E555" s="697"/>
      <c r="F555" s="700"/>
      <c r="G555" s="147">
        <f t="shared" si="155"/>
        <v>0</v>
      </c>
      <c r="H555" s="153">
        <f t="shared" si="158"/>
        <v>0</v>
      </c>
      <c r="I555" s="150"/>
      <c r="J555" s="150"/>
      <c r="K555" s="150"/>
      <c r="L555" s="154"/>
      <c r="M555" s="79">
        <f t="shared" si="156"/>
        <v>0</v>
      </c>
      <c r="N555" s="80"/>
      <c r="O555" s="80"/>
      <c r="P555" s="80"/>
      <c r="Q555" s="80"/>
      <c r="R555" s="124"/>
      <c r="S555" s="129"/>
      <c r="T555" s="54"/>
      <c r="U555" s="54"/>
      <c r="V555" s="80"/>
      <c r="W555" s="80"/>
      <c r="X555" s="124"/>
      <c r="Y555" s="131"/>
      <c r="Z555" s="127"/>
      <c r="AA555" s="134"/>
      <c r="AB555" s="56"/>
      <c r="AC555" s="56"/>
      <c r="AD555" s="56"/>
      <c r="AE555" s="56"/>
      <c r="AF555" s="135"/>
      <c r="AG555" s="136"/>
      <c r="AH555" s="55"/>
      <c r="AI555" s="136"/>
      <c r="AJ555" s="116">
        <f>SUM(AN555:AP555)</f>
        <v>0</v>
      </c>
      <c r="AK555" s="136" t="s">
        <v>76</v>
      </c>
      <c r="AL555" s="54" t="s">
        <v>76</v>
      </c>
      <c r="AM555" s="55" t="s">
        <v>76</v>
      </c>
      <c r="AN555" s="136"/>
      <c r="AO555" s="54"/>
      <c r="AP555" s="55"/>
      <c r="AQ555" s="82" t="s">
        <v>74</v>
      </c>
      <c r="AR555" s="54" t="s">
        <v>74</v>
      </c>
      <c r="AS555" s="54" t="s">
        <v>74</v>
      </c>
      <c r="AT555" s="54" t="s">
        <v>74</v>
      </c>
      <c r="AU555" s="58" t="s">
        <v>74</v>
      </c>
      <c r="AV555" s="83">
        <f t="shared" si="159"/>
        <v>0</v>
      </c>
      <c r="AW555" s="80"/>
      <c r="AX555" s="80"/>
      <c r="AY555" s="80"/>
      <c r="AZ555" s="80"/>
      <c r="BA555" s="80"/>
      <c r="BB555" s="80"/>
      <c r="BC555" s="80"/>
      <c r="BD555" s="80"/>
      <c r="BE555" s="81"/>
    </row>
    <row r="556" spans="1:57" s="414" customFormat="1" ht="34" customHeight="1" x14ac:dyDescent="0.2">
      <c r="A556" s="640"/>
      <c r="B556" s="675"/>
      <c r="C556" s="708"/>
      <c r="D556" s="73" t="s">
        <v>77</v>
      </c>
      <c r="E556" s="697"/>
      <c r="F556" s="700"/>
      <c r="G556" s="147">
        <f t="shared" si="155"/>
        <v>0</v>
      </c>
      <c r="H556" s="153">
        <f t="shared" si="158"/>
        <v>0</v>
      </c>
      <c r="I556" s="150"/>
      <c r="J556" s="150"/>
      <c r="K556" s="150"/>
      <c r="L556" s="154"/>
      <c r="M556" s="79">
        <f t="shared" si="156"/>
        <v>0</v>
      </c>
      <c r="N556" s="80"/>
      <c r="O556" s="80"/>
      <c r="P556" s="80"/>
      <c r="Q556" s="84"/>
      <c r="R556" s="124"/>
      <c r="S556" s="129"/>
      <c r="T556" s="80"/>
      <c r="U556" s="80"/>
      <c r="V556" s="80"/>
      <c r="W556" s="80"/>
      <c r="X556" s="124"/>
      <c r="Y556" s="131"/>
      <c r="Z556" s="127"/>
      <c r="AA556" s="134"/>
      <c r="AB556" s="56"/>
      <c r="AC556" s="56"/>
      <c r="AD556" s="56"/>
      <c r="AE556" s="56"/>
      <c r="AF556" s="135"/>
      <c r="AG556" s="136"/>
      <c r="AH556" s="55"/>
      <c r="AI556" s="136"/>
      <c r="AJ556" s="116">
        <f>SUM(AK556:AM556)</f>
        <v>0</v>
      </c>
      <c r="AK556" s="136"/>
      <c r="AL556" s="54"/>
      <c r="AM556" s="55"/>
      <c r="AN556" s="136" t="s">
        <v>74</v>
      </c>
      <c r="AO556" s="54" t="s">
        <v>74</v>
      </c>
      <c r="AP556" s="55" t="s">
        <v>74</v>
      </c>
      <c r="AQ556" s="82" t="s">
        <v>74</v>
      </c>
      <c r="AR556" s="54" t="s">
        <v>74</v>
      </c>
      <c r="AS556" s="54" t="s">
        <v>74</v>
      </c>
      <c r="AT556" s="54" t="s">
        <v>74</v>
      </c>
      <c r="AU556" s="58" t="s">
        <v>74</v>
      </c>
      <c r="AV556" s="83">
        <f t="shared" si="159"/>
        <v>0</v>
      </c>
      <c r="AW556" s="80"/>
      <c r="AX556" s="80"/>
      <c r="AY556" s="80"/>
      <c r="AZ556" s="80"/>
      <c r="BA556" s="80"/>
      <c r="BB556" s="80"/>
      <c r="BC556" s="80"/>
      <c r="BD556" s="80"/>
      <c r="BE556" s="81"/>
    </row>
    <row r="557" spans="1:57" s="414" customFormat="1" ht="34" customHeight="1" x14ac:dyDescent="0.2">
      <c r="A557" s="640"/>
      <c r="B557" s="675"/>
      <c r="C557" s="708"/>
      <c r="D557" s="73" t="s">
        <v>78</v>
      </c>
      <c r="E557" s="697"/>
      <c r="F557" s="700"/>
      <c r="G557" s="147">
        <f t="shared" si="155"/>
        <v>157</v>
      </c>
      <c r="H557" s="153">
        <f t="shared" si="158"/>
        <v>2</v>
      </c>
      <c r="I557" s="150">
        <v>1</v>
      </c>
      <c r="J557" s="150"/>
      <c r="K557" s="150">
        <v>1</v>
      </c>
      <c r="L557" s="154"/>
      <c r="M557" s="79">
        <f t="shared" si="156"/>
        <v>157</v>
      </c>
      <c r="N557" s="80">
        <v>76</v>
      </c>
      <c r="O557" s="80"/>
      <c r="P557" s="80">
        <v>81</v>
      </c>
      <c r="Q557" s="80"/>
      <c r="R557" s="124"/>
      <c r="S557" s="129"/>
      <c r="T557" s="80"/>
      <c r="U557" s="80"/>
      <c r="V557" s="80">
        <v>76</v>
      </c>
      <c r="W557" s="80"/>
      <c r="X557" s="124">
        <v>81</v>
      </c>
      <c r="Y557" s="131">
        <v>128</v>
      </c>
      <c r="Z557" s="127">
        <v>29</v>
      </c>
      <c r="AA557" s="134"/>
      <c r="AB557" s="56">
        <v>55</v>
      </c>
      <c r="AC557" s="56">
        <v>51</v>
      </c>
      <c r="AD557" s="56">
        <v>25</v>
      </c>
      <c r="AE557" s="56">
        <v>94</v>
      </c>
      <c r="AF557" s="135">
        <v>7</v>
      </c>
      <c r="AG557" s="136">
        <v>40</v>
      </c>
      <c r="AH557" s="55">
        <v>10</v>
      </c>
      <c r="AI557" s="136">
        <v>125</v>
      </c>
      <c r="AJ557" s="116">
        <f>SUM(AQ557:AU557)</f>
        <v>157</v>
      </c>
      <c r="AK557" s="136" t="s">
        <v>76</v>
      </c>
      <c r="AL557" s="54" t="s">
        <v>76</v>
      </c>
      <c r="AM557" s="55" t="s">
        <v>76</v>
      </c>
      <c r="AN557" s="136" t="s">
        <v>74</v>
      </c>
      <c r="AO557" s="54" t="s">
        <v>74</v>
      </c>
      <c r="AP557" s="55" t="s">
        <v>74</v>
      </c>
      <c r="AQ557" s="142">
        <v>4</v>
      </c>
      <c r="AR557" s="62">
        <v>6</v>
      </c>
      <c r="AS557" s="62">
        <v>32</v>
      </c>
      <c r="AT557" s="62">
        <v>49</v>
      </c>
      <c r="AU557" s="64">
        <v>66</v>
      </c>
      <c r="AV557" s="83">
        <f t="shared" si="159"/>
        <v>0</v>
      </c>
      <c r="AW557" s="80"/>
      <c r="AX557" s="80"/>
      <c r="AY557" s="80"/>
      <c r="AZ557" s="80"/>
      <c r="BA557" s="80"/>
      <c r="BB557" s="80"/>
      <c r="BC557" s="80"/>
      <c r="BD557" s="80"/>
      <c r="BE557" s="81"/>
    </row>
    <row r="558" spans="1:57" s="414" customFormat="1" ht="34" customHeight="1" thickBot="1" x14ac:dyDescent="0.25">
      <c r="A558" s="640"/>
      <c r="B558" s="663"/>
      <c r="C558" s="709"/>
      <c r="D558" s="76" t="s">
        <v>79</v>
      </c>
      <c r="E558" s="698"/>
      <c r="F558" s="701"/>
      <c r="G558" s="148">
        <f t="shared" si="155"/>
        <v>0</v>
      </c>
      <c r="H558" s="155">
        <f t="shared" si="158"/>
        <v>0</v>
      </c>
      <c r="I558" s="156"/>
      <c r="J558" s="156"/>
      <c r="K558" s="156"/>
      <c r="L558" s="157"/>
      <c r="M558" s="85">
        <f t="shared" si="156"/>
        <v>0</v>
      </c>
      <c r="N558" s="86"/>
      <c r="O558" s="86"/>
      <c r="P558" s="86"/>
      <c r="Q558" s="86"/>
      <c r="R558" s="125"/>
      <c r="S558" s="130"/>
      <c r="T558" s="87"/>
      <c r="U558" s="87"/>
      <c r="V558" s="87"/>
      <c r="W558" s="87"/>
      <c r="X558" s="126"/>
      <c r="Y558" s="129"/>
      <c r="Z558" s="124"/>
      <c r="AA558" s="136"/>
      <c r="AB558" s="54"/>
      <c r="AC558" s="54"/>
      <c r="AD558" s="54"/>
      <c r="AE558" s="54"/>
      <c r="AF558" s="55"/>
      <c r="AG558" s="139"/>
      <c r="AH558" s="140"/>
      <c r="AI558" s="137"/>
      <c r="AJ558" s="117">
        <f>SUM(AQ558:AU558)</f>
        <v>0</v>
      </c>
      <c r="AK558" s="137" t="s">
        <v>74</v>
      </c>
      <c r="AL558" s="90" t="s">
        <v>74</v>
      </c>
      <c r="AM558" s="138" t="s">
        <v>74</v>
      </c>
      <c r="AN558" s="137" t="s">
        <v>74</v>
      </c>
      <c r="AO558" s="90" t="s">
        <v>76</v>
      </c>
      <c r="AP558" s="138" t="s">
        <v>76</v>
      </c>
      <c r="AQ558" s="89"/>
      <c r="AR558" s="90"/>
      <c r="AS558" s="90"/>
      <c r="AT558" s="90"/>
      <c r="AU558" s="91"/>
      <c r="AV558" s="92">
        <f t="shared" si="159"/>
        <v>0</v>
      </c>
      <c r="AW558" s="87"/>
      <c r="AX558" s="87"/>
      <c r="AY558" s="87"/>
      <c r="AZ558" s="87"/>
      <c r="BA558" s="87"/>
      <c r="BB558" s="87"/>
      <c r="BC558" s="87"/>
      <c r="BD558" s="87"/>
      <c r="BE558" s="88"/>
    </row>
    <row r="559" spans="1:57" s="414" customFormat="1" ht="34" customHeight="1" x14ac:dyDescent="0.2">
      <c r="A559" s="640"/>
      <c r="B559" s="706" t="s">
        <v>278</v>
      </c>
      <c r="C559" s="710">
        <v>34712085</v>
      </c>
      <c r="D559" s="72" t="s">
        <v>73</v>
      </c>
      <c r="E559" s="696">
        <v>115</v>
      </c>
      <c r="F559" s="699">
        <f>E559-SUM(M559:M563)</f>
        <v>-1</v>
      </c>
      <c r="G559" s="146">
        <f t="shared" si="155"/>
        <v>0</v>
      </c>
      <c r="H559" s="151">
        <f t="shared" si="158"/>
        <v>0</v>
      </c>
      <c r="I559" s="152"/>
      <c r="J559" s="152"/>
      <c r="K559" s="152"/>
      <c r="L559" s="66"/>
      <c r="M559" s="149">
        <f t="shared" si="156"/>
        <v>0</v>
      </c>
      <c r="N559" s="121"/>
      <c r="O559" s="121"/>
      <c r="P559" s="121"/>
      <c r="Q559" s="121"/>
      <c r="R559" s="122"/>
      <c r="S559" s="128"/>
      <c r="T559" s="121"/>
      <c r="U559" s="121"/>
      <c r="V559" s="77"/>
      <c r="W559" s="121"/>
      <c r="X559" s="122"/>
      <c r="Y559" s="128"/>
      <c r="Z559" s="122"/>
      <c r="AA559" s="70"/>
      <c r="AB559" s="77"/>
      <c r="AC559" s="77"/>
      <c r="AD559" s="77"/>
      <c r="AE559" s="77"/>
      <c r="AF559" s="71"/>
      <c r="AG559" s="70"/>
      <c r="AH559" s="71"/>
      <c r="AI559" s="70"/>
      <c r="AJ559" s="115">
        <f>SUM(AN559:AP559)</f>
        <v>0</v>
      </c>
      <c r="AK559" s="70" t="s">
        <v>74</v>
      </c>
      <c r="AL559" s="77" t="s">
        <v>74</v>
      </c>
      <c r="AM559" s="71" t="s">
        <v>74</v>
      </c>
      <c r="AN559" s="70"/>
      <c r="AO559" s="77"/>
      <c r="AP559" s="71"/>
      <c r="AQ559" s="67" t="s">
        <v>74</v>
      </c>
      <c r="AR559" s="68" t="s">
        <v>74</v>
      </c>
      <c r="AS559" s="68" t="s">
        <v>74</v>
      </c>
      <c r="AT559" s="68" t="s">
        <v>74</v>
      </c>
      <c r="AU559" s="69" t="s">
        <v>74</v>
      </c>
      <c r="AV559" s="103">
        <f t="shared" si="159"/>
        <v>0</v>
      </c>
      <c r="AW559" s="93"/>
      <c r="AX559" s="93"/>
      <c r="AY559" s="93"/>
      <c r="AZ559" s="93"/>
      <c r="BA559" s="93"/>
      <c r="BB559" s="93"/>
      <c r="BC559" s="93"/>
      <c r="BD559" s="93"/>
      <c r="BE559" s="78"/>
    </row>
    <row r="560" spans="1:57" s="414" customFormat="1" ht="34" customHeight="1" x14ac:dyDescent="0.2">
      <c r="A560" s="640"/>
      <c r="B560" s="675"/>
      <c r="C560" s="711"/>
      <c r="D560" s="73" t="s">
        <v>75</v>
      </c>
      <c r="E560" s="697"/>
      <c r="F560" s="700"/>
      <c r="G560" s="147">
        <f t="shared" si="155"/>
        <v>0</v>
      </c>
      <c r="H560" s="153">
        <f t="shared" si="158"/>
        <v>0</v>
      </c>
      <c r="I560" s="150"/>
      <c r="J560" s="150"/>
      <c r="K560" s="150"/>
      <c r="L560" s="154"/>
      <c r="M560" s="79">
        <f t="shared" si="156"/>
        <v>0</v>
      </c>
      <c r="N560" s="80"/>
      <c r="O560" s="80"/>
      <c r="P560" s="80"/>
      <c r="Q560" s="80"/>
      <c r="R560" s="124"/>
      <c r="S560" s="129"/>
      <c r="T560" s="54"/>
      <c r="U560" s="54"/>
      <c r="V560" s="80"/>
      <c r="W560" s="80"/>
      <c r="X560" s="124"/>
      <c r="Y560" s="131"/>
      <c r="Z560" s="127"/>
      <c r="AA560" s="134"/>
      <c r="AB560" s="56"/>
      <c r="AC560" s="56"/>
      <c r="AD560" s="56"/>
      <c r="AE560" s="56"/>
      <c r="AF560" s="135"/>
      <c r="AG560" s="136"/>
      <c r="AH560" s="55"/>
      <c r="AI560" s="136"/>
      <c r="AJ560" s="116">
        <f>SUM(AN560:AP560)</f>
        <v>0</v>
      </c>
      <c r="AK560" s="136" t="s">
        <v>76</v>
      </c>
      <c r="AL560" s="54" t="s">
        <v>76</v>
      </c>
      <c r="AM560" s="55" t="s">
        <v>76</v>
      </c>
      <c r="AN560" s="136"/>
      <c r="AO560" s="54"/>
      <c r="AP560" s="55"/>
      <c r="AQ560" s="82" t="s">
        <v>74</v>
      </c>
      <c r="AR560" s="54" t="s">
        <v>74</v>
      </c>
      <c r="AS560" s="54" t="s">
        <v>74</v>
      </c>
      <c r="AT560" s="54" t="s">
        <v>74</v>
      </c>
      <c r="AU560" s="58" t="s">
        <v>74</v>
      </c>
      <c r="AV560" s="83">
        <f t="shared" si="159"/>
        <v>0</v>
      </c>
      <c r="AW560" s="80"/>
      <c r="AX560" s="80"/>
      <c r="AY560" s="80"/>
      <c r="AZ560" s="80"/>
      <c r="BA560" s="80"/>
      <c r="BB560" s="80"/>
      <c r="BC560" s="80"/>
      <c r="BD560" s="80"/>
      <c r="BE560" s="81"/>
    </row>
    <row r="561" spans="1:57" s="414" customFormat="1" ht="34" customHeight="1" x14ac:dyDescent="0.2">
      <c r="A561" s="640"/>
      <c r="B561" s="675"/>
      <c r="C561" s="711"/>
      <c r="D561" s="73" t="s">
        <v>77</v>
      </c>
      <c r="E561" s="697"/>
      <c r="F561" s="700"/>
      <c r="G561" s="147">
        <f t="shared" si="155"/>
        <v>0</v>
      </c>
      <c r="H561" s="153">
        <f t="shared" si="158"/>
        <v>0</v>
      </c>
      <c r="I561" s="150"/>
      <c r="J561" s="150"/>
      <c r="K561" s="150"/>
      <c r="L561" s="154"/>
      <c r="M561" s="79">
        <f t="shared" si="156"/>
        <v>0</v>
      </c>
      <c r="N561" s="80"/>
      <c r="O561" s="80"/>
      <c r="P561" s="80"/>
      <c r="Q561" s="84"/>
      <c r="R561" s="124"/>
      <c r="S561" s="129"/>
      <c r="T561" s="80"/>
      <c r="U561" s="80"/>
      <c r="V561" s="80"/>
      <c r="W561" s="80"/>
      <c r="X561" s="124"/>
      <c r="Y561" s="131"/>
      <c r="Z561" s="127"/>
      <c r="AA561" s="134"/>
      <c r="AB561" s="56"/>
      <c r="AC561" s="56"/>
      <c r="AD561" s="56"/>
      <c r="AE561" s="56"/>
      <c r="AF561" s="135"/>
      <c r="AG561" s="136"/>
      <c r="AH561" s="55"/>
      <c r="AI561" s="136"/>
      <c r="AJ561" s="116">
        <f>SUM(AK561:AM561)</f>
        <v>0</v>
      </c>
      <c r="AK561" s="136"/>
      <c r="AL561" s="54"/>
      <c r="AM561" s="55"/>
      <c r="AN561" s="136" t="s">
        <v>74</v>
      </c>
      <c r="AO561" s="54" t="s">
        <v>74</v>
      </c>
      <c r="AP561" s="55" t="s">
        <v>74</v>
      </c>
      <c r="AQ561" s="82" t="s">
        <v>74</v>
      </c>
      <c r="AR561" s="54" t="s">
        <v>74</v>
      </c>
      <c r="AS561" s="54" t="s">
        <v>74</v>
      </c>
      <c r="AT561" s="54" t="s">
        <v>74</v>
      </c>
      <c r="AU561" s="58" t="s">
        <v>74</v>
      </c>
      <c r="AV561" s="83">
        <f t="shared" si="159"/>
        <v>0</v>
      </c>
      <c r="AW561" s="80"/>
      <c r="AX561" s="80"/>
      <c r="AY561" s="80"/>
      <c r="AZ561" s="80"/>
      <c r="BA561" s="80"/>
      <c r="BB561" s="80"/>
      <c r="BC561" s="80"/>
      <c r="BD561" s="80"/>
      <c r="BE561" s="81"/>
    </row>
    <row r="562" spans="1:57" s="414" customFormat="1" ht="34" customHeight="1" x14ac:dyDescent="0.2">
      <c r="A562" s="640"/>
      <c r="B562" s="675"/>
      <c r="C562" s="711"/>
      <c r="D562" s="73" t="s">
        <v>78</v>
      </c>
      <c r="E562" s="697"/>
      <c r="F562" s="700"/>
      <c r="G562" s="147">
        <f t="shared" si="155"/>
        <v>118</v>
      </c>
      <c r="H562" s="153">
        <f t="shared" si="158"/>
        <v>1</v>
      </c>
      <c r="I562" s="150">
        <v>1</v>
      </c>
      <c r="J562" s="150"/>
      <c r="K562" s="150"/>
      <c r="L562" s="154"/>
      <c r="M562" s="79">
        <f t="shared" si="156"/>
        <v>116</v>
      </c>
      <c r="N562" s="80">
        <v>75</v>
      </c>
      <c r="O562" s="80"/>
      <c r="P562" s="80">
        <v>41</v>
      </c>
      <c r="Q562" s="80"/>
      <c r="R562" s="124"/>
      <c r="S562" s="129"/>
      <c r="T562" s="80"/>
      <c r="U562" s="80"/>
      <c r="V562" s="80">
        <v>75</v>
      </c>
      <c r="W562" s="80"/>
      <c r="X562" s="124">
        <v>41</v>
      </c>
      <c r="Y562" s="131">
        <v>98</v>
      </c>
      <c r="Z562" s="127">
        <v>18</v>
      </c>
      <c r="AA562" s="134"/>
      <c r="AB562" s="56">
        <v>74</v>
      </c>
      <c r="AC562" s="56">
        <v>54</v>
      </c>
      <c r="AD562" s="56">
        <v>9</v>
      </c>
      <c r="AE562" s="56">
        <v>65</v>
      </c>
      <c r="AF562" s="135">
        <v>4</v>
      </c>
      <c r="AG562" s="136">
        <v>42</v>
      </c>
      <c r="AH562" s="55">
        <v>20</v>
      </c>
      <c r="AI562" s="136">
        <v>75</v>
      </c>
      <c r="AJ562" s="116">
        <f>SUM(AQ562:AU562)</f>
        <v>116</v>
      </c>
      <c r="AK562" s="136" t="s">
        <v>76</v>
      </c>
      <c r="AL562" s="54" t="s">
        <v>76</v>
      </c>
      <c r="AM562" s="55" t="s">
        <v>76</v>
      </c>
      <c r="AN562" s="136" t="s">
        <v>74</v>
      </c>
      <c r="AO562" s="54" t="s">
        <v>74</v>
      </c>
      <c r="AP562" s="55" t="s">
        <v>74</v>
      </c>
      <c r="AQ562" s="142">
        <v>15</v>
      </c>
      <c r="AR562" s="62">
        <v>78</v>
      </c>
      <c r="AS562" s="62">
        <v>18</v>
      </c>
      <c r="AT562" s="62">
        <v>5</v>
      </c>
      <c r="AU562" s="64"/>
      <c r="AV562" s="83">
        <f t="shared" si="159"/>
        <v>2</v>
      </c>
      <c r="AW562" s="80"/>
      <c r="AX562" s="80"/>
      <c r="AY562" s="80">
        <v>1</v>
      </c>
      <c r="AZ562" s="80"/>
      <c r="BA562" s="80"/>
      <c r="BB562" s="80"/>
      <c r="BC562" s="80">
        <v>1</v>
      </c>
      <c r="BD562" s="80"/>
      <c r="BE562" s="81"/>
    </row>
    <row r="563" spans="1:57" s="414" customFormat="1" ht="34" customHeight="1" thickBot="1" x14ac:dyDescent="0.25">
      <c r="A563" s="640"/>
      <c r="B563" s="663"/>
      <c r="C563" s="712"/>
      <c r="D563" s="76" t="s">
        <v>79</v>
      </c>
      <c r="E563" s="698"/>
      <c r="F563" s="701"/>
      <c r="G563" s="148">
        <f t="shared" si="155"/>
        <v>0</v>
      </c>
      <c r="H563" s="155">
        <f t="shared" si="158"/>
        <v>0</v>
      </c>
      <c r="I563" s="156"/>
      <c r="J563" s="156"/>
      <c r="K563" s="156"/>
      <c r="L563" s="157"/>
      <c r="M563" s="85">
        <f t="shared" si="156"/>
        <v>0</v>
      </c>
      <c r="N563" s="86"/>
      <c r="O563" s="86"/>
      <c r="P563" s="86"/>
      <c r="Q563" s="86"/>
      <c r="R563" s="125"/>
      <c r="S563" s="130"/>
      <c r="T563" s="87"/>
      <c r="U563" s="87"/>
      <c r="V563" s="87"/>
      <c r="W563" s="87"/>
      <c r="X563" s="126"/>
      <c r="Y563" s="129"/>
      <c r="Z563" s="124"/>
      <c r="AA563" s="136"/>
      <c r="AB563" s="54"/>
      <c r="AC563" s="54"/>
      <c r="AD563" s="54"/>
      <c r="AE563" s="54"/>
      <c r="AF563" s="55"/>
      <c r="AG563" s="139"/>
      <c r="AH563" s="140"/>
      <c r="AI563" s="137"/>
      <c r="AJ563" s="117">
        <f>SUM(AQ563:AU563)</f>
        <v>0</v>
      </c>
      <c r="AK563" s="137" t="s">
        <v>74</v>
      </c>
      <c r="AL563" s="90" t="s">
        <v>74</v>
      </c>
      <c r="AM563" s="138" t="s">
        <v>74</v>
      </c>
      <c r="AN563" s="137" t="s">
        <v>74</v>
      </c>
      <c r="AO563" s="90" t="s">
        <v>76</v>
      </c>
      <c r="AP563" s="138" t="s">
        <v>76</v>
      </c>
      <c r="AQ563" s="89"/>
      <c r="AR563" s="90"/>
      <c r="AS563" s="90"/>
      <c r="AT563" s="90"/>
      <c r="AU563" s="91"/>
      <c r="AV563" s="92">
        <f t="shared" si="159"/>
        <v>0</v>
      </c>
      <c r="AW563" s="87"/>
      <c r="AX563" s="87"/>
      <c r="AY563" s="87"/>
      <c r="AZ563" s="87"/>
      <c r="BA563" s="87"/>
      <c r="BB563" s="87"/>
      <c r="BC563" s="87"/>
      <c r="BD563" s="87"/>
      <c r="BE563" s="88"/>
    </row>
    <row r="564" spans="1:57" s="414" customFormat="1" ht="34" customHeight="1" x14ac:dyDescent="0.2">
      <c r="A564" s="640"/>
      <c r="B564" s="706" t="s">
        <v>279</v>
      </c>
      <c r="C564" s="710">
        <v>1998443</v>
      </c>
      <c r="D564" s="72" t="s">
        <v>73</v>
      </c>
      <c r="E564" s="696">
        <v>60</v>
      </c>
      <c r="F564" s="699">
        <f>E564-SUM(M564:M568)</f>
        <v>-4</v>
      </c>
      <c r="G564" s="146">
        <f t="shared" si="155"/>
        <v>0</v>
      </c>
      <c r="H564" s="151">
        <f t="shared" si="158"/>
        <v>0</v>
      </c>
      <c r="I564" s="152"/>
      <c r="J564" s="152"/>
      <c r="K564" s="152"/>
      <c r="L564" s="66"/>
      <c r="M564" s="149">
        <f t="shared" si="156"/>
        <v>0</v>
      </c>
      <c r="N564" s="121"/>
      <c r="O564" s="121"/>
      <c r="P564" s="121"/>
      <c r="Q564" s="121"/>
      <c r="R564" s="122"/>
      <c r="S564" s="128"/>
      <c r="T564" s="121"/>
      <c r="U564" s="121"/>
      <c r="V564" s="77"/>
      <c r="W564" s="121"/>
      <c r="X564" s="122"/>
      <c r="Y564" s="128"/>
      <c r="Z564" s="122"/>
      <c r="AA564" s="70"/>
      <c r="AB564" s="77"/>
      <c r="AC564" s="77"/>
      <c r="AD564" s="77"/>
      <c r="AE564" s="77"/>
      <c r="AF564" s="71"/>
      <c r="AG564" s="70"/>
      <c r="AH564" s="71"/>
      <c r="AI564" s="70"/>
      <c r="AJ564" s="115">
        <f>SUM(AN564:AP564)</f>
        <v>0</v>
      </c>
      <c r="AK564" s="70" t="s">
        <v>74</v>
      </c>
      <c r="AL564" s="77" t="s">
        <v>74</v>
      </c>
      <c r="AM564" s="71" t="s">
        <v>74</v>
      </c>
      <c r="AN564" s="70"/>
      <c r="AO564" s="77"/>
      <c r="AP564" s="71"/>
      <c r="AQ564" s="67" t="s">
        <v>74</v>
      </c>
      <c r="AR564" s="68" t="s">
        <v>74</v>
      </c>
      <c r="AS564" s="68" t="s">
        <v>74</v>
      </c>
      <c r="AT564" s="68" t="s">
        <v>74</v>
      </c>
      <c r="AU564" s="69" t="s">
        <v>74</v>
      </c>
      <c r="AV564" s="103">
        <f t="shared" si="159"/>
        <v>0</v>
      </c>
      <c r="AW564" s="93"/>
      <c r="AX564" s="93"/>
      <c r="AY564" s="93"/>
      <c r="AZ564" s="93"/>
      <c r="BA564" s="93"/>
      <c r="BB564" s="93"/>
      <c r="BC564" s="93"/>
      <c r="BD564" s="93"/>
      <c r="BE564" s="78"/>
    </row>
    <row r="565" spans="1:57" s="414" customFormat="1" ht="34" customHeight="1" x14ac:dyDescent="0.2">
      <c r="A565" s="640"/>
      <c r="B565" s="675"/>
      <c r="C565" s="711"/>
      <c r="D565" s="73" t="s">
        <v>75</v>
      </c>
      <c r="E565" s="697"/>
      <c r="F565" s="700"/>
      <c r="G565" s="147">
        <f t="shared" si="155"/>
        <v>0</v>
      </c>
      <c r="H565" s="153">
        <f t="shared" si="158"/>
        <v>0</v>
      </c>
      <c r="I565" s="150"/>
      <c r="J565" s="150"/>
      <c r="K565" s="150"/>
      <c r="L565" s="154"/>
      <c r="M565" s="79">
        <f t="shared" si="156"/>
        <v>0</v>
      </c>
      <c r="N565" s="80"/>
      <c r="O565" s="80"/>
      <c r="P565" s="80"/>
      <c r="Q565" s="80"/>
      <c r="R565" s="124"/>
      <c r="S565" s="129"/>
      <c r="T565" s="54"/>
      <c r="U565" s="54"/>
      <c r="V565" s="80"/>
      <c r="W565" s="80"/>
      <c r="X565" s="124"/>
      <c r="Y565" s="131"/>
      <c r="Z565" s="127"/>
      <c r="AA565" s="134"/>
      <c r="AB565" s="56"/>
      <c r="AC565" s="56"/>
      <c r="AD565" s="56"/>
      <c r="AE565" s="56"/>
      <c r="AF565" s="135"/>
      <c r="AG565" s="136"/>
      <c r="AH565" s="55"/>
      <c r="AI565" s="136"/>
      <c r="AJ565" s="116">
        <f>SUM(AN565:AP565)</f>
        <v>0</v>
      </c>
      <c r="AK565" s="136" t="s">
        <v>76</v>
      </c>
      <c r="AL565" s="54" t="s">
        <v>76</v>
      </c>
      <c r="AM565" s="55" t="s">
        <v>76</v>
      </c>
      <c r="AN565" s="136"/>
      <c r="AO565" s="54"/>
      <c r="AP565" s="55"/>
      <c r="AQ565" s="82" t="s">
        <v>74</v>
      </c>
      <c r="AR565" s="54" t="s">
        <v>74</v>
      </c>
      <c r="AS565" s="54" t="s">
        <v>74</v>
      </c>
      <c r="AT565" s="54" t="s">
        <v>74</v>
      </c>
      <c r="AU565" s="58" t="s">
        <v>74</v>
      </c>
      <c r="AV565" s="83">
        <f t="shared" si="159"/>
        <v>0</v>
      </c>
      <c r="AW565" s="80"/>
      <c r="AX565" s="80"/>
      <c r="AY565" s="80"/>
      <c r="AZ565" s="80"/>
      <c r="BA565" s="80"/>
      <c r="BB565" s="80"/>
      <c r="BC565" s="80"/>
      <c r="BD565" s="80"/>
      <c r="BE565" s="81"/>
    </row>
    <row r="566" spans="1:57" s="414" customFormat="1" ht="34" customHeight="1" x14ac:dyDescent="0.2">
      <c r="A566" s="640"/>
      <c r="B566" s="675"/>
      <c r="C566" s="711"/>
      <c r="D566" s="73" t="s">
        <v>77</v>
      </c>
      <c r="E566" s="697"/>
      <c r="F566" s="700"/>
      <c r="G566" s="147">
        <f t="shared" si="155"/>
        <v>0</v>
      </c>
      <c r="H566" s="153">
        <f t="shared" si="158"/>
        <v>0</v>
      </c>
      <c r="I566" s="150"/>
      <c r="J566" s="150"/>
      <c r="K566" s="150"/>
      <c r="L566" s="154"/>
      <c r="M566" s="79">
        <f t="shared" si="156"/>
        <v>0</v>
      </c>
      <c r="N566" s="80"/>
      <c r="O566" s="80"/>
      <c r="P566" s="80"/>
      <c r="Q566" s="84"/>
      <c r="R566" s="124"/>
      <c r="S566" s="129"/>
      <c r="T566" s="80"/>
      <c r="U566" s="80"/>
      <c r="V566" s="80"/>
      <c r="W566" s="80"/>
      <c r="X566" s="124"/>
      <c r="Y566" s="131"/>
      <c r="Z566" s="127"/>
      <c r="AA566" s="134"/>
      <c r="AB566" s="56"/>
      <c r="AC566" s="56"/>
      <c r="AD566" s="56"/>
      <c r="AE566" s="56"/>
      <c r="AF566" s="135"/>
      <c r="AG566" s="136"/>
      <c r="AH566" s="55"/>
      <c r="AI566" s="136"/>
      <c r="AJ566" s="116">
        <f>SUM(AK566:AM566)</f>
        <v>0</v>
      </c>
      <c r="AK566" s="136"/>
      <c r="AL566" s="54"/>
      <c r="AM566" s="55"/>
      <c r="AN566" s="136" t="s">
        <v>74</v>
      </c>
      <c r="AO566" s="54" t="s">
        <v>74</v>
      </c>
      <c r="AP566" s="55" t="s">
        <v>74</v>
      </c>
      <c r="AQ566" s="82" t="s">
        <v>74</v>
      </c>
      <c r="AR566" s="54" t="s">
        <v>74</v>
      </c>
      <c r="AS566" s="54" t="s">
        <v>74</v>
      </c>
      <c r="AT566" s="54" t="s">
        <v>74</v>
      </c>
      <c r="AU566" s="58" t="s">
        <v>74</v>
      </c>
      <c r="AV566" s="83">
        <f t="shared" si="159"/>
        <v>0</v>
      </c>
      <c r="AW566" s="80"/>
      <c r="AX566" s="80"/>
      <c r="AY566" s="80"/>
      <c r="AZ566" s="80"/>
      <c r="BA566" s="80"/>
      <c r="BB566" s="80"/>
      <c r="BC566" s="80"/>
      <c r="BD566" s="80"/>
      <c r="BE566" s="81"/>
    </row>
    <row r="567" spans="1:57" s="414" customFormat="1" ht="34" customHeight="1" x14ac:dyDescent="0.2">
      <c r="A567" s="640"/>
      <c r="B567" s="675"/>
      <c r="C567" s="711"/>
      <c r="D567" s="73" t="s">
        <v>78</v>
      </c>
      <c r="E567" s="697"/>
      <c r="F567" s="700"/>
      <c r="G567" s="147">
        <f t="shared" si="155"/>
        <v>64</v>
      </c>
      <c r="H567" s="153">
        <f t="shared" si="158"/>
        <v>2</v>
      </c>
      <c r="I567" s="150">
        <v>2</v>
      </c>
      <c r="J567" s="150"/>
      <c r="K567" s="150"/>
      <c r="L567" s="154"/>
      <c r="M567" s="79">
        <f t="shared" si="156"/>
        <v>64</v>
      </c>
      <c r="N567" s="80">
        <v>64</v>
      </c>
      <c r="O567" s="80"/>
      <c r="P567" s="80"/>
      <c r="Q567" s="80"/>
      <c r="R567" s="124"/>
      <c r="S567" s="129">
        <v>1</v>
      </c>
      <c r="T567" s="80"/>
      <c r="U567" s="80"/>
      <c r="V567" s="80">
        <v>63</v>
      </c>
      <c r="W567" s="80"/>
      <c r="X567" s="124"/>
      <c r="Y567" s="131">
        <v>60</v>
      </c>
      <c r="Z567" s="127">
        <v>4</v>
      </c>
      <c r="AA567" s="134"/>
      <c r="AB567" s="56">
        <v>31</v>
      </c>
      <c r="AC567" s="56">
        <v>30</v>
      </c>
      <c r="AD567" s="56">
        <v>3</v>
      </c>
      <c r="AE567" s="56">
        <v>62</v>
      </c>
      <c r="AF567" s="135">
        <v>8</v>
      </c>
      <c r="AG567" s="136">
        <v>45</v>
      </c>
      <c r="AH567" s="55">
        <v>23</v>
      </c>
      <c r="AI567" s="136">
        <v>75</v>
      </c>
      <c r="AJ567" s="116">
        <f>SUM(AQ567:AU567)</f>
        <v>64</v>
      </c>
      <c r="AK567" s="136" t="s">
        <v>76</v>
      </c>
      <c r="AL567" s="54" t="s">
        <v>76</v>
      </c>
      <c r="AM567" s="55" t="s">
        <v>76</v>
      </c>
      <c r="AN567" s="136" t="s">
        <v>74</v>
      </c>
      <c r="AO567" s="54" t="s">
        <v>74</v>
      </c>
      <c r="AP567" s="55" t="s">
        <v>74</v>
      </c>
      <c r="AQ567" s="142">
        <v>21</v>
      </c>
      <c r="AR567" s="62">
        <v>14</v>
      </c>
      <c r="AS567" s="62">
        <v>28</v>
      </c>
      <c r="AT567" s="62">
        <v>1</v>
      </c>
      <c r="AU567" s="64"/>
      <c r="AV567" s="83">
        <f t="shared" si="159"/>
        <v>0</v>
      </c>
      <c r="AW567" s="80"/>
      <c r="AX567" s="80"/>
      <c r="AY567" s="80"/>
      <c r="AZ567" s="80"/>
      <c r="BA567" s="80"/>
      <c r="BB567" s="80"/>
      <c r="BC567" s="80"/>
      <c r="BD567" s="80"/>
      <c r="BE567" s="81"/>
    </row>
    <row r="568" spans="1:57" s="414" customFormat="1" ht="34" customHeight="1" thickBot="1" x14ac:dyDescent="0.25">
      <c r="A568" s="640"/>
      <c r="B568" s="663"/>
      <c r="C568" s="712"/>
      <c r="D568" s="76" t="s">
        <v>79</v>
      </c>
      <c r="E568" s="698"/>
      <c r="F568" s="700"/>
      <c r="G568" s="148">
        <f t="shared" si="155"/>
        <v>0</v>
      </c>
      <c r="H568" s="155">
        <f t="shared" si="158"/>
        <v>0</v>
      </c>
      <c r="I568" s="156"/>
      <c r="J568" s="156"/>
      <c r="K568" s="156"/>
      <c r="L568" s="157"/>
      <c r="M568" s="85">
        <f t="shared" si="156"/>
        <v>0</v>
      </c>
      <c r="N568" s="86"/>
      <c r="O568" s="86"/>
      <c r="P568" s="86"/>
      <c r="Q568" s="86"/>
      <c r="R568" s="125"/>
      <c r="S568" s="130"/>
      <c r="T568" s="87"/>
      <c r="U568" s="87"/>
      <c r="V568" s="87"/>
      <c r="W568" s="87"/>
      <c r="X568" s="126"/>
      <c r="Y568" s="129"/>
      <c r="Z568" s="124"/>
      <c r="AA568" s="136"/>
      <c r="AB568" s="54"/>
      <c r="AC568" s="54"/>
      <c r="AD568" s="54"/>
      <c r="AE568" s="54"/>
      <c r="AF568" s="55"/>
      <c r="AG568" s="139"/>
      <c r="AH568" s="140"/>
      <c r="AI568" s="137"/>
      <c r="AJ568" s="117">
        <f>SUM(AQ568:AU568)</f>
        <v>0</v>
      </c>
      <c r="AK568" s="137" t="s">
        <v>74</v>
      </c>
      <c r="AL568" s="90" t="s">
        <v>74</v>
      </c>
      <c r="AM568" s="138" t="s">
        <v>74</v>
      </c>
      <c r="AN568" s="137" t="s">
        <v>74</v>
      </c>
      <c r="AO568" s="90" t="s">
        <v>76</v>
      </c>
      <c r="AP568" s="138" t="s">
        <v>76</v>
      </c>
      <c r="AQ568" s="89"/>
      <c r="AR568" s="90"/>
      <c r="AS568" s="90"/>
      <c r="AT568" s="90"/>
      <c r="AU568" s="91"/>
      <c r="AV568" s="92">
        <f t="shared" si="159"/>
        <v>0</v>
      </c>
      <c r="AW568" s="87"/>
      <c r="AX568" s="87"/>
      <c r="AY568" s="87"/>
      <c r="AZ568" s="87"/>
      <c r="BA568" s="87"/>
      <c r="BB568" s="87"/>
      <c r="BC568" s="87"/>
      <c r="BD568" s="87"/>
      <c r="BE568" s="88"/>
    </row>
    <row r="569" spans="1:57" s="414" customFormat="1" ht="34" customHeight="1" x14ac:dyDescent="0.2">
      <c r="A569" s="640"/>
      <c r="B569" s="706" t="s">
        <v>280</v>
      </c>
      <c r="C569" s="710">
        <v>33850812</v>
      </c>
      <c r="D569" s="72" t="s">
        <v>73</v>
      </c>
      <c r="E569" s="718">
        <v>48</v>
      </c>
      <c r="F569" s="699">
        <f>E569-SUM(M569:M573)</f>
        <v>1</v>
      </c>
      <c r="G569" s="146">
        <f t="shared" si="155"/>
        <v>0</v>
      </c>
      <c r="H569" s="151">
        <f t="shared" ref="H569:H603" si="160">SUM(I569:L569)</f>
        <v>0</v>
      </c>
      <c r="I569" s="152"/>
      <c r="J569" s="152"/>
      <c r="K569" s="152"/>
      <c r="L569" s="66"/>
      <c r="M569" s="149">
        <f t="shared" si="156"/>
        <v>0</v>
      </c>
      <c r="N569" s="121"/>
      <c r="O569" s="121"/>
      <c r="P569" s="121"/>
      <c r="Q569" s="121"/>
      <c r="R569" s="122"/>
      <c r="S569" s="128"/>
      <c r="T569" s="121"/>
      <c r="U569" s="121"/>
      <c r="V569" s="77"/>
      <c r="W569" s="121"/>
      <c r="X569" s="122"/>
      <c r="Y569" s="128"/>
      <c r="Z569" s="122"/>
      <c r="AA569" s="70"/>
      <c r="AB569" s="77"/>
      <c r="AC569" s="77"/>
      <c r="AD569" s="77"/>
      <c r="AE569" s="77"/>
      <c r="AF569" s="71"/>
      <c r="AG569" s="70"/>
      <c r="AH569" s="71"/>
      <c r="AI569" s="70"/>
      <c r="AJ569" s="115">
        <f>SUM(AN569:AP569)</f>
        <v>0</v>
      </c>
      <c r="AK569" s="70" t="s">
        <v>74</v>
      </c>
      <c r="AL569" s="77" t="s">
        <v>74</v>
      </c>
      <c r="AM569" s="71" t="s">
        <v>74</v>
      </c>
      <c r="AN569" s="70"/>
      <c r="AO569" s="77"/>
      <c r="AP569" s="71"/>
      <c r="AQ569" s="67" t="s">
        <v>74</v>
      </c>
      <c r="AR569" s="68" t="s">
        <v>74</v>
      </c>
      <c r="AS569" s="68" t="s">
        <v>74</v>
      </c>
      <c r="AT569" s="68" t="s">
        <v>74</v>
      </c>
      <c r="AU569" s="69" t="s">
        <v>74</v>
      </c>
      <c r="AV569" s="103">
        <f t="shared" ref="AV569:AV603" si="161">SUM(AW569:BE569)</f>
        <v>0</v>
      </c>
      <c r="AW569" s="93"/>
      <c r="AX569" s="93"/>
      <c r="AY569" s="93"/>
      <c r="AZ569" s="93"/>
      <c r="BA569" s="93"/>
      <c r="BB569" s="93"/>
      <c r="BC569" s="93"/>
      <c r="BD569" s="93"/>
      <c r="BE569" s="78"/>
    </row>
    <row r="570" spans="1:57" s="414" customFormat="1" ht="34" customHeight="1" x14ac:dyDescent="0.2">
      <c r="A570" s="640"/>
      <c r="B570" s="675"/>
      <c r="C570" s="711"/>
      <c r="D570" s="73" t="s">
        <v>75</v>
      </c>
      <c r="E570" s="716"/>
      <c r="F570" s="700"/>
      <c r="G570" s="147">
        <f t="shared" si="155"/>
        <v>0</v>
      </c>
      <c r="H570" s="153">
        <f t="shared" si="160"/>
        <v>0</v>
      </c>
      <c r="I570" s="150"/>
      <c r="J570" s="150"/>
      <c r="K570" s="150"/>
      <c r="L570" s="154"/>
      <c r="M570" s="79">
        <f t="shared" si="156"/>
        <v>0</v>
      </c>
      <c r="N570" s="80"/>
      <c r="O570" s="80"/>
      <c r="P570" s="80"/>
      <c r="Q570" s="80"/>
      <c r="R570" s="124"/>
      <c r="S570" s="129"/>
      <c r="T570" s="54"/>
      <c r="U570" s="54"/>
      <c r="V570" s="80"/>
      <c r="W570" s="80"/>
      <c r="X570" s="124"/>
      <c r="Y570" s="131"/>
      <c r="Z570" s="127"/>
      <c r="AA570" s="134"/>
      <c r="AB570" s="56"/>
      <c r="AC570" s="56"/>
      <c r="AD570" s="56"/>
      <c r="AE570" s="56"/>
      <c r="AF570" s="135"/>
      <c r="AG570" s="136"/>
      <c r="AH570" s="55"/>
      <c r="AI570" s="136"/>
      <c r="AJ570" s="116">
        <f>SUM(AN570:AP570)</f>
        <v>0</v>
      </c>
      <c r="AK570" s="136" t="s">
        <v>76</v>
      </c>
      <c r="AL570" s="54" t="s">
        <v>76</v>
      </c>
      <c r="AM570" s="55" t="s">
        <v>76</v>
      </c>
      <c r="AN570" s="136"/>
      <c r="AO570" s="54"/>
      <c r="AP570" s="55"/>
      <c r="AQ570" s="82" t="s">
        <v>74</v>
      </c>
      <c r="AR570" s="54" t="s">
        <v>74</v>
      </c>
      <c r="AS570" s="54" t="s">
        <v>74</v>
      </c>
      <c r="AT570" s="54" t="s">
        <v>74</v>
      </c>
      <c r="AU570" s="58" t="s">
        <v>74</v>
      </c>
      <c r="AV570" s="83">
        <f t="shared" si="161"/>
        <v>0</v>
      </c>
      <c r="AW570" s="80"/>
      <c r="AX570" s="80"/>
      <c r="AY570" s="80"/>
      <c r="AZ570" s="80"/>
      <c r="BA570" s="80"/>
      <c r="BB570" s="80"/>
      <c r="BC570" s="80"/>
      <c r="BD570" s="80"/>
      <c r="BE570" s="81"/>
    </row>
    <row r="571" spans="1:57" s="414" customFormat="1" ht="34" customHeight="1" x14ac:dyDescent="0.2">
      <c r="A571" s="640"/>
      <c r="B571" s="675"/>
      <c r="C571" s="711"/>
      <c r="D571" s="73" t="s">
        <v>77</v>
      </c>
      <c r="E571" s="716"/>
      <c r="F571" s="700"/>
      <c r="G571" s="147">
        <f t="shared" si="155"/>
        <v>0</v>
      </c>
      <c r="H571" s="153">
        <f t="shared" si="160"/>
        <v>0</v>
      </c>
      <c r="I571" s="150"/>
      <c r="J571" s="150"/>
      <c r="K571" s="150"/>
      <c r="L571" s="154"/>
      <c r="M571" s="79">
        <f t="shared" si="156"/>
        <v>0</v>
      </c>
      <c r="N571" s="80"/>
      <c r="O571" s="80"/>
      <c r="P571" s="80"/>
      <c r="Q571" s="84"/>
      <c r="R571" s="124"/>
      <c r="S571" s="129"/>
      <c r="T571" s="80"/>
      <c r="U571" s="80"/>
      <c r="V571" s="80"/>
      <c r="W571" s="80"/>
      <c r="X571" s="124"/>
      <c r="Y571" s="131"/>
      <c r="Z571" s="127"/>
      <c r="AA571" s="134"/>
      <c r="AB571" s="56"/>
      <c r="AC571" s="56"/>
      <c r="AD571" s="56"/>
      <c r="AE571" s="56"/>
      <c r="AF571" s="135"/>
      <c r="AG571" s="136"/>
      <c r="AH571" s="55"/>
      <c r="AI571" s="136"/>
      <c r="AJ571" s="116">
        <f>SUM(AK571:AM571)</f>
        <v>0</v>
      </c>
      <c r="AK571" s="136"/>
      <c r="AL571" s="54"/>
      <c r="AM571" s="55"/>
      <c r="AN571" s="136" t="s">
        <v>74</v>
      </c>
      <c r="AO571" s="54" t="s">
        <v>74</v>
      </c>
      <c r="AP571" s="55" t="s">
        <v>74</v>
      </c>
      <c r="AQ571" s="82" t="s">
        <v>74</v>
      </c>
      <c r="AR571" s="54" t="s">
        <v>74</v>
      </c>
      <c r="AS571" s="54" t="s">
        <v>74</v>
      </c>
      <c r="AT571" s="54" t="s">
        <v>74</v>
      </c>
      <c r="AU571" s="58" t="s">
        <v>74</v>
      </c>
      <c r="AV571" s="83">
        <f t="shared" si="161"/>
        <v>0</v>
      </c>
      <c r="AW571" s="80"/>
      <c r="AX571" s="80"/>
      <c r="AY571" s="80"/>
      <c r="AZ571" s="80"/>
      <c r="BA571" s="80"/>
      <c r="BB571" s="80"/>
      <c r="BC571" s="80"/>
      <c r="BD571" s="80"/>
      <c r="BE571" s="81"/>
    </row>
    <row r="572" spans="1:57" s="414" customFormat="1" ht="34" customHeight="1" x14ac:dyDescent="0.2">
      <c r="A572" s="640"/>
      <c r="B572" s="675"/>
      <c r="C572" s="711"/>
      <c r="D572" s="73" t="s">
        <v>78</v>
      </c>
      <c r="E572" s="716"/>
      <c r="F572" s="700"/>
      <c r="G572" s="147">
        <f t="shared" si="155"/>
        <v>47</v>
      </c>
      <c r="H572" s="153">
        <f t="shared" si="160"/>
        <v>2</v>
      </c>
      <c r="I572" s="150">
        <v>2</v>
      </c>
      <c r="J572" s="150"/>
      <c r="K572" s="150"/>
      <c r="L572" s="154"/>
      <c r="M572" s="79">
        <f t="shared" si="156"/>
        <v>47</v>
      </c>
      <c r="N572" s="80">
        <v>47</v>
      </c>
      <c r="O572" s="80"/>
      <c r="P572" s="80"/>
      <c r="Q572" s="80"/>
      <c r="R572" s="124"/>
      <c r="S572" s="129">
        <v>37</v>
      </c>
      <c r="T572" s="80"/>
      <c r="U572" s="80"/>
      <c r="V572" s="80">
        <v>10</v>
      </c>
      <c r="W572" s="80"/>
      <c r="X572" s="124"/>
      <c r="Y572" s="131">
        <v>42</v>
      </c>
      <c r="Z572" s="127">
        <v>5</v>
      </c>
      <c r="AA572" s="134"/>
      <c r="AB572" s="56">
        <v>25</v>
      </c>
      <c r="AC572" s="56">
        <v>23</v>
      </c>
      <c r="AD572" s="56">
        <v>7</v>
      </c>
      <c r="AE572" s="56">
        <v>7</v>
      </c>
      <c r="AF572" s="135">
        <v>2</v>
      </c>
      <c r="AG572" s="136">
        <v>42</v>
      </c>
      <c r="AH572" s="55">
        <v>20</v>
      </c>
      <c r="AI572" s="136">
        <v>75</v>
      </c>
      <c r="AJ572" s="116">
        <f>SUM(AQ572:AU572)</f>
        <v>47</v>
      </c>
      <c r="AK572" s="136" t="s">
        <v>76</v>
      </c>
      <c r="AL572" s="54" t="s">
        <v>76</v>
      </c>
      <c r="AM572" s="55" t="s">
        <v>76</v>
      </c>
      <c r="AN572" s="136" t="s">
        <v>74</v>
      </c>
      <c r="AO572" s="54" t="s">
        <v>74</v>
      </c>
      <c r="AP572" s="55" t="s">
        <v>74</v>
      </c>
      <c r="AQ572" s="142">
        <v>14</v>
      </c>
      <c r="AR572" s="62">
        <v>10</v>
      </c>
      <c r="AS572" s="62">
        <v>18</v>
      </c>
      <c r="AT572" s="62">
        <v>5</v>
      </c>
      <c r="AU572" s="64"/>
      <c r="AV572" s="83">
        <f t="shared" si="161"/>
        <v>0</v>
      </c>
      <c r="AW572" s="80"/>
      <c r="AX572" s="80"/>
      <c r="AY572" s="80"/>
      <c r="AZ572" s="80"/>
      <c r="BA572" s="80"/>
      <c r="BB572" s="80"/>
      <c r="BC572" s="80"/>
      <c r="BD572" s="80"/>
      <c r="BE572" s="81"/>
    </row>
    <row r="573" spans="1:57" s="414" customFormat="1" ht="34" customHeight="1" thickBot="1" x14ac:dyDescent="0.25">
      <c r="A573" s="640"/>
      <c r="B573" s="663"/>
      <c r="C573" s="712"/>
      <c r="D573" s="76" t="s">
        <v>79</v>
      </c>
      <c r="E573" s="717"/>
      <c r="F573" s="700"/>
      <c r="G573" s="148">
        <f t="shared" si="155"/>
        <v>0</v>
      </c>
      <c r="H573" s="155">
        <f t="shared" si="160"/>
        <v>0</v>
      </c>
      <c r="I573" s="156"/>
      <c r="J573" s="156"/>
      <c r="K573" s="156"/>
      <c r="L573" s="157"/>
      <c r="M573" s="85">
        <f t="shared" si="156"/>
        <v>0</v>
      </c>
      <c r="N573" s="86"/>
      <c r="O573" s="86"/>
      <c r="P573" s="86"/>
      <c r="Q573" s="86"/>
      <c r="R573" s="125"/>
      <c r="S573" s="130"/>
      <c r="T573" s="87"/>
      <c r="U573" s="87"/>
      <c r="V573" s="87"/>
      <c r="W573" s="87"/>
      <c r="X573" s="126"/>
      <c r="Y573" s="129"/>
      <c r="Z573" s="124"/>
      <c r="AA573" s="136"/>
      <c r="AB573" s="54"/>
      <c r="AC573" s="54"/>
      <c r="AD573" s="54"/>
      <c r="AE573" s="54"/>
      <c r="AF573" s="55"/>
      <c r="AG573" s="139"/>
      <c r="AH573" s="140"/>
      <c r="AI573" s="137"/>
      <c r="AJ573" s="117">
        <f>SUM(AQ573:AU573)</f>
        <v>0</v>
      </c>
      <c r="AK573" s="137" t="s">
        <v>74</v>
      </c>
      <c r="AL573" s="90" t="s">
        <v>74</v>
      </c>
      <c r="AM573" s="138" t="s">
        <v>74</v>
      </c>
      <c r="AN573" s="137" t="s">
        <v>74</v>
      </c>
      <c r="AO573" s="90" t="s">
        <v>76</v>
      </c>
      <c r="AP573" s="138" t="s">
        <v>76</v>
      </c>
      <c r="AQ573" s="89"/>
      <c r="AR573" s="90"/>
      <c r="AS573" s="90"/>
      <c r="AT573" s="90"/>
      <c r="AU573" s="91"/>
      <c r="AV573" s="92">
        <f t="shared" si="161"/>
        <v>0</v>
      </c>
      <c r="AW573" s="87"/>
      <c r="AX573" s="87"/>
      <c r="AY573" s="87"/>
      <c r="AZ573" s="87"/>
      <c r="BA573" s="87"/>
      <c r="BB573" s="87"/>
      <c r="BC573" s="87"/>
      <c r="BD573" s="87"/>
      <c r="BE573" s="88"/>
    </row>
    <row r="574" spans="1:57" s="414" customFormat="1" ht="34" customHeight="1" x14ac:dyDescent="0.2">
      <c r="A574" s="640"/>
      <c r="B574" s="706" t="s">
        <v>281</v>
      </c>
      <c r="C574" s="710">
        <v>1998271</v>
      </c>
      <c r="D574" s="72" t="s">
        <v>73</v>
      </c>
      <c r="E574" s="716">
        <v>88</v>
      </c>
      <c r="F574" s="699">
        <v>7</v>
      </c>
      <c r="G574" s="146">
        <f t="shared" si="155"/>
        <v>0</v>
      </c>
      <c r="H574" s="151">
        <f t="shared" si="160"/>
        <v>0</v>
      </c>
      <c r="I574" s="152"/>
      <c r="J574" s="152"/>
      <c r="K574" s="152"/>
      <c r="L574" s="66"/>
      <c r="M574" s="149">
        <f t="shared" si="156"/>
        <v>0</v>
      </c>
      <c r="N574" s="121"/>
      <c r="O574" s="121"/>
      <c r="P574" s="121"/>
      <c r="Q574" s="121"/>
      <c r="R574" s="122"/>
      <c r="S574" s="128"/>
      <c r="T574" s="121"/>
      <c r="U574" s="121"/>
      <c r="V574" s="77"/>
      <c r="W574" s="121"/>
      <c r="X574" s="122"/>
      <c r="Y574" s="128"/>
      <c r="Z574" s="122"/>
      <c r="AA574" s="70"/>
      <c r="AB574" s="77"/>
      <c r="AC574" s="77"/>
      <c r="AD574" s="77"/>
      <c r="AE574" s="77"/>
      <c r="AF574" s="71"/>
      <c r="AG574" s="70"/>
      <c r="AH574" s="71"/>
      <c r="AI574" s="70"/>
      <c r="AJ574" s="115">
        <f>SUM(AN574:AP574)</f>
        <v>0</v>
      </c>
      <c r="AK574" s="70" t="s">
        <v>74</v>
      </c>
      <c r="AL574" s="77" t="s">
        <v>74</v>
      </c>
      <c r="AM574" s="71" t="s">
        <v>74</v>
      </c>
      <c r="AN574" s="70"/>
      <c r="AO574" s="77"/>
      <c r="AP574" s="71"/>
      <c r="AQ574" s="67" t="s">
        <v>74</v>
      </c>
      <c r="AR574" s="68" t="s">
        <v>74</v>
      </c>
      <c r="AS574" s="68" t="s">
        <v>74</v>
      </c>
      <c r="AT574" s="68" t="s">
        <v>74</v>
      </c>
      <c r="AU574" s="69" t="s">
        <v>74</v>
      </c>
      <c r="AV574" s="103">
        <f t="shared" si="161"/>
        <v>0</v>
      </c>
      <c r="AW574" s="93"/>
      <c r="AX574" s="93"/>
      <c r="AY574" s="93"/>
      <c r="AZ574" s="93"/>
      <c r="BA574" s="93"/>
      <c r="BB574" s="93"/>
      <c r="BC574" s="93"/>
      <c r="BD574" s="93"/>
      <c r="BE574" s="78"/>
    </row>
    <row r="575" spans="1:57" s="414" customFormat="1" ht="34" customHeight="1" x14ac:dyDescent="0.2">
      <c r="A575" s="640"/>
      <c r="B575" s="675"/>
      <c r="C575" s="711"/>
      <c r="D575" s="73" t="s">
        <v>75</v>
      </c>
      <c r="E575" s="716"/>
      <c r="F575" s="700"/>
      <c r="G575" s="147">
        <f t="shared" si="155"/>
        <v>0</v>
      </c>
      <c r="H575" s="153">
        <f t="shared" si="160"/>
        <v>0</v>
      </c>
      <c r="I575" s="150"/>
      <c r="J575" s="150"/>
      <c r="K575" s="150"/>
      <c r="L575" s="154"/>
      <c r="M575" s="79">
        <f t="shared" si="156"/>
        <v>0</v>
      </c>
      <c r="N575" s="80"/>
      <c r="O575" s="80"/>
      <c r="P575" s="80"/>
      <c r="Q575" s="80"/>
      <c r="R575" s="124"/>
      <c r="S575" s="129"/>
      <c r="T575" s="54"/>
      <c r="U575" s="54"/>
      <c r="V575" s="80"/>
      <c r="W575" s="80"/>
      <c r="X575" s="124"/>
      <c r="Y575" s="131"/>
      <c r="Z575" s="127"/>
      <c r="AA575" s="134"/>
      <c r="AB575" s="56"/>
      <c r="AC575" s="56"/>
      <c r="AD575" s="56"/>
      <c r="AE575" s="56"/>
      <c r="AF575" s="135"/>
      <c r="AG575" s="136"/>
      <c r="AH575" s="55"/>
      <c r="AI575" s="136"/>
      <c r="AJ575" s="116">
        <f>SUM(AN575:AP575)</f>
        <v>0</v>
      </c>
      <c r="AK575" s="136" t="s">
        <v>76</v>
      </c>
      <c r="AL575" s="54" t="s">
        <v>76</v>
      </c>
      <c r="AM575" s="55" t="s">
        <v>76</v>
      </c>
      <c r="AN575" s="136"/>
      <c r="AO575" s="54"/>
      <c r="AP575" s="55"/>
      <c r="AQ575" s="82" t="s">
        <v>74</v>
      </c>
      <c r="AR575" s="54" t="s">
        <v>74</v>
      </c>
      <c r="AS575" s="54" t="s">
        <v>74</v>
      </c>
      <c r="AT575" s="54" t="s">
        <v>74</v>
      </c>
      <c r="AU575" s="58" t="s">
        <v>74</v>
      </c>
      <c r="AV575" s="83">
        <f t="shared" si="161"/>
        <v>0</v>
      </c>
      <c r="AW575" s="80"/>
      <c r="AX575" s="80"/>
      <c r="AY575" s="80"/>
      <c r="AZ575" s="80"/>
      <c r="BA575" s="80"/>
      <c r="BB575" s="80"/>
      <c r="BC575" s="80"/>
      <c r="BD575" s="80"/>
      <c r="BE575" s="81"/>
    </row>
    <row r="576" spans="1:57" s="414" customFormat="1" ht="34" customHeight="1" x14ac:dyDescent="0.2">
      <c r="A576" s="640"/>
      <c r="B576" s="675"/>
      <c r="C576" s="711"/>
      <c r="D576" s="73" t="s">
        <v>77</v>
      </c>
      <c r="E576" s="716"/>
      <c r="F576" s="700"/>
      <c r="G576" s="147">
        <f t="shared" si="155"/>
        <v>0</v>
      </c>
      <c r="H576" s="153">
        <f t="shared" si="160"/>
        <v>0</v>
      </c>
      <c r="I576" s="150"/>
      <c r="J576" s="150"/>
      <c r="K576" s="150"/>
      <c r="L576" s="154"/>
      <c r="M576" s="79">
        <f t="shared" si="156"/>
        <v>0</v>
      </c>
      <c r="N576" s="80"/>
      <c r="O576" s="80"/>
      <c r="P576" s="80"/>
      <c r="Q576" s="84"/>
      <c r="R576" s="124"/>
      <c r="S576" s="129"/>
      <c r="T576" s="80"/>
      <c r="U576" s="80"/>
      <c r="V576" s="80"/>
      <c r="W576" s="80"/>
      <c r="X576" s="124"/>
      <c r="Y576" s="131"/>
      <c r="Z576" s="127"/>
      <c r="AA576" s="134"/>
      <c r="AB576" s="56"/>
      <c r="AC576" s="56"/>
      <c r="AD576" s="56"/>
      <c r="AE576" s="56"/>
      <c r="AF576" s="135"/>
      <c r="AG576" s="136"/>
      <c r="AH576" s="55"/>
      <c r="AI576" s="136"/>
      <c r="AJ576" s="116">
        <f>SUM(AK576:AM576)</f>
        <v>0</v>
      </c>
      <c r="AK576" s="136"/>
      <c r="AL576" s="54"/>
      <c r="AM576" s="55"/>
      <c r="AN576" s="136" t="s">
        <v>74</v>
      </c>
      <c r="AO576" s="54" t="s">
        <v>74</v>
      </c>
      <c r="AP576" s="55" t="s">
        <v>74</v>
      </c>
      <c r="AQ576" s="82" t="s">
        <v>74</v>
      </c>
      <c r="AR576" s="54" t="s">
        <v>74</v>
      </c>
      <c r="AS576" s="54" t="s">
        <v>74</v>
      </c>
      <c r="AT576" s="54" t="s">
        <v>74</v>
      </c>
      <c r="AU576" s="58" t="s">
        <v>74</v>
      </c>
      <c r="AV576" s="83">
        <f t="shared" si="161"/>
        <v>0</v>
      </c>
      <c r="AW576" s="80"/>
      <c r="AX576" s="80"/>
      <c r="AY576" s="80"/>
      <c r="AZ576" s="80"/>
      <c r="BA576" s="80"/>
      <c r="BB576" s="80"/>
      <c r="BC576" s="80"/>
      <c r="BD576" s="80"/>
      <c r="BE576" s="81"/>
    </row>
    <row r="577" spans="1:57" s="414" customFormat="1" ht="34" customHeight="1" x14ac:dyDescent="0.2">
      <c r="A577" s="640"/>
      <c r="B577" s="675"/>
      <c r="C577" s="711"/>
      <c r="D577" s="73" t="s">
        <v>78</v>
      </c>
      <c r="E577" s="716"/>
      <c r="F577" s="700"/>
      <c r="G577" s="147">
        <f t="shared" si="155"/>
        <v>82</v>
      </c>
      <c r="H577" s="153">
        <f t="shared" si="160"/>
        <v>0</v>
      </c>
      <c r="I577" s="150"/>
      <c r="J577" s="150"/>
      <c r="K577" s="150"/>
      <c r="L577" s="154"/>
      <c r="M577" s="79">
        <f t="shared" si="156"/>
        <v>82</v>
      </c>
      <c r="N577" s="80">
        <v>82</v>
      </c>
      <c r="O577" s="80"/>
      <c r="P577" s="80"/>
      <c r="Q577" s="80"/>
      <c r="R577" s="124"/>
      <c r="S577" s="129"/>
      <c r="T577" s="80"/>
      <c r="U577" s="80"/>
      <c r="V577" s="80">
        <v>82</v>
      </c>
      <c r="W577" s="80"/>
      <c r="X577" s="124"/>
      <c r="Y577" s="131">
        <v>69</v>
      </c>
      <c r="Z577" s="127">
        <v>13</v>
      </c>
      <c r="AA577" s="134"/>
      <c r="AB577" s="56">
        <v>24</v>
      </c>
      <c r="AC577" s="56">
        <v>23</v>
      </c>
      <c r="AD577" s="56">
        <v>4</v>
      </c>
      <c r="AE577" s="56">
        <v>21</v>
      </c>
      <c r="AF577" s="135">
        <v>11</v>
      </c>
      <c r="AG577" s="136">
        <v>43</v>
      </c>
      <c r="AH577" s="55">
        <v>23</v>
      </c>
      <c r="AI577" s="136">
        <v>125</v>
      </c>
      <c r="AJ577" s="116">
        <f>SUM(AQ577:AU577)</f>
        <v>82</v>
      </c>
      <c r="AK577" s="136" t="s">
        <v>76</v>
      </c>
      <c r="AL577" s="54" t="s">
        <v>76</v>
      </c>
      <c r="AM577" s="55" t="s">
        <v>76</v>
      </c>
      <c r="AN577" s="136" t="s">
        <v>74</v>
      </c>
      <c r="AO577" s="54" t="s">
        <v>74</v>
      </c>
      <c r="AP577" s="55" t="s">
        <v>74</v>
      </c>
      <c r="AQ577" s="142">
        <v>4</v>
      </c>
      <c r="AR577" s="62">
        <v>10</v>
      </c>
      <c r="AS577" s="62">
        <v>33</v>
      </c>
      <c r="AT577" s="62">
        <v>18</v>
      </c>
      <c r="AU577" s="64">
        <v>17</v>
      </c>
      <c r="AV577" s="83">
        <f t="shared" si="161"/>
        <v>0</v>
      </c>
      <c r="AW577" s="80"/>
      <c r="AX577" s="80"/>
      <c r="AY577" s="80"/>
      <c r="AZ577" s="80"/>
      <c r="BA577" s="80"/>
      <c r="BB577" s="80"/>
      <c r="BC577" s="80"/>
      <c r="BD577" s="80"/>
      <c r="BE577" s="81"/>
    </row>
    <row r="578" spans="1:57" s="414" customFormat="1" ht="34" customHeight="1" thickBot="1" x14ac:dyDescent="0.25">
      <c r="A578" s="640"/>
      <c r="B578" s="663"/>
      <c r="C578" s="712"/>
      <c r="D578" s="76" t="s">
        <v>79</v>
      </c>
      <c r="E578" s="717"/>
      <c r="F578" s="700"/>
      <c r="G578" s="148">
        <f t="shared" si="155"/>
        <v>0</v>
      </c>
      <c r="H578" s="155">
        <f t="shared" si="160"/>
        <v>0</v>
      </c>
      <c r="I578" s="156"/>
      <c r="J578" s="156"/>
      <c r="K578" s="156"/>
      <c r="L578" s="157"/>
      <c r="M578" s="85">
        <f t="shared" si="156"/>
        <v>0</v>
      </c>
      <c r="N578" s="86"/>
      <c r="O578" s="86"/>
      <c r="P578" s="86"/>
      <c r="Q578" s="86"/>
      <c r="R578" s="125"/>
      <c r="S578" s="130"/>
      <c r="T578" s="87"/>
      <c r="U578" s="87"/>
      <c r="V578" s="87"/>
      <c r="W578" s="87"/>
      <c r="X578" s="126"/>
      <c r="Y578" s="129"/>
      <c r="Z578" s="124"/>
      <c r="AA578" s="136"/>
      <c r="AB578" s="54"/>
      <c r="AC578" s="54"/>
      <c r="AD578" s="54"/>
      <c r="AE578" s="54"/>
      <c r="AF578" s="55"/>
      <c r="AG578" s="139"/>
      <c r="AH578" s="140"/>
      <c r="AI578" s="137"/>
      <c r="AJ578" s="117">
        <f>SUM(AQ578:AU578)</f>
        <v>0</v>
      </c>
      <c r="AK578" s="137" t="s">
        <v>74</v>
      </c>
      <c r="AL578" s="90" t="s">
        <v>74</v>
      </c>
      <c r="AM578" s="138" t="s">
        <v>74</v>
      </c>
      <c r="AN578" s="137" t="s">
        <v>74</v>
      </c>
      <c r="AO578" s="90" t="s">
        <v>76</v>
      </c>
      <c r="AP578" s="138" t="s">
        <v>76</v>
      </c>
      <c r="AQ578" s="89"/>
      <c r="AR578" s="90"/>
      <c r="AS578" s="90"/>
      <c r="AT578" s="90"/>
      <c r="AU578" s="91"/>
      <c r="AV578" s="92">
        <f t="shared" si="161"/>
        <v>0</v>
      </c>
      <c r="AW578" s="87"/>
      <c r="AX578" s="87"/>
      <c r="AY578" s="87"/>
      <c r="AZ578" s="87"/>
      <c r="BA578" s="87"/>
      <c r="BB578" s="87"/>
      <c r="BC578" s="87"/>
      <c r="BD578" s="87"/>
      <c r="BE578" s="88"/>
    </row>
    <row r="579" spans="1:57" s="414" customFormat="1" ht="34" customHeight="1" x14ac:dyDescent="0.2">
      <c r="A579" s="640"/>
      <c r="B579" s="706" t="s">
        <v>282</v>
      </c>
      <c r="C579" s="710">
        <v>1998294</v>
      </c>
      <c r="D579" s="72" t="s">
        <v>73</v>
      </c>
      <c r="E579" s="718">
        <v>37</v>
      </c>
      <c r="F579" s="699">
        <v>0</v>
      </c>
      <c r="G579" s="146">
        <f t="shared" si="155"/>
        <v>0</v>
      </c>
      <c r="H579" s="151">
        <f t="shared" si="160"/>
        <v>0</v>
      </c>
      <c r="I579" s="152"/>
      <c r="J579" s="152"/>
      <c r="K579" s="152"/>
      <c r="L579" s="66"/>
      <c r="M579" s="149">
        <f t="shared" si="156"/>
        <v>0</v>
      </c>
      <c r="N579" s="121"/>
      <c r="O579" s="121"/>
      <c r="P579" s="121"/>
      <c r="Q579" s="121"/>
      <c r="R579" s="122"/>
      <c r="S579" s="128"/>
      <c r="T579" s="121"/>
      <c r="U579" s="121"/>
      <c r="V579" s="77"/>
      <c r="W579" s="121"/>
      <c r="X579" s="122"/>
      <c r="Y579" s="128"/>
      <c r="Z579" s="122"/>
      <c r="AA579" s="70"/>
      <c r="AB579" s="77"/>
      <c r="AC579" s="77"/>
      <c r="AD579" s="77"/>
      <c r="AE579" s="77"/>
      <c r="AF579" s="71"/>
      <c r="AG579" s="70"/>
      <c r="AH579" s="71"/>
      <c r="AI579" s="70"/>
      <c r="AJ579" s="115">
        <f>SUM(AN579:AP579)</f>
        <v>0</v>
      </c>
      <c r="AK579" s="70" t="s">
        <v>74</v>
      </c>
      <c r="AL579" s="77" t="s">
        <v>74</v>
      </c>
      <c r="AM579" s="71" t="s">
        <v>74</v>
      </c>
      <c r="AN579" s="70"/>
      <c r="AO579" s="77"/>
      <c r="AP579" s="71"/>
      <c r="AQ579" s="67" t="s">
        <v>74</v>
      </c>
      <c r="AR579" s="68" t="s">
        <v>74</v>
      </c>
      <c r="AS579" s="68" t="s">
        <v>74</v>
      </c>
      <c r="AT579" s="68" t="s">
        <v>74</v>
      </c>
      <c r="AU579" s="69" t="s">
        <v>74</v>
      </c>
      <c r="AV579" s="103">
        <f t="shared" si="161"/>
        <v>0</v>
      </c>
      <c r="AW579" s="93"/>
      <c r="AX579" s="93"/>
      <c r="AY579" s="93"/>
      <c r="AZ579" s="93"/>
      <c r="BA579" s="93"/>
      <c r="BB579" s="93"/>
      <c r="BC579" s="93"/>
      <c r="BD579" s="93"/>
      <c r="BE579" s="78"/>
    </row>
    <row r="580" spans="1:57" s="414" customFormat="1" ht="34" customHeight="1" x14ac:dyDescent="0.2">
      <c r="A580" s="640"/>
      <c r="B580" s="675"/>
      <c r="C580" s="711"/>
      <c r="D580" s="73" t="s">
        <v>75</v>
      </c>
      <c r="E580" s="716"/>
      <c r="F580" s="700"/>
      <c r="G580" s="147">
        <f t="shared" si="155"/>
        <v>0</v>
      </c>
      <c r="H580" s="153">
        <f t="shared" si="160"/>
        <v>0</v>
      </c>
      <c r="I580" s="150"/>
      <c r="J580" s="150"/>
      <c r="K580" s="150"/>
      <c r="L580" s="154"/>
      <c r="M580" s="79">
        <f t="shared" si="156"/>
        <v>0</v>
      </c>
      <c r="N580" s="80"/>
      <c r="O580" s="80"/>
      <c r="P580" s="80"/>
      <c r="Q580" s="80"/>
      <c r="R580" s="124"/>
      <c r="S580" s="129"/>
      <c r="T580" s="54"/>
      <c r="U580" s="54"/>
      <c r="V580" s="80"/>
      <c r="W580" s="80"/>
      <c r="X580" s="124"/>
      <c r="Y580" s="131"/>
      <c r="Z580" s="127"/>
      <c r="AA580" s="134"/>
      <c r="AB580" s="56"/>
      <c r="AC580" s="56"/>
      <c r="AD580" s="56"/>
      <c r="AE580" s="56"/>
      <c r="AF580" s="135"/>
      <c r="AG580" s="136"/>
      <c r="AH580" s="55"/>
      <c r="AI580" s="136"/>
      <c r="AJ580" s="116">
        <f>SUM(AN580:AP580)</f>
        <v>0</v>
      </c>
      <c r="AK580" s="136" t="s">
        <v>76</v>
      </c>
      <c r="AL580" s="54" t="s">
        <v>76</v>
      </c>
      <c r="AM580" s="55" t="s">
        <v>76</v>
      </c>
      <c r="AN580" s="136"/>
      <c r="AO580" s="54"/>
      <c r="AP580" s="55"/>
      <c r="AQ580" s="82" t="s">
        <v>74</v>
      </c>
      <c r="AR580" s="54" t="s">
        <v>74</v>
      </c>
      <c r="AS580" s="54" t="s">
        <v>74</v>
      </c>
      <c r="AT580" s="54" t="s">
        <v>74</v>
      </c>
      <c r="AU580" s="58" t="s">
        <v>74</v>
      </c>
      <c r="AV580" s="83">
        <f t="shared" si="161"/>
        <v>0</v>
      </c>
      <c r="AW580" s="80"/>
      <c r="AX580" s="80"/>
      <c r="AY580" s="80"/>
      <c r="AZ580" s="80"/>
      <c r="BA580" s="80"/>
      <c r="BB580" s="80"/>
      <c r="BC580" s="80"/>
      <c r="BD580" s="80"/>
      <c r="BE580" s="81"/>
    </row>
    <row r="581" spans="1:57" s="414" customFormat="1" ht="34" customHeight="1" x14ac:dyDescent="0.2">
      <c r="A581" s="640"/>
      <c r="B581" s="675"/>
      <c r="C581" s="711"/>
      <c r="D581" s="73" t="s">
        <v>77</v>
      </c>
      <c r="E581" s="716"/>
      <c r="F581" s="700"/>
      <c r="G581" s="147">
        <f t="shared" si="155"/>
        <v>0</v>
      </c>
      <c r="H581" s="153">
        <f t="shared" si="160"/>
        <v>0</v>
      </c>
      <c r="I581" s="150"/>
      <c r="J581" s="150"/>
      <c r="K581" s="150"/>
      <c r="L581" s="154"/>
      <c r="M581" s="79">
        <f t="shared" si="156"/>
        <v>0</v>
      </c>
      <c r="N581" s="80"/>
      <c r="O581" s="80"/>
      <c r="P581" s="80"/>
      <c r="Q581" s="84"/>
      <c r="R581" s="124"/>
      <c r="S581" s="129"/>
      <c r="T581" s="80"/>
      <c r="U581" s="80"/>
      <c r="V581" s="80"/>
      <c r="W581" s="80"/>
      <c r="X581" s="124"/>
      <c r="Y581" s="131"/>
      <c r="Z581" s="127"/>
      <c r="AA581" s="134"/>
      <c r="AB581" s="56"/>
      <c r="AC581" s="56"/>
      <c r="AD581" s="56"/>
      <c r="AE581" s="56"/>
      <c r="AF581" s="135"/>
      <c r="AG581" s="136"/>
      <c r="AH581" s="55"/>
      <c r="AI581" s="136"/>
      <c r="AJ581" s="116">
        <f>SUM(AK581:AM581)</f>
        <v>0</v>
      </c>
      <c r="AK581" s="136"/>
      <c r="AL581" s="54"/>
      <c r="AM581" s="55"/>
      <c r="AN581" s="136" t="s">
        <v>74</v>
      </c>
      <c r="AO581" s="54" t="s">
        <v>74</v>
      </c>
      <c r="AP581" s="55" t="s">
        <v>74</v>
      </c>
      <c r="AQ581" s="82" t="s">
        <v>74</v>
      </c>
      <c r="AR581" s="54" t="s">
        <v>74</v>
      </c>
      <c r="AS581" s="54" t="s">
        <v>74</v>
      </c>
      <c r="AT581" s="54" t="s">
        <v>74</v>
      </c>
      <c r="AU581" s="58" t="s">
        <v>74</v>
      </c>
      <c r="AV581" s="83">
        <f t="shared" si="161"/>
        <v>0</v>
      </c>
      <c r="AW581" s="80"/>
      <c r="AX581" s="80"/>
      <c r="AY581" s="80"/>
      <c r="AZ581" s="80"/>
      <c r="BA581" s="80"/>
      <c r="BB581" s="80"/>
      <c r="BC581" s="80"/>
      <c r="BD581" s="80"/>
      <c r="BE581" s="81"/>
    </row>
    <row r="582" spans="1:57" s="414" customFormat="1" ht="34" customHeight="1" x14ac:dyDescent="0.2">
      <c r="A582" s="640"/>
      <c r="B582" s="675"/>
      <c r="C582" s="711"/>
      <c r="D582" s="73" t="s">
        <v>78</v>
      </c>
      <c r="E582" s="716"/>
      <c r="F582" s="700"/>
      <c r="G582" s="147">
        <f t="shared" si="155"/>
        <v>38</v>
      </c>
      <c r="H582" s="153">
        <f t="shared" si="160"/>
        <v>1</v>
      </c>
      <c r="I582" s="150">
        <v>1</v>
      </c>
      <c r="J582" s="150"/>
      <c r="K582" s="150"/>
      <c r="L582" s="154"/>
      <c r="M582" s="79">
        <f t="shared" si="156"/>
        <v>38</v>
      </c>
      <c r="N582" s="80">
        <v>38</v>
      </c>
      <c r="O582" s="80"/>
      <c r="P582" s="80"/>
      <c r="Q582" s="80"/>
      <c r="R582" s="124"/>
      <c r="S582" s="129">
        <v>1</v>
      </c>
      <c r="T582" s="80"/>
      <c r="U582" s="80"/>
      <c r="V582" s="80">
        <v>37</v>
      </c>
      <c r="W582" s="80"/>
      <c r="X582" s="124"/>
      <c r="Y582" s="131">
        <v>33</v>
      </c>
      <c r="Z582" s="127">
        <v>5</v>
      </c>
      <c r="AA582" s="134"/>
      <c r="AB582" s="56">
        <v>10</v>
      </c>
      <c r="AC582" s="56">
        <v>10</v>
      </c>
      <c r="AD582" s="56">
        <v>2</v>
      </c>
      <c r="AE582" s="56">
        <v>38</v>
      </c>
      <c r="AF582" s="135">
        <v>6</v>
      </c>
      <c r="AG582" s="136">
        <v>45</v>
      </c>
      <c r="AH582" s="55">
        <v>17</v>
      </c>
      <c r="AI582" s="136">
        <v>115</v>
      </c>
      <c r="AJ582" s="116">
        <f>SUM(AQ582:AU582)</f>
        <v>38</v>
      </c>
      <c r="AK582" s="136" t="s">
        <v>76</v>
      </c>
      <c r="AL582" s="54" t="s">
        <v>76</v>
      </c>
      <c r="AM582" s="55" t="s">
        <v>76</v>
      </c>
      <c r="AN582" s="136" t="s">
        <v>74</v>
      </c>
      <c r="AO582" s="54" t="s">
        <v>74</v>
      </c>
      <c r="AP582" s="55" t="s">
        <v>74</v>
      </c>
      <c r="AQ582" s="142"/>
      <c r="AR582" s="62">
        <v>1</v>
      </c>
      <c r="AS582" s="62">
        <v>28</v>
      </c>
      <c r="AT582" s="62">
        <v>4</v>
      </c>
      <c r="AU582" s="64">
        <v>5</v>
      </c>
      <c r="AV582" s="83">
        <f t="shared" si="161"/>
        <v>0</v>
      </c>
      <c r="AW582" s="80"/>
      <c r="AX582" s="80"/>
      <c r="AY582" s="80"/>
      <c r="AZ582" s="80"/>
      <c r="BA582" s="80"/>
      <c r="BB582" s="80"/>
      <c r="BC582" s="80"/>
      <c r="BD582" s="80"/>
      <c r="BE582" s="81"/>
    </row>
    <row r="583" spans="1:57" s="414" customFormat="1" ht="34" customHeight="1" thickBot="1" x14ac:dyDescent="0.25">
      <c r="A583" s="640"/>
      <c r="B583" s="663"/>
      <c r="C583" s="712"/>
      <c r="D583" s="76" t="s">
        <v>79</v>
      </c>
      <c r="E583" s="717"/>
      <c r="F583" s="700"/>
      <c r="G583" s="148">
        <f t="shared" si="155"/>
        <v>0</v>
      </c>
      <c r="H583" s="155">
        <f t="shared" si="160"/>
        <v>0</v>
      </c>
      <c r="I583" s="156"/>
      <c r="J583" s="156"/>
      <c r="K583" s="156"/>
      <c r="L583" s="157"/>
      <c r="M583" s="85">
        <f t="shared" si="156"/>
        <v>0</v>
      </c>
      <c r="N583" s="86"/>
      <c r="O583" s="86"/>
      <c r="P583" s="86"/>
      <c r="Q583" s="86"/>
      <c r="R583" s="125"/>
      <c r="S583" s="130"/>
      <c r="T583" s="87"/>
      <c r="U583" s="87"/>
      <c r="V583" s="87"/>
      <c r="W583" s="87"/>
      <c r="X583" s="126"/>
      <c r="Y583" s="129"/>
      <c r="Z583" s="124"/>
      <c r="AA583" s="136"/>
      <c r="AB583" s="54"/>
      <c r="AC583" s="54"/>
      <c r="AD583" s="54"/>
      <c r="AE583" s="54"/>
      <c r="AF583" s="55"/>
      <c r="AG583" s="139"/>
      <c r="AH583" s="140"/>
      <c r="AI583" s="137"/>
      <c r="AJ583" s="117">
        <f>SUM(AQ583:AU583)</f>
        <v>0</v>
      </c>
      <c r="AK583" s="137" t="s">
        <v>74</v>
      </c>
      <c r="AL583" s="90" t="s">
        <v>74</v>
      </c>
      <c r="AM583" s="138" t="s">
        <v>74</v>
      </c>
      <c r="AN583" s="137" t="s">
        <v>74</v>
      </c>
      <c r="AO583" s="90" t="s">
        <v>76</v>
      </c>
      <c r="AP583" s="138" t="s">
        <v>76</v>
      </c>
      <c r="AQ583" s="89"/>
      <c r="AR583" s="90"/>
      <c r="AS583" s="90"/>
      <c r="AT583" s="90"/>
      <c r="AU583" s="91"/>
      <c r="AV583" s="92">
        <f t="shared" si="161"/>
        <v>0</v>
      </c>
      <c r="AW583" s="87"/>
      <c r="AX583" s="87"/>
      <c r="AY583" s="87"/>
      <c r="AZ583" s="87"/>
      <c r="BA583" s="87"/>
      <c r="BB583" s="87"/>
      <c r="BC583" s="87"/>
      <c r="BD583" s="87"/>
      <c r="BE583" s="88"/>
    </row>
    <row r="584" spans="1:57" s="414" customFormat="1" ht="34" customHeight="1" x14ac:dyDescent="0.2">
      <c r="A584" s="640"/>
      <c r="B584" s="706" t="s">
        <v>283</v>
      </c>
      <c r="C584" s="710">
        <v>1998288</v>
      </c>
      <c r="D584" s="72" t="s">
        <v>73</v>
      </c>
      <c r="E584" s="718">
        <v>21</v>
      </c>
      <c r="F584" s="699">
        <v>0</v>
      </c>
      <c r="G584" s="146">
        <f t="shared" si="155"/>
        <v>0</v>
      </c>
      <c r="H584" s="151">
        <f t="shared" si="160"/>
        <v>0</v>
      </c>
      <c r="I584" s="152"/>
      <c r="J584" s="152"/>
      <c r="K584" s="152"/>
      <c r="L584" s="66"/>
      <c r="M584" s="149">
        <f t="shared" si="156"/>
        <v>0</v>
      </c>
      <c r="N584" s="121"/>
      <c r="O584" s="121"/>
      <c r="P584" s="121"/>
      <c r="Q584" s="121"/>
      <c r="R584" s="122"/>
      <c r="S584" s="128"/>
      <c r="T584" s="121"/>
      <c r="U584" s="121"/>
      <c r="V584" s="77"/>
      <c r="W584" s="121"/>
      <c r="X584" s="122"/>
      <c r="Y584" s="128"/>
      <c r="Z584" s="122"/>
      <c r="AA584" s="70"/>
      <c r="AB584" s="77"/>
      <c r="AC584" s="77"/>
      <c r="AD584" s="77"/>
      <c r="AE584" s="77"/>
      <c r="AF584" s="71"/>
      <c r="AG584" s="70"/>
      <c r="AH584" s="71"/>
      <c r="AI584" s="70"/>
      <c r="AJ584" s="115">
        <f>SUM(AN584:AP584)</f>
        <v>0</v>
      </c>
      <c r="AK584" s="70" t="s">
        <v>74</v>
      </c>
      <c r="AL584" s="77" t="s">
        <v>74</v>
      </c>
      <c r="AM584" s="71" t="s">
        <v>74</v>
      </c>
      <c r="AN584" s="70"/>
      <c r="AO584" s="77"/>
      <c r="AP584" s="71"/>
      <c r="AQ584" s="67" t="s">
        <v>74</v>
      </c>
      <c r="AR584" s="68" t="s">
        <v>74</v>
      </c>
      <c r="AS584" s="68" t="s">
        <v>74</v>
      </c>
      <c r="AT584" s="68" t="s">
        <v>74</v>
      </c>
      <c r="AU584" s="69" t="s">
        <v>74</v>
      </c>
      <c r="AV584" s="103">
        <f t="shared" si="161"/>
        <v>0</v>
      </c>
      <c r="AW584" s="93"/>
      <c r="AX584" s="93"/>
      <c r="AY584" s="93"/>
      <c r="AZ584" s="93"/>
      <c r="BA584" s="93"/>
      <c r="BB584" s="93"/>
      <c r="BC584" s="93"/>
      <c r="BD584" s="93"/>
      <c r="BE584" s="78"/>
    </row>
    <row r="585" spans="1:57" s="414" customFormat="1" ht="34" customHeight="1" x14ac:dyDescent="0.2">
      <c r="A585" s="640"/>
      <c r="B585" s="675"/>
      <c r="C585" s="711"/>
      <c r="D585" s="73" t="s">
        <v>75</v>
      </c>
      <c r="E585" s="716"/>
      <c r="F585" s="700"/>
      <c r="G585" s="147">
        <f t="shared" si="155"/>
        <v>0</v>
      </c>
      <c r="H585" s="153">
        <f t="shared" si="160"/>
        <v>0</v>
      </c>
      <c r="I585" s="150"/>
      <c r="J585" s="150"/>
      <c r="K585" s="150"/>
      <c r="L585" s="154"/>
      <c r="M585" s="79">
        <f t="shared" si="156"/>
        <v>0</v>
      </c>
      <c r="N585" s="80"/>
      <c r="O585" s="80"/>
      <c r="P585" s="80"/>
      <c r="Q585" s="80"/>
      <c r="R585" s="124"/>
      <c r="S585" s="129"/>
      <c r="T585" s="54"/>
      <c r="U585" s="54"/>
      <c r="V585" s="80"/>
      <c r="W585" s="80"/>
      <c r="X585" s="124"/>
      <c r="Y585" s="131"/>
      <c r="Z585" s="127"/>
      <c r="AA585" s="134"/>
      <c r="AB585" s="56"/>
      <c r="AC585" s="56"/>
      <c r="AD585" s="56"/>
      <c r="AE585" s="56"/>
      <c r="AF585" s="135"/>
      <c r="AG585" s="136"/>
      <c r="AH585" s="55"/>
      <c r="AI585" s="136"/>
      <c r="AJ585" s="116">
        <f>SUM(AN585:AP585)</f>
        <v>0</v>
      </c>
      <c r="AK585" s="136" t="s">
        <v>76</v>
      </c>
      <c r="AL585" s="54" t="s">
        <v>76</v>
      </c>
      <c r="AM585" s="55" t="s">
        <v>76</v>
      </c>
      <c r="AN585" s="136"/>
      <c r="AO585" s="54"/>
      <c r="AP585" s="55"/>
      <c r="AQ585" s="82" t="s">
        <v>74</v>
      </c>
      <c r="AR585" s="54" t="s">
        <v>74</v>
      </c>
      <c r="AS585" s="54" t="s">
        <v>74</v>
      </c>
      <c r="AT585" s="54" t="s">
        <v>74</v>
      </c>
      <c r="AU585" s="58" t="s">
        <v>74</v>
      </c>
      <c r="AV585" s="83">
        <f t="shared" si="161"/>
        <v>0</v>
      </c>
      <c r="AW585" s="80"/>
      <c r="AX585" s="80"/>
      <c r="AY585" s="80"/>
      <c r="AZ585" s="80"/>
      <c r="BA585" s="80"/>
      <c r="BB585" s="80"/>
      <c r="BC585" s="80"/>
      <c r="BD585" s="80"/>
      <c r="BE585" s="81"/>
    </row>
    <row r="586" spans="1:57" s="414" customFormat="1" ht="34" customHeight="1" x14ac:dyDescent="0.2">
      <c r="A586" s="640"/>
      <c r="B586" s="675"/>
      <c r="C586" s="711"/>
      <c r="D586" s="73" t="s">
        <v>77</v>
      </c>
      <c r="E586" s="716"/>
      <c r="F586" s="700"/>
      <c r="G586" s="147">
        <f t="shared" ref="G586:G649" si="162">SUM(M586,AV586)</f>
        <v>0</v>
      </c>
      <c r="H586" s="153">
        <f t="shared" si="160"/>
        <v>0</v>
      </c>
      <c r="I586" s="150"/>
      <c r="J586" s="150"/>
      <c r="K586" s="150"/>
      <c r="L586" s="154"/>
      <c r="M586" s="79">
        <f t="shared" ref="M586:M649" si="163">IF(AND(SUM(N586:R586)=SUM(Y586:Z586),SUM(S586:X586)=SUM(Y586:Z586)),SUM(N586:R586),"ПЕРЕВІРТЕ ПРАВИЛЬНІСТЬ ДАНИХ")</f>
        <v>0</v>
      </c>
      <c r="N586" s="80"/>
      <c r="O586" s="80"/>
      <c r="P586" s="80"/>
      <c r="Q586" s="84"/>
      <c r="R586" s="124"/>
      <c r="S586" s="129"/>
      <c r="T586" s="80"/>
      <c r="U586" s="80"/>
      <c r="V586" s="80"/>
      <c r="W586" s="80"/>
      <c r="X586" s="124"/>
      <c r="Y586" s="131"/>
      <c r="Z586" s="127"/>
      <c r="AA586" s="134"/>
      <c r="AB586" s="56"/>
      <c r="AC586" s="56"/>
      <c r="AD586" s="56"/>
      <c r="AE586" s="56"/>
      <c r="AF586" s="135"/>
      <c r="AG586" s="136"/>
      <c r="AH586" s="55"/>
      <c r="AI586" s="136"/>
      <c r="AJ586" s="116">
        <f>SUM(AK586:AM586)</f>
        <v>0</v>
      </c>
      <c r="AK586" s="136"/>
      <c r="AL586" s="54"/>
      <c r="AM586" s="55"/>
      <c r="AN586" s="136" t="s">
        <v>74</v>
      </c>
      <c r="AO586" s="54" t="s">
        <v>74</v>
      </c>
      <c r="AP586" s="55" t="s">
        <v>74</v>
      </c>
      <c r="AQ586" s="82" t="s">
        <v>74</v>
      </c>
      <c r="AR586" s="54" t="s">
        <v>74</v>
      </c>
      <c r="AS586" s="54" t="s">
        <v>74</v>
      </c>
      <c r="AT586" s="54" t="s">
        <v>74</v>
      </c>
      <c r="AU586" s="58" t="s">
        <v>74</v>
      </c>
      <c r="AV586" s="83">
        <f t="shared" si="161"/>
        <v>0</v>
      </c>
      <c r="AW586" s="80"/>
      <c r="AX586" s="80"/>
      <c r="AY586" s="80"/>
      <c r="AZ586" s="80"/>
      <c r="BA586" s="80"/>
      <c r="BB586" s="80"/>
      <c r="BC586" s="80"/>
      <c r="BD586" s="80"/>
      <c r="BE586" s="81"/>
    </row>
    <row r="587" spans="1:57" s="414" customFormat="1" ht="34" customHeight="1" x14ac:dyDescent="0.2">
      <c r="A587" s="640"/>
      <c r="B587" s="675"/>
      <c r="C587" s="711"/>
      <c r="D587" s="73" t="s">
        <v>78</v>
      </c>
      <c r="E587" s="716"/>
      <c r="F587" s="700"/>
      <c r="G587" s="147">
        <f t="shared" si="162"/>
        <v>22</v>
      </c>
      <c r="H587" s="153">
        <f t="shared" si="160"/>
        <v>0</v>
      </c>
      <c r="I587" s="150"/>
      <c r="J587" s="150"/>
      <c r="K587" s="150"/>
      <c r="L587" s="154"/>
      <c r="M587" s="79">
        <f t="shared" si="163"/>
        <v>22</v>
      </c>
      <c r="N587" s="80">
        <v>22</v>
      </c>
      <c r="O587" s="80"/>
      <c r="P587" s="80"/>
      <c r="Q587" s="80"/>
      <c r="R587" s="124"/>
      <c r="S587" s="129">
        <v>4</v>
      </c>
      <c r="T587" s="80"/>
      <c r="U587" s="80"/>
      <c r="V587" s="80">
        <v>18</v>
      </c>
      <c r="W587" s="80"/>
      <c r="X587" s="124"/>
      <c r="Y587" s="131">
        <v>18</v>
      </c>
      <c r="Z587" s="127">
        <v>4</v>
      </c>
      <c r="AA587" s="134"/>
      <c r="AB587" s="56">
        <v>11</v>
      </c>
      <c r="AC587" s="56">
        <v>10</v>
      </c>
      <c r="AD587" s="56">
        <v>7</v>
      </c>
      <c r="AE587" s="56">
        <v>9</v>
      </c>
      <c r="AF587" s="135">
        <v>1</v>
      </c>
      <c r="AG587" s="136">
        <v>44</v>
      </c>
      <c r="AH587" s="55">
        <v>19</v>
      </c>
      <c r="AI587" s="136">
        <v>95</v>
      </c>
      <c r="AJ587" s="116">
        <f>SUM(AQ587:AU587)</f>
        <v>22</v>
      </c>
      <c r="AK587" s="136" t="s">
        <v>76</v>
      </c>
      <c r="AL587" s="54" t="s">
        <v>76</v>
      </c>
      <c r="AM587" s="55" t="s">
        <v>76</v>
      </c>
      <c r="AN587" s="136" t="s">
        <v>74</v>
      </c>
      <c r="AO587" s="54" t="s">
        <v>74</v>
      </c>
      <c r="AP587" s="55" t="s">
        <v>74</v>
      </c>
      <c r="AQ587" s="142">
        <v>1</v>
      </c>
      <c r="AR587" s="62">
        <v>3</v>
      </c>
      <c r="AS587" s="62">
        <v>15</v>
      </c>
      <c r="AT587" s="62">
        <v>3</v>
      </c>
      <c r="AU587" s="64"/>
      <c r="AV587" s="83">
        <f t="shared" si="161"/>
        <v>0</v>
      </c>
      <c r="AW587" s="80"/>
      <c r="AX587" s="80"/>
      <c r="AY587" s="80"/>
      <c r="AZ587" s="80"/>
      <c r="BA587" s="80"/>
      <c r="BB587" s="80"/>
      <c r="BC587" s="80"/>
      <c r="BD587" s="80"/>
      <c r="BE587" s="81"/>
    </row>
    <row r="588" spans="1:57" s="414" customFormat="1" ht="34" customHeight="1" thickBot="1" x14ac:dyDescent="0.25">
      <c r="A588" s="640"/>
      <c r="B588" s="663"/>
      <c r="C588" s="712"/>
      <c r="D588" s="76" t="s">
        <v>79</v>
      </c>
      <c r="E588" s="717"/>
      <c r="F588" s="700"/>
      <c r="G588" s="148">
        <f t="shared" si="162"/>
        <v>0</v>
      </c>
      <c r="H588" s="155">
        <f t="shared" si="160"/>
        <v>0</v>
      </c>
      <c r="I588" s="156"/>
      <c r="J588" s="156"/>
      <c r="K588" s="156"/>
      <c r="L588" s="157"/>
      <c r="M588" s="85">
        <f t="shared" si="163"/>
        <v>0</v>
      </c>
      <c r="N588" s="86"/>
      <c r="O588" s="86"/>
      <c r="P588" s="86"/>
      <c r="Q588" s="86"/>
      <c r="R588" s="125"/>
      <c r="S588" s="130"/>
      <c r="T588" s="87"/>
      <c r="U588" s="87"/>
      <c r="V588" s="87"/>
      <c r="W588" s="87"/>
      <c r="X588" s="126"/>
      <c r="Y588" s="129"/>
      <c r="Z588" s="124"/>
      <c r="AA588" s="136"/>
      <c r="AB588" s="54"/>
      <c r="AC588" s="54"/>
      <c r="AD588" s="54"/>
      <c r="AE588" s="54"/>
      <c r="AF588" s="55"/>
      <c r="AG588" s="139"/>
      <c r="AH588" s="140"/>
      <c r="AI588" s="137"/>
      <c r="AJ588" s="117">
        <f>SUM(AQ588:AU588)</f>
        <v>0</v>
      </c>
      <c r="AK588" s="137" t="s">
        <v>74</v>
      </c>
      <c r="AL588" s="90" t="s">
        <v>74</v>
      </c>
      <c r="AM588" s="138" t="s">
        <v>74</v>
      </c>
      <c r="AN588" s="137" t="s">
        <v>74</v>
      </c>
      <c r="AO588" s="90" t="s">
        <v>76</v>
      </c>
      <c r="AP588" s="138" t="s">
        <v>76</v>
      </c>
      <c r="AQ588" s="89"/>
      <c r="AR588" s="90"/>
      <c r="AS588" s="90"/>
      <c r="AT588" s="90"/>
      <c r="AU588" s="91"/>
      <c r="AV588" s="92">
        <f t="shared" si="161"/>
        <v>0</v>
      </c>
      <c r="AW588" s="87"/>
      <c r="AX588" s="87"/>
      <c r="AY588" s="87"/>
      <c r="AZ588" s="87"/>
      <c r="BA588" s="87"/>
      <c r="BB588" s="87"/>
      <c r="BC588" s="87"/>
      <c r="BD588" s="87"/>
      <c r="BE588" s="88"/>
    </row>
    <row r="589" spans="1:57" s="414" customFormat="1" ht="34" customHeight="1" x14ac:dyDescent="0.2">
      <c r="A589" s="640"/>
      <c r="B589" s="706" t="s">
        <v>284</v>
      </c>
      <c r="C589" s="710">
        <v>1998265</v>
      </c>
      <c r="D589" s="72" t="s">
        <v>73</v>
      </c>
      <c r="E589" s="718">
        <v>24</v>
      </c>
      <c r="F589" s="699">
        <v>2</v>
      </c>
      <c r="G589" s="146">
        <f t="shared" si="162"/>
        <v>0</v>
      </c>
      <c r="H589" s="151">
        <f t="shared" si="160"/>
        <v>0</v>
      </c>
      <c r="I589" s="152"/>
      <c r="J589" s="152"/>
      <c r="K589" s="152"/>
      <c r="L589" s="66"/>
      <c r="M589" s="149">
        <f t="shared" si="163"/>
        <v>0</v>
      </c>
      <c r="N589" s="121"/>
      <c r="O589" s="121"/>
      <c r="P589" s="121"/>
      <c r="Q589" s="121"/>
      <c r="R589" s="122"/>
      <c r="S589" s="128"/>
      <c r="T589" s="121"/>
      <c r="U589" s="121"/>
      <c r="V589" s="77"/>
      <c r="W589" s="121"/>
      <c r="X589" s="122"/>
      <c r="Y589" s="128"/>
      <c r="Z589" s="122"/>
      <c r="AA589" s="70"/>
      <c r="AB589" s="77"/>
      <c r="AC589" s="77"/>
      <c r="AD589" s="77"/>
      <c r="AE589" s="77"/>
      <c r="AF589" s="71"/>
      <c r="AG589" s="70"/>
      <c r="AH589" s="71"/>
      <c r="AI589" s="70"/>
      <c r="AJ589" s="115">
        <f>SUM(AN589:AP589)</f>
        <v>0</v>
      </c>
      <c r="AK589" s="70" t="s">
        <v>74</v>
      </c>
      <c r="AL589" s="77" t="s">
        <v>74</v>
      </c>
      <c r="AM589" s="71" t="s">
        <v>74</v>
      </c>
      <c r="AN589" s="70"/>
      <c r="AO589" s="77"/>
      <c r="AP589" s="71"/>
      <c r="AQ589" s="67" t="s">
        <v>74</v>
      </c>
      <c r="AR589" s="68" t="s">
        <v>74</v>
      </c>
      <c r="AS589" s="68" t="s">
        <v>74</v>
      </c>
      <c r="AT589" s="68" t="s">
        <v>74</v>
      </c>
      <c r="AU589" s="69" t="s">
        <v>74</v>
      </c>
      <c r="AV589" s="103">
        <f t="shared" si="161"/>
        <v>0</v>
      </c>
      <c r="AW589" s="93"/>
      <c r="AX589" s="93"/>
      <c r="AY589" s="93"/>
      <c r="AZ589" s="93"/>
      <c r="BA589" s="93"/>
      <c r="BB589" s="93"/>
      <c r="BC589" s="93"/>
      <c r="BD589" s="93"/>
      <c r="BE589" s="78"/>
    </row>
    <row r="590" spans="1:57" s="414" customFormat="1" ht="34" customHeight="1" x14ac:dyDescent="0.2">
      <c r="A590" s="640"/>
      <c r="B590" s="675"/>
      <c r="C590" s="711"/>
      <c r="D590" s="73" t="s">
        <v>75</v>
      </c>
      <c r="E590" s="716"/>
      <c r="F590" s="700"/>
      <c r="G590" s="147">
        <f t="shared" si="162"/>
        <v>0</v>
      </c>
      <c r="H590" s="153">
        <f t="shared" si="160"/>
        <v>0</v>
      </c>
      <c r="I590" s="150"/>
      <c r="J590" s="150"/>
      <c r="K590" s="150"/>
      <c r="L590" s="154"/>
      <c r="M590" s="79">
        <f t="shared" si="163"/>
        <v>0</v>
      </c>
      <c r="N590" s="80"/>
      <c r="O590" s="80"/>
      <c r="P590" s="80"/>
      <c r="Q590" s="80"/>
      <c r="R590" s="124"/>
      <c r="S590" s="129"/>
      <c r="T590" s="54"/>
      <c r="U590" s="54"/>
      <c r="V590" s="80"/>
      <c r="W590" s="80"/>
      <c r="X590" s="124"/>
      <c r="Y590" s="131"/>
      <c r="Z590" s="127"/>
      <c r="AA590" s="134"/>
      <c r="AB590" s="56"/>
      <c r="AC590" s="56"/>
      <c r="AD590" s="56"/>
      <c r="AE590" s="56"/>
      <c r="AF590" s="135"/>
      <c r="AG590" s="136"/>
      <c r="AH590" s="55"/>
      <c r="AI590" s="136"/>
      <c r="AJ590" s="116">
        <f>SUM(AN590:AP590)</f>
        <v>0</v>
      </c>
      <c r="AK590" s="136" t="s">
        <v>76</v>
      </c>
      <c r="AL590" s="54" t="s">
        <v>76</v>
      </c>
      <c r="AM590" s="55" t="s">
        <v>76</v>
      </c>
      <c r="AN590" s="136"/>
      <c r="AO590" s="54"/>
      <c r="AP590" s="55"/>
      <c r="AQ590" s="82" t="s">
        <v>74</v>
      </c>
      <c r="AR590" s="54" t="s">
        <v>74</v>
      </c>
      <c r="AS590" s="54" t="s">
        <v>74</v>
      </c>
      <c r="AT590" s="54" t="s">
        <v>74</v>
      </c>
      <c r="AU590" s="58" t="s">
        <v>74</v>
      </c>
      <c r="AV590" s="83">
        <f t="shared" si="161"/>
        <v>0</v>
      </c>
      <c r="AW590" s="80"/>
      <c r="AX590" s="80"/>
      <c r="AY590" s="80"/>
      <c r="AZ590" s="80"/>
      <c r="BA590" s="80"/>
      <c r="BB590" s="80"/>
      <c r="BC590" s="80"/>
      <c r="BD590" s="80"/>
      <c r="BE590" s="81"/>
    </row>
    <row r="591" spans="1:57" s="414" customFormat="1" ht="34" customHeight="1" x14ac:dyDescent="0.2">
      <c r="A591" s="640"/>
      <c r="B591" s="675"/>
      <c r="C591" s="711"/>
      <c r="D591" s="73" t="s">
        <v>77</v>
      </c>
      <c r="E591" s="716"/>
      <c r="F591" s="700"/>
      <c r="G591" s="147">
        <f t="shared" si="162"/>
        <v>0</v>
      </c>
      <c r="H591" s="153">
        <f t="shared" si="160"/>
        <v>0</v>
      </c>
      <c r="I591" s="150"/>
      <c r="J591" s="150"/>
      <c r="K591" s="150"/>
      <c r="L591" s="154"/>
      <c r="M591" s="79">
        <f t="shared" si="163"/>
        <v>0</v>
      </c>
      <c r="N591" s="80"/>
      <c r="O591" s="80"/>
      <c r="P591" s="80"/>
      <c r="Q591" s="84"/>
      <c r="R591" s="124"/>
      <c r="S591" s="129"/>
      <c r="T591" s="80"/>
      <c r="U591" s="80"/>
      <c r="V591" s="80"/>
      <c r="W591" s="80"/>
      <c r="X591" s="124"/>
      <c r="Y591" s="131"/>
      <c r="Z591" s="127"/>
      <c r="AA591" s="134"/>
      <c r="AB591" s="56"/>
      <c r="AC591" s="56"/>
      <c r="AD591" s="56"/>
      <c r="AE591" s="56"/>
      <c r="AF591" s="135"/>
      <c r="AG591" s="136"/>
      <c r="AH591" s="55"/>
      <c r="AI591" s="136"/>
      <c r="AJ591" s="116">
        <f>SUM(AK591:AM591)</f>
        <v>0</v>
      </c>
      <c r="AK591" s="136"/>
      <c r="AL591" s="54"/>
      <c r="AM591" s="55"/>
      <c r="AN591" s="136" t="s">
        <v>74</v>
      </c>
      <c r="AO591" s="54" t="s">
        <v>74</v>
      </c>
      <c r="AP591" s="55" t="s">
        <v>74</v>
      </c>
      <c r="AQ591" s="82" t="s">
        <v>74</v>
      </c>
      <c r="AR591" s="54" t="s">
        <v>74</v>
      </c>
      <c r="AS591" s="54" t="s">
        <v>74</v>
      </c>
      <c r="AT591" s="54" t="s">
        <v>74</v>
      </c>
      <c r="AU591" s="58" t="s">
        <v>74</v>
      </c>
      <c r="AV591" s="83">
        <f t="shared" si="161"/>
        <v>0</v>
      </c>
      <c r="AW591" s="80"/>
      <c r="AX591" s="80"/>
      <c r="AY591" s="80"/>
      <c r="AZ591" s="80"/>
      <c r="BA591" s="80"/>
      <c r="BB591" s="80"/>
      <c r="BC591" s="80"/>
      <c r="BD591" s="80"/>
      <c r="BE591" s="81"/>
    </row>
    <row r="592" spans="1:57" s="414" customFormat="1" ht="34" customHeight="1" x14ac:dyDescent="0.2">
      <c r="A592" s="640"/>
      <c r="B592" s="675"/>
      <c r="C592" s="711"/>
      <c r="D592" s="73" t="s">
        <v>78</v>
      </c>
      <c r="E592" s="716"/>
      <c r="F592" s="700"/>
      <c r="G592" s="147">
        <f t="shared" si="162"/>
        <v>23</v>
      </c>
      <c r="H592" s="153">
        <f t="shared" si="160"/>
        <v>0</v>
      </c>
      <c r="I592" s="150"/>
      <c r="J592" s="150"/>
      <c r="K592" s="150"/>
      <c r="L592" s="154"/>
      <c r="M592" s="79">
        <f t="shared" si="163"/>
        <v>23</v>
      </c>
      <c r="N592" s="80">
        <v>23</v>
      </c>
      <c r="O592" s="80"/>
      <c r="P592" s="80"/>
      <c r="Q592" s="80"/>
      <c r="R592" s="124"/>
      <c r="S592" s="129"/>
      <c r="T592" s="80"/>
      <c r="U592" s="80"/>
      <c r="V592" s="80">
        <v>23</v>
      </c>
      <c r="W592" s="80"/>
      <c r="X592" s="124"/>
      <c r="Y592" s="131">
        <v>21</v>
      </c>
      <c r="Z592" s="127">
        <v>2</v>
      </c>
      <c r="AA592" s="134"/>
      <c r="AB592" s="56">
        <v>6</v>
      </c>
      <c r="AC592" s="56">
        <v>6</v>
      </c>
      <c r="AD592" s="56">
        <v>3</v>
      </c>
      <c r="AE592" s="56">
        <v>10</v>
      </c>
      <c r="AF592" s="135">
        <v>2</v>
      </c>
      <c r="AG592" s="136">
        <v>43</v>
      </c>
      <c r="AH592" s="55">
        <v>21</v>
      </c>
      <c r="AI592" s="136">
        <v>130</v>
      </c>
      <c r="AJ592" s="116">
        <f>SUM(AQ592:AU592)</f>
        <v>23</v>
      </c>
      <c r="AK592" s="136" t="s">
        <v>76</v>
      </c>
      <c r="AL592" s="54" t="s">
        <v>76</v>
      </c>
      <c r="AM592" s="55" t="s">
        <v>76</v>
      </c>
      <c r="AN592" s="136" t="s">
        <v>74</v>
      </c>
      <c r="AO592" s="54" t="s">
        <v>74</v>
      </c>
      <c r="AP592" s="55" t="s">
        <v>74</v>
      </c>
      <c r="AQ592" s="142">
        <v>2</v>
      </c>
      <c r="AR592" s="62">
        <v>1</v>
      </c>
      <c r="AS592" s="62">
        <v>6</v>
      </c>
      <c r="AT592" s="62">
        <v>7</v>
      </c>
      <c r="AU592" s="64">
        <v>7</v>
      </c>
      <c r="AV592" s="83">
        <f t="shared" si="161"/>
        <v>0</v>
      </c>
      <c r="AW592" s="80"/>
      <c r="AX592" s="80"/>
      <c r="AY592" s="80"/>
      <c r="AZ592" s="80"/>
      <c r="BA592" s="80"/>
      <c r="BB592" s="80"/>
      <c r="BC592" s="80"/>
      <c r="BD592" s="80"/>
      <c r="BE592" s="81"/>
    </row>
    <row r="593" spans="1:57" s="414" customFormat="1" ht="34" customHeight="1" thickBot="1" x14ac:dyDescent="0.25">
      <c r="A593" s="640"/>
      <c r="B593" s="663"/>
      <c r="C593" s="712"/>
      <c r="D593" s="76" t="s">
        <v>79</v>
      </c>
      <c r="E593" s="717"/>
      <c r="F593" s="700"/>
      <c r="G593" s="148">
        <f t="shared" si="162"/>
        <v>0</v>
      </c>
      <c r="H593" s="155">
        <f t="shared" si="160"/>
        <v>0</v>
      </c>
      <c r="I593" s="156"/>
      <c r="J593" s="156"/>
      <c r="K593" s="156"/>
      <c r="L593" s="157"/>
      <c r="M593" s="85">
        <f t="shared" si="163"/>
        <v>0</v>
      </c>
      <c r="N593" s="86"/>
      <c r="O593" s="86"/>
      <c r="P593" s="86"/>
      <c r="Q593" s="86"/>
      <c r="R593" s="125"/>
      <c r="S593" s="130"/>
      <c r="T593" s="87"/>
      <c r="U593" s="87"/>
      <c r="V593" s="87"/>
      <c r="W593" s="87"/>
      <c r="X593" s="126"/>
      <c r="Y593" s="129"/>
      <c r="Z593" s="124"/>
      <c r="AA593" s="136"/>
      <c r="AB593" s="54"/>
      <c r="AC593" s="54"/>
      <c r="AD593" s="54"/>
      <c r="AE593" s="54"/>
      <c r="AF593" s="55"/>
      <c r="AG593" s="139"/>
      <c r="AH593" s="140"/>
      <c r="AI593" s="137"/>
      <c r="AJ593" s="117">
        <f>SUM(AQ593:AU593)</f>
        <v>0</v>
      </c>
      <c r="AK593" s="137" t="s">
        <v>74</v>
      </c>
      <c r="AL593" s="90" t="s">
        <v>74</v>
      </c>
      <c r="AM593" s="138" t="s">
        <v>74</v>
      </c>
      <c r="AN593" s="137" t="s">
        <v>74</v>
      </c>
      <c r="AO593" s="90" t="s">
        <v>76</v>
      </c>
      <c r="AP593" s="138" t="s">
        <v>76</v>
      </c>
      <c r="AQ593" s="89"/>
      <c r="AR593" s="90"/>
      <c r="AS593" s="90"/>
      <c r="AT593" s="90"/>
      <c r="AU593" s="91"/>
      <c r="AV593" s="92">
        <f t="shared" si="161"/>
        <v>0</v>
      </c>
      <c r="AW593" s="87"/>
      <c r="AX593" s="87"/>
      <c r="AY593" s="87"/>
      <c r="AZ593" s="87"/>
      <c r="BA593" s="87"/>
      <c r="BB593" s="87"/>
      <c r="BC593" s="87"/>
      <c r="BD593" s="87"/>
      <c r="BE593" s="88"/>
    </row>
    <row r="594" spans="1:57" s="414" customFormat="1" ht="34" customHeight="1" x14ac:dyDescent="0.2">
      <c r="A594" s="640"/>
      <c r="B594" s="706" t="s">
        <v>285</v>
      </c>
      <c r="C594" s="710">
        <v>1998455</v>
      </c>
      <c r="D594" s="72" t="s">
        <v>73</v>
      </c>
      <c r="E594" s="718">
        <v>13</v>
      </c>
      <c r="F594" s="719">
        <v>-3</v>
      </c>
      <c r="G594" s="146">
        <f t="shared" si="162"/>
        <v>0</v>
      </c>
      <c r="H594" s="151">
        <f t="shared" si="160"/>
        <v>0</v>
      </c>
      <c r="I594" s="152"/>
      <c r="J594" s="152"/>
      <c r="K594" s="152"/>
      <c r="L594" s="66"/>
      <c r="M594" s="149">
        <f t="shared" si="163"/>
        <v>0</v>
      </c>
      <c r="N594" s="121"/>
      <c r="O594" s="121"/>
      <c r="P594" s="121"/>
      <c r="Q594" s="121"/>
      <c r="R594" s="122"/>
      <c r="S594" s="128"/>
      <c r="T594" s="121"/>
      <c r="U594" s="121"/>
      <c r="V594" s="77"/>
      <c r="W594" s="121"/>
      <c r="X594" s="122"/>
      <c r="Y594" s="128"/>
      <c r="Z594" s="122"/>
      <c r="AA594" s="70"/>
      <c r="AB594" s="77"/>
      <c r="AC594" s="77"/>
      <c r="AD594" s="77"/>
      <c r="AE594" s="77"/>
      <c r="AF594" s="71"/>
      <c r="AG594" s="70"/>
      <c r="AH594" s="71"/>
      <c r="AI594" s="70"/>
      <c r="AJ594" s="115">
        <f>SUM(AN594:AP594)</f>
        <v>0</v>
      </c>
      <c r="AK594" s="70" t="s">
        <v>74</v>
      </c>
      <c r="AL594" s="77" t="s">
        <v>74</v>
      </c>
      <c r="AM594" s="71" t="s">
        <v>74</v>
      </c>
      <c r="AN594" s="70"/>
      <c r="AO594" s="77"/>
      <c r="AP594" s="71"/>
      <c r="AQ594" s="67" t="s">
        <v>74</v>
      </c>
      <c r="AR594" s="68" t="s">
        <v>74</v>
      </c>
      <c r="AS594" s="68" t="s">
        <v>74</v>
      </c>
      <c r="AT594" s="68" t="s">
        <v>74</v>
      </c>
      <c r="AU594" s="69" t="s">
        <v>74</v>
      </c>
      <c r="AV594" s="103">
        <f t="shared" si="161"/>
        <v>0</v>
      </c>
      <c r="AW594" s="93"/>
      <c r="AX594" s="93"/>
      <c r="AY594" s="93"/>
      <c r="AZ594" s="93"/>
      <c r="BA594" s="93"/>
      <c r="BB594" s="93"/>
      <c r="BC594" s="93"/>
      <c r="BD594" s="93"/>
      <c r="BE594" s="78"/>
    </row>
    <row r="595" spans="1:57" s="414" customFormat="1" ht="34" customHeight="1" x14ac:dyDescent="0.2">
      <c r="A595" s="640"/>
      <c r="B595" s="675"/>
      <c r="C595" s="711"/>
      <c r="D595" s="73" t="s">
        <v>75</v>
      </c>
      <c r="E595" s="716"/>
      <c r="F595" s="720"/>
      <c r="G595" s="147">
        <f t="shared" si="162"/>
        <v>0</v>
      </c>
      <c r="H595" s="153">
        <f t="shared" si="160"/>
        <v>0</v>
      </c>
      <c r="I595" s="150"/>
      <c r="J595" s="150"/>
      <c r="K595" s="150"/>
      <c r="L595" s="154"/>
      <c r="M595" s="79">
        <f t="shared" si="163"/>
        <v>0</v>
      </c>
      <c r="N595" s="80"/>
      <c r="O595" s="80"/>
      <c r="P595" s="80"/>
      <c r="Q595" s="80"/>
      <c r="R595" s="124"/>
      <c r="S595" s="129"/>
      <c r="T595" s="54"/>
      <c r="U595" s="54"/>
      <c r="V595" s="80"/>
      <c r="W595" s="80"/>
      <c r="X595" s="124"/>
      <c r="Y595" s="131"/>
      <c r="Z595" s="127"/>
      <c r="AA595" s="134"/>
      <c r="AB595" s="56"/>
      <c r="AC595" s="56"/>
      <c r="AD595" s="56"/>
      <c r="AE595" s="56"/>
      <c r="AF595" s="135"/>
      <c r="AG595" s="136"/>
      <c r="AH595" s="55"/>
      <c r="AI595" s="136"/>
      <c r="AJ595" s="116">
        <f>SUM(AN595:AP595)</f>
        <v>0</v>
      </c>
      <c r="AK595" s="136" t="s">
        <v>76</v>
      </c>
      <c r="AL595" s="54" t="s">
        <v>76</v>
      </c>
      <c r="AM595" s="55" t="s">
        <v>76</v>
      </c>
      <c r="AN595" s="136"/>
      <c r="AO595" s="54"/>
      <c r="AP595" s="55"/>
      <c r="AQ595" s="82" t="s">
        <v>74</v>
      </c>
      <c r="AR595" s="54" t="s">
        <v>74</v>
      </c>
      <c r="AS595" s="54" t="s">
        <v>74</v>
      </c>
      <c r="AT595" s="54" t="s">
        <v>74</v>
      </c>
      <c r="AU595" s="58" t="s">
        <v>74</v>
      </c>
      <c r="AV595" s="83">
        <f t="shared" si="161"/>
        <v>0</v>
      </c>
      <c r="AW595" s="80"/>
      <c r="AX595" s="80"/>
      <c r="AY595" s="80"/>
      <c r="AZ595" s="80"/>
      <c r="BA595" s="80"/>
      <c r="BB595" s="80"/>
      <c r="BC595" s="80"/>
      <c r="BD595" s="80"/>
      <c r="BE595" s="81"/>
    </row>
    <row r="596" spans="1:57" s="414" customFormat="1" ht="34" customHeight="1" x14ac:dyDescent="0.2">
      <c r="A596" s="640"/>
      <c r="B596" s="675"/>
      <c r="C596" s="711"/>
      <c r="D596" s="73" t="s">
        <v>77</v>
      </c>
      <c r="E596" s="716"/>
      <c r="F596" s="720"/>
      <c r="G596" s="147">
        <f t="shared" si="162"/>
        <v>0</v>
      </c>
      <c r="H596" s="153">
        <f t="shared" si="160"/>
        <v>0</v>
      </c>
      <c r="I596" s="150"/>
      <c r="J596" s="150"/>
      <c r="K596" s="150"/>
      <c r="L596" s="154"/>
      <c r="M596" s="79">
        <f t="shared" si="163"/>
        <v>0</v>
      </c>
      <c r="N596" s="80"/>
      <c r="O596" s="80"/>
      <c r="P596" s="80"/>
      <c r="Q596" s="84"/>
      <c r="R596" s="124"/>
      <c r="S596" s="129"/>
      <c r="T596" s="80"/>
      <c r="U596" s="80"/>
      <c r="V596" s="80"/>
      <c r="W596" s="80"/>
      <c r="X596" s="124"/>
      <c r="Y596" s="131"/>
      <c r="Z596" s="127"/>
      <c r="AA596" s="134"/>
      <c r="AB596" s="56"/>
      <c r="AC596" s="56"/>
      <c r="AD596" s="56"/>
      <c r="AE596" s="56"/>
      <c r="AF596" s="135"/>
      <c r="AG596" s="136"/>
      <c r="AH596" s="55"/>
      <c r="AI596" s="136"/>
      <c r="AJ596" s="116">
        <f>SUM(AK596:AM596)</f>
        <v>0</v>
      </c>
      <c r="AK596" s="136"/>
      <c r="AL596" s="54"/>
      <c r="AM596" s="55"/>
      <c r="AN596" s="136" t="s">
        <v>74</v>
      </c>
      <c r="AO596" s="54" t="s">
        <v>74</v>
      </c>
      <c r="AP596" s="55" t="s">
        <v>74</v>
      </c>
      <c r="AQ596" s="82" t="s">
        <v>74</v>
      </c>
      <c r="AR596" s="54" t="s">
        <v>74</v>
      </c>
      <c r="AS596" s="54" t="s">
        <v>74</v>
      </c>
      <c r="AT596" s="54" t="s">
        <v>74</v>
      </c>
      <c r="AU596" s="58" t="s">
        <v>74</v>
      </c>
      <c r="AV596" s="83">
        <f t="shared" si="161"/>
        <v>0</v>
      </c>
      <c r="AW596" s="80"/>
      <c r="AX596" s="80"/>
      <c r="AY596" s="80"/>
      <c r="AZ596" s="80"/>
      <c r="BA596" s="80"/>
      <c r="BB596" s="80"/>
      <c r="BC596" s="80"/>
      <c r="BD596" s="80"/>
      <c r="BE596" s="81"/>
    </row>
    <row r="597" spans="1:57" s="414" customFormat="1" ht="34" customHeight="1" x14ac:dyDescent="0.2">
      <c r="A597" s="640"/>
      <c r="B597" s="675"/>
      <c r="C597" s="711"/>
      <c r="D597" s="73" t="s">
        <v>78</v>
      </c>
      <c r="E597" s="716"/>
      <c r="F597" s="720"/>
      <c r="G597" s="147">
        <f t="shared" si="162"/>
        <v>16</v>
      </c>
      <c r="H597" s="153">
        <f t="shared" si="160"/>
        <v>0</v>
      </c>
      <c r="I597" s="150"/>
      <c r="J597" s="150"/>
      <c r="K597" s="150"/>
      <c r="L597" s="154"/>
      <c r="M597" s="79">
        <f t="shared" si="163"/>
        <v>16</v>
      </c>
      <c r="N597" s="80">
        <v>16</v>
      </c>
      <c r="O597" s="80"/>
      <c r="P597" s="80"/>
      <c r="Q597" s="80"/>
      <c r="R597" s="124"/>
      <c r="S597" s="129"/>
      <c r="T597" s="80"/>
      <c r="U597" s="80"/>
      <c r="V597" s="80">
        <v>16</v>
      </c>
      <c r="W597" s="80"/>
      <c r="X597" s="124"/>
      <c r="Y597" s="131">
        <v>15</v>
      </c>
      <c r="Z597" s="127">
        <v>1</v>
      </c>
      <c r="AA597" s="134"/>
      <c r="AB597" s="56">
        <v>6</v>
      </c>
      <c r="AC597" s="56">
        <v>6</v>
      </c>
      <c r="AD597" s="56"/>
      <c r="AE597" s="56">
        <v>3</v>
      </c>
      <c r="AF597" s="135"/>
      <c r="AG597" s="136">
        <v>42</v>
      </c>
      <c r="AH597" s="55">
        <v>22</v>
      </c>
      <c r="AI597" s="136">
        <v>110</v>
      </c>
      <c r="AJ597" s="116">
        <f>SUM(AQ597:AU597)</f>
        <v>16</v>
      </c>
      <c r="AK597" s="136" t="s">
        <v>76</v>
      </c>
      <c r="AL597" s="54" t="s">
        <v>76</v>
      </c>
      <c r="AM597" s="55" t="s">
        <v>76</v>
      </c>
      <c r="AN597" s="136" t="s">
        <v>74</v>
      </c>
      <c r="AO597" s="54" t="s">
        <v>74</v>
      </c>
      <c r="AP597" s="55" t="s">
        <v>74</v>
      </c>
      <c r="AQ597" s="142"/>
      <c r="AR597" s="62"/>
      <c r="AS597" s="62">
        <v>10</v>
      </c>
      <c r="AT597" s="62">
        <v>6</v>
      </c>
      <c r="AU597" s="64"/>
      <c r="AV597" s="83">
        <f t="shared" si="161"/>
        <v>0</v>
      </c>
      <c r="AW597" s="80"/>
      <c r="AX597" s="80"/>
      <c r="AY597" s="80"/>
      <c r="AZ597" s="80"/>
      <c r="BA597" s="80"/>
      <c r="BB597" s="80"/>
      <c r="BC597" s="80"/>
      <c r="BD597" s="80"/>
      <c r="BE597" s="81"/>
    </row>
    <row r="598" spans="1:57" s="414" customFormat="1" ht="34" customHeight="1" thickBot="1" x14ac:dyDescent="0.25">
      <c r="A598" s="640"/>
      <c r="B598" s="663"/>
      <c r="C598" s="712"/>
      <c r="D598" s="76" t="s">
        <v>79</v>
      </c>
      <c r="E598" s="717"/>
      <c r="F598" s="721"/>
      <c r="G598" s="148">
        <f t="shared" si="162"/>
        <v>0</v>
      </c>
      <c r="H598" s="155">
        <f t="shared" si="160"/>
        <v>0</v>
      </c>
      <c r="I598" s="156"/>
      <c r="J598" s="156"/>
      <c r="K598" s="156"/>
      <c r="L598" s="157"/>
      <c r="M598" s="85">
        <f t="shared" si="163"/>
        <v>0</v>
      </c>
      <c r="N598" s="86"/>
      <c r="O598" s="86"/>
      <c r="P598" s="86"/>
      <c r="Q598" s="86"/>
      <c r="R598" s="125"/>
      <c r="S598" s="130"/>
      <c r="T598" s="87"/>
      <c r="U598" s="87"/>
      <c r="V598" s="87"/>
      <c r="W598" s="87"/>
      <c r="X598" s="126"/>
      <c r="Y598" s="129"/>
      <c r="Z598" s="124"/>
      <c r="AA598" s="136"/>
      <c r="AB598" s="54"/>
      <c r="AC598" s="54"/>
      <c r="AD598" s="54"/>
      <c r="AE598" s="54"/>
      <c r="AF598" s="55"/>
      <c r="AG598" s="139"/>
      <c r="AH598" s="140"/>
      <c r="AI598" s="137"/>
      <c r="AJ598" s="117">
        <f>SUM(AQ598:AU598)</f>
        <v>0</v>
      </c>
      <c r="AK598" s="137" t="s">
        <v>74</v>
      </c>
      <c r="AL598" s="90" t="s">
        <v>74</v>
      </c>
      <c r="AM598" s="138" t="s">
        <v>74</v>
      </c>
      <c r="AN598" s="137" t="s">
        <v>74</v>
      </c>
      <c r="AO598" s="90" t="s">
        <v>76</v>
      </c>
      <c r="AP598" s="138" t="s">
        <v>76</v>
      </c>
      <c r="AQ598" s="89"/>
      <c r="AR598" s="90"/>
      <c r="AS598" s="90"/>
      <c r="AT598" s="90"/>
      <c r="AU598" s="91"/>
      <c r="AV598" s="92">
        <f t="shared" si="161"/>
        <v>0</v>
      </c>
      <c r="AW598" s="87"/>
      <c r="AX598" s="87"/>
      <c r="AY598" s="87"/>
      <c r="AZ598" s="87"/>
      <c r="BA598" s="87"/>
      <c r="BB598" s="87"/>
      <c r="BC598" s="87"/>
      <c r="BD598" s="87"/>
      <c r="BE598" s="88"/>
    </row>
    <row r="599" spans="1:57" s="414" customFormat="1" ht="34" customHeight="1" x14ac:dyDescent="0.2">
      <c r="A599" s="640"/>
      <c r="B599" s="706" t="s">
        <v>286</v>
      </c>
      <c r="C599" s="710">
        <v>1998302</v>
      </c>
      <c r="D599" s="112" t="s">
        <v>73</v>
      </c>
      <c r="E599" s="718">
        <v>11</v>
      </c>
      <c r="F599" s="719">
        <v>8</v>
      </c>
      <c r="G599" s="146">
        <f t="shared" si="162"/>
        <v>0</v>
      </c>
      <c r="H599" s="151">
        <f t="shared" si="160"/>
        <v>0</v>
      </c>
      <c r="I599" s="152"/>
      <c r="J599" s="152"/>
      <c r="K599" s="152"/>
      <c r="L599" s="66"/>
      <c r="M599" s="149">
        <f t="shared" si="163"/>
        <v>0</v>
      </c>
      <c r="N599" s="121"/>
      <c r="O599" s="121"/>
      <c r="P599" s="121"/>
      <c r="Q599" s="121"/>
      <c r="R599" s="122"/>
      <c r="S599" s="128"/>
      <c r="T599" s="121"/>
      <c r="U599" s="121"/>
      <c r="V599" s="77"/>
      <c r="W599" s="121"/>
      <c r="X599" s="122"/>
      <c r="Y599" s="128"/>
      <c r="Z599" s="122"/>
      <c r="AA599" s="70"/>
      <c r="AB599" s="77"/>
      <c r="AC599" s="77"/>
      <c r="AD599" s="77"/>
      <c r="AE599" s="77"/>
      <c r="AF599" s="71"/>
      <c r="AG599" s="70"/>
      <c r="AH599" s="71"/>
      <c r="AI599" s="70"/>
      <c r="AJ599" s="115">
        <f>SUM(AN599:AP599)</f>
        <v>0</v>
      </c>
      <c r="AK599" s="70" t="s">
        <v>74</v>
      </c>
      <c r="AL599" s="77" t="s">
        <v>74</v>
      </c>
      <c r="AM599" s="71" t="s">
        <v>74</v>
      </c>
      <c r="AN599" s="70"/>
      <c r="AO599" s="77"/>
      <c r="AP599" s="71"/>
      <c r="AQ599" s="67" t="s">
        <v>74</v>
      </c>
      <c r="AR599" s="68" t="s">
        <v>74</v>
      </c>
      <c r="AS599" s="68" t="s">
        <v>74</v>
      </c>
      <c r="AT599" s="68" t="s">
        <v>74</v>
      </c>
      <c r="AU599" s="69" t="s">
        <v>74</v>
      </c>
      <c r="AV599" s="103">
        <f t="shared" si="161"/>
        <v>0</v>
      </c>
      <c r="AW599" s="93"/>
      <c r="AX599" s="93"/>
      <c r="AY599" s="93"/>
      <c r="AZ599" s="93"/>
      <c r="BA599" s="93"/>
      <c r="BB599" s="93"/>
      <c r="BC599" s="93"/>
      <c r="BD599" s="93"/>
      <c r="BE599" s="78"/>
    </row>
    <row r="600" spans="1:57" s="414" customFormat="1" ht="34" customHeight="1" x14ac:dyDescent="0.2">
      <c r="A600" s="640"/>
      <c r="B600" s="675"/>
      <c r="C600" s="711"/>
      <c r="D600" s="113" t="s">
        <v>75</v>
      </c>
      <c r="E600" s="716"/>
      <c r="F600" s="720"/>
      <c r="G600" s="147">
        <f t="shared" si="162"/>
        <v>0</v>
      </c>
      <c r="H600" s="153">
        <f t="shared" si="160"/>
        <v>0</v>
      </c>
      <c r="I600" s="150"/>
      <c r="J600" s="150"/>
      <c r="K600" s="150"/>
      <c r="L600" s="154"/>
      <c r="M600" s="79">
        <f t="shared" si="163"/>
        <v>0</v>
      </c>
      <c r="N600" s="80"/>
      <c r="O600" s="80"/>
      <c r="P600" s="80"/>
      <c r="Q600" s="80"/>
      <c r="R600" s="124"/>
      <c r="S600" s="129"/>
      <c r="T600" s="54"/>
      <c r="U600" s="54"/>
      <c r="V600" s="80"/>
      <c r="W600" s="80"/>
      <c r="X600" s="124"/>
      <c r="Y600" s="131"/>
      <c r="Z600" s="127"/>
      <c r="AA600" s="134"/>
      <c r="AB600" s="56"/>
      <c r="AC600" s="56"/>
      <c r="AD600" s="56"/>
      <c r="AE600" s="56"/>
      <c r="AF600" s="135"/>
      <c r="AG600" s="136"/>
      <c r="AH600" s="55"/>
      <c r="AI600" s="136"/>
      <c r="AJ600" s="116">
        <f>SUM(AN600:AP600)</f>
        <v>0</v>
      </c>
      <c r="AK600" s="136" t="s">
        <v>76</v>
      </c>
      <c r="AL600" s="54" t="s">
        <v>76</v>
      </c>
      <c r="AM600" s="55" t="s">
        <v>76</v>
      </c>
      <c r="AN600" s="136"/>
      <c r="AO600" s="54"/>
      <c r="AP600" s="55"/>
      <c r="AQ600" s="82" t="s">
        <v>74</v>
      </c>
      <c r="AR600" s="54" t="s">
        <v>74</v>
      </c>
      <c r="AS600" s="54" t="s">
        <v>74</v>
      </c>
      <c r="AT600" s="54" t="s">
        <v>74</v>
      </c>
      <c r="AU600" s="58" t="s">
        <v>74</v>
      </c>
      <c r="AV600" s="83">
        <f t="shared" si="161"/>
        <v>0</v>
      </c>
      <c r="AW600" s="80"/>
      <c r="AX600" s="80"/>
      <c r="AY600" s="80"/>
      <c r="AZ600" s="80"/>
      <c r="BA600" s="80"/>
      <c r="BB600" s="80"/>
      <c r="BC600" s="80"/>
      <c r="BD600" s="80"/>
      <c r="BE600" s="81"/>
    </row>
    <row r="601" spans="1:57" s="414" customFormat="1" ht="34" customHeight="1" x14ac:dyDescent="0.2">
      <c r="A601" s="640"/>
      <c r="B601" s="675"/>
      <c r="C601" s="711"/>
      <c r="D601" s="113" t="s">
        <v>77</v>
      </c>
      <c r="E601" s="716"/>
      <c r="F601" s="720"/>
      <c r="G601" s="147">
        <f t="shared" si="162"/>
        <v>0</v>
      </c>
      <c r="H601" s="153">
        <f t="shared" si="160"/>
        <v>0</v>
      </c>
      <c r="I601" s="150"/>
      <c r="J601" s="150"/>
      <c r="K601" s="150"/>
      <c r="L601" s="154"/>
      <c r="M601" s="79">
        <f t="shared" si="163"/>
        <v>0</v>
      </c>
      <c r="N601" s="80"/>
      <c r="O601" s="80"/>
      <c r="P601" s="80"/>
      <c r="Q601" s="84"/>
      <c r="R601" s="124"/>
      <c r="S601" s="129"/>
      <c r="T601" s="80"/>
      <c r="U601" s="80"/>
      <c r="V601" s="80"/>
      <c r="W601" s="80"/>
      <c r="X601" s="124"/>
      <c r="Y601" s="131"/>
      <c r="Z601" s="127"/>
      <c r="AA601" s="134"/>
      <c r="AB601" s="56"/>
      <c r="AC601" s="56"/>
      <c r="AD601" s="56"/>
      <c r="AE601" s="56"/>
      <c r="AF601" s="135"/>
      <c r="AG601" s="136"/>
      <c r="AH601" s="55"/>
      <c r="AI601" s="136"/>
      <c r="AJ601" s="116">
        <f>SUM(AK601:AM601)</f>
        <v>0</v>
      </c>
      <c r="AK601" s="136"/>
      <c r="AL601" s="54"/>
      <c r="AM601" s="55"/>
      <c r="AN601" s="136" t="s">
        <v>74</v>
      </c>
      <c r="AO601" s="54" t="s">
        <v>74</v>
      </c>
      <c r="AP601" s="55" t="s">
        <v>74</v>
      </c>
      <c r="AQ601" s="82" t="s">
        <v>74</v>
      </c>
      <c r="AR601" s="54" t="s">
        <v>74</v>
      </c>
      <c r="AS601" s="54" t="s">
        <v>74</v>
      </c>
      <c r="AT601" s="54" t="s">
        <v>74</v>
      </c>
      <c r="AU601" s="58" t="s">
        <v>74</v>
      </c>
      <c r="AV601" s="83">
        <f t="shared" si="161"/>
        <v>0</v>
      </c>
      <c r="AW601" s="80"/>
      <c r="AX601" s="80"/>
      <c r="AY601" s="80"/>
      <c r="AZ601" s="80"/>
      <c r="BA601" s="80"/>
      <c r="BB601" s="80"/>
      <c r="BC601" s="80"/>
      <c r="BD601" s="80"/>
      <c r="BE601" s="81"/>
    </row>
    <row r="602" spans="1:57" s="414" customFormat="1" ht="34" customHeight="1" x14ac:dyDescent="0.2">
      <c r="A602" s="640"/>
      <c r="B602" s="675"/>
      <c r="C602" s="711"/>
      <c r="D602" s="113" t="s">
        <v>78</v>
      </c>
      <c r="E602" s="716"/>
      <c r="F602" s="720"/>
      <c r="G602" s="147">
        <f t="shared" si="162"/>
        <v>3</v>
      </c>
      <c r="H602" s="153">
        <f t="shared" si="160"/>
        <v>0</v>
      </c>
      <c r="I602" s="150"/>
      <c r="J602" s="150"/>
      <c r="K602" s="150"/>
      <c r="L602" s="154"/>
      <c r="M602" s="79">
        <f t="shared" si="163"/>
        <v>3</v>
      </c>
      <c r="N602" s="80"/>
      <c r="O602" s="80"/>
      <c r="P602" s="80"/>
      <c r="Q602" s="80"/>
      <c r="R602" s="124">
        <v>3</v>
      </c>
      <c r="S602" s="129"/>
      <c r="T602" s="80"/>
      <c r="U602" s="80"/>
      <c r="V602" s="80">
        <v>3</v>
      </c>
      <c r="W602" s="80"/>
      <c r="X602" s="124"/>
      <c r="Y602" s="131">
        <v>3</v>
      </c>
      <c r="Z602" s="127"/>
      <c r="AA602" s="134"/>
      <c r="AB602" s="56"/>
      <c r="AC602" s="56"/>
      <c r="AD602" s="56">
        <v>2</v>
      </c>
      <c r="AE602" s="56">
        <v>1</v>
      </c>
      <c r="AF602" s="135"/>
      <c r="AG602" s="136">
        <v>44</v>
      </c>
      <c r="AH602" s="55">
        <v>20</v>
      </c>
      <c r="AI602" s="136">
        <v>85</v>
      </c>
      <c r="AJ602" s="116">
        <f>SUM(AQ602:AU602)</f>
        <v>3</v>
      </c>
      <c r="AK602" s="136" t="s">
        <v>76</v>
      </c>
      <c r="AL602" s="54" t="s">
        <v>76</v>
      </c>
      <c r="AM602" s="55" t="s">
        <v>76</v>
      </c>
      <c r="AN602" s="136" t="s">
        <v>74</v>
      </c>
      <c r="AO602" s="54" t="s">
        <v>74</v>
      </c>
      <c r="AP602" s="55" t="s">
        <v>74</v>
      </c>
      <c r="AQ602" s="142">
        <v>1</v>
      </c>
      <c r="AR602" s="62">
        <v>1</v>
      </c>
      <c r="AS602" s="62"/>
      <c r="AT602" s="62">
        <v>1</v>
      </c>
      <c r="AU602" s="64"/>
      <c r="AV602" s="83">
        <f t="shared" si="161"/>
        <v>0</v>
      </c>
      <c r="AW602" s="80"/>
      <c r="AX602" s="80"/>
      <c r="AY602" s="80"/>
      <c r="AZ602" s="80"/>
      <c r="BA602" s="80"/>
      <c r="BB602" s="80"/>
      <c r="BC602" s="80"/>
      <c r="BD602" s="80"/>
      <c r="BE602" s="81"/>
    </row>
    <row r="603" spans="1:57" s="414" customFormat="1" ht="34" customHeight="1" thickBot="1" x14ac:dyDescent="0.25">
      <c r="A603" s="641"/>
      <c r="B603" s="663"/>
      <c r="C603" s="712"/>
      <c r="D603" s="114" t="s">
        <v>79</v>
      </c>
      <c r="E603" s="717"/>
      <c r="F603" s="721"/>
      <c r="G603" s="148">
        <f t="shared" si="162"/>
        <v>0</v>
      </c>
      <c r="H603" s="155">
        <f t="shared" si="160"/>
        <v>0</v>
      </c>
      <c r="I603" s="156"/>
      <c r="J603" s="156"/>
      <c r="K603" s="156"/>
      <c r="L603" s="157"/>
      <c r="M603" s="85">
        <f t="shared" si="163"/>
        <v>0</v>
      </c>
      <c r="N603" s="86"/>
      <c r="O603" s="86"/>
      <c r="P603" s="86"/>
      <c r="Q603" s="86"/>
      <c r="R603" s="125"/>
      <c r="S603" s="130"/>
      <c r="T603" s="87"/>
      <c r="U603" s="87"/>
      <c r="V603" s="87"/>
      <c r="W603" s="87"/>
      <c r="X603" s="126"/>
      <c r="Y603" s="129"/>
      <c r="Z603" s="124"/>
      <c r="AA603" s="136"/>
      <c r="AB603" s="54"/>
      <c r="AC603" s="54"/>
      <c r="AD603" s="54"/>
      <c r="AE603" s="54"/>
      <c r="AF603" s="55"/>
      <c r="AG603" s="139"/>
      <c r="AH603" s="140"/>
      <c r="AI603" s="137"/>
      <c r="AJ603" s="117">
        <f>SUM(AQ603:AU603)</f>
        <v>0</v>
      </c>
      <c r="AK603" s="137" t="s">
        <v>74</v>
      </c>
      <c r="AL603" s="90" t="s">
        <v>74</v>
      </c>
      <c r="AM603" s="138" t="s">
        <v>74</v>
      </c>
      <c r="AN603" s="137" t="s">
        <v>74</v>
      </c>
      <c r="AO603" s="90" t="s">
        <v>76</v>
      </c>
      <c r="AP603" s="138" t="s">
        <v>76</v>
      </c>
      <c r="AQ603" s="89"/>
      <c r="AR603" s="90"/>
      <c r="AS603" s="90"/>
      <c r="AT603" s="90"/>
      <c r="AU603" s="91"/>
      <c r="AV603" s="92">
        <f t="shared" si="161"/>
        <v>0</v>
      </c>
      <c r="AW603" s="87"/>
      <c r="AX603" s="87"/>
      <c r="AY603" s="87"/>
      <c r="AZ603" s="87"/>
      <c r="BA603" s="87"/>
      <c r="BB603" s="87"/>
      <c r="BC603" s="87"/>
      <c r="BD603" s="87"/>
      <c r="BE603" s="88"/>
    </row>
    <row r="604" spans="1:57" s="414" customFormat="1" ht="34" customHeight="1" x14ac:dyDescent="0.2">
      <c r="A604" s="639" t="s">
        <v>302</v>
      </c>
      <c r="B604" s="623" t="s">
        <v>288</v>
      </c>
      <c r="C604" s="630">
        <v>25430078</v>
      </c>
      <c r="D604" s="72" t="s">
        <v>73</v>
      </c>
      <c r="E604" s="633">
        <v>503</v>
      </c>
      <c r="F604" s="636">
        <f>E604-SUM(M604:M608)</f>
        <v>-4</v>
      </c>
      <c r="G604" s="146">
        <f t="shared" si="162"/>
        <v>125</v>
      </c>
      <c r="H604" s="151">
        <f>SUM(I604:L604)</f>
        <v>3</v>
      </c>
      <c r="I604" s="152"/>
      <c r="J604" s="152">
        <v>3</v>
      </c>
      <c r="K604" s="152"/>
      <c r="L604" s="66"/>
      <c r="M604" s="149">
        <f t="shared" si="163"/>
        <v>125</v>
      </c>
      <c r="N604" s="121">
        <v>125</v>
      </c>
      <c r="O604" s="121"/>
      <c r="P604" s="121"/>
      <c r="Q604" s="121"/>
      <c r="R604" s="122"/>
      <c r="S604" s="128">
        <v>5</v>
      </c>
      <c r="T604" s="121"/>
      <c r="U604" s="121"/>
      <c r="V604" s="77">
        <v>102</v>
      </c>
      <c r="W604" s="121">
        <v>18</v>
      </c>
      <c r="X604" s="122"/>
      <c r="Y604" s="128">
        <v>95</v>
      </c>
      <c r="Z604" s="122">
        <v>30</v>
      </c>
      <c r="AA604" s="70"/>
      <c r="AB604" s="77">
        <v>60</v>
      </c>
      <c r="AC604" s="77">
        <v>60</v>
      </c>
      <c r="AD604" s="77">
        <v>8</v>
      </c>
      <c r="AE604" s="77">
        <v>78</v>
      </c>
      <c r="AF604" s="71">
        <v>5</v>
      </c>
      <c r="AG604" s="70">
        <v>48.6</v>
      </c>
      <c r="AH604" s="71">
        <v>29.22</v>
      </c>
      <c r="AI604" s="70">
        <v>13.16</v>
      </c>
      <c r="AJ604" s="115">
        <f>SUM(AN604:AP604)</f>
        <v>125</v>
      </c>
      <c r="AK604" s="70" t="s">
        <v>74</v>
      </c>
      <c r="AL604" s="77" t="s">
        <v>74</v>
      </c>
      <c r="AM604" s="71" t="s">
        <v>74</v>
      </c>
      <c r="AN604" s="70">
        <v>9</v>
      </c>
      <c r="AO604" s="77">
        <v>99</v>
      </c>
      <c r="AP604" s="71">
        <v>17</v>
      </c>
      <c r="AQ604" s="67" t="s">
        <v>74</v>
      </c>
      <c r="AR604" s="68" t="s">
        <v>74</v>
      </c>
      <c r="AS604" s="68" t="s">
        <v>74</v>
      </c>
      <c r="AT604" s="68" t="s">
        <v>74</v>
      </c>
      <c r="AU604" s="69" t="s">
        <v>74</v>
      </c>
      <c r="AV604" s="103">
        <f>SUM(AW604:BE604)</f>
        <v>0</v>
      </c>
      <c r="AW604" s="93"/>
      <c r="AX604" s="93"/>
      <c r="AY604" s="93"/>
      <c r="AZ604" s="93"/>
      <c r="BA604" s="93"/>
      <c r="BB604" s="93"/>
      <c r="BC604" s="93"/>
      <c r="BD604" s="93"/>
      <c r="BE604" s="78"/>
    </row>
    <row r="605" spans="1:57" s="414" customFormat="1" ht="34" customHeight="1" x14ac:dyDescent="0.2">
      <c r="A605" s="640"/>
      <c r="B605" s="624"/>
      <c r="C605" s="631"/>
      <c r="D605" s="73" t="s">
        <v>75</v>
      </c>
      <c r="E605" s="634"/>
      <c r="F605" s="637"/>
      <c r="G605" s="147">
        <f t="shared" si="162"/>
        <v>0</v>
      </c>
      <c r="H605" s="153">
        <f t="shared" ref="H605:H643" si="164">SUM(I605:L605)</f>
        <v>0</v>
      </c>
      <c r="I605" s="150"/>
      <c r="J605" s="150"/>
      <c r="K605" s="150"/>
      <c r="L605" s="154"/>
      <c r="M605" s="79">
        <f t="shared" si="163"/>
        <v>0</v>
      </c>
      <c r="N605" s="80"/>
      <c r="O605" s="80"/>
      <c r="P605" s="80"/>
      <c r="Q605" s="80"/>
      <c r="R605" s="124"/>
      <c r="S605" s="129"/>
      <c r="T605" s="54"/>
      <c r="U605" s="54"/>
      <c r="V605" s="80"/>
      <c r="W605" s="80"/>
      <c r="X605" s="124"/>
      <c r="Y605" s="131"/>
      <c r="Z605" s="127"/>
      <c r="AA605" s="134"/>
      <c r="AB605" s="56"/>
      <c r="AC605" s="56"/>
      <c r="AD605" s="56"/>
      <c r="AE605" s="56"/>
      <c r="AF605" s="135"/>
      <c r="AG605" s="136"/>
      <c r="AH605" s="55"/>
      <c r="AI605" s="136"/>
      <c r="AJ605" s="116">
        <f>SUM(AN605:AP605)</f>
        <v>0</v>
      </c>
      <c r="AK605" s="136" t="s">
        <v>76</v>
      </c>
      <c r="AL605" s="54" t="s">
        <v>76</v>
      </c>
      <c r="AM605" s="55" t="s">
        <v>76</v>
      </c>
      <c r="AN605" s="136"/>
      <c r="AO605" s="54"/>
      <c r="AP605" s="55"/>
      <c r="AQ605" s="82" t="s">
        <v>74</v>
      </c>
      <c r="AR605" s="54" t="s">
        <v>74</v>
      </c>
      <c r="AS605" s="54" t="s">
        <v>74</v>
      </c>
      <c r="AT605" s="54" t="s">
        <v>74</v>
      </c>
      <c r="AU605" s="58" t="s">
        <v>74</v>
      </c>
      <c r="AV605" s="83">
        <f t="shared" ref="AV605:AV668" si="165">SUM(AW605:BE605)</f>
        <v>0</v>
      </c>
      <c r="AW605" s="80"/>
      <c r="AX605" s="80"/>
      <c r="AY605" s="80"/>
      <c r="AZ605" s="80"/>
      <c r="BA605" s="80"/>
      <c r="BB605" s="80"/>
      <c r="BC605" s="80"/>
      <c r="BD605" s="80"/>
      <c r="BE605" s="81"/>
    </row>
    <row r="606" spans="1:57" s="414" customFormat="1" ht="34" customHeight="1" x14ac:dyDescent="0.2">
      <c r="A606" s="640"/>
      <c r="B606" s="624"/>
      <c r="C606" s="631"/>
      <c r="D606" s="73" t="s">
        <v>77</v>
      </c>
      <c r="E606" s="634"/>
      <c r="F606" s="637"/>
      <c r="G606" s="147">
        <f t="shared" si="162"/>
        <v>0</v>
      </c>
      <c r="H606" s="153">
        <f t="shared" si="164"/>
        <v>0</v>
      </c>
      <c r="I606" s="150"/>
      <c r="J606" s="150"/>
      <c r="K606" s="150"/>
      <c r="L606" s="154"/>
      <c r="M606" s="79">
        <f t="shared" si="163"/>
        <v>0</v>
      </c>
      <c r="N606" s="80"/>
      <c r="O606" s="80"/>
      <c r="P606" s="80"/>
      <c r="Q606" s="84"/>
      <c r="R606" s="124"/>
      <c r="S606" s="129"/>
      <c r="T606" s="80"/>
      <c r="U606" s="80"/>
      <c r="V606" s="80"/>
      <c r="W606" s="80"/>
      <c r="X606" s="124"/>
      <c r="Y606" s="131"/>
      <c r="Z606" s="127"/>
      <c r="AA606" s="134"/>
      <c r="AB606" s="56"/>
      <c r="AC606" s="56"/>
      <c r="AD606" s="56"/>
      <c r="AE606" s="56"/>
      <c r="AF606" s="135"/>
      <c r="AG606" s="136"/>
      <c r="AH606" s="55"/>
      <c r="AI606" s="136"/>
      <c r="AJ606" s="116">
        <f>SUM(AK606:AM606)</f>
        <v>0</v>
      </c>
      <c r="AK606" s="136"/>
      <c r="AL606" s="54"/>
      <c r="AM606" s="55"/>
      <c r="AN606" s="136" t="s">
        <v>74</v>
      </c>
      <c r="AO606" s="54" t="s">
        <v>74</v>
      </c>
      <c r="AP606" s="55" t="s">
        <v>74</v>
      </c>
      <c r="AQ606" s="82" t="s">
        <v>74</v>
      </c>
      <c r="AR606" s="54" t="s">
        <v>74</v>
      </c>
      <c r="AS606" s="54" t="s">
        <v>74</v>
      </c>
      <c r="AT606" s="54" t="s">
        <v>74</v>
      </c>
      <c r="AU606" s="58" t="s">
        <v>74</v>
      </c>
      <c r="AV606" s="83">
        <f t="shared" si="165"/>
        <v>0</v>
      </c>
      <c r="AW606" s="80"/>
      <c r="AX606" s="80"/>
      <c r="AY606" s="80"/>
      <c r="AZ606" s="80"/>
      <c r="BA606" s="80"/>
      <c r="BB606" s="80"/>
      <c r="BC606" s="80"/>
      <c r="BD606" s="80"/>
      <c r="BE606" s="81"/>
    </row>
    <row r="607" spans="1:57" s="414" customFormat="1" ht="34" customHeight="1" x14ac:dyDescent="0.2">
      <c r="A607" s="640"/>
      <c r="B607" s="624"/>
      <c r="C607" s="631"/>
      <c r="D607" s="73" t="s">
        <v>78</v>
      </c>
      <c r="E607" s="634"/>
      <c r="F607" s="637"/>
      <c r="G607" s="147">
        <f t="shared" si="162"/>
        <v>393</v>
      </c>
      <c r="H607" s="153">
        <f t="shared" si="164"/>
        <v>9</v>
      </c>
      <c r="I607" s="150"/>
      <c r="J607" s="150">
        <v>9</v>
      </c>
      <c r="K607" s="150"/>
      <c r="L607" s="154"/>
      <c r="M607" s="79">
        <f t="shared" si="163"/>
        <v>382</v>
      </c>
      <c r="N607" s="80">
        <v>382</v>
      </c>
      <c r="O607" s="80"/>
      <c r="P607" s="80"/>
      <c r="Q607" s="80"/>
      <c r="R607" s="124"/>
      <c r="S607" s="129">
        <v>17</v>
      </c>
      <c r="T607" s="80"/>
      <c r="U607" s="80"/>
      <c r="V607" s="80">
        <v>338</v>
      </c>
      <c r="W607" s="80">
        <v>27</v>
      </c>
      <c r="X607" s="124"/>
      <c r="Y607" s="131">
        <v>313</v>
      </c>
      <c r="Z607" s="127">
        <v>69</v>
      </c>
      <c r="AA607" s="134"/>
      <c r="AB607" s="56">
        <v>167</v>
      </c>
      <c r="AC607" s="56">
        <v>167</v>
      </c>
      <c r="AD607" s="56">
        <v>21</v>
      </c>
      <c r="AE607" s="56">
        <v>233</v>
      </c>
      <c r="AF607" s="135">
        <v>4</v>
      </c>
      <c r="AG607" s="136">
        <v>44.43</v>
      </c>
      <c r="AH607" s="55">
        <v>2385</v>
      </c>
      <c r="AI607" s="136">
        <v>98.35</v>
      </c>
      <c r="AJ607" s="116">
        <f>SUM(AQ607:AU607)</f>
        <v>382</v>
      </c>
      <c r="AK607" s="136" t="s">
        <v>76</v>
      </c>
      <c r="AL607" s="54" t="s">
        <v>76</v>
      </c>
      <c r="AM607" s="55" t="s">
        <v>76</v>
      </c>
      <c r="AN607" s="136" t="s">
        <v>74</v>
      </c>
      <c r="AO607" s="54" t="s">
        <v>74</v>
      </c>
      <c r="AP607" s="55" t="s">
        <v>74</v>
      </c>
      <c r="AQ607" s="142">
        <v>16</v>
      </c>
      <c r="AR607" s="62">
        <v>42</v>
      </c>
      <c r="AS607" s="62">
        <v>270</v>
      </c>
      <c r="AT607" s="62">
        <v>51</v>
      </c>
      <c r="AU607" s="64">
        <v>3</v>
      </c>
      <c r="AV607" s="83">
        <f t="shared" si="165"/>
        <v>11</v>
      </c>
      <c r="AW607" s="80"/>
      <c r="AX607" s="80">
        <v>4</v>
      </c>
      <c r="AY607" s="80"/>
      <c r="AZ607" s="80">
        <v>1</v>
      </c>
      <c r="BA607" s="80">
        <v>3</v>
      </c>
      <c r="BB607" s="80"/>
      <c r="BC607" s="80"/>
      <c r="BD607" s="80">
        <v>3</v>
      </c>
      <c r="BE607" s="81"/>
    </row>
    <row r="608" spans="1:57" s="414" customFormat="1" ht="34" customHeight="1" thickBot="1" x14ac:dyDescent="0.25">
      <c r="A608" s="640"/>
      <c r="B608" s="642"/>
      <c r="C608" s="643"/>
      <c r="D608" s="75" t="s">
        <v>79</v>
      </c>
      <c r="E608" s="635"/>
      <c r="F608" s="638"/>
      <c r="G608" s="148">
        <f t="shared" si="162"/>
        <v>0</v>
      </c>
      <c r="H608" s="155">
        <f t="shared" si="164"/>
        <v>0</v>
      </c>
      <c r="I608" s="156"/>
      <c r="J608" s="156"/>
      <c r="K608" s="156"/>
      <c r="L608" s="157"/>
      <c r="M608" s="85">
        <f t="shared" si="163"/>
        <v>0</v>
      </c>
      <c r="N608" s="86"/>
      <c r="O608" s="86"/>
      <c r="P608" s="86"/>
      <c r="Q608" s="86"/>
      <c r="R608" s="125"/>
      <c r="S608" s="130"/>
      <c r="T608" s="87"/>
      <c r="U608" s="87"/>
      <c r="V608" s="87"/>
      <c r="W608" s="87"/>
      <c r="X608" s="126"/>
      <c r="Y608" s="129"/>
      <c r="Z608" s="124"/>
      <c r="AA608" s="136"/>
      <c r="AB608" s="54"/>
      <c r="AC608" s="54"/>
      <c r="AD608" s="54"/>
      <c r="AE608" s="54"/>
      <c r="AF608" s="55"/>
      <c r="AG608" s="139"/>
      <c r="AH608" s="140"/>
      <c r="AI608" s="137"/>
      <c r="AJ608" s="117">
        <f>SUM(AQ608:AU608)</f>
        <v>0</v>
      </c>
      <c r="AK608" s="137" t="s">
        <v>74</v>
      </c>
      <c r="AL608" s="90" t="s">
        <v>74</v>
      </c>
      <c r="AM608" s="138" t="s">
        <v>74</v>
      </c>
      <c r="AN608" s="137" t="s">
        <v>74</v>
      </c>
      <c r="AO608" s="90" t="s">
        <v>76</v>
      </c>
      <c r="AP608" s="138" t="s">
        <v>76</v>
      </c>
      <c r="AQ608" s="89"/>
      <c r="AR608" s="90"/>
      <c r="AS608" s="90"/>
      <c r="AT608" s="90"/>
      <c r="AU608" s="91"/>
      <c r="AV608" s="92">
        <f t="shared" si="165"/>
        <v>0</v>
      </c>
      <c r="AW608" s="87"/>
      <c r="AX608" s="87"/>
      <c r="AY608" s="87"/>
      <c r="AZ608" s="87"/>
      <c r="BA608" s="87"/>
      <c r="BB608" s="87"/>
      <c r="BC608" s="87"/>
      <c r="BD608" s="87"/>
      <c r="BE608" s="88"/>
    </row>
    <row r="609" spans="1:57" s="414" customFormat="1" ht="34" customHeight="1" x14ac:dyDescent="0.2">
      <c r="A609" s="640"/>
      <c r="B609" s="623" t="s">
        <v>289</v>
      </c>
      <c r="C609" s="630" t="s">
        <v>290</v>
      </c>
      <c r="D609" s="72" t="s">
        <v>73</v>
      </c>
      <c r="E609" s="633">
        <v>182</v>
      </c>
      <c r="F609" s="636">
        <f>E609-SUM(M609:M613)</f>
        <v>-26</v>
      </c>
      <c r="G609" s="146">
        <f t="shared" si="162"/>
        <v>0</v>
      </c>
      <c r="H609" s="151">
        <f t="shared" si="164"/>
        <v>0</v>
      </c>
      <c r="I609" s="152"/>
      <c r="J609" s="152"/>
      <c r="K609" s="152"/>
      <c r="L609" s="66"/>
      <c r="M609" s="149">
        <f t="shared" si="163"/>
        <v>0</v>
      </c>
      <c r="N609" s="121"/>
      <c r="O609" s="121"/>
      <c r="P609" s="121"/>
      <c r="Q609" s="121"/>
      <c r="R609" s="122"/>
      <c r="S609" s="128"/>
      <c r="T609" s="121"/>
      <c r="U609" s="121"/>
      <c r="V609" s="77"/>
      <c r="W609" s="121"/>
      <c r="X609" s="122"/>
      <c r="Y609" s="128"/>
      <c r="Z609" s="122"/>
      <c r="AA609" s="70"/>
      <c r="AB609" s="77"/>
      <c r="AC609" s="77"/>
      <c r="AD609" s="77"/>
      <c r="AE609" s="77"/>
      <c r="AF609" s="71"/>
      <c r="AG609" s="70"/>
      <c r="AH609" s="71"/>
      <c r="AI609" s="70"/>
      <c r="AJ609" s="115">
        <f>SUM(AN609:AP609)</f>
        <v>0</v>
      </c>
      <c r="AK609" s="70" t="s">
        <v>74</v>
      </c>
      <c r="AL609" s="77" t="s">
        <v>74</v>
      </c>
      <c r="AM609" s="71" t="s">
        <v>74</v>
      </c>
      <c r="AN609" s="70"/>
      <c r="AO609" s="77"/>
      <c r="AP609" s="71"/>
      <c r="AQ609" s="67" t="s">
        <v>74</v>
      </c>
      <c r="AR609" s="68" t="s">
        <v>74</v>
      </c>
      <c r="AS609" s="68" t="s">
        <v>74</v>
      </c>
      <c r="AT609" s="68" t="s">
        <v>74</v>
      </c>
      <c r="AU609" s="69" t="s">
        <v>74</v>
      </c>
      <c r="AV609" s="103">
        <f t="shared" si="165"/>
        <v>0</v>
      </c>
      <c r="AW609" s="93"/>
      <c r="AX609" s="93"/>
      <c r="AY609" s="93"/>
      <c r="AZ609" s="93"/>
      <c r="BA609" s="93"/>
      <c r="BB609" s="93"/>
      <c r="BC609" s="93"/>
      <c r="BD609" s="93"/>
      <c r="BE609" s="78"/>
    </row>
    <row r="610" spans="1:57" s="414" customFormat="1" ht="34" customHeight="1" x14ac:dyDescent="0.2">
      <c r="A610" s="640"/>
      <c r="B610" s="624"/>
      <c r="C610" s="631"/>
      <c r="D610" s="73" t="s">
        <v>75</v>
      </c>
      <c r="E610" s="634"/>
      <c r="F610" s="637"/>
      <c r="G610" s="147">
        <f t="shared" si="162"/>
        <v>0</v>
      </c>
      <c r="H610" s="153">
        <f t="shared" si="164"/>
        <v>0</v>
      </c>
      <c r="I610" s="150"/>
      <c r="J610" s="150"/>
      <c r="K610" s="150"/>
      <c r="L610" s="154"/>
      <c r="M610" s="79">
        <f t="shared" si="163"/>
        <v>0</v>
      </c>
      <c r="N610" s="80"/>
      <c r="O610" s="80"/>
      <c r="P610" s="80"/>
      <c r="Q610" s="80"/>
      <c r="R610" s="124"/>
      <c r="S610" s="129"/>
      <c r="T610" s="54"/>
      <c r="U610" s="54"/>
      <c r="V610" s="80"/>
      <c r="W610" s="80"/>
      <c r="X610" s="124"/>
      <c r="Y610" s="131"/>
      <c r="Z610" s="127"/>
      <c r="AA610" s="134"/>
      <c r="AB610" s="56"/>
      <c r="AC610" s="56"/>
      <c r="AD610" s="56"/>
      <c r="AE610" s="56"/>
      <c r="AF610" s="135"/>
      <c r="AG610" s="136"/>
      <c r="AH610" s="55"/>
      <c r="AI610" s="136"/>
      <c r="AJ610" s="116">
        <f>SUM(AN610:AP610)</f>
        <v>0</v>
      </c>
      <c r="AK610" s="136" t="s">
        <v>76</v>
      </c>
      <c r="AL610" s="54" t="s">
        <v>76</v>
      </c>
      <c r="AM610" s="55" t="s">
        <v>76</v>
      </c>
      <c r="AN610" s="136"/>
      <c r="AO610" s="54"/>
      <c r="AP610" s="55"/>
      <c r="AQ610" s="82" t="s">
        <v>74</v>
      </c>
      <c r="AR610" s="54" t="s">
        <v>74</v>
      </c>
      <c r="AS610" s="54" t="s">
        <v>74</v>
      </c>
      <c r="AT610" s="54" t="s">
        <v>74</v>
      </c>
      <c r="AU610" s="58" t="s">
        <v>74</v>
      </c>
      <c r="AV610" s="83">
        <f t="shared" si="165"/>
        <v>0</v>
      </c>
      <c r="AW610" s="80"/>
      <c r="AX610" s="80"/>
      <c r="AY610" s="80"/>
      <c r="AZ610" s="80"/>
      <c r="BA610" s="80"/>
      <c r="BB610" s="80"/>
      <c r="BC610" s="80"/>
      <c r="BD610" s="80"/>
      <c r="BE610" s="81"/>
    </row>
    <row r="611" spans="1:57" s="414" customFormat="1" ht="34" customHeight="1" x14ac:dyDescent="0.2">
      <c r="A611" s="640"/>
      <c r="B611" s="624"/>
      <c r="C611" s="631"/>
      <c r="D611" s="73" t="s">
        <v>77</v>
      </c>
      <c r="E611" s="634"/>
      <c r="F611" s="637"/>
      <c r="G611" s="147">
        <f t="shared" si="162"/>
        <v>0</v>
      </c>
      <c r="H611" s="153">
        <f t="shared" si="164"/>
        <v>0</v>
      </c>
      <c r="I611" s="150"/>
      <c r="J611" s="150"/>
      <c r="K611" s="150"/>
      <c r="L611" s="154"/>
      <c r="M611" s="79">
        <f t="shared" si="163"/>
        <v>0</v>
      </c>
      <c r="N611" s="80"/>
      <c r="O611" s="80"/>
      <c r="P611" s="80"/>
      <c r="Q611" s="84"/>
      <c r="R611" s="124"/>
      <c r="S611" s="129"/>
      <c r="T611" s="80"/>
      <c r="U611" s="80"/>
      <c r="V611" s="80"/>
      <c r="W611" s="80"/>
      <c r="X611" s="124"/>
      <c r="Y611" s="131"/>
      <c r="Z611" s="127"/>
      <c r="AA611" s="134"/>
      <c r="AB611" s="56"/>
      <c r="AC611" s="56"/>
      <c r="AD611" s="56"/>
      <c r="AE611" s="56"/>
      <c r="AF611" s="135"/>
      <c r="AG611" s="136"/>
      <c r="AH611" s="55"/>
      <c r="AI611" s="136"/>
      <c r="AJ611" s="116">
        <f>SUM(AK611:AM611)</f>
        <v>0</v>
      </c>
      <c r="AK611" s="136"/>
      <c r="AL611" s="54"/>
      <c r="AM611" s="55"/>
      <c r="AN611" s="136" t="s">
        <v>74</v>
      </c>
      <c r="AO611" s="54" t="s">
        <v>74</v>
      </c>
      <c r="AP611" s="55" t="s">
        <v>74</v>
      </c>
      <c r="AQ611" s="82" t="s">
        <v>74</v>
      </c>
      <c r="AR611" s="54" t="s">
        <v>74</v>
      </c>
      <c r="AS611" s="54" t="s">
        <v>74</v>
      </c>
      <c r="AT611" s="54" t="s">
        <v>74</v>
      </c>
      <c r="AU611" s="58" t="s">
        <v>74</v>
      </c>
      <c r="AV611" s="83">
        <f t="shared" si="165"/>
        <v>0</v>
      </c>
      <c r="AW611" s="80"/>
      <c r="AX611" s="80"/>
      <c r="AY611" s="80"/>
      <c r="AZ611" s="80"/>
      <c r="BA611" s="80"/>
      <c r="BB611" s="80"/>
      <c r="BC611" s="80"/>
      <c r="BD611" s="80"/>
      <c r="BE611" s="81"/>
    </row>
    <row r="612" spans="1:57" s="414" customFormat="1" ht="34" customHeight="1" x14ac:dyDescent="0.2">
      <c r="A612" s="640"/>
      <c r="B612" s="624"/>
      <c r="C612" s="631"/>
      <c r="D612" s="73" t="s">
        <v>78</v>
      </c>
      <c r="E612" s="634"/>
      <c r="F612" s="637"/>
      <c r="G612" s="147">
        <f t="shared" si="162"/>
        <v>213</v>
      </c>
      <c r="H612" s="153">
        <f t="shared" si="164"/>
        <v>10</v>
      </c>
      <c r="I612" s="150">
        <v>8</v>
      </c>
      <c r="J612" s="150"/>
      <c r="K612" s="150">
        <v>2</v>
      </c>
      <c r="L612" s="154"/>
      <c r="M612" s="79">
        <f t="shared" si="163"/>
        <v>208</v>
      </c>
      <c r="N612" s="80">
        <v>208</v>
      </c>
      <c r="O612" s="80"/>
      <c r="P612" s="80"/>
      <c r="Q612" s="80"/>
      <c r="R612" s="124"/>
      <c r="S612" s="129">
        <v>7</v>
      </c>
      <c r="T612" s="80"/>
      <c r="U612" s="80"/>
      <c r="V612" s="80">
        <v>201</v>
      </c>
      <c r="W612" s="80"/>
      <c r="X612" s="124"/>
      <c r="Y612" s="131">
        <v>180</v>
      </c>
      <c r="Z612" s="127">
        <v>28</v>
      </c>
      <c r="AA612" s="134"/>
      <c r="AB612" s="56">
        <v>58</v>
      </c>
      <c r="AC612" s="56">
        <v>56</v>
      </c>
      <c r="AD612" s="56">
        <v>8</v>
      </c>
      <c r="AE612" s="56">
        <v>105</v>
      </c>
      <c r="AF612" s="135">
        <v>27</v>
      </c>
      <c r="AG612" s="136">
        <v>36</v>
      </c>
      <c r="AH612" s="55">
        <v>25</v>
      </c>
      <c r="AI612" s="136">
        <v>107</v>
      </c>
      <c r="AJ612" s="116">
        <f>SUM(AQ612:AU612)</f>
        <v>208</v>
      </c>
      <c r="AK612" s="136" t="s">
        <v>76</v>
      </c>
      <c r="AL612" s="54" t="s">
        <v>76</v>
      </c>
      <c r="AM612" s="55" t="s">
        <v>76</v>
      </c>
      <c r="AN612" s="136" t="s">
        <v>74</v>
      </c>
      <c r="AO612" s="54" t="s">
        <v>74</v>
      </c>
      <c r="AP612" s="55" t="s">
        <v>74</v>
      </c>
      <c r="AQ612" s="142">
        <v>4</v>
      </c>
      <c r="AR612" s="62">
        <v>16</v>
      </c>
      <c r="AS612" s="62">
        <v>135</v>
      </c>
      <c r="AT612" s="62">
        <v>44</v>
      </c>
      <c r="AU612" s="64">
        <v>9</v>
      </c>
      <c r="AV612" s="83">
        <f t="shared" si="165"/>
        <v>5</v>
      </c>
      <c r="AW612" s="80"/>
      <c r="AX612" s="80"/>
      <c r="AY612" s="80"/>
      <c r="AZ612" s="80"/>
      <c r="BA612" s="80">
        <v>2</v>
      </c>
      <c r="BB612" s="80"/>
      <c r="BC612" s="80"/>
      <c r="BD612" s="80">
        <v>3</v>
      </c>
      <c r="BE612" s="81"/>
    </row>
    <row r="613" spans="1:57" s="414" customFormat="1" ht="34" customHeight="1" thickBot="1" x14ac:dyDescent="0.25">
      <c r="A613" s="640"/>
      <c r="B613" s="642"/>
      <c r="C613" s="643"/>
      <c r="D613" s="75" t="s">
        <v>79</v>
      </c>
      <c r="E613" s="635"/>
      <c r="F613" s="638"/>
      <c r="G613" s="148">
        <f t="shared" si="162"/>
        <v>0</v>
      </c>
      <c r="H613" s="155">
        <f t="shared" si="164"/>
        <v>0</v>
      </c>
      <c r="I613" s="156"/>
      <c r="J613" s="156"/>
      <c r="K613" s="156"/>
      <c r="L613" s="157"/>
      <c r="M613" s="85">
        <f t="shared" si="163"/>
        <v>0</v>
      </c>
      <c r="N613" s="86"/>
      <c r="O613" s="86"/>
      <c r="P613" s="86"/>
      <c r="Q613" s="86"/>
      <c r="R613" s="125"/>
      <c r="S613" s="130"/>
      <c r="T613" s="87"/>
      <c r="U613" s="87"/>
      <c r="V613" s="87"/>
      <c r="W613" s="87"/>
      <c r="X613" s="126"/>
      <c r="Y613" s="129"/>
      <c r="Z613" s="124"/>
      <c r="AA613" s="136"/>
      <c r="AB613" s="54"/>
      <c r="AC613" s="54"/>
      <c r="AD613" s="54"/>
      <c r="AE613" s="54"/>
      <c r="AF613" s="55"/>
      <c r="AG613" s="139"/>
      <c r="AH613" s="140"/>
      <c r="AI613" s="137"/>
      <c r="AJ613" s="117">
        <f>SUM(AQ613:AU613)</f>
        <v>0</v>
      </c>
      <c r="AK613" s="137" t="s">
        <v>74</v>
      </c>
      <c r="AL613" s="90" t="s">
        <v>74</v>
      </c>
      <c r="AM613" s="138" t="s">
        <v>74</v>
      </c>
      <c r="AN613" s="137" t="s">
        <v>74</v>
      </c>
      <c r="AO613" s="90" t="s">
        <v>76</v>
      </c>
      <c r="AP613" s="138" t="s">
        <v>76</v>
      </c>
      <c r="AQ613" s="89"/>
      <c r="AR613" s="90"/>
      <c r="AS613" s="90"/>
      <c r="AT613" s="90"/>
      <c r="AU613" s="91"/>
      <c r="AV613" s="92">
        <f t="shared" si="165"/>
        <v>0</v>
      </c>
      <c r="AW613" s="87"/>
      <c r="AX613" s="87"/>
      <c r="AY613" s="87"/>
      <c r="AZ613" s="87"/>
      <c r="BA613" s="87"/>
      <c r="BB613" s="87"/>
      <c r="BC613" s="87"/>
      <c r="BD613" s="87"/>
      <c r="BE613" s="88"/>
    </row>
    <row r="614" spans="1:57" s="414" customFormat="1" ht="34" customHeight="1" x14ac:dyDescent="0.2">
      <c r="A614" s="640"/>
      <c r="B614" s="623" t="s">
        <v>291</v>
      </c>
      <c r="C614" s="630">
        <v>41973328</v>
      </c>
      <c r="D614" s="72" t="s">
        <v>73</v>
      </c>
      <c r="E614" s="633">
        <v>200</v>
      </c>
      <c r="F614" s="636">
        <f>E614-SUM(M614:M618)</f>
        <v>60</v>
      </c>
      <c r="G614" s="146">
        <f t="shared" si="162"/>
        <v>0</v>
      </c>
      <c r="H614" s="151">
        <f t="shared" si="164"/>
        <v>0</v>
      </c>
      <c r="I614" s="152"/>
      <c r="J614" s="152"/>
      <c r="K614" s="152"/>
      <c r="L614" s="66"/>
      <c r="M614" s="149">
        <f t="shared" si="163"/>
        <v>0</v>
      </c>
      <c r="N614" s="121"/>
      <c r="O614" s="121"/>
      <c r="P614" s="121"/>
      <c r="Q614" s="121"/>
      <c r="R614" s="122"/>
      <c r="S614" s="128"/>
      <c r="T614" s="121"/>
      <c r="U614" s="121"/>
      <c r="V614" s="77"/>
      <c r="W614" s="121"/>
      <c r="X614" s="122"/>
      <c r="Y614" s="128"/>
      <c r="Z614" s="122"/>
      <c r="AA614" s="70"/>
      <c r="AB614" s="77"/>
      <c r="AC614" s="77"/>
      <c r="AD614" s="77"/>
      <c r="AE614" s="77"/>
      <c r="AF614" s="71"/>
      <c r="AG614" s="70"/>
      <c r="AH614" s="71"/>
      <c r="AI614" s="70"/>
      <c r="AJ614" s="115">
        <f>SUM(AN614:AP614)</f>
        <v>0</v>
      </c>
      <c r="AK614" s="70" t="s">
        <v>74</v>
      </c>
      <c r="AL614" s="77" t="s">
        <v>74</v>
      </c>
      <c r="AM614" s="71" t="s">
        <v>74</v>
      </c>
      <c r="AN614" s="70"/>
      <c r="AO614" s="77"/>
      <c r="AP614" s="71"/>
      <c r="AQ614" s="67" t="s">
        <v>74</v>
      </c>
      <c r="AR614" s="68" t="s">
        <v>74</v>
      </c>
      <c r="AS614" s="68" t="s">
        <v>74</v>
      </c>
      <c r="AT614" s="68" t="s">
        <v>74</v>
      </c>
      <c r="AU614" s="69" t="s">
        <v>74</v>
      </c>
      <c r="AV614" s="103">
        <f t="shared" si="165"/>
        <v>0</v>
      </c>
      <c r="AW614" s="93"/>
      <c r="AX614" s="93"/>
      <c r="AY614" s="93"/>
      <c r="AZ614" s="93"/>
      <c r="BA614" s="93"/>
      <c r="BB614" s="93"/>
      <c r="BC614" s="93"/>
      <c r="BD614" s="93"/>
      <c r="BE614" s="78"/>
    </row>
    <row r="615" spans="1:57" s="414" customFormat="1" ht="34" customHeight="1" x14ac:dyDescent="0.2">
      <c r="A615" s="640"/>
      <c r="B615" s="624"/>
      <c r="C615" s="631"/>
      <c r="D615" s="73" t="s">
        <v>75</v>
      </c>
      <c r="E615" s="634"/>
      <c r="F615" s="637"/>
      <c r="G615" s="147">
        <f t="shared" si="162"/>
        <v>0</v>
      </c>
      <c r="H615" s="153">
        <f t="shared" si="164"/>
        <v>0</v>
      </c>
      <c r="I615" s="150"/>
      <c r="J615" s="150"/>
      <c r="K615" s="150"/>
      <c r="L615" s="154"/>
      <c r="M615" s="79">
        <f t="shared" si="163"/>
        <v>0</v>
      </c>
      <c r="N615" s="80"/>
      <c r="O615" s="80"/>
      <c r="P615" s="80"/>
      <c r="Q615" s="80"/>
      <c r="R615" s="124"/>
      <c r="S615" s="129"/>
      <c r="T615" s="54"/>
      <c r="U615" s="54"/>
      <c r="V615" s="80"/>
      <c r="W615" s="80"/>
      <c r="X615" s="124"/>
      <c r="Y615" s="131"/>
      <c r="Z615" s="127"/>
      <c r="AA615" s="134"/>
      <c r="AB615" s="56"/>
      <c r="AC615" s="56"/>
      <c r="AD615" s="56"/>
      <c r="AE615" s="56"/>
      <c r="AF615" s="135"/>
      <c r="AG615" s="136"/>
      <c r="AH615" s="55"/>
      <c r="AI615" s="136"/>
      <c r="AJ615" s="116">
        <f>SUM(AN615:AP615)</f>
        <v>0</v>
      </c>
      <c r="AK615" s="136" t="s">
        <v>76</v>
      </c>
      <c r="AL615" s="54" t="s">
        <v>76</v>
      </c>
      <c r="AM615" s="55" t="s">
        <v>76</v>
      </c>
      <c r="AN615" s="136"/>
      <c r="AO615" s="54"/>
      <c r="AP615" s="55"/>
      <c r="AQ615" s="82" t="s">
        <v>74</v>
      </c>
      <c r="AR615" s="54" t="s">
        <v>74</v>
      </c>
      <c r="AS615" s="54" t="s">
        <v>74</v>
      </c>
      <c r="AT615" s="54" t="s">
        <v>74</v>
      </c>
      <c r="AU615" s="58" t="s">
        <v>74</v>
      </c>
      <c r="AV615" s="83">
        <f t="shared" si="165"/>
        <v>0</v>
      </c>
      <c r="AW615" s="80"/>
      <c r="AX615" s="80"/>
      <c r="AY615" s="80"/>
      <c r="AZ615" s="80"/>
      <c r="BA615" s="80"/>
      <c r="BB615" s="80"/>
      <c r="BC615" s="80"/>
      <c r="BD615" s="80"/>
      <c r="BE615" s="81"/>
    </row>
    <row r="616" spans="1:57" s="414" customFormat="1" ht="34" customHeight="1" x14ac:dyDescent="0.2">
      <c r="A616" s="640"/>
      <c r="B616" s="624"/>
      <c r="C616" s="631"/>
      <c r="D616" s="73" t="s">
        <v>77</v>
      </c>
      <c r="E616" s="634"/>
      <c r="F616" s="637"/>
      <c r="G616" s="147">
        <f t="shared" si="162"/>
        <v>0</v>
      </c>
      <c r="H616" s="153">
        <f t="shared" si="164"/>
        <v>0</v>
      </c>
      <c r="I616" s="150"/>
      <c r="J616" s="150"/>
      <c r="K616" s="150"/>
      <c r="L616" s="154"/>
      <c r="M616" s="79">
        <f t="shared" si="163"/>
        <v>0</v>
      </c>
      <c r="N616" s="80"/>
      <c r="O616" s="80"/>
      <c r="P616" s="80"/>
      <c r="Q616" s="84"/>
      <c r="R616" s="124"/>
      <c r="S616" s="129"/>
      <c r="T616" s="80"/>
      <c r="U616" s="80"/>
      <c r="V616" s="80"/>
      <c r="W616" s="80"/>
      <c r="X616" s="124"/>
      <c r="Y616" s="131"/>
      <c r="Z616" s="127"/>
      <c r="AA616" s="134"/>
      <c r="AB616" s="56"/>
      <c r="AC616" s="56"/>
      <c r="AD616" s="56"/>
      <c r="AE616" s="56"/>
      <c r="AF616" s="135"/>
      <c r="AG616" s="136"/>
      <c r="AH616" s="55"/>
      <c r="AI616" s="136"/>
      <c r="AJ616" s="116">
        <f>SUM(AK616:AM616)</f>
        <v>0</v>
      </c>
      <c r="AK616" s="136"/>
      <c r="AL616" s="54"/>
      <c r="AM616" s="55"/>
      <c r="AN616" s="136" t="s">
        <v>74</v>
      </c>
      <c r="AO616" s="54" t="s">
        <v>74</v>
      </c>
      <c r="AP616" s="55" t="s">
        <v>74</v>
      </c>
      <c r="AQ616" s="82" t="s">
        <v>74</v>
      </c>
      <c r="AR616" s="54" t="s">
        <v>74</v>
      </c>
      <c r="AS616" s="54" t="s">
        <v>74</v>
      </c>
      <c r="AT616" s="54" t="s">
        <v>74</v>
      </c>
      <c r="AU616" s="58" t="s">
        <v>74</v>
      </c>
      <c r="AV616" s="83">
        <f t="shared" si="165"/>
        <v>0</v>
      </c>
      <c r="AW616" s="80"/>
      <c r="AX616" s="80"/>
      <c r="AY616" s="80"/>
      <c r="AZ616" s="80"/>
      <c r="BA616" s="80"/>
      <c r="BB616" s="80"/>
      <c r="BC616" s="80"/>
      <c r="BD616" s="80"/>
      <c r="BE616" s="81"/>
    </row>
    <row r="617" spans="1:57" s="414" customFormat="1" ht="34" customHeight="1" x14ac:dyDescent="0.2">
      <c r="A617" s="640"/>
      <c r="B617" s="624"/>
      <c r="C617" s="631"/>
      <c r="D617" s="73" t="s">
        <v>78</v>
      </c>
      <c r="E617" s="634"/>
      <c r="F617" s="637"/>
      <c r="G617" s="147">
        <f t="shared" si="162"/>
        <v>152</v>
      </c>
      <c r="H617" s="153">
        <f t="shared" si="164"/>
        <v>28</v>
      </c>
      <c r="I617" s="150">
        <v>2</v>
      </c>
      <c r="J617" s="150">
        <v>25</v>
      </c>
      <c r="K617" s="150">
        <v>1</v>
      </c>
      <c r="L617" s="154"/>
      <c r="M617" s="79">
        <f t="shared" si="163"/>
        <v>140</v>
      </c>
      <c r="N617" s="80"/>
      <c r="O617" s="80"/>
      <c r="P617" s="80"/>
      <c r="Q617" s="80"/>
      <c r="R617" s="124">
        <v>140</v>
      </c>
      <c r="S617" s="129">
        <v>51</v>
      </c>
      <c r="T617" s="80"/>
      <c r="U617" s="80"/>
      <c r="V617" s="80">
        <v>74</v>
      </c>
      <c r="W617" s="80">
        <v>15</v>
      </c>
      <c r="X617" s="124"/>
      <c r="Y617" s="131">
        <v>121</v>
      </c>
      <c r="Z617" s="127">
        <v>19</v>
      </c>
      <c r="AA617" s="134"/>
      <c r="AB617" s="56">
        <v>55</v>
      </c>
      <c r="AC617" s="56">
        <v>55</v>
      </c>
      <c r="AD617" s="56"/>
      <c r="AE617" s="56"/>
      <c r="AF617" s="135">
        <v>6</v>
      </c>
      <c r="AG617" s="136">
        <v>41.37</v>
      </c>
      <c r="AH617" s="55">
        <v>22.93</v>
      </c>
      <c r="AI617" s="136">
        <v>97.07</v>
      </c>
      <c r="AJ617" s="116">
        <f>SUM(AQ617:AU617)</f>
        <v>140</v>
      </c>
      <c r="AK617" s="136" t="s">
        <v>76</v>
      </c>
      <c r="AL617" s="54" t="s">
        <v>76</v>
      </c>
      <c r="AM617" s="55" t="s">
        <v>76</v>
      </c>
      <c r="AN617" s="136" t="s">
        <v>74</v>
      </c>
      <c r="AO617" s="54" t="s">
        <v>74</v>
      </c>
      <c r="AP617" s="55" t="s">
        <v>74</v>
      </c>
      <c r="AQ617" s="142">
        <v>14</v>
      </c>
      <c r="AR617" s="62">
        <v>26</v>
      </c>
      <c r="AS617" s="62">
        <v>66</v>
      </c>
      <c r="AT617" s="62">
        <v>26</v>
      </c>
      <c r="AU617" s="64">
        <v>8</v>
      </c>
      <c r="AV617" s="83">
        <f t="shared" si="165"/>
        <v>12</v>
      </c>
      <c r="AW617" s="80"/>
      <c r="AX617" s="80"/>
      <c r="AY617" s="80">
        <v>1</v>
      </c>
      <c r="AZ617" s="80">
        <v>1</v>
      </c>
      <c r="BA617" s="80">
        <v>8</v>
      </c>
      <c r="BB617" s="80"/>
      <c r="BC617" s="80"/>
      <c r="BD617" s="80">
        <v>2</v>
      </c>
      <c r="BE617" s="81"/>
    </row>
    <row r="618" spans="1:57" s="414" customFormat="1" ht="34" customHeight="1" thickBot="1" x14ac:dyDescent="0.25">
      <c r="A618" s="640"/>
      <c r="B618" s="642"/>
      <c r="C618" s="643"/>
      <c r="D618" s="76" t="s">
        <v>79</v>
      </c>
      <c r="E618" s="635"/>
      <c r="F618" s="638"/>
      <c r="G618" s="148">
        <f t="shared" si="162"/>
        <v>0</v>
      </c>
      <c r="H618" s="155">
        <f t="shared" si="164"/>
        <v>0</v>
      </c>
      <c r="I618" s="156"/>
      <c r="J618" s="156"/>
      <c r="K618" s="156"/>
      <c r="L618" s="157"/>
      <c r="M618" s="85">
        <f t="shared" si="163"/>
        <v>0</v>
      </c>
      <c r="N618" s="86"/>
      <c r="O618" s="86"/>
      <c r="P618" s="86"/>
      <c r="Q618" s="86"/>
      <c r="R618" s="125"/>
      <c r="S618" s="130"/>
      <c r="T618" s="87"/>
      <c r="U618" s="87"/>
      <c r="V618" s="87"/>
      <c r="W618" s="87"/>
      <c r="X618" s="126"/>
      <c r="Y618" s="129"/>
      <c r="Z618" s="124"/>
      <c r="AA618" s="136"/>
      <c r="AB618" s="54"/>
      <c r="AC618" s="54"/>
      <c r="AD618" s="54"/>
      <c r="AE618" s="54"/>
      <c r="AF618" s="55"/>
      <c r="AG618" s="139"/>
      <c r="AH618" s="140"/>
      <c r="AI618" s="137"/>
      <c r="AJ618" s="117">
        <f>SUM(AQ618:AU618)</f>
        <v>0</v>
      </c>
      <c r="AK618" s="137" t="s">
        <v>74</v>
      </c>
      <c r="AL618" s="90" t="s">
        <v>74</v>
      </c>
      <c r="AM618" s="138" t="s">
        <v>74</v>
      </c>
      <c r="AN618" s="137" t="s">
        <v>74</v>
      </c>
      <c r="AO618" s="90" t="s">
        <v>76</v>
      </c>
      <c r="AP618" s="138" t="s">
        <v>76</v>
      </c>
      <c r="AQ618" s="89"/>
      <c r="AR618" s="90"/>
      <c r="AS618" s="90"/>
      <c r="AT618" s="90"/>
      <c r="AU618" s="91"/>
      <c r="AV618" s="92">
        <f t="shared" si="165"/>
        <v>0</v>
      </c>
      <c r="AW618" s="87"/>
      <c r="AX618" s="87"/>
      <c r="AY618" s="87"/>
      <c r="AZ618" s="87"/>
      <c r="BA618" s="87"/>
      <c r="BB618" s="87"/>
      <c r="BC618" s="87"/>
      <c r="BD618" s="87"/>
      <c r="BE618" s="88"/>
    </row>
    <row r="619" spans="1:57" s="414" customFormat="1" ht="34" customHeight="1" x14ac:dyDescent="0.2">
      <c r="A619" s="640"/>
      <c r="B619" s="623" t="s">
        <v>292</v>
      </c>
      <c r="C619" s="630" t="s">
        <v>293</v>
      </c>
      <c r="D619" s="72" t="s">
        <v>73</v>
      </c>
      <c r="E619" s="633">
        <v>80</v>
      </c>
      <c r="F619" s="636">
        <f>E619-SUM(M619:M623)</f>
        <v>4</v>
      </c>
      <c r="G619" s="146">
        <f t="shared" si="162"/>
        <v>0</v>
      </c>
      <c r="H619" s="151">
        <f t="shared" si="164"/>
        <v>0</v>
      </c>
      <c r="I619" s="152"/>
      <c r="J619" s="152"/>
      <c r="K619" s="152"/>
      <c r="L619" s="66"/>
      <c r="M619" s="149">
        <f t="shared" si="163"/>
        <v>0</v>
      </c>
      <c r="N619" s="121"/>
      <c r="O619" s="121"/>
      <c r="P619" s="121"/>
      <c r="Q619" s="121"/>
      <c r="R619" s="122"/>
      <c r="S619" s="128"/>
      <c r="T619" s="121"/>
      <c r="U619" s="121"/>
      <c r="V619" s="77"/>
      <c r="W619" s="121"/>
      <c r="X619" s="122"/>
      <c r="Y619" s="128"/>
      <c r="Z619" s="122"/>
      <c r="AA619" s="70"/>
      <c r="AB619" s="77"/>
      <c r="AC619" s="77"/>
      <c r="AD619" s="77"/>
      <c r="AE619" s="77"/>
      <c r="AF619" s="71"/>
      <c r="AG619" s="70"/>
      <c r="AH619" s="71"/>
      <c r="AI619" s="70"/>
      <c r="AJ619" s="115">
        <f>SUM(AN619:AP619)</f>
        <v>0</v>
      </c>
      <c r="AK619" s="70" t="s">
        <v>74</v>
      </c>
      <c r="AL619" s="77" t="s">
        <v>74</v>
      </c>
      <c r="AM619" s="71" t="s">
        <v>74</v>
      </c>
      <c r="AN619" s="70"/>
      <c r="AO619" s="77"/>
      <c r="AP619" s="71"/>
      <c r="AQ619" s="67" t="s">
        <v>74</v>
      </c>
      <c r="AR619" s="68" t="s">
        <v>74</v>
      </c>
      <c r="AS619" s="68" t="s">
        <v>74</v>
      </c>
      <c r="AT619" s="68" t="s">
        <v>74</v>
      </c>
      <c r="AU619" s="69" t="s">
        <v>74</v>
      </c>
      <c r="AV619" s="103">
        <f t="shared" si="165"/>
        <v>0</v>
      </c>
      <c r="AW619" s="93"/>
      <c r="AX619" s="93"/>
      <c r="AY619" s="93"/>
      <c r="AZ619" s="93"/>
      <c r="BA619" s="93"/>
      <c r="BB619" s="93"/>
      <c r="BC619" s="93"/>
      <c r="BD619" s="93"/>
      <c r="BE619" s="78"/>
    </row>
    <row r="620" spans="1:57" s="414" customFormat="1" ht="34" customHeight="1" x14ac:dyDescent="0.2">
      <c r="A620" s="640"/>
      <c r="B620" s="624"/>
      <c r="C620" s="631"/>
      <c r="D620" s="73" t="s">
        <v>75</v>
      </c>
      <c r="E620" s="634"/>
      <c r="F620" s="637"/>
      <c r="G620" s="147">
        <f t="shared" si="162"/>
        <v>0</v>
      </c>
      <c r="H620" s="153">
        <f t="shared" si="164"/>
        <v>0</v>
      </c>
      <c r="I620" s="150"/>
      <c r="J620" s="150"/>
      <c r="K620" s="150"/>
      <c r="L620" s="154"/>
      <c r="M620" s="79">
        <f t="shared" si="163"/>
        <v>0</v>
      </c>
      <c r="N620" s="80"/>
      <c r="O620" s="80"/>
      <c r="P620" s="80"/>
      <c r="Q620" s="80"/>
      <c r="R620" s="124"/>
      <c r="S620" s="129"/>
      <c r="T620" s="54"/>
      <c r="U620" s="54"/>
      <c r="V620" s="80"/>
      <c r="W620" s="80"/>
      <c r="X620" s="124"/>
      <c r="Y620" s="131"/>
      <c r="Z620" s="127"/>
      <c r="AA620" s="134"/>
      <c r="AB620" s="56"/>
      <c r="AC620" s="56"/>
      <c r="AD620" s="56"/>
      <c r="AE620" s="56"/>
      <c r="AF620" s="135"/>
      <c r="AG620" s="136"/>
      <c r="AH620" s="55"/>
      <c r="AI620" s="136"/>
      <c r="AJ620" s="116">
        <f>SUM(AN620:AP620)</f>
        <v>0</v>
      </c>
      <c r="AK620" s="136" t="s">
        <v>76</v>
      </c>
      <c r="AL620" s="54" t="s">
        <v>76</v>
      </c>
      <c r="AM620" s="55" t="s">
        <v>76</v>
      </c>
      <c r="AN620" s="136"/>
      <c r="AO620" s="54"/>
      <c r="AP620" s="55"/>
      <c r="AQ620" s="82" t="s">
        <v>74</v>
      </c>
      <c r="AR620" s="54" t="s">
        <v>74</v>
      </c>
      <c r="AS620" s="54" t="s">
        <v>74</v>
      </c>
      <c r="AT620" s="54" t="s">
        <v>74</v>
      </c>
      <c r="AU620" s="58" t="s">
        <v>74</v>
      </c>
      <c r="AV620" s="83">
        <f t="shared" si="165"/>
        <v>0</v>
      </c>
      <c r="AW620" s="80"/>
      <c r="AX620" s="80"/>
      <c r="AY620" s="80"/>
      <c r="AZ620" s="80"/>
      <c r="BA620" s="80"/>
      <c r="BB620" s="80"/>
      <c r="BC620" s="80"/>
      <c r="BD620" s="80"/>
      <c r="BE620" s="81"/>
    </row>
    <row r="621" spans="1:57" s="414" customFormat="1" ht="34" customHeight="1" x14ac:dyDescent="0.2">
      <c r="A621" s="640"/>
      <c r="B621" s="624"/>
      <c r="C621" s="631"/>
      <c r="D621" s="73" t="s">
        <v>77</v>
      </c>
      <c r="E621" s="634"/>
      <c r="F621" s="637"/>
      <c r="G621" s="147">
        <f t="shared" si="162"/>
        <v>0</v>
      </c>
      <c r="H621" s="153">
        <f t="shared" si="164"/>
        <v>0</v>
      </c>
      <c r="I621" s="150"/>
      <c r="J621" s="150"/>
      <c r="K621" s="150"/>
      <c r="L621" s="154"/>
      <c r="M621" s="79">
        <f t="shared" si="163"/>
        <v>0</v>
      </c>
      <c r="N621" s="80"/>
      <c r="O621" s="80"/>
      <c r="P621" s="80"/>
      <c r="Q621" s="84"/>
      <c r="R621" s="124"/>
      <c r="S621" s="129"/>
      <c r="T621" s="80"/>
      <c r="U621" s="80"/>
      <c r="V621" s="80"/>
      <c r="W621" s="80"/>
      <c r="X621" s="124"/>
      <c r="Y621" s="131"/>
      <c r="Z621" s="127"/>
      <c r="AA621" s="134"/>
      <c r="AB621" s="56"/>
      <c r="AC621" s="56"/>
      <c r="AD621" s="56"/>
      <c r="AE621" s="56"/>
      <c r="AF621" s="135"/>
      <c r="AG621" s="136"/>
      <c r="AH621" s="55"/>
      <c r="AI621" s="136"/>
      <c r="AJ621" s="116">
        <f>SUM(AK621:AM621)</f>
        <v>0</v>
      </c>
      <c r="AK621" s="136"/>
      <c r="AL621" s="54"/>
      <c r="AM621" s="55"/>
      <c r="AN621" s="136" t="s">
        <v>74</v>
      </c>
      <c r="AO621" s="54" t="s">
        <v>74</v>
      </c>
      <c r="AP621" s="55" t="s">
        <v>74</v>
      </c>
      <c r="AQ621" s="82" t="s">
        <v>74</v>
      </c>
      <c r="AR621" s="54" t="s">
        <v>74</v>
      </c>
      <c r="AS621" s="54" t="s">
        <v>74</v>
      </c>
      <c r="AT621" s="54" t="s">
        <v>74</v>
      </c>
      <c r="AU621" s="58" t="s">
        <v>74</v>
      </c>
      <c r="AV621" s="83">
        <f t="shared" si="165"/>
        <v>0</v>
      </c>
      <c r="AW621" s="80"/>
      <c r="AX621" s="80"/>
      <c r="AY621" s="80"/>
      <c r="AZ621" s="80"/>
      <c r="BA621" s="80"/>
      <c r="BB621" s="80"/>
      <c r="BC621" s="80"/>
      <c r="BD621" s="80"/>
      <c r="BE621" s="81"/>
    </row>
    <row r="622" spans="1:57" s="414" customFormat="1" ht="34" customHeight="1" x14ac:dyDescent="0.2">
      <c r="A622" s="640"/>
      <c r="B622" s="624"/>
      <c r="C622" s="631"/>
      <c r="D622" s="73" t="s">
        <v>78</v>
      </c>
      <c r="E622" s="634"/>
      <c r="F622" s="637"/>
      <c r="G622" s="147">
        <f t="shared" si="162"/>
        <v>77</v>
      </c>
      <c r="H622" s="153">
        <f t="shared" si="164"/>
        <v>1</v>
      </c>
      <c r="I622" s="150">
        <v>1</v>
      </c>
      <c r="J622" s="150">
        <v>0</v>
      </c>
      <c r="K622" s="150">
        <v>0</v>
      </c>
      <c r="L622" s="154">
        <v>0</v>
      </c>
      <c r="M622" s="79">
        <f t="shared" si="163"/>
        <v>76</v>
      </c>
      <c r="N622" s="80">
        <v>0</v>
      </c>
      <c r="O622" s="80">
        <v>76</v>
      </c>
      <c r="P622" s="80">
        <v>0</v>
      </c>
      <c r="Q622" s="80">
        <v>0</v>
      </c>
      <c r="R622" s="124">
        <v>0</v>
      </c>
      <c r="S622" s="129">
        <v>13</v>
      </c>
      <c r="T622" s="80">
        <v>0</v>
      </c>
      <c r="U622" s="80">
        <v>0</v>
      </c>
      <c r="V622" s="80">
        <v>61</v>
      </c>
      <c r="W622" s="80">
        <v>2</v>
      </c>
      <c r="X622" s="124">
        <v>0</v>
      </c>
      <c r="Y622" s="131">
        <v>67</v>
      </c>
      <c r="Z622" s="127">
        <v>9</v>
      </c>
      <c r="AA622" s="134">
        <v>0</v>
      </c>
      <c r="AB622" s="56">
        <v>23</v>
      </c>
      <c r="AC622" s="56">
        <v>23</v>
      </c>
      <c r="AD622" s="56">
        <v>0</v>
      </c>
      <c r="AE622" s="56">
        <v>47</v>
      </c>
      <c r="AF622" s="135">
        <v>2</v>
      </c>
      <c r="AG622" s="136">
        <v>34</v>
      </c>
      <c r="AH622" s="55">
        <v>22</v>
      </c>
      <c r="AI622" s="136">
        <v>93.4</v>
      </c>
      <c r="AJ622" s="116">
        <f>SUM(AQ622:AU622)</f>
        <v>73</v>
      </c>
      <c r="AK622" s="136" t="s">
        <v>76</v>
      </c>
      <c r="AL622" s="54" t="s">
        <v>76</v>
      </c>
      <c r="AM622" s="55" t="s">
        <v>76</v>
      </c>
      <c r="AN622" s="136" t="s">
        <v>74</v>
      </c>
      <c r="AO622" s="54" t="s">
        <v>74</v>
      </c>
      <c r="AP622" s="55" t="s">
        <v>74</v>
      </c>
      <c r="AQ622" s="142">
        <v>5</v>
      </c>
      <c r="AR622" s="62">
        <v>18</v>
      </c>
      <c r="AS622" s="62">
        <v>38</v>
      </c>
      <c r="AT622" s="62">
        <v>8</v>
      </c>
      <c r="AU622" s="64">
        <v>4</v>
      </c>
      <c r="AV622" s="83">
        <f t="shared" si="165"/>
        <v>1</v>
      </c>
      <c r="AW622" s="80">
        <v>0</v>
      </c>
      <c r="AX622" s="80">
        <v>0</v>
      </c>
      <c r="AY622" s="80">
        <v>0</v>
      </c>
      <c r="AZ622" s="80">
        <v>0</v>
      </c>
      <c r="BA622" s="80">
        <v>1</v>
      </c>
      <c r="BB622" s="80">
        <v>0</v>
      </c>
      <c r="BC622" s="80">
        <v>0</v>
      </c>
      <c r="BD622" s="80">
        <v>0</v>
      </c>
      <c r="BE622" s="81">
        <v>0</v>
      </c>
    </row>
    <row r="623" spans="1:57" s="414" customFormat="1" ht="34" customHeight="1" thickBot="1" x14ac:dyDescent="0.25">
      <c r="A623" s="640"/>
      <c r="B623" s="629"/>
      <c r="C623" s="632"/>
      <c r="D623" s="76" t="s">
        <v>79</v>
      </c>
      <c r="E623" s="635"/>
      <c r="F623" s="638"/>
      <c r="G623" s="148">
        <f t="shared" si="162"/>
        <v>0</v>
      </c>
      <c r="H623" s="155">
        <f t="shared" si="164"/>
        <v>0</v>
      </c>
      <c r="I623" s="156"/>
      <c r="J623" s="156"/>
      <c r="K623" s="156"/>
      <c r="L623" s="157"/>
      <c r="M623" s="85">
        <f t="shared" si="163"/>
        <v>0</v>
      </c>
      <c r="N623" s="86"/>
      <c r="O623" s="86"/>
      <c r="P623" s="86"/>
      <c r="Q623" s="86"/>
      <c r="R623" s="125"/>
      <c r="S623" s="130"/>
      <c r="T623" s="87"/>
      <c r="U623" s="87"/>
      <c r="V623" s="87"/>
      <c r="W623" s="87"/>
      <c r="X623" s="126"/>
      <c r="Y623" s="129"/>
      <c r="Z623" s="124"/>
      <c r="AA623" s="136"/>
      <c r="AB623" s="54"/>
      <c r="AC623" s="54"/>
      <c r="AD623" s="54"/>
      <c r="AE623" s="54"/>
      <c r="AF623" s="55"/>
      <c r="AG623" s="139"/>
      <c r="AH623" s="140"/>
      <c r="AI623" s="137"/>
      <c r="AJ623" s="117">
        <f>SUM(AQ623:AU623)</f>
        <v>0</v>
      </c>
      <c r="AK623" s="137" t="s">
        <v>74</v>
      </c>
      <c r="AL623" s="90" t="s">
        <v>74</v>
      </c>
      <c r="AM623" s="138" t="s">
        <v>74</v>
      </c>
      <c r="AN623" s="137" t="s">
        <v>74</v>
      </c>
      <c r="AO623" s="90" t="s">
        <v>76</v>
      </c>
      <c r="AP623" s="138" t="s">
        <v>76</v>
      </c>
      <c r="AQ623" s="89"/>
      <c r="AR623" s="90"/>
      <c r="AS623" s="90"/>
      <c r="AT623" s="90"/>
      <c r="AU623" s="91"/>
      <c r="AV623" s="92">
        <f t="shared" si="165"/>
        <v>0</v>
      </c>
      <c r="AW623" s="87"/>
      <c r="AX623" s="87"/>
      <c r="AY623" s="87"/>
      <c r="AZ623" s="87"/>
      <c r="BA623" s="87"/>
      <c r="BB623" s="87"/>
      <c r="BC623" s="87"/>
      <c r="BD623" s="87"/>
      <c r="BE623" s="88"/>
    </row>
    <row r="624" spans="1:57" s="414" customFormat="1" ht="34" customHeight="1" x14ac:dyDescent="0.2">
      <c r="A624" s="640"/>
      <c r="B624" s="623" t="s">
        <v>294</v>
      </c>
      <c r="C624" s="630" t="s">
        <v>295</v>
      </c>
      <c r="D624" s="72" t="s">
        <v>73</v>
      </c>
      <c r="E624" s="633">
        <v>13</v>
      </c>
      <c r="F624" s="636">
        <f>E624-SUM(M624:M628)</f>
        <v>-1</v>
      </c>
      <c r="G624" s="146">
        <f t="shared" si="162"/>
        <v>0</v>
      </c>
      <c r="H624" s="151">
        <f t="shared" si="164"/>
        <v>0</v>
      </c>
      <c r="I624" s="152"/>
      <c r="J624" s="152"/>
      <c r="K624" s="152"/>
      <c r="L624" s="66"/>
      <c r="M624" s="149">
        <f t="shared" si="163"/>
        <v>0</v>
      </c>
      <c r="N624" s="121"/>
      <c r="O624" s="121"/>
      <c r="P624" s="121"/>
      <c r="Q624" s="121"/>
      <c r="R624" s="122"/>
      <c r="S624" s="128"/>
      <c r="T624" s="121"/>
      <c r="U624" s="121"/>
      <c r="V624" s="77"/>
      <c r="W624" s="121"/>
      <c r="X624" s="122"/>
      <c r="Y624" s="128"/>
      <c r="Z624" s="122"/>
      <c r="AA624" s="70"/>
      <c r="AB624" s="77"/>
      <c r="AC624" s="77"/>
      <c r="AD624" s="77"/>
      <c r="AE624" s="77"/>
      <c r="AF624" s="71"/>
      <c r="AG624" s="70"/>
      <c r="AH624" s="71"/>
      <c r="AI624" s="70"/>
      <c r="AJ624" s="115">
        <f>SUM(AN624:AP624)</f>
        <v>0</v>
      </c>
      <c r="AK624" s="70" t="s">
        <v>74</v>
      </c>
      <c r="AL624" s="77" t="s">
        <v>74</v>
      </c>
      <c r="AM624" s="71" t="s">
        <v>74</v>
      </c>
      <c r="AN624" s="70"/>
      <c r="AO624" s="77"/>
      <c r="AP624" s="71"/>
      <c r="AQ624" s="67" t="s">
        <v>74</v>
      </c>
      <c r="AR624" s="68" t="s">
        <v>74</v>
      </c>
      <c r="AS624" s="68" t="s">
        <v>74</v>
      </c>
      <c r="AT624" s="68" t="s">
        <v>74</v>
      </c>
      <c r="AU624" s="69" t="s">
        <v>74</v>
      </c>
      <c r="AV624" s="103">
        <f t="shared" si="165"/>
        <v>0</v>
      </c>
      <c r="AW624" s="93"/>
      <c r="AX624" s="93"/>
      <c r="AY624" s="93"/>
      <c r="AZ624" s="93"/>
      <c r="BA624" s="93"/>
      <c r="BB624" s="93"/>
      <c r="BC624" s="93"/>
      <c r="BD624" s="93"/>
      <c r="BE624" s="78"/>
    </row>
    <row r="625" spans="1:57" s="414" customFormat="1" ht="34" customHeight="1" x14ac:dyDescent="0.2">
      <c r="A625" s="640"/>
      <c r="B625" s="624"/>
      <c r="C625" s="631"/>
      <c r="D625" s="73" t="s">
        <v>75</v>
      </c>
      <c r="E625" s="634"/>
      <c r="F625" s="637"/>
      <c r="G625" s="147">
        <f t="shared" si="162"/>
        <v>0</v>
      </c>
      <c r="H625" s="153">
        <f t="shared" si="164"/>
        <v>0</v>
      </c>
      <c r="I625" s="150"/>
      <c r="J625" s="150"/>
      <c r="K625" s="150"/>
      <c r="L625" s="154"/>
      <c r="M625" s="79">
        <f t="shared" si="163"/>
        <v>0</v>
      </c>
      <c r="N625" s="80"/>
      <c r="O625" s="80"/>
      <c r="P625" s="80"/>
      <c r="Q625" s="80"/>
      <c r="R625" s="124"/>
      <c r="S625" s="129"/>
      <c r="T625" s="54"/>
      <c r="U625" s="54"/>
      <c r="V625" s="80"/>
      <c r="W625" s="80"/>
      <c r="X625" s="124"/>
      <c r="Y625" s="131"/>
      <c r="Z625" s="127"/>
      <c r="AA625" s="134"/>
      <c r="AB625" s="56"/>
      <c r="AC625" s="56"/>
      <c r="AD625" s="56"/>
      <c r="AE625" s="56"/>
      <c r="AF625" s="135"/>
      <c r="AG625" s="136"/>
      <c r="AH625" s="55"/>
      <c r="AI625" s="136"/>
      <c r="AJ625" s="116">
        <f>SUM(AN625:AP625)</f>
        <v>0</v>
      </c>
      <c r="AK625" s="136" t="s">
        <v>76</v>
      </c>
      <c r="AL625" s="54" t="s">
        <v>76</v>
      </c>
      <c r="AM625" s="55" t="s">
        <v>76</v>
      </c>
      <c r="AN625" s="136"/>
      <c r="AO625" s="54"/>
      <c r="AP625" s="55"/>
      <c r="AQ625" s="82" t="s">
        <v>74</v>
      </c>
      <c r="AR625" s="54" t="s">
        <v>74</v>
      </c>
      <c r="AS625" s="54" t="s">
        <v>74</v>
      </c>
      <c r="AT625" s="54" t="s">
        <v>74</v>
      </c>
      <c r="AU625" s="58" t="s">
        <v>74</v>
      </c>
      <c r="AV625" s="83">
        <f t="shared" si="165"/>
        <v>0</v>
      </c>
      <c r="AW625" s="80"/>
      <c r="AX625" s="80"/>
      <c r="AY625" s="80"/>
      <c r="AZ625" s="80"/>
      <c r="BA625" s="80"/>
      <c r="BB625" s="80"/>
      <c r="BC625" s="80"/>
      <c r="BD625" s="80"/>
      <c r="BE625" s="81"/>
    </row>
    <row r="626" spans="1:57" s="414" customFormat="1" ht="34" customHeight="1" x14ac:dyDescent="0.2">
      <c r="A626" s="640"/>
      <c r="B626" s="624"/>
      <c r="C626" s="631"/>
      <c r="D626" s="73" t="s">
        <v>77</v>
      </c>
      <c r="E626" s="634"/>
      <c r="F626" s="637"/>
      <c r="G626" s="147">
        <f t="shared" si="162"/>
        <v>0</v>
      </c>
      <c r="H626" s="153">
        <f t="shared" si="164"/>
        <v>0</v>
      </c>
      <c r="I626" s="150"/>
      <c r="J626" s="150"/>
      <c r="K626" s="150"/>
      <c r="L626" s="154"/>
      <c r="M626" s="79">
        <f t="shared" si="163"/>
        <v>0</v>
      </c>
      <c r="N626" s="80"/>
      <c r="O626" s="80"/>
      <c r="P626" s="80"/>
      <c r="Q626" s="84"/>
      <c r="R626" s="124"/>
      <c r="S626" s="129"/>
      <c r="T626" s="80"/>
      <c r="U626" s="80"/>
      <c r="V626" s="80"/>
      <c r="W626" s="80"/>
      <c r="X626" s="124"/>
      <c r="Y626" s="131"/>
      <c r="Z626" s="127"/>
      <c r="AA626" s="134"/>
      <c r="AB626" s="56"/>
      <c r="AC626" s="56"/>
      <c r="AD626" s="56"/>
      <c r="AE626" s="56"/>
      <c r="AF626" s="135"/>
      <c r="AG626" s="136"/>
      <c r="AH626" s="55"/>
      <c r="AI626" s="136"/>
      <c r="AJ626" s="116">
        <f>SUM(AK626:AM626)</f>
        <v>0</v>
      </c>
      <c r="AK626" s="136"/>
      <c r="AL626" s="54"/>
      <c r="AM626" s="55"/>
      <c r="AN626" s="136" t="s">
        <v>74</v>
      </c>
      <c r="AO626" s="54" t="s">
        <v>74</v>
      </c>
      <c r="AP626" s="55" t="s">
        <v>74</v>
      </c>
      <c r="AQ626" s="82" t="s">
        <v>74</v>
      </c>
      <c r="AR626" s="54" t="s">
        <v>74</v>
      </c>
      <c r="AS626" s="54" t="s">
        <v>74</v>
      </c>
      <c r="AT626" s="54" t="s">
        <v>74</v>
      </c>
      <c r="AU626" s="58" t="s">
        <v>74</v>
      </c>
      <c r="AV626" s="83">
        <f t="shared" si="165"/>
        <v>0</v>
      </c>
      <c r="AW626" s="80"/>
      <c r="AX626" s="80"/>
      <c r="AY626" s="80"/>
      <c r="AZ626" s="80"/>
      <c r="BA626" s="80"/>
      <c r="BB626" s="80"/>
      <c r="BC626" s="80"/>
      <c r="BD626" s="80"/>
      <c r="BE626" s="81"/>
    </row>
    <row r="627" spans="1:57" s="414" customFormat="1" ht="34" customHeight="1" x14ac:dyDescent="0.2">
      <c r="A627" s="640"/>
      <c r="B627" s="624"/>
      <c r="C627" s="631"/>
      <c r="D627" s="73" t="s">
        <v>78</v>
      </c>
      <c r="E627" s="634"/>
      <c r="F627" s="637"/>
      <c r="G627" s="147">
        <f t="shared" si="162"/>
        <v>14</v>
      </c>
      <c r="H627" s="153">
        <f t="shared" si="164"/>
        <v>0</v>
      </c>
      <c r="I627" s="150"/>
      <c r="J627" s="150"/>
      <c r="K627" s="150"/>
      <c r="L627" s="154"/>
      <c r="M627" s="79">
        <f t="shared" si="163"/>
        <v>14</v>
      </c>
      <c r="N627" s="80"/>
      <c r="O627" s="80">
        <v>14</v>
      </c>
      <c r="P627" s="80"/>
      <c r="Q627" s="80"/>
      <c r="R627" s="124">
        <v>0</v>
      </c>
      <c r="S627" s="129">
        <v>3</v>
      </c>
      <c r="T627" s="80"/>
      <c r="U627" s="80"/>
      <c r="V627" s="80">
        <v>11</v>
      </c>
      <c r="W627" s="80"/>
      <c r="X627" s="124"/>
      <c r="Y627" s="131">
        <v>14</v>
      </c>
      <c r="Z627" s="127"/>
      <c r="AA627" s="134"/>
      <c r="AB627" s="56">
        <v>8</v>
      </c>
      <c r="AC627" s="56">
        <v>7</v>
      </c>
      <c r="AD627" s="56"/>
      <c r="AE627" s="56">
        <v>9</v>
      </c>
      <c r="AF627" s="135">
        <v>1</v>
      </c>
      <c r="AG627" s="136">
        <v>45</v>
      </c>
      <c r="AH627" s="55">
        <v>23.7</v>
      </c>
      <c r="AI627" s="136">
        <v>83.8</v>
      </c>
      <c r="AJ627" s="116">
        <f>SUM(AQ627:AU627)</f>
        <v>14</v>
      </c>
      <c r="AK627" s="136" t="s">
        <v>76</v>
      </c>
      <c r="AL627" s="54" t="s">
        <v>76</v>
      </c>
      <c r="AM627" s="55" t="s">
        <v>76</v>
      </c>
      <c r="AN627" s="136" t="s">
        <v>74</v>
      </c>
      <c r="AO627" s="54" t="s">
        <v>74</v>
      </c>
      <c r="AP627" s="55" t="s">
        <v>74</v>
      </c>
      <c r="AQ627" s="142">
        <v>5</v>
      </c>
      <c r="AR627" s="62">
        <v>2</v>
      </c>
      <c r="AS627" s="62">
        <v>2</v>
      </c>
      <c r="AT627" s="62">
        <v>4</v>
      </c>
      <c r="AU627" s="64">
        <v>1</v>
      </c>
      <c r="AV627" s="83">
        <f t="shared" si="165"/>
        <v>0</v>
      </c>
      <c r="AW627" s="80"/>
      <c r="AX627" s="80"/>
      <c r="AY627" s="80"/>
      <c r="AZ627" s="80"/>
      <c r="BA627" s="80"/>
      <c r="BB627" s="80"/>
      <c r="BC627" s="80"/>
      <c r="BD627" s="80"/>
      <c r="BE627" s="81"/>
    </row>
    <row r="628" spans="1:57" s="414" customFormat="1" ht="34" customHeight="1" thickBot="1" x14ac:dyDescent="0.25">
      <c r="A628" s="640"/>
      <c r="B628" s="642"/>
      <c r="C628" s="643"/>
      <c r="D628" s="76" t="s">
        <v>79</v>
      </c>
      <c r="E628" s="635"/>
      <c r="F628" s="638"/>
      <c r="G628" s="148">
        <f t="shared" si="162"/>
        <v>0</v>
      </c>
      <c r="H628" s="155">
        <f t="shared" si="164"/>
        <v>0</v>
      </c>
      <c r="I628" s="156"/>
      <c r="J628" s="156"/>
      <c r="K628" s="156"/>
      <c r="L628" s="157"/>
      <c r="M628" s="85">
        <f t="shared" si="163"/>
        <v>0</v>
      </c>
      <c r="N628" s="86"/>
      <c r="O628" s="86"/>
      <c r="P628" s="86"/>
      <c r="Q628" s="86"/>
      <c r="R628" s="125"/>
      <c r="S628" s="130"/>
      <c r="T628" s="87"/>
      <c r="U628" s="87"/>
      <c r="V628" s="87"/>
      <c r="W628" s="87"/>
      <c r="X628" s="126"/>
      <c r="Y628" s="129"/>
      <c r="Z628" s="124"/>
      <c r="AA628" s="136"/>
      <c r="AB628" s="54"/>
      <c r="AC628" s="54"/>
      <c r="AD628" s="54"/>
      <c r="AE628" s="54"/>
      <c r="AF628" s="55"/>
      <c r="AG628" s="139"/>
      <c r="AH628" s="140"/>
      <c r="AI628" s="137"/>
      <c r="AJ628" s="117">
        <f>SUM(AQ628:AU628)</f>
        <v>0</v>
      </c>
      <c r="AK628" s="137" t="s">
        <v>74</v>
      </c>
      <c r="AL628" s="90" t="s">
        <v>74</v>
      </c>
      <c r="AM628" s="138" t="s">
        <v>74</v>
      </c>
      <c r="AN628" s="137" t="s">
        <v>74</v>
      </c>
      <c r="AO628" s="90" t="s">
        <v>76</v>
      </c>
      <c r="AP628" s="138" t="s">
        <v>76</v>
      </c>
      <c r="AQ628" s="89"/>
      <c r="AR628" s="90"/>
      <c r="AS628" s="90"/>
      <c r="AT628" s="90"/>
      <c r="AU628" s="91"/>
      <c r="AV628" s="92">
        <f t="shared" si="165"/>
        <v>0</v>
      </c>
      <c r="AW628" s="87"/>
      <c r="AX628" s="87"/>
      <c r="AY628" s="87"/>
      <c r="AZ628" s="87"/>
      <c r="BA628" s="87"/>
      <c r="BB628" s="87"/>
      <c r="BC628" s="87"/>
      <c r="BD628" s="87"/>
      <c r="BE628" s="88"/>
    </row>
    <row r="629" spans="1:57" s="414" customFormat="1" ht="34" customHeight="1" x14ac:dyDescent="0.2">
      <c r="A629" s="640"/>
      <c r="B629" s="623" t="s">
        <v>296</v>
      </c>
      <c r="C629" s="630" t="s">
        <v>297</v>
      </c>
      <c r="D629" s="72" t="s">
        <v>73</v>
      </c>
      <c r="E629" s="633">
        <v>50</v>
      </c>
      <c r="F629" s="636">
        <f>E629-SUM(M629:M633)</f>
        <v>-18</v>
      </c>
      <c r="G629" s="146">
        <f t="shared" si="162"/>
        <v>0</v>
      </c>
      <c r="H629" s="151">
        <f t="shared" si="164"/>
        <v>0</v>
      </c>
      <c r="I629" s="152"/>
      <c r="J629" s="152"/>
      <c r="K629" s="152"/>
      <c r="L629" s="66"/>
      <c r="M629" s="149">
        <f t="shared" si="163"/>
        <v>0</v>
      </c>
      <c r="N629" s="121"/>
      <c r="O629" s="121"/>
      <c r="P629" s="121"/>
      <c r="Q629" s="121"/>
      <c r="R629" s="122"/>
      <c r="S629" s="128"/>
      <c r="T629" s="121"/>
      <c r="U629" s="121"/>
      <c r="V629" s="77"/>
      <c r="W629" s="121"/>
      <c r="X629" s="122"/>
      <c r="Y629" s="128"/>
      <c r="Z629" s="122"/>
      <c r="AA629" s="70"/>
      <c r="AB629" s="77"/>
      <c r="AC629" s="77"/>
      <c r="AD629" s="77"/>
      <c r="AE629" s="77"/>
      <c r="AF629" s="71"/>
      <c r="AG629" s="70"/>
      <c r="AH629" s="71"/>
      <c r="AI629" s="70"/>
      <c r="AJ629" s="115">
        <f>SUM(AN629:AP629)</f>
        <v>0</v>
      </c>
      <c r="AK629" s="70" t="s">
        <v>74</v>
      </c>
      <c r="AL629" s="77" t="s">
        <v>74</v>
      </c>
      <c r="AM629" s="71" t="s">
        <v>74</v>
      </c>
      <c r="AN629" s="70"/>
      <c r="AO629" s="77"/>
      <c r="AP629" s="71"/>
      <c r="AQ629" s="67" t="s">
        <v>74</v>
      </c>
      <c r="AR629" s="68" t="s">
        <v>74</v>
      </c>
      <c r="AS629" s="68" t="s">
        <v>74</v>
      </c>
      <c r="AT629" s="68" t="s">
        <v>74</v>
      </c>
      <c r="AU629" s="69" t="s">
        <v>74</v>
      </c>
      <c r="AV629" s="103">
        <f t="shared" si="165"/>
        <v>0</v>
      </c>
      <c r="AW629" s="93"/>
      <c r="AX629" s="93"/>
      <c r="AY629" s="93"/>
      <c r="AZ629" s="93"/>
      <c r="BA629" s="93"/>
      <c r="BB629" s="93"/>
      <c r="BC629" s="93"/>
      <c r="BD629" s="93"/>
      <c r="BE629" s="78"/>
    </row>
    <row r="630" spans="1:57" s="414" customFormat="1" ht="34" customHeight="1" x14ac:dyDescent="0.2">
      <c r="A630" s="640"/>
      <c r="B630" s="624"/>
      <c r="C630" s="631"/>
      <c r="D630" s="73" t="s">
        <v>75</v>
      </c>
      <c r="E630" s="634"/>
      <c r="F630" s="637"/>
      <c r="G630" s="147">
        <f t="shared" si="162"/>
        <v>0</v>
      </c>
      <c r="H630" s="153">
        <f t="shared" si="164"/>
        <v>0</v>
      </c>
      <c r="I630" s="150"/>
      <c r="J630" s="150"/>
      <c r="K630" s="150"/>
      <c r="L630" s="154"/>
      <c r="M630" s="79">
        <f t="shared" si="163"/>
        <v>0</v>
      </c>
      <c r="N630" s="80"/>
      <c r="O630" s="80"/>
      <c r="P630" s="80"/>
      <c r="Q630" s="80"/>
      <c r="R630" s="124"/>
      <c r="S630" s="129"/>
      <c r="T630" s="54"/>
      <c r="U630" s="54"/>
      <c r="V630" s="80"/>
      <c r="W630" s="80"/>
      <c r="X630" s="124"/>
      <c r="Y630" s="131"/>
      <c r="Z630" s="127"/>
      <c r="AA630" s="134"/>
      <c r="AB630" s="56"/>
      <c r="AC630" s="56"/>
      <c r="AD630" s="56"/>
      <c r="AE630" s="56"/>
      <c r="AF630" s="135"/>
      <c r="AG630" s="136"/>
      <c r="AH630" s="55"/>
      <c r="AI630" s="136"/>
      <c r="AJ630" s="116">
        <f>SUM(AN630:AP630)</f>
        <v>0</v>
      </c>
      <c r="AK630" s="136" t="s">
        <v>76</v>
      </c>
      <c r="AL630" s="54" t="s">
        <v>76</v>
      </c>
      <c r="AM630" s="55" t="s">
        <v>76</v>
      </c>
      <c r="AN630" s="136"/>
      <c r="AO630" s="54"/>
      <c r="AP630" s="55"/>
      <c r="AQ630" s="82" t="s">
        <v>74</v>
      </c>
      <c r="AR630" s="54" t="s">
        <v>74</v>
      </c>
      <c r="AS630" s="54" t="s">
        <v>74</v>
      </c>
      <c r="AT630" s="54" t="s">
        <v>74</v>
      </c>
      <c r="AU630" s="58" t="s">
        <v>74</v>
      </c>
      <c r="AV630" s="83">
        <f t="shared" si="165"/>
        <v>0</v>
      </c>
      <c r="AW630" s="80"/>
      <c r="AX630" s="80"/>
      <c r="AY630" s="80"/>
      <c r="AZ630" s="80"/>
      <c r="BA630" s="80"/>
      <c r="BB630" s="80"/>
      <c r="BC630" s="80"/>
      <c r="BD630" s="80"/>
      <c r="BE630" s="81"/>
    </row>
    <row r="631" spans="1:57" s="414" customFormat="1" ht="34" customHeight="1" x14ac:dyDescent="0.2">
      <c r="A631" s="640"/>
      <c r="B631" s="624"/>
      <c r="C631" s="631"/>
      <c r="D631" s="73" t="s">
        <v>77</v>
      </c>
      <c r="E631" s="634"/>
      <c r="F631" s="637"/>
      <c r="G631" s="147">
        <f t="shared" si="162"/>
        <v>0</v>
      </c>
      <c r="H631" s="153">
        <f t="shared" si="164"/>
        <v>0</v>
      </c>
      <c r="I631" s="150"/>
      <c r="J631" s="150"/>
      <c r="K631" s="150"/>
      <c r="L631" s="154"/>
      <c r="M631" s="79">
        <f t="shared" si="163"/>
        <v>0</v>
      </c>
      <c r="N631" s="80"/>
      <c r="O631" s="80"/>
      <c r="P631" s="80"/>
      <c r="Q631" s="84"/>
      <c r="R631" s="124"/>
      <c r="S631" s="129"/>
      <c r="T631" s="80"/>
      <c r="U631" s="80"/>
      <c r="V631" s="80"/>
      <c r="W631" s="80"/>
      <c r="X631" s="124"/>
      <c r="Y631" s="131"/>
      <c r="Z631" s="127"/>
      <c r="AA631" s="134"/>
      <c r="AB631" s="56"/>
      <c r="AC631" s="56"/>
      <c r="AD631" s="56"/>
      <c r="AE631" s="56"/>
      <c r="AF631" s="135"/>
      <c r="AG631" s="136"/>
      <c r="AH631" s="55"/>
      <c r="AI631" s="136"/>
      <c r="AJ631" s="116">
        <f>SUM(AK631:AM631)</f>
        <v>0</v>
      </c>
      <c r="AK631" s="136"/>
      <c r="AL631" s="54"/>
      <c r="AM631" s="55"/>
      <c r="AN631" s="136" t="s">
        <v>74</v>
      </c>
      <c r="AO631" s="54" t="s">
        <v>74</v>
      </c>
      <c r="AP631" s="55" t="s">
        <v>74</v>
      </c>
      <c r="AQ631" s="82" t="s">
        <v>74</v>
      </c>
      <c r="AR631" s="54" t="s">
        <v>74</v>
      </c>
      <c r="AS631" s="54" t="s">
        <v>74</v>
      </c>
      <c r="AT631" s="54" t="s">
        <v>74</v>
      </c>
      <c r="AU631" s="58" t="s">
        <v>74</v>
      </c>
      <c r="AV631" s="83">
        <f t="shared" si="165"/>
        <v>0</v>
      </c>
      <c r="AW631" s="80"/>
      <c r="AX631" s="80"/>
      <c r="AY631" s="80"/>
      <c r="AZ631" s="80"/>
      <c r="BA631" s="80"/>
      <c r="BB631" s="80"/>
      <c r="BC631" s="80"/>
      <c r="BD631" s="80"/>
      <c r="BE631" s="81"/>
    </row>
    <row r="632" spans="1:57" s="414" customFormat="1" ht="34" customHeight="1" x14ac:dyDescent="0.2">
      <c r="A632" s="640"/>
      <c r="B632" s="624"/>
      <c r="C632" s="631"/>
      <c r="D632" s="73" t="s">
        <v>78</v>
      </c>
      <c r="E632" s="634"/>
      <c r="F632" s="637"/>
      <c r="G632" s="147">
        <f t="shared" si="162"/>
        <v>69</v>
      </c>
      <c r="H632" s="153">
        <f t="shared" si="164"/>
        <v>7</v>
      </c>
      <c r="I632" s="150">
        <v>4</v>
      </c>
      <c r="J632" s="150">
        <v>2</v>
      </c>
      <c r="K632" s="150"/>
      <c r="L632" s="154">
        <v>1</v>
      </c>
      <c r="M632" s="79">
        <f t="shared" si="163"/>
        <v>68</v>
      </c>
      <c r="N632" s="80"/>
      <c r="O632" s="80">
        <v>68</v>
      </c>
      <c r="P632" s="80"/>
      <c r="Q632" s="80"/>
      <c r="R632" s="124">
        <v>0</v>
      </c>
      <c r="S632" s="129">
        <v>13</v>
      </c>
      <c r="T632" s="80"/>
      <c r="U632" s="80"/>
      <c r="V632" s="80">
        <v>54</v>
      </c>
      <c r="W632" s="80">
        <v>1</v>
      </c>
      <c r="X632" s="124"/>
      <c r="Y632" s="131">
        <v>65</v>
      </c>
      <c r="Z632" s="127">
        <v>3</v>
      </c>
      <c r="AA632" s="134"/>
      <c r="AB632" s="56">
        <v>22</v>
      </c>
      <c r="AC632" s="56">
        <v>20</v>
      </c>
      <c r="AD632" s="56">
        <v>4</v>
      </c>
      <c r="AE632" s="56">
        <v>34</v>
      </c>
      <c r="AF632" s="135">
        <v>4</v>
      </c>
      <c r="AG632" s="136">
        <v>42.8</v>
      </c>
      <c r="AH632" s="55">
        <v>16.899999999999999</v>
      </c>
      <c r="AI632" s="136">
        <v>104.9</v>
      </c>
      <c r="AJ632" s="116">
        <f>SUM(AQ632:AU632)</f>
        <v>55</v>
      </c>
      <c r="AK632" s="136" t="s">
        <v>76</v>
      </c>
      <c r="AL632" s="54" t="s">
        <v>76</v>
      </c>
      <c r="AM632" s="55" t="s">
        <v>76</v>
      </c>
      <c r="AN632" s="136" t="s">
        <v>74</v>
      </c>
      <c r="AO632" s="54" t="s">
        <v>74</v>
      </c>
      <c r="AP632" s="55" t="s">
        <v>74</v>
      </c>
      <c r="AQ632" s="142">
        <v>5</v>
      </c>
      <c r="AR632" s="62">
        <v>10</v>
      </c>
      <c r="AS632" s="62">
        <v>21</v>
      </c>
      <c r="AT632" s="62">
        <v>14</v>
      </c>
      <c r="AU632" s="64">
        <v>5</v>
      </c>
      <c r="AV632" s="83">
        <f t="shared" si="165"/>
        <v>1</v>
      </c>
      <c r="AW632" s="80"/>
      <c r="AX632" s="80"/>
      <c r="AY632" s="80"/>
      <c r="AZ632" s="80"/>
      <c r="BA632" s="80">
        <v>1</v>
      </c>
      <c r="BB632" s="80"/>
      <c r="BC632" s="80"/>
      <c r="BD632" s="80"/>
      <c r="BE632" s="81"/>
    </row>
    <row r="633" spans="1:57" s="414" customFormat="1" ht="34" customHeight="1" thickBot="1" x14ac:dyDescent="0.25">
      <c r="A633" s="640"/>
      <c r="B633" s="629"/>
      <c r="C633" s="632"/>
      <c r="D633" s="76" t="s">
        <v>79</v>
      </c>
      <c r="E633" s="635"/>
      <c r="F633" s="638"/>
      <c r="G633" s="148">
        <f t="shared" si="162"/>
        <v>0</v>
      </c>
      <c r="H633" s="155">
        <f t="shared" si="164"/>
        <v>0</v>
      </c>
      <c r="I633" s="156"/>
      <c r="J633" s="156"/>
      <c r="K633" s="156"/>
      <c r="L633" s="157"/>
      <c r="M633" s="85">
        <f t="shared" si="163"/>
        <v>0</v>
      </c>
      <c r="N633" s="86"/>
      <c r="O633" s="86"/>
      <c r="P633" s="86"/>
      <c r="Q633" s="86"/>
      <c r="R633" s="125"/>
      <c r="S633" s="130"/>
      <c r="T633" s="87"/>
      <c r="U633" s="87"/>
      <c r="V633" s="87"/>
      <c r="W633" s="87"/>
      <c r="X633" s="126"/>
      <c r="Y633" s="129"/>
      <c r="Z633" s="124"/>
      <c r="AA633" s="136"/>
      <c r="AB633" s="54"/>
      <c r="AC633" s="54"/>
      <c r="AD633" s="54"/>
      <c r="AE633" s="54"/>
      <c r="AF633" s="55"/>
      <c r="AG633" s="139"/>
      <c r="AH633" s="140"/>
      <c r="AI633" s="137"/>
      <c r="AJ633" s="117">
        <f>SUM(AQ633:AU633)</f>
        <v>0</v>
      </c>
      <c r="AK633" s="137" t="s">
        <v>74</v>
      </c>
      <c r="AL633" s="90" t="s">
        <v>74</v>
      </c>
      <c r="AM633" s="138" t="s">
        <v>74</v>
      </c>
      <c r="AN633" s="137" t="s">
        <v>74</v>
      </c>
      <c r="AO633" s="90" t="s">
        <v>76</v>
      </c>
      <c r="AP633" s="138" t="s">
        <v>76</v>
      </c>
      <c r="AQ633" s="89"/>
      <c r="AR633" s="90"/>
      <c r="AS633" s="90"/>
      <c r="AT633" s="90"/>
      <c r="AU633" s="91"/>
      <c r="AV633" s="92">
        <f t="shared" si="165"/>
        <v>0</v>
      </c>
      <c r="AW633" s="87"/>
      <c r="AX633" s="87"/>
      <c r="AY633" s="87"/>
      <c r="AZ633" s="87"/>
      <c r="BA633" s="87"/>
      <c r="BB633" s="87"/>
      <c r="BC633" s="87"/>
      <c r="BD633" s="87"/>
      <c r="BE633" s="88"/>
    </row>
    <row r="634" spans="1:57" s="414" customFormat="1" ht="34" customHeight="1" x14ac:dyDescent="0.2">
      <c r="A634" s="640"/>
      <c r="B634" s="623" t="s">
        <v>298</v>
      </c>
      <c r="C634" s="630" t="s">
        <v>299</v>
      </c>
      <c r="D634" s="72" t="s">
        <v>73</v>
      </c>
      <c r="E634" s="633">
        <v>60</v>
      </c>
      <c r="F634" s="636">
        <f>E634-SUM(M634:M638)</f>
        <v>2</v>
      </c>
      <c r="G634" s="146">
        <f t="shared" si="162"/>
        <v>0</v>
      </c>
      <c r="H634" s="151">
        <f t="shared" si="164"/>
        <v>0</v>
      </c>
      <c r="I634" s="152"/>
      <c r="J634" s="152"/>
      <c r="K634" s="152"/>
      <c r="L634" s="66"/>
      <c r="M634" s="149">
        <f t="shared" si="163"/>
        <v>0</v>
      </c>
      <c r="N634" s="121"/>
      <c r="O634" s="121"/>
      <c r="P634" s="121"/>
      <c r="Q634" s="121"/>
      <c r="R634" s="122"/>
      <c r="S634" s="128"/>
      <c r="T634" s="121"/>
      <c r="U634" s="121"/>
      <c r="V634" s="77"/>
      <c r="W634" s="121"/>
      <c r="X634" s="122"/>
      <c r="Y634" s="128"/>
      <c r="Z634" s="122"/>
      <c r="AA634" s="70"/>
      <c r="AB634" s="77"/>
      <c r="AC634" s="77"/>
      <c r="AD634" s="77"/>
      <c r="AE634" s="77"/>
      <c r="AF634" s="71"/>
      <c r="AG634" s="70"/>
      <c r="AH634" s="71"/>
      <c r="AI634" s="70"/>
      <c r="AJ634" s="115">
        <f>SUM(AN634:AP634)</f>
        <v>0</v>
      </c>
      <c r="AK634" s="70" t="s">
        <v>74</v>
      </c>
      <c r="AL634" s="77" t="s">
        <v>74</v>
      </c>
      <c r="AM634" s="71" t="s">
        <v>74</v>
      </c>
      <c r="AN634" s="70"/>
      <c r="AO634" s="77"/>
      <c r="AP634" s="71"/>
      <c r="AQ634" s="67" t="s">
        <v>74</v>
      </c>
      <c r="AR634" s="68" t="s">
        <v>74</v>
      </c>
      <c r="AS634" s="68" t="s">
        <v>74</v>
      </c>
      <c r="AT634" s="68" t="s">
        <v>74</v>
      </c>
      <c r="AU634" s="69" t="s">
        <v>74</v>
      </c>
      <c r="AV634" s="103">
        <f t="shared" si="165"/>
        <v>0</v>
      </c>
      <c r="AW634" s="93"/>
      <c r="AX634" s="93"/>
      <c r="AY634" s="93"/>
      <c r="AZ634" s="93"/>
      <c r="BA634" s="93"/>
      <c r="BB634" s="93"/>
      <c r="BC634" s="93"/>
      <c r="BD634" s="93"/>
      <c r="BE634" s="78"/>
    </row>
    <row r="635" spans="1:57" s="414" customFormat="1" ht="34" customHeight="1" x14ac:dyDescent="0.2">
      <c r="A635" s="640"/>
      <c r="B635" s="624"/>
      <c r="C635" s="631"/>
      <c r="D635" s="73" t="s">
        <v>75</v>
      </c>
      <c r="E635" s="634"/>
      <c r="F635" s="637"/>
      <c r="G635" s="147">
        <f t="shared" si="162"/>
        <v>0</v>
      </c>
      <c r="H635" s="153">
        <f t="shared" si="164"/>
        <v>0</v>
      </c>
      <c r="I635" s="150"/>
      <c r="J635" s="150"/>
      <c r="K635" s="150"/>
      <c r="L635" s="154"/>
      <c r="M635" s="79">
        <f t="shared" si="163"/>
        <v>0</v>
      </c>
      <c r="N635" s="80"/>
      <c r="O635" s="80"/>
      <c r="P635" s="80"/>
      <c r="Q635" s="80"/>
      <c r="R635" s="124"/>
      <c r="S635" s="129"/>
      <c r="T635" s="54"/>
      <c r="U635" s="54"/>
      <c r="V635" s="80"/>
      <c r="W635" s="80"/>
      <c r="X635" s="124"/>
      <c r="Y635" s="131"/>
      <c r="Z635" s="127"/>
      <c r="AA635" s="134"/>
      <c r="AB635" s="56"/>
      <c r="AC635" s="56"/>
      <c r="AD635" s="56"/>
      <c r="AE635" s="56"/>
      <c r="AF635" s="135"/>
      <c r="AG635" s="136"/>
      <c r="AH635" s="55"/>
      <c r="AI635" s="136"/>
      <c r="AJ635" s="116">
        <f>SUM(AN635:AP635)</f>
        <v>0</v>
      </c>
      <c r="AK635" s="136" t="s">
        <v>76</v>
      </c>
      <c r="AL635" s="54" t="s">
        <v>76</v>
      </c>
      <c r="AM635" s="55" t="s">
        <v>76</v>
      </c>
      <c r="AN635" s="136"/>
      <c r="AO635" s="54"/>
      <c r="AP635" s="55"/>
      <c r="AQ635" s="82" t="s">
        <v>74</v>
      </c>
      <c r="AR635" s="54" t="s">
        <v>74</v>
      </c>
      <c r="AS635" s="54" t="s">
        <v>74</v>
      </c>
      <c r="AT635" s="54" t="s">
        <v>74</v>
      </c>
      <c r="AU635" s="58" t="s">
        <v>74</v>
      </c>
      <c r="AV635" s="83">
        <f t="shared" si="165"/>
        <v>0</v>
      </c>
      <c r="AW635" s="80"/>
      <c r="AX635" s="80"/>
      <c r="AY635" s="80"/>
      <c r="AZ635" s="80"/>
      <c r="BA635" s="80"/>
      <c r="BB635" s="80"/>
      <c r="BC635" s="80"/>
      <c r="BD635" s="80"/>
      <c r="BE635" s="81"/>
    </row>
    <row r="636" spans="1:57" s="414" customFormat="1" ht="34" customHeight="1" x14ac:dyDescent="0.2">
      <c r="A636" s="640"/>
      <c r="B636" s="624"/>
      <c r="C636" s="631"/>
      <c r="D636" s="73" t="s">
        <v>77</v>
      </c>
      <c r="E636" s="634"/>
      <c r="F636" s="637"/>
      <c r="G636" s="147">
        <f t="shared" si="162"/>
        <v>0</v>
      </c>
      <c r="H636" s="153">
        <f t="shared" si="164"/>
        <v>0</v>
      </c>
      <c r="I636" s="150"/>
      <c r="J636" s="150"/>
      <c r="K636" s="150"/>
      <c r="L636" s="154"/>
      <c r="M636" s="79">
        <f t="shared" si="163"/>
        <v>0</v>
      </c>
      <c r="N636" s="80"/>
      <c r="O636" s="80"/>
      <c r="P636" s="80"/>
      <c r="Q636" s="84"/>
      <c r="R636" s="124"/>
      <c r="S636" s="129"/>
      <c r="T636" s="80"/>
      <c r="U636" s="80"/>
      <c r="V636" s="80"/>
      <c r="W636" s="80"/>
      <c r="X636" s="124"/>
      <c r="Y636" s="131"/>
      <c r="Z636" s="127"/>
      <c r="AA636" s="134"/>
      <c r="AB636" s="56"/>
      <c r="AC636" s="56"/>
      <c r="AD636" s="56"/>
      <c r="AE636" s="56"/>
      <c r="AF636" s="135"/>
      <c r="AG636" s="136"/>
      <c r="AH636" s="55"/>
      <c r="AI636" s="136"/>
      <c r="AJ636" s="116">
        <f>SUM(AK636:AM636)</f>
        <v>0</v>
      </c>
      <c r="AK636" s="136"/>
      <c r="AL636" s="54"/>
      <c r="AM636" s="55"/>
      <c r="AN636" s="136" t="s">
        <v>74</v>
      </c>
      <c r="AO636" s="54" t="s">
        <v>74</v>
      </c>
      <c r="AP636" s="55" t="s">
        <v>74</v>
      </c>
      <c r="AQ636" s="82" t="s">
        <v>74</v>
      </c>
      <c r="AR636" s="54" t="s">
        <v>74</v>
      </c>
      <c r="AS636" s="54" t="s">
        <v>74</v>
      </c>
      <c r="AT636" s="54" t="s">
        <v>74</v>
      </c>
      <c r="AU636" s="58" t="s">
        <v>74</v>
      </c>
      <c r="AV636" s="83">
        <f t="shared" si="165"/>
        <v>0</v>
      </c>
      <c r="AW636" s="80"/>
      <c r="AX636" s="80"/>
      <c r="AY636" s="80"/>
      <c r="AZ636" s="80"/>
      <c r="BA636" s="80"/>
      <c r="BB636" s="80"/>
      <c r="BC636" s="80"/>
      <c r="BD636" s="80"/>
      <c r="BE636" s="81"/>
    </row>
    <row r="637" spans="1:57" s="414" customFormat="1" ht="34" customHeight="1" x14ac:dyDescent="0.2">
      <c r="A637" s="640"/>
      <c r="B637" s="624"/>
      <c r="C637" s="631"/>
      <c r="D637" s="73" t="s">
        <v>78</v>
      </c>
      <c r="E637" s="634"/>
      <c r="F637" s="637"/>
      <c r="G637" s="147">
        <f t="shared" si="162"/>
        <v>58</v>
      </c>
      <c r="H637" s="153">
        <f t="shared" si="164"/>
        <v>2</v>
      </c>
      <c r="I637" s="150"/>
      <c r="J637" s="150"/>
      <c r="K637" s="150">
        <v>2</v>
      </c>
      <c r="L637" s="154"/>
      <c r="M637" s="79">
        <f t="shared" si="163"/>
        <v>58</v>
      </c>
      <c r="N637" s="80">
        <v>0</v>
      </c>
      <c r="O637" s="80">
        <v>58</v>
      </c>
      <c r="P637" s="80"/>
      <c r="Q637" s="80"/>
      <c r="R637" s="124"/>
      <c r="S637" s="129">
        <v>2</v>
      </c>
      <c r="T637" s="80"/>
      <c r="U637" s="80"/>
      <c r="V637" s="80">
        <v>54</v>
      </c>
      <c r="W637" s="80">
        <v>2</v>
      </c>
      <c r="X637" s="124"/>
      <c r="Y637" s="131">
        <v>47</v>
      </c>
      <c r="Z637" s="127">
        <v>11</v>
      </c>
      <c r="AA637" s="134"/>
      <c r="AB637" s="56">
        <v>24</v>
      </c>
      <c r="AC637" s="56">
        <v>24</v>
      </c>
      <c r="AD637" s="56">
        <v>5</v>
      </c>
      <c r="AE637" s="56">
        <v>26</v>
      </c>
      <c r="AF637" s="135">
        <v>1</v>
      </c>
      <c r="AG637" s="136">
        <v>45</v>
      </c>
      <c r="AH637" s="55">
        <v>21</v>
      </c>
      <c r="AI637" s="136">
        <v>96</v>
      </c>
      <c r="AJ637" s="116">
        <f>SUM(AQ637:AU637)</f>
        <v>58</v>
      </c>
      <c r="AK637" s="136" t="s">
        <v>76</v>
      </c>
      <c r="AL637" s="54" t="s">
        <v>76</v>
      </c>
      <c r="AM637" s="55" t="s">
        <v>76</v>
      </c>
      <c r="AN637" s="136" t="s">
        <v>74</v>
      </c>
      <c r="AO637" s="54" t="s">
        <v>74</v>
      </c>
      <c r="AP637" s="55" t="s">
        <v>74</v>
      </c>
      <c r="AQ637" s="142">
        <v>4</v>
      </c>
      <c r="AR637" s="62">
        <v>5</v>
      </c>
      <c r="AS637" s="62">
        <v>40</v>
      </c>
      <c r="AT637" s="62">
        <v>9</v>
      </c>
      <c r="AU637" s="64">
        <v>0</v>
      </c>
      <c r="AV637" s="83">
        <f t="shared" si="165"/>
        <v>0</v>
      </c>
      <c r="AW637" s="80">
        <v>0</v>
      </c>
      <c r="AX637" s="80">
        <v>0</v>
      </c>
      <c r="AY637" s="80">
        <v>0</v>
      </c>
      <c r="AZ637" s="80">
        <v>0</v>
      </c>
      <c r="BA637" s="80">
        <v>0</v>
      </c>
      <c r="BB637" s="80">
        <v>0</v>
      </c>
      <c r="BC637" s="80">
        <v>0</v>
      </c>
      <c r="BD637" s="80">
        <v>0</v>
      </c>
      <c r="BE637" s="81">
        <v>0</v>
      </c>
    </row>
    <row r="638" spans="1:57" s="414" customFormat="1" ht="34" customHeight="1" thickBot="1" x14ac:dyDescent="0.25">
      <c r="A638" s="640"/>
      <c r="B638" s="642"/>
      <c r="C638" s="643"/>
      <c r="D638" s="76" t="s">
        <v>79</v>
      </c>
      <c r="E638" s="635"/>
      <c r="F638" s="638"/>
      <c r="G638" s="148">
        <f t="shared" si="162"/>
        <v>0</v>
      </c>
      <c r="H638" s="155">
        <f t="shared" si="164"/>
        <v>0</v>
      </c>
      <c r="I638" s="156"/>
      <c r="J638" s="156"/>
      <c r="K638" s="156"/>
      <c r="L638" s="157"/>
      <c r="M638" s="85">
        <f t="shared" si="163"/>
        <v>0</v>
      </c>
      <c r="N638" s="86"/>
      <c r="O638" s="86"/>
      <c r="P638" s="86"/>
      <c r="Q638" s="86"/>
      <c r="R638" s="125"/>
      <c r="S638" s="130"/>
      <c r="T638" s="87"/>
      <c r="U638" s="87"/>
      <c r="V638" s="87"/>
      <c r="W638" s="87"/>
      <c r="X638" s="126"/>
      <c r="Y638" s="129"/>
      <c r="Z638" s="124"/>
      <c r="AA638" s="136"/>
      <c r="AB638" s="54"/>
      <c r="AC638" s="54"/>
      <c r="AD638" s="54"/>
      <c r="AE638" s="54"/>
      <c r="AF638" s="55"/>
      <c r="AG638" s="139"/>
      <c r="AH638" s="140"/>
      <c r="AI638" s="137"/>
      <c r="AJ638" s="117">
        <f>SUM(AQ638:AU638)</f>
        <v>0</v>
      </c>
      <c r="AK638" s="137" t="s">
        <v>74</v>
      </c>
      <c r="AL638" s="90" t="s">
        <v>74</v>
      </c>
      <c r="AM638" s="138" t="s">
        <v>74</v>
      </c>
      <c r="AN638" s="137" t="s">
        <v>74</v>
      </c>
      <c r="AO638" s="90" t="s">
        <v>76</v>
      </c>
      <c r="AP638" s="138" t="s">
        <v>76</v>
      </c>
      <c r="AQ638" s="89"/>
      <c r="AR638" s="90"/>
      <c r="AS638" s="90"/>
      <c r="AT638" s="90"/>
      <c r="AU638" s="91"/>
      <c r="AV638" s="92">
        <f t="shared" si="165"/>
        <v>0</v>
      </c>
      <c r="AW638" s="87"/>
      <c r="AX638" s="87"/>
      <c r="AY638" s="87"/>
      <c r="AZ638" s="87"/>
      <c r="BA638" s="87"/>
      <c r="BB638" s="87"/>
      <c r="BC638" s="87"/>
      <c r="BD638" s="87"/>
      <c r="BE638" s="88"/>
    </row>
    <row r="639" spans="1:57" s="414" customFormat="1" ht="34" customHeight="1" x14ac:dyDescent="0.2">
      <c r="A639" s="640"/>
      <c r="B639" s="623" t="s">
        <v>300</v>
      </c>
      <c r="C639" s="630" t="s">
        <v>301</v>
      </c>
      <c r="D639" s="72" t="s">
        <v>73</v>
      </c>
      <c r="E639" s="633">
        <v>40</v>
      </c>
      <c r="F639" s="636">
        <f>E639-SUM(M639:M643)</f>
        <v>29</v>
      </c>
      <c r="G639" s="146">
        <f t="shared" si="162"/>
        <v>0</v>
      </c>
      <c r="H639" s="151">
        <f t="shared" si="164"/>
        <v>0</v>
      </c>
      <c r="I639" s="152"/>
      <c r="J639" s="152"/>
      <c r="K639" s="152"/>
      <c r="L639" s="66"/>
      <c r="M639" s="149">
        <f t="shared" si="163"/>
        <v>0</v>
      </c>
      <c r="N639" s="121"/>
      <c r="O639" s="121"/>
      <c r="P639" s="121"/>
      <c r="Q639" s="121"/>
      <c r="R639" s="122"/>
      <c r="S639" s="128"/>
      <c r="T639" s="121"/>
      <c r="U639" s="121"/>
      <c r="V639" s="77"/>
      <c r="W639" s="121"/>
      <c r="X639" s="122"/>
      <c r="Y639" s="128"/>
      <c r="Z639" s="122"/>
      <c r="AA639" s="70"/>
      <c r="AB639" s="77"/>
      <c r="AC639" s="77"/>
      <c r="AD639" s="77"/>
      <c r="AE639" s="77"/>
      <c r="AF639" s="71"/>
      <c r="AG639" s="70"/>
      <c r="AH639" s="71"/>
      <c r="AI639" s="70"/>
      <c r="AJ639" s="115">
        <f>SUM(AN639:AP639)</f>
        <v>0</v>
      </c>
      <c r="AK639" s="70" t="s">
        <v>74</v>
      </c>
      <c r="AL639" s="77" t="s">
        <v>74</v>
      </c>
      <c r="AM639" s="71" t="s">
        <v>74</v>
      </c>
      <c r="AN639" s="70"/>
      <c r="AO639" s="77"/>
      <c r="AP639" s="71"/>
      <c r="AQ639" s="67" t="s">
        <v>74</v>
      </c>
      <c r="AR639" s="68" t="s">
        <v>74</v>
      </c>
      <c r="AS639" s="68" t="s">
        <v>74</v>
      </c>
      <c r="AT639" s="68" t="s">
        <v>74</v>
      </c>
      <c r="AU639" s="69" t="s">
        <v>74</v>
      </c>
      <c r="AV639" s="103">
        <f t="shared" si="165"/>
        <v>0</v>
      </c>
      <c r="AW639" s="93"/>
      <c r="AX639" s="93"/>
      <c r="AY639" s="93"/>
      <c r="AZ639" s="93"/>
      <c r="BA639" s="93"/>
      <c r="BB639" s="93"/>
      <c r="BC639" s="93"/>
      <c r="BD639" s="93"/>
      <c r="BE639" s="78"/>
    </row>
    <row r="640" spans="1:57" s="414" customFormat="1" ht="34" customHeight="1" x14ac:dyDescent="0.2">
      <c r="A640" s="640"/>
      <c r="B640" s="624"/>
      <c r="C640" s="631"/>
      <c r="D640" s="73" t="s">
        <v>75</v>
      </c>
      <c r="E640" s="634"/>
      <c r="F640" s="637"/>
      <c r="G640" s="147">
        <f t="shared" si="162"/>
        <v>0</v>
      </c>
      <c r="H640" s="153">
        <f t="shared" si="164"/>
        <v>0</v>
      </c>
      <c r="I640" s="150"/>
      <c r="J640" s="150"/>
      <c r="K640" s="150"/>
      <c r="L640" s="154"/>
      <c r="M640" s="79">
        <f t="shared" si="163"/>
        <v>0</v>
      </c>
      <c r="N640" s="80"/>
      <c r="O640" s="80"/>
      <c r="P640" s="80"/>
      <c r="Q640" s="80"/>
      <c r="R640" s="124"/>
      <c r="S640" s="129"/>
      <c r="T640" s="54"/>
      <c r="U640" s="54"/>
      <c r="V640" s="80"/>
      <c r="W640" s="80"/>
      <c r="X640" s="124"/>
      <c r="Y640" s="131"/>
      <c r="Z640" s="127"/>
      <c r="AA640" s="134"/>
      <c r="AB640" s="56"/>
      <c r="AC640" s="56"/>
      <c r="AD640" s="56"/>
      <c r="AE640" s="56"/>
      <c r="AF640" s="135"/>
      <c r="AG640" s="136"/>
      <c r="AH640" s="55"/>
      <c r="AI640" s="136"/>
      <c r="AJ640" s="116">
        <f>SUM(AN640:AP640)</f>
        <v>0</v>
      </c>
      <c r="AK640" s="136" t="s">
        <v>76</v>
      </c>
      <c r="AL640" s="54" t="s">
        <v>76</v>
      </c>
      <c r="AM640" s="55" t="s">
        <v>76</v>
      </c>
      <c r="AN640" s="136"/>
      <c r="AO640" s="54"/>
      <c r="AP640" s="55"/>
      <c r="AQ640" s="82" t="s">
        <v>74</v>
      </c>
      <c r="AR640" s="54" t="s">
        <v>74</v>
      </c>
      <c r="AS640" s="54" t="s">
        <v>74</v>
      </c>
      <c r="AT640" s="54" t="s">
        <v>74</v>
      </c>
      <c r="AU640" s="58" t="s">
        <v>74</v>
      </c>
      <c r="AV640" s="83">
        <f t="shared" si="165"/>
        <v>0</v>
      </c>
      <c r="AW640" s="80"/>
      <c r="AX640" s="80"/>
      <c r="AY640" s="80"/>
      <c r="AZ640" s="80"/>
      <c r="BA640" s="80"/>
      <c r="BB640" s="80"/>
      <c r="BC640" s="80"/>
      <c r="BD640" s="80"/>
      <c r="BE640" s="81"/>
    </row>
    <row r="641" spans="1:57" s="414" customFormat="1" ht="34" customHeight="1" x14ac:dyDescent="0.2">
      <c r="A641" s="640"/>
      <c r="B641" s="624"/>
      <c r="C641" s="631"/>
      <c r="D641" s="73" t="s">
        <v>77</v>
      </c>
      <c r="E641" s="634"/>
      <c r="F641" s="637"/>
      <c r="G641" s="147">
        <f t="shared" si="162"/>
        <v>0</v>
      </c>
      <c r="H641" s="153">
        <f t="shared" si="164"/>
        <v>0</v>
      </c>
      <c r="I641" s="150"/>
      <c r="J641" s="150"/>
      <c r="K641" s="150"/>
      <c r="L641" s="154"/>
      <c r="M641" s="79">
        <f t="shared" si="163"/>
        <v>0</v>
      </c>
      <c r="N641" s="80"/>
      <c r="O641" s="80"/>
      <c r="P641" s="80"/>
      <c r="Q641" s="84"/>
      <c r="R641" s="124"/>
      <c r="S641" s="129"/>
      <c r="T641" s="80"/>
      <c r="U641" s="80"/>
      <c r="V641" s="80"/>
      <c r="W641" s="80"/>
      <c r="X641" s="124"/>
      <c r="Y641" s="131"/>
      <c r="Z641" s="127"/>
      <c r="AA641" s="134"/>
      <c r="AB641" s="56"/>
      <c r="AC641" s="56"/>
      <c r="AD641" s="56"/>
      <c r="AE641" s="56"/>
      <c r="AF641" s="135"/>
      <c r="AG641" s="136"/>
      <c r="AH641" s="55"/>
      <c r="AI641" s="136"/>
      <c r="AJ641" s="116">
        <f>SUM(AK641:AM641)</f>
        <v>0</v>
      </c>
      <c r="AK641" s="136"/>
      <c r="AL641" s="54"/>
      <c r="AM641" s="55"/>
      <c r="AN641" s="136" t="s">
        <v>74</v>
      </c>
      <c r="AO641" s="54" t="s">
        <v>74</v>
      </c>
      <c r="AP641" s="55" t="s">
        <v>74</v>
      </c>
      <c r="AQ641" s="82" t="s">
        <v>74</v>
      </c>
      <c r="AR641" s="54" t="s">
        <v>74</v>
      </c>
      <c r="AS641" s="54" t="s">
        <v>74</v>
      </c>
      <c r="AT641" s="54" t="s">
        <v>74</v>
      </c>
      <c r="AU641" s="58" t="s">
        <v>74</v>
      </c>
      <c r="AV641" s="83">
        <f t="shared" si="165"/>
        <v>0</v>
      </c>
      <c r="AW641" s="80"/>
      <c r="AX641" s="80"/>
      <c r="AY641" s="80"/>
      <c r="AZ641" s="80"/>
      <c r="BA641" s="80"/>
      <c r="BB641" s="80"/>
      <c r="BC641" s="80"/>
      <c r="BD641" s="80"/>
      <c r="BE641" s="81"/>
    </row>
    <row r="642" spans="1:57" s="414" customFormat="1" ht="34" customHeight="1" x14ac:dyDescent="0.2">
      <c r="A642" s="640"/>
      <c r="B642" s="624"/>
      <c r="C642" s="631"/>
      <c r="D642" s="73" t="s">
        <v>78</v>
      </c>
      <c r="E642" s="634"/>
      <c r="F642" s="637"/>
      <c r="G642" s="147">
        <f t="shared" si="162"/>
        <v>11</v>
      </c>
      <c r="H642" s="153">
        <f t="shared" si="164"/>
        <v>0</v>
      </c>
      <c r="I642" s="150">
        <v>0</v>
      </c>
      <c r="J642" s="150">
        <v>0</v>
      </c>
      <c r="K642" s="150">
        <v>0</v>
      </c>
      <c r="L642" s="154">
        <v>0</v>
      </c>
      <c r="M642" s="79">
        <f t="shared" si="163"/>
        <v>11</v>
      </c>
      <c r="N642" s="80">
        <v>0</v>
      </c>
      <c r="O642" s="80">
        <v>11</v>
      </c>
      <c r="P642" s="80">
        <v>0</v>
      </c>
      <c r="Q642" s="80">
        <v>0</v>
      </c>
      <c r="R642" s="124">
        <v>0</v>
      </c>
      <c r="S642" s="129">
        <v>0</v>
      </c>
      <c r="T642" s="80">
        <v>0</v>
      </c>
      <c r="U642" s="80">
        <v>0</v>
      </c>
      <c r="V642" s="80">
        <v>11</v>
      </c>
      <c r="W642" s="80">
        <v>0</v>
      </c>
      <c r="X642" s="124">
        <v>0</v>
      </c>
      <c r="Y642" s="131">
        <v>9</v>
      </c>
      <c r="Z642" s="127">
        <v>2</v>
      </c>
      <c r="AA642" s="134">
        <v>0</v>
      </c>
      <c r="AB642" s="56">
        <v>7</v>
      </c>
      <c r="AC642" s="56">
        <v>7</v>
      </c>
      <c r="AD642" s="56">
        <v>1</v>
      </c>
      <c r="AE642" s="56">
        <v>7</v>
      </c>
      <c r="AF642" s="135">
        <v>1</v>
      </c>
      <c r="AG642" s="136">
        <v>40</v>
      </c>
      <c r="AH642" s="55">
        <v>11</v>
      </c>
      <c r="AI642" s="136">
        <v>110</v>
      </c>
      <c r="AJ642" s="116">
        <f>SUM(AQ642:AU642)</f>
        <v>11</v>
      </c>
      <c r="AK642" s="136" t="s">
        <v>76</v>
      </c>
      <c r="AL642" s="54" t="s">
        <v>76</v>
      </c>
      <c r="AM642" s="55" t="s">
        <v>76</v>
      </c>
      <c r="AN642" s="136" t="s">
        <v>74</v>
      </c>
      <c r="AO642" s="54" t="s">
        <v>74</v>
      </c>
      <c r="AP642" s="55" t="s">
        <v>74</v>
      </c>
      <c r="AQ642" s="142">
        <v>0</v>
      </c>
      <c r="AR642" s="62">
        <v>2</v>
      </c>
      <c r="AS642" s="62">
        <v>5</v>
      </c>
      <c r="AT642" s="62">
        <v>4</v>
      </c>
      <c r="AU642" s="64">
        <v>0</v>
      </c>
      <c r="AV642" s="83">
        <f t="shared" si="165"/>
        <v>0</v>
      </c>
      <c r="AW642" s="80">
        <v>0</v>
      </c>
      <c r="AX642" s="80">
        <v>0</v>
      </c>
      <c r="AY642" s="80">
        <v>0</v>
      </c>
      <c r="AZ642" s="80">
        <v>0</v>
      </c>
      <c r="BA642" s="80">
        <v>0</v>
      </c>
      <c r="BB642" s="80">
        <v>0</v>
      </c>
      <c r="BC642" s="80">
        <v>0</v>
      </c>
      <c r="BD642" s="80">
        <v>0</v>
      </c>
      <c r="BE642" s="81">
        <v>0</v>
      </c>
    </row>
    <row r="643" spans="1:57" s="414" customFormat="1" ht="34" customHeight="1" thickBot="1" x14ac:dyDescent="0.25">
      <c r="A643" s="641"/>
      <c r="B643" s="629"/>
      <c r="C643" s="632"/>
      <c r="D643" s="76" t="s">
        <v>79</v>
      </c>
      <c r="E643" s="635"/>
      <c r="F643" s="638"/>
      <c r="G643" s="148">
        <f t="shared" si="162"/>
        <v>0</v>
      </c>
      <c r="H643" s="155">
        <f t="shared" si="164"/>
        <v>0</v>
      </c>
      <c r="I643" s="156"/>
      <c r="J643" s="156"/>
      <c r="K643" s="156"/>
      <c r="L643" s="157"/>
      <c r="M643" s="85">
        <f t="shared" si="163"/>
        <v>0</v>
      </c>
      <c r="N643" s="86"/>
      <c r="O643" s="86"/>
      <c r="P643" s="86"/>
      <c r="Q643" s="86"/>
      <c r="R643" s="125"/>
      <c r="S643" s="130"/>
      <c r="T643" s="87"/>
      <c r="U643" s="87"/>
      <c r="V643" s="87"/>
      <c r="W643" s="87"/>
      <c r="X643" s="126"/>
      <c r="Y643" s="129"/>
      <c r="Z643" s="124"/>
      <c r="AA643" s="136"/>
      <c r="AB643" s="54"/>
      <c r="AC643" s="54"/>
      <c r="AD643" s="54"/>
      <c r="AE643" s="54"/>
      <c r="AF643" s="55"/>
      <c r="AG643" s="139"/>
      <c r="AH643" s="140"/>
      <c r="AI643" s="137"/>
      <c r="AJ643" s="117">
        <f>SUM(AQ643:AU643)</f>
        <v>0</v>
      </c>
      <c r="AK643" s="137" t="s">
        <v>74</v>
      </c>
      <c r="AL643" s="90" t="s">
        <v>74</v>
      </c>
      <c r="AM643" s="138" t="s">
        <v>74</v>
      </c>
      <c r="AN643" s="137" t="s">
        <v>74</v>
      </c>
      <c r="AO643" s="90" t="s">
        <v>76</v>
      </c>
      <c r="AP643" s="138" t="s">
        <v>76</v>
      </c>
      <c r="AQ643" s="89"/>
      <c r="AR643" s="90"/>
      <c r="AS643" s="90"/>
      <c r="AT643" s="90"/>
      <c r="AU643" s="91"/>
      <c r="AV643" s="92">
        <f t="shared" si="165"/>
        <v>0</v>
      </c>
      <c r="AW643" s="87"/>
      <c r="AX643" s="87"/>
      <c r="AY643" s="87"/>
      <c r="AZ643" s="87"/>
      <c r="BA643" s="87"/>
      <c r="BB643" s="87"/>
      <c r="BC643" s="87"/>
      <c r="BD643" s="87"/>
      <c r="BE643" s="88"/>
    </row>
    <row r="644" spans="1:57" s="414" customFormat="1" ht="34" customHeight="1" x14ac:dyDescent="0.2">
      <c r="A644" s="731" t="s">
        <v>313</v>
      </c>
      <c r="B644" s="623" t="s">
        <v>314</v>
      </c>
      <c r="C644" s="734" t="s">
        <v>303</v>
      </c>
      <c r="D644" s="72" t="s">
        <v>73</v>
      </c>
      <c r="E644" s="633">
        <v>500</v>
      </c>
      <c r="F644" s="636">
        <f>E644-SUM(M644:M648)</f>
        <v>-76</v>
      </c>
      <c r="G644" s="146">
        <f t="shared" si="162"/>
        <v>70</v>
      </c>
      <c r="H644" s="151">
        <v>1</v>
      </c>
      <c r="I644" s="152">
        <v>1</v>
      </c>
      <c r="J644" s="152"/>
      <c r="K644" s="152"/>
      <c r="L644" s="66"/>
      <c r="M644" s="149">
        <f t="shared" si="163"/>
        <v>69</v>
      </c>
      <c r="N644" s="121"/>
      <c r="O644" s="121"/>
      <c r="P644" s="121"/>
      <c r="Q644" s="121"/>
      <c r="R644" s="122">
        <v>69</v>
      </c>
      <c r="S644" s="128">
        <v>9</v>
      </c>
      <c r="T644" s="121"/>
      <c r="U644" s="121"/>
      <c r="V644" s="77">
        <v>57</v>
      </c>
      <c r="W644" s="121">
        <v>3</v>
      </c>
      <c r="X644" s="122"/>
      <c r="Y644" s="128">
        <v>51</v>
      </c>
      <c r="Z644" s="122">
        <v>18</v>
      </c>
      <c r="AA644" s="70"/>
      <c r="AB644" s="77">
        <v>23</v>
      </c>
      <c r="AC644" s="77">
        <v>23</v>
      </c>
      <c r="AD644" s="77"/>
      <c r="AE644" s="77">
        <v>39</v>
      </c>
      <c r="AF644" s="71">
        <v>8</v>
      </c>
      <c r="AG644" s="70">
        <v>41</v>
      </c>
      <c r="AH644" s="71">
        <v>20</v>
      </c>
      <c r="AI644" s="70">
        <v>11</v>
      </c>
      <c r="AJ644" s="115">
        <f>SUM(AN644:AP644)</f>
        <v>69</v>
      </c>
      <c r="AK644" s="70" t="s">
        <v>74</v>
      </c>
      <c r="AL644" s="77" t="s">
        <v>74</v>
      </c>
      <c r="AM644" s="71" t="s">
        <v>74</v>
      </c>
      <c r="AN644" s="70"/>
      <c r="AO644" s="77">
        <v>69</v>
      </c>
      <c r="AP644" s="71">
        <v>0</v>
      </c>
      <c r="AQ644" s="67" t="s">
        <v>74</v>
      </c>
      <c r="AR644" s="68" t="s">
        <v>74</v>
      </c>
      <c r="AS644" s="68" t="s">
        <v>74</v>
      </c>
      <c r="AT644" s="68" t="s">
        <v>74</v>
      </c>
      <c r="AU644" s="69" t="s">
        <v>74</v>
      </c>
      <c r="AV644" s="103">
        <f t="shared" si="165"/>
        <v>1</v>
      </c>
      <c r="AW644" s="93"/>
      <c r="AX644" s="93"/>
      <c r="AY644" s="93"/>
      <c r="AZ644" s="93"/>
      <c r="BA644" s="93">
        <v>1</v>
      </c>
      <c r="BB644" s="93"/>
      <c r="BC644" s="93"/>
      <c r="BD644" s="93"/>
      <c r="BE644" s="78"/>
    </row>
    <row r="645" spans="1:57" s="414" customFormat="1" ht="34" customHeight="1" x14ac:dyDescent="0.2">
      <c r="A645" s="732"/>
      <c r="B645" s="624"/>
      <c r="C645" s="735"/>
      <c r="D645" s="73" t="s">
        <v>75</v>
      </c>
      <c r="E645" s="634"/>
      <c r="F645" s="637"/>
      <c r="G645" s="147">
        <f t="shared" si="162"/>
        <v>0</v>
      </c>
      <c r="H645" s="153">
        <f>SUM(I645:L645)</f>
        <v>0</v>
      </c>
      <c r="I645" s="150"/>
      <c r="J645" s="150"/>
      <c r="K645" s="150"/>
      <c r="L645" s="154"/>
      <c r="M645" s="79">
        <f t="shared" si="163"/>
        <v>0</v>
      </c>
      <c r="N645" s="80"/>
      <c r="O645" s="80"/>
      <c r="P645" s="80"/>
      <c r="Q645" s="80"/>
      <c r="R645" s="124"/>
      <c r="S645" s="129"/>
      <c r="T645" s="54"/>
      <c r="U645" s="54"/>
      <c r="V645" s="80"/>
      <c r="W645" s="80"/>
      <c r="X645" s="124"/>
      <c r="Y645" s="131"/>
      <c r="Z645" s="127"/>
      <c r="AA645" s="134"/>
      <c r="AB645" s="56"/>
      <c r="AC645" s="56"/>
      <c r="AD645" s="56"/>
      <c r="AE645" s="56"/>
      <c r="AF645" s="135"/>
      <c r="AG645" s="136"/>
      <c r="AH645" s="55"/>
      <c r="AI645" s="136"/>
      <c r="AJ645" s="116">
        <f>SUM(AN645:AP645)</f>
        <v>0</v>
      </c>
      <c r="AK645" s="136" t="s">
        <v>76</v>
      </c>
      <c r="AL645" s="54" t="s">
        <v>76</v>
      </c>
      <c r="AM645" s="55" t="s">
        <v>76</v>
      </c>
      <c r="AN645" s="136"/>
      <c r="AO645" s="54"/>
      <c r="AP645" s="55"/>
      <c r="AQ645" s="82" t="s">
        <v>74</v>
      </c>
      <c r="AR645" s="54" t="s">
        <v>74</v>
      </c>
      <c r="AS645" s="54" t="s">
        <v>74</v>
      </c>
      <c r="AT645" s="54" t="s">
        <v>74</v>
      </c>
      <c r="AU645" s="58" t="s">
        <v>74</v>
      </c>
      <c r="AV645" s="83">
        <f t="shared" si="165"/>
        <v>0</v>
      </c>
      <c r="AW645" s="80"/>
      <c r="AX645" s="80"/>
      <c r="AY645" s="80"/>
      <c r="AZ645" s="80"/>
      <c r="BA645" s="80"/>
      <c r="BB645" s="80"/>
      <c r="BC645" s="80"/>
      <c r="BD645" s="80"/>
      <c r="BE645" s="81"/>
    </row>
    <row r="646" spans="1:57" s="414" customFormat="1" ht="34" customHeight="1" x14ac:dyDescent="0.2">
      <c r="A646" s="732"/>
      <c r="B646" s="624"/>
      <c r="C646" s="735"/>
      <c r="D646" s="73" t="s">
        <v>77</v>
      </c>
      <c r="E646" s="634"/>
      <c r="F646" s="637"/>
      <c r="G646" s="147">
        <f t="shared" si="162"/>
        <v>16</v>
      </c>
      <c r="H646" s="153">
        <v>1</v>
      </c>
      <c r="I646" s="150">
        <v>1</v>
      </c>
      <c r="J646" s="150"/>
      <c r="K646" s="150"/>
      <c r="L646" s="154"/>
      <c r="M646" s="79">
        <f t="shared" si="163"/>
        <v>16</v>
      </c>
      <c r="N646" s="80"/>
      <c r="O646" s="80">
        <v>16</v>
      </c>
      <c r="P646" s="80"/>
      <c r="Q646" s="84"/>
      <c r="R646" s="124"/>
      <c r="S646" s="129"/>
      <c r="T646" s="80"/>
      <c r="U646" s="80">
        <v>16</v>
      </c>
      <c r="V646" s="80"/>
      <c r="W646" s="80"/>
      <c r="X646" s="124"/>
      <c r="Y646" s="131">
        <v>15</v>
      </c>
      <c r="Z646" s="127">
        <v>1</v>
      </c>
      <c r="AA646" s="134"/>
      <c r="AB646" s="56">
        <v>5</v>
      </c>
      <c r="AC646" s="56">
        <v>5</v>
      </c>
      <c r="AD646" s="56"/>
      <c r="AE646" s="56">
        <v>7</v>
      </c>
      <c r="AF646" s="135">
        <v>2</v>
      </c>
      <c r="AG646" s="136">
        <v>41</v>
      </c>
      <c r="AH646" s="55">
        <v>24</v>
      </c>
      <c r="AI646" s="136">
        <v>92</v>
      </c>
      <c r="AJ646" s="116">
        <v>16</v>
      </c>
      <c r="AK646" s="136">
        <v>5</v>
      </c>
      <c r="AL646" s="54">
        <v>8</v>
      </c>
      <c r="AM646" s="55">
        <v>3</v>
      </c>
      <c r="AN646" s="136" t="s">
        <v>74</v>
      </c>
      <c r="AO646" s="54" t="s">
        <v>74</v>
      </c>
      <c r="AP646" s="55" t="s">
        <v>74</v>
      </c>
      <c r="AQ646" s="82" t="s">
        <v>74</v>
      </c>
      <c r="AR646" s="54" t="s">
        <v>74</v>
      </c>
      <c r="AS646" s="54" t="s">
        <v>74</v>
      </c>
      <c r="AT646" s="54" t="s">
        <v>74</v>
      </c>
      <c r="AU646" s="58" t="s">
        <v>74</v>
      </c>
      <c r="AV646" s="83">
        <f t="shared" si="165"/>
        <v>0</v>
      </c>
      <c r="AW646" s="80"/>
      <c r="AX646" s="80"/>
      <c r="AY646" s="80"/>
      <c r="AZ646" s="80"/>
      <c r="BA646" s="80"/>
      <c r="BB646" s="80"/>
      <c r="BC646" s="80"/>
      <c r="BD646" s="80">
        <v>0</v>
      </c>
      <c r="BE646" s="81"/>
    </row>
    <row r="647" spans="1:57" s="414" customFormat="1" ht="34" customHeight="1" x14ac:dyDescent="0.2">
      <c r="A647" s="732"/>
      <c r="B647" s="624"/>
      <c r="C647" s="735"/>
      <c r="D647" s="73" t="s">
        <v>78</v>
      </c>
      <c r="E647" s="634"/>
      <c r="F647" s="637"/>
      <c r="G647" s="147">
        <f t="shared" si="162"/>
        <v>503</v>
      </c>
      <c r="H647" s="153">
        <v>7</v>
      </c>
      <c r="I647" s="150"/>
      <c r="J647" s="150"/>
      <c r="K647" s="150">
        <v>7</v>
      </c>
      <c r="L647" s="154"/>
      <c r="M647" s="79">
        <f t="shared" si="163"/>
        <v>491</v>
      </c>
      <c r="N647" s="80"/>
      <c r="O647" s="80"/>
      <c r="P647" s="80"/>
      <c r="Q647" s="80"/>
      <c r="R647" s="124">
        <v>491</v>
      </c>
      <c r="S647" s="129">
        <v>120</v>
      </c>
      <c r="T647" s="80"/>
      <c r="U647" s="80"/>
      <c r="V647" s="80">
        <v>344</v>
      </c>
      <c r="W647" s="80">
        <v>27</v>
      </c>
      <c r="X647" s="124"/>
      <c r="Y647" s="131">
        <v>393</v>
      </c>
      <c r="Z647" s="127">
        <v>98</v>
      </c>
      <c r="AA647" s="134"/>
      <c r="AB647" s="56">
        <v>154</v>
      </c>
      <c r="AC647" s="56">
        <v>151</v>
      </c>
      <c r="AD647" s="56">
        <v>1</v>
      </c>
      <c r="AE647" s="56">
        <v>305</v>
      </c>
      <c r="AF647" s="135">
        <v>71</v>
      </c>
      <c r="AG647" s="136">
        <v>42</v>
      </c>
      <c r="AH647" s="55">
        <v>24</v>
      </c>
      <c r="AI647" s="136">
        <v>85</v>
      </c>
      <c r="AJ647" s="116">
        <v>491</v>
      </c>
      <c r="AK647" s="136" t="s">
        <v>76</v>
      </c>
      <c r="AL647" s="54" t="s">
        <v>76</v>
      </c>
      <c r="AM647" s="55" t="s">
        <v>76</v>
      </c>
      <c r="AN647" s="136" t="s">
        <v>74</v>
      </c>
      <c r="AO647" s="54" t="s">
        <v>74</v>
      </c>
      <c r="AP647" s="55" t="s">
        <v>74</v>
      </c>
      <c r="AQ647" s="142">
        <v>52</v>
      </c>
      <c r="AR647" s="62">
        <v>164</v>
      </c>
      <c r="AS647" s="62">
        <v>247</v>
      </c>
      <c r="AT647" s="62">
        <v>28</v>
      </c>
      <c r="AU647" s="64"/>
      <c r="AV647" s="83">
        <f t="shared" si="165"/>
        <v>12</v>
      </c>
      <c r="AW647" s="80"/>
      <c r="AX647" s="80"/>
      <c r="AY647" s="80">
        <v>2</v>
      </c>
      <c r="AZ647" s="80"/>
      <c r="BA647" s="80">
        <v>6</v>
      </c>
      <c r="BB647" s="80"/>
      <c r="BC647" s="80">
        <v>4</v>
      </c>
      <c r="BD647" s="80"/>
      <c r="BE647" s="81"/>
    </row>
    <row r="648" spans="1:57" s="414" customFormat="1" ht="34" customHeight="1" thickBot="1" x14ac:dyDescent="0.25">
      <c r="A648" s="732"/>
      <c r="B648" s="624"/>
      <c r="C648" s="735"/>
      <c r="D648" s="75" t="s">
        <v>79</v>
      </c>
      <c r="E648" s="635"/>
      <c r="F648" s="638"/>
      <c r="G648" s="148">
        <f t="shared" si="162"/>
        <v>0</v>
      </c>
      <c r="H648" s="155">
        <f t="shared" ref="H648" si="166">SUM(I648:L648)</f>
        <v>0</v>
      </c>
      <c r="I648" s="156"/>
      <c r="J648" s="156"/>
      <c r="K648" s="156"/>
      <c r="L648" s="157"/>
      <c r="M648" s="85">
        <f t="shared" si="163"/>
        <v>0</v>
      </c>
      <c r="N648" s="86"/>
      <c r="O648" s="86"/>
      <c r="P648" s="86"/>
      <c r="Q648" s="86"/>
      <c r="R648" s="125"/>
      <c r="S648" s="130"/>
      <c r="T648" s="87"/>
      <c r="U648" s="87"/>
      <c r="V648" s="87"/>
      <c r="W648" s="87"/>
      <c r="X648" s="126"/>
      <c r="Y648" s="129"/>
      <c r="Z648" s="124"/>
      <c r="AA648" s="136"/>
      <c r="AB648" s="54"/>
      <c r="AC648" s="54"/>
      <c r="AD648" s="54"/>
      <c r="AE648" s="54"/>
      <c r="AF648" s="55"/>
      <c r="AG648" s="139"/>
      <c r="AH648" s="140"/>
      <c r="AI648" s="137"/>
      <c r="AJ648" s="117">
        <f>SUM(AQ648:AU648)</f>
        <v>0</v>
      </c>
      <c r="AK648" s="137" t="s">
        <v>74</v>
      </c>
      <c r="AL648" s="90" t="s">
        <v>74</v>
      </c>
      <c r="AM648" s="138" t="s">
        <v>74</v>
      </c>
      <c r="AN648" s="137" t="s">
        <v>74</v>
      </c>
      <c r="AO648" s="90" t="s">
        <v>76</v>
      </c>
      <c r="AP648" s="138" t="s">
        <v>76</v>
      </c>
      <c r="AQ648" s="89"/>
      <c r="AR648" s="90"/>
      <c r="AS648" s="90"/>
      <c r="AT648" s="90"/>
      <c r="AU648" s="91"/>
      <c r="AV648" s="92">
        <f t="shared" si="165"/>
        <v>0</v>
      </c>
      <c r="AW648" s="87"/>
      <c r="AX648" s="87"/>
      <c r="AY648" s="87"/>
      <c r="AZ648" s="87"/>
      <c r="BA648" s="87"/>
      <c r="BB648" s="87"/>
      <c r="BC648" s="87"/>
      <c r="BD648" s="87"/>
      <c r="BE648" s="88"/>
    </row>
    <row r="649" spans="1:57" s="414" customFormat="1" ht="34" customHeight="1" x14ac:dyDescent="0.2">
      <c r="A649" s="732"/>
      <c r="B649" s="624" t="s">
        <v>315</v>
      </c>
      <c r="C649" s="735"/>
      <c r="D649" s="72" t="s">
        <v>73</v>
      </c>
      <c r="E649" s="722">
        <v>200</v>
      </c>
      <c r="F649" s="726">
        <v>26</v>
      </c>
      <c r="G649" s="146">
        <f t="shared" si="162"/>
        <v>14</v>
      </c>
      <c r="H649" s="151"/>
      <c r="I649" s="152"/>
      <c r="J649" s="152"/>
      <c r="K649" s="152"/>
      <c r="L649" s="66"/>
      <c r="M649" s="149">
        <f t="shared" si="163"/>
        <v>12</v>
      </c>
      <c r="N649" s="121"/>
      <c r="O649" s="121"/>
      <c r="P649" s="121"/>
      <c r="Q649" s="121"/>
      <c r="R649" s="122">
        <v>12</v>
      </c>
      <c r="S649" s="128">
        <v>2</v>
      </c>
      <c r="T649" s="121"/>
      <c r="U649" s="121">
        <v>1</v>
      </c>
      <c r="V649" s="77">
        <v>9</v>
      </c>
      <c r="W649" s="121"/>
      <c r="X649" s="122"/>
      <c r="Y649" s="128">
        <v>10</v>
      </c>
      <c r="Z649" s="122">
        <v>2</v>
      </c>
      <c r="AA649" s="70"/>
      <c r="AB649" s="77"/>
      <c r="AC649" s="77"/>
      <c r="AD649" s="77"/>
      <c r="AE649" s="77"/>
      <c r="AF649" s="71"/>
      <c r="AG649" s="70">
        <v>41.5</v>
      </c>
      <c r="AH649" s="71">
        <v>20</v>
      </c>
      <c r="AI649" s="70">
        <v>6</v>
      </c>
      <c r="AJ649" s="115">
        <f>SUM(AN649:AP649)</f>
        <v>12</v>
      </c>
      <c r="AK649" s="70" t="s">
        <v>74</v>
      </c>
      <c r="AL649" s="77" t="s">
        <v>74</v>
      </c>
      <c r="AM649" s="71" t="s">
        <v>74</v>
      </c>
      <c r="AN649" s="70">
        <v>3</v>
      </c>
      <c r="AO649" s="77">
        <v>9</v>
      </c>
      <c r="AP649" s="71"/>
      <c r="AQ649" s="67" t="s">
        <v>74</v>
      </c>
      <c r="AR649" s="68" t="s">
        <v>74</v>
      </c>
      <c r="AS649" s="68" t="s">
        <v>74</v>
      </c>
      <c r="AT649" s="68" t="s">
        <v>74</v>
      </c>
      <c r="AU649" s="69" t="s">
        <v>74</v>
      </c>
      <c r="AV649" s="103">
        <f t="shared" si="165"/>
        <v>2</v>
      </c>
      <c r="AW649" s="93"/>
      <c r="AX649" s="93"/>
      <c r="AY649" s="93"/>
      <c r="AZ649" s="93"/>
      <c r="BA649" s="93">
        <v>1</v>
      </c>
      <c r="BB649" s="93"/>
      <c r="BC649" s="93">
        <v>1</v>
      </c>
      <c r="BD649" s="93"/>
      <c r="BE649" s="78"/>
    </row>
    <row r="650" spans="1:57" s="414" customFormat="1" ht="34" customHeight="1" x14ac:dyDescent="0.2">
      <c r="A650" s="732"/>
      <c r="B650" s="624"/>
      <c r="C650" s="735"/>
      <c r="D650" s="73" t="s">
        <v>75</v>
      </c>
      <c r="E650" s="723"/>
      <c r="F650" s="726"/>
      <c r="G650" s="147">
        <f t="shared" ref="G650:G713" si="167">SUM(M650,AV650)</f>
        <v>0</v>
      </c>
      <c r="H650" s="153">
        <f>SUM(I650:L650)</f>
        <v>0</v>
      </c>
      <c r="I650" s="150"/>
      <c r="J650" s="150"/>
      <c r="K650" s="150"/>
      <c r="L650" s="154"/>
      <c r="M650" s="79">
        <f t="shared" ref="M650:M713" si="168">IF(AND(SUM(N650:R650)=SUM(Y650:Z650),SUM(S650:X650)=SUM(Y650:Z650)),SUM(N650:R650),"ПЕРЕВІРТЕ ПРАВИЛЬНІСТЬ ДАНИХ")</f>
        <v>0</v>
      </c>
      <c r="N650" s="80"/>
      <c r="O650" s="80"/>
      <c r="P650" s="80"/>
      <c r="Q650" s="80"/>
      <c r="R650" s="124"/>
      <c r="S650" s="129"/>
      <c r="T650" s="54"/>
      <c r="U650" s="54"/>
      <c r="V650" s="80"/>
      <c r="W650" s="80"/>
      <c r="X650" s="124"/>
      <c r="Y650" s="131"/>
      <c r="Z650" s="127"/>
      <c r="AA650" s="134"/>
      <c r="AB650" s="56"/>
      <c r="AC650" s="56"/>
      <c r="AD650" s="56"/>
      <c r="AE650" s="56"/>
      <c r="AF650" s="135"/>
      <c r="AG650" s="136"/>
      <c r="AH650" s="55"/>
      <c r="AI650" s="136"/>
      <c r="AJ650" s="116">
        <f>SUM(AN650:AP650)</f>
        <v>0</v>
      </c>
      <c r="AK650" s="136" t="s">
        <v>76</v>
      </c>
      <c r="AL650" s="54" t="s">
        <v>76</v>
      </c>
      <c r="AM650" s="55" t="s">
        <v>76</v>
      </c>
      <c r="AN650" s="136"/>
      <c r="AO650" s="54"/>
      <c r="AP650" s="55"/>
      <c r="AQ650" s="82" t="s">
        <v>74</v>
      </c>
      <c r="AR650" s="54" t="s">
        <v>74</v>
      </c>
      <c r="AS650" s="54" t="s">
        <v>74</v>
      </c>
      <c r="AT650" s="54" t="s">
        <v>74</v>
      </c>
      <c r="AU650" s="58" t="s">
        <v>74</v>
      </c>
      <c r="AV650" s="83">
        <f t="shared" si="165"/>
        <v>0</v>
      </c>
      <c r="AW650" s="80"/>
      <c r="AX650" s="80"/>
      <c r="AY650" s="80"/>
      <c r="AZ650" s="80"/>
      <c r="BA650" s="80"/>
      <c r="BB650" s="80"/>
      <c r="BC650" s="80"/>
      <c r="BD650" s="80"/>
      <c r="BE650" s="81"/>
    </row>
    <row r="651" spans="1:57" s="414" customFormat="1" ht="34" customHeight="1" x14ac:dyDescent="0.2">
      <c r="A651" s="732"/>
      <c r="B651" s="624"/>
      <c r="C651" s="735"/>
      <c r="D651" s="73" t="s">
        <v>77</v>
      </c>
      <c r="E651" s="723"/>
      <c r="F651" s="726"/>
      <c r="G651" s="147">
        <f t="shared" si="167"/>
        <v>0</v>
      </c>
      <c r="H651" s="153">
        <f t="shared" ref="H651" si="169">SUM(I651:L651)</f>
        <v>0</v>
      </c>
      <c r="I651" s="150"/>
      <c r="J651" s="150"/>
      <c r="K651" s="150"/>
      <c r="L651" s="154"/>
      <c r="M651" s="79">
        <f t="shared" si="168"/>
        <v>0</v>
      </c>
      <c r="N651" s="80"/>
      <c r="O651" s="80"/>
      <c r="P651" s="80"/>
      <c r="Q651" s="84"/>
      <c r="R651" s="124"/>
      <c r="S651" s="129"/>
      <c r="T651" s="80"/>
      <c r="U651" s="80"/>
      <c r="V651" s="80"/>
      <c r="W651" s="80"/>
      <c r="X651" s="124"/>
      <c r="Y651" s="131"/>
      <c r="Z651" s="127"/>
      <c r="AA651" s="134"/>
      <c r="AB651" s="56"/>
      <c r="AC651" s="56"/>
      <c r="AD651" s="56"/>
      <c r="AE651" s="56"/>
      <c r="AF651" s="135"/>
      <c r="AG651" s="136"/>
      <c r="AH651" s="55"/>
      <c r="AI651" s="136"/>
      <c r="AJ651" s="116">
        <f>SUM(AK651:AM651)</f>
        <v>0</v>
      </c>
      <c r="AK651" s="136"/>
      <c r="AL651" s="54"/>
      <c r="AM651" s="55"/>
      <c r="AN651" s="136" t="s">
        <v>74</v>
      </c>
      <c r="AO651" s="54" t="s">
        <v>74</v>
      </c>
      <c r="AP651" s="55" t="s">
        <v>74</v>
      </c>
      <c r="AQ651" s="82" t="s">
        <v>74</v>
      </c>
      <c r="AR651" s="54" t="s">
        <v>74</v>
      </c>
      <c r="AS651" s="54" t="s">
        <v>74</v>
      </c>
      <c r="AT651" s="54" t="s">
        <v>74</v>
      </c>
      <c r="AU651" s="58" t="s">
        <v>74</v>
      </c>
      <c r="AV651" s="83">
        <f t="shared" si="165"/>
        <v>0</v>
      </c>
      <c r="AW651" s="80"/>
      <c r="AX651" s="80"/>
      <c r="AY651" s="80"/>
      <c r="AZ651" s="80"/>
      <c r="BA651" s="80"/>
      <c r="BB651" s="80"/>
      <c r="BC651" s="80"/>
      <c r="BD651" s="80"/>
      <c r="BE651" s="81"/>
    </row>
    <row r="652" spans="1:57" s="414" customFormat="1" ht="34" customHeight="1" x14ac:dyDescent="0.2">
      <c r="A652" s="732"/>
      <c r="B652" s="624"/>
      <c r="C652" s="735"/>
      <c r="D652" s="73" t="s">
        <v>78</v>
      </c>
      <c r="E652" s="723"/>
      <c r="F652" s="726"/>
      <c r="G652" s="147">
        <f t="shared" si="167"/>
        <v>161</v>
      </c>
      <c r="H652" s="153"/>
      <c r="I652" s="150"/>
      <c r="J652" s="150"/>
      <c r="K652" s="150"/>
      <c r="L652" s="154"/>
      <c r="M652" s="79">
        <f t="shared" si="168"/>
        <v>158</v>
      </c>
      <c r="N652" s="80"/>
      <c r="O652" s="80"/>
      <c r="P652" s="80"/>
      <c r="Q652" s="80"/>
      <c r="R652" s="124">
        <v>158</v>
      </c>
      <c r="S652" s="129">
        <v>47</v>
      </c>
      <c r="T652" s="80"/>
      <c r="U652" s="80">
        <v>1</v>
      </c>
      <c r="V652" s="80">
        <v>108</v>
      </c>
      <c r="W652" s="80">
        <v>2</v>
      </c>
      <c r="X652" s="124"/>
      <c r="Y652" s="131">
        <v>134</v>
      </c>
      <c r="Z652" s="127">
        <v>24</v>
      </c>
      <c r="AA652" s="134"/>
      <c r="AB652" s="56">
        <v>31</v>
      </c>
      <c r="AC652" s="56">
        <v>31</v>
      </c>
      <c r="AD652" s="56">
        <v>2</v>
      </c>
      <c r="AE652" s="56">
        <v>96</v>
      </c>
      <c r="AF652" s="135"/>
      <c r="AG652" s="136">
        <v>49</v>
      </c>
      <c r="AH652" s="55">
        <v>25.5</v>
      </c>
      <c r="AI652" s="136">
        <v>67.5</v>
      </c>
      <c r="AJ652" s="116">
        <f>SUM(AQ652:AU652)</f>
        <v>158</v>
      </c>
      <c r="AK652" s="136"/>
      <c r="AL652" s="54"/>
      <c r="AM652" s="55"/>
      <c r="AN652" s="136"/>
      <c r="AO652" s="54"/>
      <c r="AP652" s="55"/>
      <c r="AQ652" s="142">
        <v>51</v>
      </c>
      <c r="AR652" s="62">
        <v>56</v>
      </c>
      <c r="AS652" s="62">
        <v>46</v>
      </c>
      <c r="AT652" s="62">
        <v>5</v>
      </c>
      <c r="AU652" s="64"/>
      <c r="AV652" s="83">
        <f t="shared" si="165"/>
        <v>3</v>
      </c>
      <c r="AW652" s="80"/>
      <c r="AX652" s="80"/>
      <c r="AY652" s="80">
        <v>1</v>
      </c>
      <c r="AZ652" s="80"/>
      <c r="BA652" s="80">
        <v>2</v>
      </c>
      <c r="BB652" s="80"/>
      <c r="BC652" s="80"/>
      <c r="BD652" s="80"/>
      <c r="BE652" s="81"/>
    </row>
    <row r="653" spans="1:57" s="414" customFormat="1" ht="34" customHeight="1" thickBot="1" x14ac:dyDescent="0.25">
      <c r="A653" s="732"/>
      <c r="B653" s="624"/>
      <c r="C653" s="735"/>
      <c r="D653" s="75" t="s">
        <v>79</v>
      </c>
      <c r="E653" s="725"/>
      <c r="F653" s="726"/>
      <c r="G653" s="148">
        <f t="shared" si="167"/>
        <v>0</v>
      </c>
      <c r="H653" s="155">
        <f t="shared" ref="H653" si="170">SUM(I653:L653)</f>
        <v>0</v>
      </c>
      <c r="I653" s="156"/>
      <c r="J653" s="156"/>
      <c r="K653" s="156"/>
      <c r="L653" s="157"/>
      <c r="M653" s="85">
        <f t="shared" si="168"/>
        <v>0</v>
      </c>
      <c r="N653" s="86"/>
      <c r="O653" s="86"/>
      <c r="P653" s="86"/>
      <c r="Q653" s="86"/>
      <c r="R653" s="125"/>
      <c r="S653" s="130"/>
      <c r="T653" s="87"/>
      <c r="U653" s="87"/>
      <c r="V653" s="87"/>
      <c r="W653" s="87"/>
      <c r="X653" s="126"/>
      <c r="Y653" s="129"/>
      <c r="Z653" s="124"/>
      <c r="AA653" s="136"/>
      <c r="AB653" s="54"/>
      <c r="AC653" s="54"/>
      <c r="AD653" s="54"/>
      <c r="AE653" s="54"/>
      <c r="AF653" s="55"/>
      <c r="AG653" s="139"/>
      <c r="AH653" s="140"/>
      <c r="AI653" s="137"/>
      <c r="AJ653" s="117">
        <f>SUM(AQ653:AU653)</f>
        <v>0</v>
      </c>
      <c r="AK653" s="137" t="s">
        <v>74</v>
      </c>
      <c r="AL653" s="90" t="s">
        <v>74</v>
      </c>
      <c r="AM653" s="138" t="s">
        <v>74</v>
      </c>
      <c r="AN653" s="137" t="s">
        <v>74</v>
      </c>
      <c r="AO653" s="90" t="s">
        <v>76</v>
      </c>
      <c r="AP653" s="138" t="s">
        <v>76</v>
      </c>
      <c r="AQ653" s="89"/>
      <c r="AR653" s="90"/>
      <c r="AS653" s="90"/>
      <c r="AT653" s="90"/>
      <c r="AU653" s="91"/>
      <c r="AV653" s="92">
        <f t="shared" si="165"/>
        <v>0</v>
      </c>
      <c r="AW653" s="87"/>
      <c r="AX653" s="87"/>
      <c r="AY653" s="87"/>
      <c r="AZ653" s="87"/>
      <c r="BA653" s="87"/>
      <c r="BB653" s="87"/>
      <c r="BC653" s="87"/>
      <c r="BD653" s="87"/>
      <c r="BE653" s="88"/>
    </row>
    <row r="654" spans="1:57" s="414" customFormat="1" ht="34" customHeight="1" x14ac:dyDescent="0.2">
      <c r="A654" s="732"/>
      <c r="B654" s="624" t="s">
        <v>316</v>
      </c>
      <c r="C654" s="735"/>
      <c r="D654" s="72" t="s">
        <v>73</v>
      </c>
      <c r="E654" s="722">
        <v>120</v>
      </c>
      <c r="F654" s="636">
        <f t="shared" ref="F654" si="171">E654-SUM(M654:M658)</f>
        <v>11</v>
      </c>
      <c r="G654" s="146">
        <f t="shared" si="167"/>
        <v>0</v>
      </c>
      <c r="H654" s="151">
        <f t="shared" ref="H654:H658" si="172">SUM(I654:L654)</f>
        <v>0</v>
      </c>
      <c r="I654" s="152"/>
      <c r="J654" s="152"/>
      <c r="K654" s="152"/>
      <c r="L654" s="66"/>
      <c r="M654" s="149">
        <f t="shared" si="168"/>
        <v>0</v>
      </c>
      <c r="N654" s="121"/>
      <c r="O654" s="121"/>
      <c r="P654" s="121"/>
      <c r="Q654" s="121"/>
      <c r="R654" s="122"/>
      <c r="S654" s="128"/>
      <c r="T654" s="121"/>
      <c r="U654" s="121"/>
      <c r="V654" s="77"/>
      <c r="W654" s="121"/>
      <c r="X654" s="122"/>
      <c r="Y654" s="128"/>
      <c r="Z654" s="122"/>
      <c r="AA654" s="70"/>
      <c r="AB654" s="77"/>
      <c r="AC654" s="77"/>
      <c r="AD654" s="77"/>
      <c r="AE654" s="77"/>
      <c r="AF654" s="71"/>
      <c r="AG654" s="70"/>
      <c r="AH654" s="71"/>
      <c r="AI654" s="70"/>
      <c r="AJ654" s="115">
        <f>SUM(AN654:AP654)</f>
        <v>0</v>
      </c>
      <c r="AK654" s="70" t="s">
        <v>74</v>
      </c>
      <c r="AL654" s="77" t="s">
        <v>74</v>
      </c>
      <c r="AM654" s="71" t="s">
        <v>74</v>
      </c>
      <c r="AN654" s="70"/>
      <c r="AO654" s="77"/>
      <c r="AP654" s="71"/>
      <c r="AQ654" s="67" t="s">
        <v>74</v>
      </c>
      <c r="AR654" s="68" t="s">
        <v>74</v>
      </c>
      <c r="AS654" s="68" t="s">
        <v>74</v>
      </c>
      <c r="AT654" s="68" t="s">
        <v>74</v>
      </c>
      <c r="AU654" s="69" t="s">
        <v>74</v>
      </c>
      <c r="AV654" s="103">
        <f t="shared" si="165"/>
        <v>0</v>
      </c>
      <c r="AW654" s="93"/>
      <c r="AX654" s="93"/>
      <c r="AY654" s="93"/>
      <c r="AZ654" s="93"/>
      <c r="BA654" s="93"/>
      <c r="BB654" s="93"/>
      <c r="BC654" s="93"/>
      <c r="BD654" s="93"/>
      <c r="BE654" s="78"/>
    </row>
    <row r="655" spans="1:57" s="414" customFormat="1" ht="34" customHeight="1" x14ac:dyDescent="0.2">
      <c r="A655" s="732"/>
      <c r="B655" s="624"/>
      <c r="C655" s="735"/>
      <c r="D655" s="73" t="s">
        <v>75</v>
      </c>
      <c r="E655" s="723"/>
      <c r="F655" s="637"/>
      <c r="G655" s="147">
        <f t="shared" si="167"/>
        <v>0</v>
      </c>
      <c r="H655" s="153">
        <f t="shared" si="172"/>
        <v>0</v>
      </c>
      <c r="I655" s="150"/>
      <c r="J655" s="150"/>
      <c r="K655" s="150"/>
      <c r="L655" s="154"/>
      <c r="M655" s="79">
        <f t="shared" si="168"/>
        <v>0</v>
      </c>
      <c r="N655" s="80"/>
      <c r="O655" s="80"/>
      <c r="P655" s="80"/>
      <c r="Q655" s="80"/>
      <c r="R655" s="124"/>
      <c r="S655" s="129"/>
      <c r="T655" s="54"/>
      <c r="U655" s="54"/>
      <c r="V655" s="80"/>
      <c r="W655" s="80"/>
      <c r="X655" s="124"/>
      <c r="Y655" s="131"/>
      <c r="Z655" s="127"/>
      <c r="AA655" s="134"/>
      <c r="AB655" s="56"/>
      <c r="AC655" s="56"/>
      <c r="AD655" s="56"/>
      <c r="AE655" s="56"/>
      <c r="AF655" s="135"/>
      <c r="AG655" s="136"/>
      <c r="AH655" s="55"/>
      <c r="AI655" s="136"/>
      <c r="AJ655" s="116">
        <f>SUM(AN655:AP655)</f>
        <v>0</v>
      </c>
      <c r="AK655" s="136" t="s">
        <v>76</v>
      </c>
      <c r="AL655" s="54" t="s">
        <v>76</v>
      </c>
      <c r="AM655" s="55" t="s">
        <v>76</v>
      </c>
      <c r="AN655" s="136"/>
      <c r="AO655" s="54"/>
      <c r="AP655" s="55"/>
      <c r="AQ655" s="82" t="s">
        <v>74</v>
      </c>
      <c r="AR655" s="54" t="s">
        <v>74</v>
      </c>
      <c r="AS655" s="54" t="s">
        <v>74</v>
      </c>
      <c r="AT655" s="54" t="s">
        <v>74</v>
      </c>
      <c r="AU655" s="58" t="s">
        <v>74</v>
      </c>
      <c r="AV655" s="83">
        <f t="shared" si="165"/>
        <v>0</v>
      </c>
      <c r="AW655" s="80"/>
      <c r="AX655" s="80"/>
      <c r="AY655" s="80"/>
      <c r="AZ655" s="80"/>
      <c r="BA655" s="80"/>
      <c r="BB655" s="80"/>
      <c r="BC655" s="80"/>
      <c r="BD655" s="80"/>
      <c r="BE655" s="81"/>
    </row>
    <row r="656" spans="1:57" s="414" customFormat="1" ht="34" customHeight="1" x14ac:dyDescent="0.2">
      <c r="A656" s="732"/>
      <c r="B656" s="624"/>
      <c r="C656" s="735"/>
      <c r="D656" s="73" t="s">
        <v>77</v>
      </c>
      <c r="E656" s="723"/>
      <c r="F656" s="637"/>
      <c r="G656" s="147">
        <f t="shared" si="167"/>
        <v>0</v>
      </c>
      <c r="H656" s="153">
        <f t="shared" si="172"/>
        <v>0</v>
      </c>
      <c r="I656" s="150"/>
      <c r="J656" s="150"/>
      <c r="K656" s="150"/>
      <c r="L656" s="154"/>
      <c r="M656" s="79">
        <f t="shared" si="168"/>
        <v>0</v>
      </c>
      <c r="N656" s="80"/>
      <c r="O656" s="80"/>
      <c r="P656" s="80"/>
      <c r="Q656" s="84"/>
      <c r="R656" s="124"/>
      <c r="S656" s="129"/>
      <c r="T656" s="80"/>
      <c r="U656" s="80"/>
      <c r="V656" s="80"/>
      <c r="W656" s="80"/>
      <c r="X656" s="124"/>
      <c r="Y656" s="131"/>
      <c r="Z656" s="127"/>
      <c r="AA656" s="134"/>
      <c r="AB656" s="56"/>
      <c r="AC656" s="56"/>
      <c r="AD656" s="56"/>
      <c r="AE656" s="56"/>
      <c r="AF656" s="135"/>
      <c r="AG656" s="136"/>
      <c r="AH656" s="55"/>
      <c r="AI656" s="136"/>
      <c r="AJ656" s="116">
        <f>SUM(AK656:AM656)</f>
        <v>0</v>
      </c>
      <c r="AK656" s="136"/>
      <c r="AL656" s="54"/>
      <c r="AM656" s="55"/>
      <c r="AN656" s="136" t="s">
        <v>74</v>
      </c>
      <c r="AO656" s="54" t="s">
        <v>74</v>
      </c>
      <c r="AP656" s="55" t="s">
        <v>74</v>
      </c>
      <c r="AQ656" s="82" t="s">
        <v>74</v>
      </c>
      <c r="AR656" s="54" t="s">
        <v>74</v>
      </c>
      <c r="AS656" s="54" t="s">
        <v>74</v>
      </c>
      <c r="AT656" s="54" t="s">
        <v>74</v>
      </c>
      <c r="AU656" s="58" t="s">
        <v>74</v>
      </c>
      <c r="AV656" s="83">
        <f t="shared" si="165"/>
        <v>0</v>
      </c>
      <c r="AW656" s="80"/>
      <c r="AX656" s="80"/>
      <c r="AY656" s="80"/>
      <c r="AZ656" s="80"/>
      <c r="BA656" s="80"/>
      <c r="BB656" s="80"/>
      <c r="BC656" s="80"/>
      <c r="BD656" s="80"/>
      <c r="BE656" s="81"/>
    </row>
    <row r="657" spans="1:57" s="414" customFormat="1" ht="34" customHeight="1" x14ac:dyDescent="0.2">
      <c r="A657" s="732"/>
      <c r="B657" s="624"/>
      <c r="C657" s="735"/>
      <c r="D657" s="73" t="s">
        <v>78</v>
      </c>
      <c r="E657" s="723"/>
      <c r="F657" s="637"/>
      <c r="G657" s="147">
        <f t="shared" si="167"/>
        <v>112</v>
      </c>
      <c r="H657" s="153">
        <v>0</v>
      </c>
      <c r="I657" s="150"/>
      <c r="J657" s="150">
        <v>0</v>
      </c>
      <c r="K657" s="150"/>
      <c r="L657" s="154"/>
      <c r="M657" s="79">
        <f t="shared" si="168"/>
        <v>109</v>
      </c>
      <c r="N657" s="80"/>
      <c r="O657" s="80"/>
      <c r="P657" s="80"/>
      <c r="Q657" s="80"/>
      <c r="R657" s="124">
        <v>109</v>
      </c>
      <c r="S657" s="129">
        <v>29</v>
      </c>
      <c r="T657" s="80"/>
      <c r="U657" s="80"/>
      <c r="V657" s="80">
        <v>75</v>
      </c>
      <c r="W657" s="80">
        <v>5</v>
      </c>
      <c r="X657" s="124"/>
      <c r="Y657" s="131">
        <v>95</v>
      </c>
      <c r="Z657" s="127">
        <v>14</v>
      </c>
      <c r="AA657" s="134"/>
      <c r="AB657" s="56">
        <v>24</v>
      </c>
      <c r="AC657" s="56">
        <v>24</v>
      </c>
      <c r="AD657" s="56"/>
      <c r="AE657" s="56">
        <v>93</v>
      </c>
      <c r="AF657" s="135">
        <v>8</v>
      </c>
      <c r="AG657" s="136">
        <v>40.700000000000003</v>
      </c>
      <c r="AH657" s="55">
        <v>13</v>
      </c>
      <c r="AI657" s="136">
        <v>104</v>
      </c>
      <c r="AJ657" s="116">
        <f>SUM(AQ657:AU657)</f>
        <v>109</v>
      </c>
      <c r="AK657" s="136"/>
      <c r="AL657" s="54"/>
      <c r="AM657" s="55"/>
      <c r="AN657" s="136"/>
      <c r="AO657" s="54"/>
      <c r="AP657" s="55"/>
      <c r="AQ657" s="142">
        <v>5</v>
      </c>
      <c r="AR657" s="62">
        <v>23</v>
      </c>
      <c r="AS657" s="62">
        <v>49</v>
      </c>
      <c r="AT657" s="62">
        <v>26</v>
      </c>
      <c r="AU657" s="64">
        <v>6</v>
      </c>
      <c r="AV657" s="83">
        <f t="shared" si="165"/>
        <v>3</v>
      </c>
      <c r="AW657" s="80"/>
      <c r="AX657" s="80"/>
      <c r="AY657" s="80">
        <v>1</v>
      </c>
      <c r="AZ657" s="80"/>
      <c r="BA657" s="80">
        <v>1</v>
      </c>
      <c r="BB657" s="80"/>
      <c r="BC657" s="80"/>
      <c r="BD657" s="80">
        <v>1</v>
      </c>
      <c r="BE657" s="81"/>
    </row>
    <row r="658" spans="1:57" s="414" customFormat="1" ht="34" customHeight="1" thickBot="1" x14ac:dyDescent="0.25">
      <c r="A658" s="732"/>
      <c r="B658" s="727"/>
      <c r="C658" s="736"/>
      <c r="D658" s="76" t="s">
        <v>79</v>
      </c>
      <c r="E658" s="725"/>
      <c r="F658" s="638"/>
      <c r="G658" s="148">
        <f t="shared" si="167"/>
        <v>0</v>
      </c>
      <c r="H658" s="155">
        <f t="shared" si="172"/>
        <v>0</v>
      </c>
      <c r="I658" s="156"/>
      <c r="J658" s="156"/>
      <c r="K658" s="156"/>
      <c r="L658" s="157"/>
      <c r="M658" s="85">
        <f t="shared" si="168"/>
        <v>0</v>
      </c>
      <c r="N658" s="86"/>
      <c r="O658" s="86"/>
      <c r="P658" s="86"/>
      <c r="Q658" s="86"/>
      <c r="R658" s="125"/>
      <c r="S658" s="130"/>
      <c r="T658" s="87"/>
      <c r="U658" s="87"/>
      <c r="V658" s="87"/>
      <c r="W658" s="87"/>
      <c r="X658" s="126"/>
      <c r="Y658" s="129"/>
      <c r="Z658" s="124"/>
      <c r="AA658" s="136"/>
      <c r="AB658" s="54"/>
      <c r="AC658" s="54"/>
      <c r="AD658" s="54"/>
      <c r="AE658" s="54"/>
      <c r="AF658" s="55"/>
      <c r="AG658" s="139"/>
      <c r="AH658" s="140"/>
      <c r="AI658" s="137"/>
      <c r="AJ658" s="117">
        <f>SUM(AQ658:AU658)</f>
        <v>0</v>
      </c>
      <c r="AK658" s="137" t="s">
        <v>74</v>
      </c>
      <c r="AL658" s="90" t="s">
        <v>74</v>
      </c>
      <c r="AM658" s="138" t="s">
        <v>74</v>
      </c>
      <c r="AN658" s="137" t="s">
        <v>74</v>
      </c>
      <c r="AO658" s="90" t="s">
        <v>76</v>
      </c>
      <c r="AP658" s="138" t="s">
        <v>76</v>
      </c>
      <c r="AQ658" s="89"/>
      <c r="AR658" s="90"/>
      <c r="AS658" s="90"/>
      <c r="AT658" s="90"/>
      <c r="AU658" s="91"/>
      <c r="AV658" s="92">
        <f t="shared" si="165"/>
        <v>0</v>
      </c>
      <c r="AW658" s="87"/>
      <c r="AX658" s="87"/>
      <c r="AY658" s="87"/>
      <c r="AZ658" s="87"/>
      <c r="BA658" s="87"/>
      <c r="BB658" s="87"/>
      <c r="BC658" s="87"/>
      <c r="BD658" s="87"/>
      <c r="BE658" s="88"/>
    </row>
    <row r="659" spans="1:57" s="414" customFormat="1" ht="34" customHeight="1" x14ac:dyDescent="0.2">
      <c r="A659" s="732"/>
      <c r="B659" s="646" t="s">
        <v>317</v>
      </c>
      <c r="C659" s="728" t="s">
        <v>304</v>
      </c>
      <c r="D659" s="72" t="s">
        <v>73</v>
      </c>
      <c r="E659" s="722">
        <v>38</v>
      </c>
      <c r="F659" s="636">
        <f t="shared" ref="F659" si="173">E659-SUM(M659:M663)</f>
        <v>1</v>
      </c>
      <c r="G659" s="146">
        <f t="shared" si="167"/>
        <v>0</v>
      </c>
      <c r="H659" s="151"/>
      <c r="I659" s="152"/>
      <c r="J659" s="152"/>
      <c r="K659" s="152"/>
      <c r="L659" s="66"/>
      <c r="M659" s="149">
        <f t="shared" si="168"/>
        <v>0</v>
      </c>
      <c r="N659" s="121"/>
      <c r="O659" s="121"/>
      <c r="P659" s="121"/>
      <c r="Q659" s="121"/>
      <c r="R659" s="122"/>
      <c r="S659" s="128"/>
      <c r="T659" s="121"/>
      <c r="U659" s="121"/>
      <c r="V659" s="77"/>
      <c r="W659" s="121"/>
      <c r="X659" s="122"/>
      <c r="Y659" s="128"/>
      <c r="Z659" s="122"/>
      <c r="AA659" s="70"/>
      <c r="AB659" s="77"/>
      <c r="AC659" s="77"/>
      <c r="AD659" s="77"/>
      <c r="AE659" s="77"/>
      <c r="AF659" s="71"/>
      <c r="AG659" s="70"/>
      <c r="AH659" s="71"/>
      <c r="AI659" s="70"/>
      <c r="AJ659" s="115">
        <f>SUM(AN659:AP659)</f>
        <v>0</v>
      </c>
      <c r="AK659" s="70" t="s">
        <v>74</v>
      </c>
      <c r="AL659" s="77" t="s">
        <v>74</v>
      </c>
      <c r="AM659" s="71" t="s">
        <v>74</v>
      </c>
      <c r="AN659" s="70"/>
      <c r="AO659" s="77"/>
      <c r="AP659" s="71"/>
      <c r="AQ659" s="67" t="s">
        <v>74</v>
      </c>
      <c r="AR659" s="68" t="s">
        <v>74</v>
      </c>
      <c r="AS659" s="68" t="s">
        <v>74</v>
      </c>
      <c r="AT659" s="68" t="s">
        <v>74</v>
      </c>
      <c r="AU659" s="69" t="s">
        <v>74</v>
      </c>
      <c r="AV659" s="103">
        <f t="shared" si="165"/>
        <v>0</v>
      </c>
      <c r="AW659" s="93"/>
      <c r="AX659" s="93"/>
      <c r="AY659" s="93"/>
      <c r="AZ659" s="93"/>
      <c r="BA659" s="93"/>
      <c r="BB659" s="93"/>
      <c r="BC659" s="93"/>
      <c r="BD659" s="93"/>
      <c r="BE659" s="78"/>
    </row>
    <row r="660" spans="1:57" s="414" customFormat="1" ht="34" customHeight="1" x14ac:dyDescent="0.2">
      <c r="A660" s="732"/>
      <c r="B660" s="647"/>
      <c r="C660" s="729"/>
      <c r="D660" s="73" t="s">
        <v>75</v>
      </c>
      <c r="E660" s="723"/>
      <c r="F660" s="637"/>
      <c r="G660" s="147">
        <f t="shared" si="167"/>
        <v>0</v>
      </c>
      <c r="H660" s="153"/>
      <c r="I660" s="150"/>
      <c r="J660" s="150"/>
      <c r="K660" s="150"/>
      <c r="L660" s="154"/>
      <c r="M660" s="79">
        <f t="shared" si="168"/>
        <v>0</v>
      </c>
      <c r="N660" s="80"/>
      <c r="O660" s="80"/>
      <c r="P660" s="80"/>
      <c r="Q660" s="80"/>
      <c r="R660" s="124"/>
      <c r="S660" s="129"/>
      <c r="T660" s="54"/>
      <c r="U660" s="54"/>
      <c r="V660" s="80"/>
      <c r="W660" s="80"/>
      <c r="X660" s="124"/>
      <c r="Y660" s="131"/>
      <c r="Z660" s="127"/>
      <c r="AA660" s="134"/>
      <c r="AB660" s="56"/>
      <c r="AC660" s="56"/>
      <c r="AD660" s="56"/>
      <c r="AE660" s="56"/>
      <c r="AF660" s="135"/>
      <c r="AG660" s="136"/>
      <c r="AH660" s="55"/>
      <c r="AI660" s="136"/>
      <c r="AJ660" s="116">
        <f>SUM(AN660:AP660)</f>
        <v>0</v>
      </c>
      <c r="AK660" s="136" t="s">
        <v>76</v>
      </c>
      <c r="AL660" s="54" t="s">
        <v>76</v>
      </c>
      <c r="AM660" s="55" t="s">
        <v>76</v>
      </c>
      <c r="AN660" s="136"/>
      <c r="AO660" s="54"/>
      <c r="AP660" s="55"/>
      <c r="AQ660" s="82" t="s">
        <v>74</v>
      </c>
      <c r="AR660" s="54" t="s">
        <v>74</v>
      </c>
      <c r="AS660" s="54" t="s">
        <v>74</v>
      </c>
      <c r="AT660" s="54" t="s">
        <v>74</v>
      </c>
      <c r="AU660" s="58" t="s">
        <v>74</v>
      </c>
      <c r="AV660" s="83">
        <f t="shared" si="165"/>
        <v>0</v>
      </c>
      <c r="AW660" s="80"/>
      <c r="AX660" s="80"/>
      <c r="AY660" s="80"/>
      <c r="AZ660" s="80"/>
      <c r="BA660" s="80"/>
      <c r="BB660" s="80"/>
      <c r="BC660" s="80"/>
      <c r="BD660" s="80"/>
      <c r="BE660" s="81"/>
    </row>
    <row r="661" spans="1:57" s="414" customFormat="1" ht="34" customHeight="1" x14ac:dyDescent="0.2">
      <c r="A661" s="732"/>
      <c r="B661" s="647"/>
      <c r="C661" s="729"/>
      <c r="D661" s="73" t="s">
        <v>77</v>
      </c>
      <c r="E661" s="723"/>
      <c r="F661" s="637"/>
      <c r="G661" s="147">
        <f t="shared" si="167"/>
        <v>0</v>
      </c>
      <c r="H661" s="153"/>
      <c r="I661" s="150"/>
      <c r="J661" s="150"/>
      <c r="K661" s="150"/>
      <c r="L661" s="154"/>
      <c r="M661" s="79">
        <f t="shared" si="168"/>
        <v>0</v>
      </c>
      <c r="N661" s="80"/>
      <c r="O661" s="80"/>
      <c r="P661" s="80"/>
      <c r="Q661" s="84"/>
      <c r="R661" s="124"/>
      <c r="S661" s="129"/>
      <c r="T661" s="80"/>
      <c r="U661" s="80"/>
      <c r="V661" s="80"/>
      <c r="W661" s="80"/>
      <c r="X661" s="124"/>
      <c r="Y661" s="131"/>
      <c r="Z661" s="127"/>
      <c r="AA661" s="134"/>
      <c r="AB661" s="56"/>
      <c r="AC661" s="56"/>
      <c r="AD661" s="56"/>
      <c r="AE661" s="56"/>
      <c r="AF661" s="135"/>
      <c r="AG661" s="136"/>
      <c r="AH661" s="55"/>
      <c r="AI661" s="136"/>
      <c r="AJ661" s="116">
        <f>SUM(AK661:AM661)</f>
        <v>0</v>
      </c>
      <c r="AK661" s="136"/>
      <c r="AL661" s="54"/>
      <c r="AM661" s="55"/>
      <c r="AN661" s="136" t="s">
        <v>74</v>
      </c>
      <c r="AO661" s="54" t="s">
        <v>74</v>
      </c>
      <c r="AP661" s="55" t="s">
        <v>74</v>
      </c>
      <c r="AQ661" s="82" t="s">
        <v>74</v>
      </c>
      <c r="AR661" s="54" t="s">
        <v>74</v>
      </c>
      <c r="AS661" s="54" t="s">
        <v>74</v>
      </c>
      <c r="AT661" s="54" t="s">
        <v>74</v>
      </c>
      <c r="AU661" s="58" t="s">
        <v>74</v>
      </c>
      <c r="AV661" s="83">
        <f t="shared" si="165"/>
        <v>0</v>
      </c>
      <c r="AW661" s="80"/>
      <c r="AX661" s="80"/>
      <c r="AY661" s="80"/>
      <c r="AZ661" s="80"/>
      <c r="BA661" s="80"/>
      <c r="BB661" s="80"/>
      <c r="BC661" s="80"/>
      <c r="BD661" s="80"/>
      <c r="BE661" s="81"/>
    </row>
    <row r="662" spans="1:57" s="414" customFormat="1" ht="34" customHeight="1" x14ac:dyDescent="0.2">
      <c r="A662" s="732"/>
      <c r="B662" s="647"/>
      <c r="C662" s="729"/>
      <c r="D662" s="73" t="s">
        <v>78</v>
      </c>
      <c r="E662" s="723"/>
      <c r="F662" s="637"/>
      <c r="G662" s="147">
        <f t="shared" si="167"/>
        <v>37</v>
      </c>
      <c r="H662" s="153"/>
      <c r="I662" s="150"/>
      <c r="J662" s="150">
        <v>0</v>
      </c>
      <c r="K662" s="150">
        <v>0</v>
      </c>
      <c r="L662" s="154">
        <v>0</v>
      </c>
      <c r="M662" s="79">
        <f t="shared" si="168"/>
        <v>37</v>
      </c>
      <c r="N662" s="80"/>
      <c r="O662" s="80"/>
      <c r="P662" s="80"/>
      <c r="Q662" s="80"/>
      <c r="R662" s="124">
        <v>37</v>
      </c>
      <c r="S662" s="129">
        <v>20</v>
      </c>
      <c r="T662" s="80"/>
      <c r="U662" s="80"/>
      <c r="V662" s="80">
        <v>17</v>
      </c>
      <c r="W662" s="80"/>
      <c r="X662" s="124"/>
      <c r="Y662" s="131">
        <v>29</v>
      </c>
      <c r="Z662" s="127">
        <v>8</v>
      </c>
      <c r="AA662" s="134"/>
      <c r="AB662" s="56">
        <v>11</v>
      </c>
      <c r="AC662" s="56">
        <v>11</v>
      </c>
      <c r="AD662" s="56"/>
      <c r="AE662" s="56">
        <v>36</v>
      </c>
      <c r="AF662" s="135">
        <v>2</v>
      </c>
      <c r="AG662" s="136">
        <v>35</v>
      </c>
      <c r="AH662" s="55">
        <v>15</v>
      </c>
      <c r="AI662" s="136">
        <v>93</v>
      </c>
      <c r="AJ662" s="116">
        <f>SUM(AQ662:AU662)</f>
        <v>37</v>
      </c>
      <c r="AK662" s="136"/>
      <c r="AL662" s="54"/>
      <c r="AM662" s="55"/>
      <c r="AN662" s="136"/>
      <c r="AO662" s="54"/>
      <c r="AP662" s="55"/>
      <c r="AQ662" s="142"/>
      <c r="AR662" s="62">
        <v>10</v>
      </c>
      <c r="AS662" s="62">
        <v>24</v>
      </c>
      <c r="AT662" s="62">
        <v>3</v>
      </c>
      <c r="AU662" s="64"/>
      <c r="AV662" s="83">
        <f t="shared" si="165"/>
        <v>0</v>
      </c>
      <c r="AW662" s="80"/>
      <c r="AX662" s="80"/>
      <c r="AY662" s="80"/>
      <c r="AZ662" s="80"/>
      <c r="BA662" s="80"/>
      <c r="BB662" s="80"/>
      <c r="BC662" s="80"/>
      <c r="BD662" s="80"/>
      <c r="BE662" s="81"/>
    </row>
    <row r="663" spans="1:57" s="414" customFormat="1" ht="34" customHeight="1" thickBot="1" x14ac:dyDescent="0.25">
      <c r="A663" s="732"/>
      <c r="B663" s="647"/>
      <c r="C663" s="729"/>
      <c r="D663" s="75" t="s">
        <v>79</v>
      </c>
      <c r="E663" s="724"/>
      <c r="F663" s="637"/>
      <c r="G663" s="148">
        <f t="shared" si="167"/>
        <v>0</v>
      </c>
      <c r="H663" s="155"/>
      <c r="I663" s="156"/>
      <c r="J663" s="156"/>
      <c r="K663" s="156"/>
      <c r="L663" s="157"/>
      <c r="M663" s="85">
        <f t="shared" si="168"/>
        <v>0</v>
      </c>
      <c r="N663" s="86"/>
      <c r="O663" s="86"/>
      <c r="P663" s="86"/>
      <c r="Q663" s="86"/>
      <c r="R663" s="125"/>
      <c r="S663" s="130"/>
      <c r="T663" s="87"/>
      <c r="U663" s="87"/>
      <c r="V663" s="87"/>
      <c r="W663" s="87"/>
      <c r="X663" s="126"/>
      <c r="Y663" s="129"/>
      <c r="Z663" s="124"/>
      <c r="AA663" s="136"/>
      <c r="AB663" s="54"/>
      <c r="AC663" s="54"/>
      <c r="AD663" s="54"/>
      <c r="AE663" s="54"/>
      <c r="AF663" s="55"/>
      <c r="AG663" s="139"/>
      <c r="AH663" s="140"/>
      <c r="AI663" s="137"/>
      <c r="AJ663" s="117">
        <f>SUM(AQ663:AU663)</f>
        <v>0</v>
      </c>
      <c r="AK663" s="137" t="s">
        <v>74</v>
      </c>
      <c r="AL663" s="90" t="s">
        <v>74</v>
      </c>
      <c r="AM663" s="138" t="s">
        <v>74</v>
      </c>
      <c r="AN663" s="137" t="s">
        <v>74</v>
      </c>
      <c r="AO663" s="90" t="s">
        <v>76</v>
      </c>
      <c r="AP663" s="138" t="s">
        <v>76</v>
      </c>
      <c r="AQ663" s="89"/>
      <c r="AR663" s="90"/>
      <c r="AS663" s="90"/>
      <c r="AT663" s="90"/>
      <c r="AU663" s="91"/>
      <c r="AV663" s="92">
        <f t="shared" si="165"/>
        <v>0</v>
      </c>
      <c r="AW663" s="87"/>
      <c r="AX663" s="87"/>
      <c r="AY663" s="87"/>
      <c r="AZ663" s="87"/>
      <c r="BA663" s="87"/>
      <c r="BB663" s="87"/>
      <c r="BC663" s="87"/>
      <c r="BD663" s="87"/>
      <c r="BE663" s="88"/>
    </row>
    <row r="664" spans="1:57" s="414" customFormat="1" ht="34" customHeight="1" x14ac:dyDescent="0.2">
      <c r="A664" s="732"/>
      <c r="B664" s="646" t="s">
        <v>318</v>
      </c>
      <c r="C664" s="728" t="s">
        <v>305</v>
      </c>
      <c r="D664" s="72" t="s">
        <v>73</v>
      </c>
      <c r="E664" s="722">
        <v>17</v>
      </c>
      <c r="F664" s="636">
        <f t="shared" ref="F664" si="174">E664-SUM(M664:M668)</f>
        <v>-4</v>
      </c>
      <c r="G664" s="146">
        <f t="shared" si="167"/>
        <v>0</v>
      </c>
      <c r="H664" s="151">
        <f t="shared" ref="H664:H683" si="175">SUM(I664:L664)</f>
        <v>0</v>
      </c>
      <c r="I664" s="152"/>
      <c r="J664" s="152"/>
      <c r="K664" s="152"/>
      <c r="L664" s="66"/>
      <c r="M664" s="149">
        <f t="shared" si="168"/>
        <v>0</v>
      </c>
      <c r="N664" s="121"/>
      <c r="O664" s="121"/>
      <c r="P664" s="121"/>
      <c r="Q664" s="121"/>
      <c r="R664" s="122"/>
      <c r="S664" s="128"/>
      <c r="T664" s="121"/>
      <c r="U664" s="121"/>
      <c r="V664" s="77"/>
      <c r="W664" s="121"/>
      <c r="X664" s="122"/>
      <c r="Y664" s="128"/>
      <c r="Z664" s="122"/>
      <c r="AA664" s="70"/>
      <c r="AB664" s="77"/>
      <c r="AC664" s="77"/>
      <c r="AD664" s="77"/>
      <c r="AE664" s="77"/>
      <c r="AF664" s="71"/>
      <c r="AG664" s="70"/>
      <c r="AH664" s="71"/>
      <c r="AI664" s="70"/>
      <c r="AJ664" s="115">
        <f>SUM(AN664:AP664)</f>
        <v>0</v>
      </c>
      <c r="AK664" s="70" t="s">
        <v>74</v>
      </c>
      <c r="AL664" s="77" t="s">
        <v>74</v>
      </c>
      <c r="AM664" s="71" t="s">
        <v>74</v>
      </c>
      <c r="AN664" s="70"/>
      <c r="AO664" s="77"/>
      <c r="AP664" s="71"/>
      <c r="AQ664" s="67" t="s">
        <v>74</v>
      </c>
      <c r="AR664" s="68" t="s">
        <v>74</v>
      </c>
      <c r="AS664" s="68" t="s">
        <v>74</v>
      </c>
      <c r="AT664" s="68" t="s">
        <v>74</v>
      </c>
      <c r="AU664" s="69" t="s">
        <v>74</v>
      </c>
      <c r="AV664" s="103">
        <f t="shared" si="165"/>
        <v>0</v>
      </c>
      <c r="AW664" s="93"/>
      <c r="AX664" s="93"/>
      <c r="AY664" s="93"/>
      <c r="AZ664" s="93"/>
      <c r="BA664" s="93"/>
      <c r="BB664" s="93"/>
      <c r="BC664" s="93"/>
      <c r="BD664" s="93"/>
      <c r="BE664" s="78"/>
    </row>
    <row r="665" spans="1:57" s="414" customFormat="1" ht="34" customHeight="1" x14ac:dyDescent="0.2">
      <c r="A665" s="732"/>
      <c r="B665" s="647"/>
      <c r="C665" s="729"/>
      <c r="D665" s="73" t="s">
        <v>75</v>
      </c>
      <c r="E665" s="723"/>
      <c r="F665" s="637"/>
      <c r="G665" s="147">
        <f t="shared" si="167"/>
        <v>0</v>
      </c>
      <c r="H665" s="153">
        <f t="shared" si="175"/>
        <v>0</v>
      </c>
      <c r="I665" s="150"/>
      <c r="J665" s="150"/>
      <c r="K665" s="150"/>
      <c r="L665" s="154"/>
      <c r="M665" s="79">
        <f t="shared" si="168"/>
        <v>0</v>
      </c>
      <c r="N665" s="80"/>
      <c r="O665" s="80"/>
      <c r="P665" s="80"/>
      <c r="Q665" s="80"/>
      <c r="R665" s="124"/>
      <c r="S665" s="129"/>
      <c r="T665" s="54"/>
      <c r="U665" s="54"/>
      <c r="V665" s="80"/>
      <c r="W665" s="80"/>
      <c r="X665" s="124"/>
      <c r="Y665" s="131"/>
      <c r="Z665" s="127"/>
      <c r="AA665" s="134"/>
      <c r="AB665" s="56"/>
      <c r="AC665" s="56"/>
      <c r="AD665" s="56"/>
      <c r="AE665" s="56"/>
      <c r="AF665" s="135"/>
      <c r="AG665" s="136"/>
      <c r="AH665" s="55"/>
      <c r="AI665" s="136"/>
      <c r="AJ665" s="116">
        <f>SUM(AN665:AP665)</f>
        <v>0</v>
      </c>
      <c r="AK665" s="136" t="s">
        <v>76</v>
      </c>
      <c r="AL665" s="54" t="s">
        <v>76</v>
      </c>
      <c r="AM665" s="55" t="s">
        <v>76</v>
      </c>
      <c r="AN665" s="136"/>
      <c r="AO665" s="54"/>
      <c r="AP665" s="55"/>
      <c r="AQ665" s="82" t="s">
        <v>74</v>
      </c>
      <c r="AR665" s="54" t="s">
        <v>74</v>
      </c>
      <c r="AS665" s="54" t="s">
        <v>74</v>
      </c>
      <c r="AT665" s="54" t="s">
        <v>74</v>
      </c>
      <c r="AU665" s="58" t="s">
        <v>74</v>
      </c>
      <c r="AV665" s="83">
        <f t="shared" si="165"/>
        <v>0</v>
      </c>
      <c r="AW665" s="80"/>
      <c r="AX665" s="80"/>
      <c r="AY665" s="80"/>
      <c r="AZ665" s="80"/>
      <c r="BA665" s="80"/>
      <c r="BB665" s="80"/>
      <c r="BC665" s="80"/>
      <c r="BD665" s="80"/>
      <c r="BE665" s="81"/>
    </row>
    <row r="666" spans="1:57" s="414" customFormat="1" ht="34" customHeight="1" x14ac:dyDescent="0.2">
      <c r="A666" s="732"/>
      <c r="B666" s="647"/>
      <c r="C666" s="729"/>
      <c r="D666" s="73" t="s">
        <v>77</v>
      </c>
      <c r="E666" s="723"/>
      <c r="F666" s="637"/>
      <c r="G666" s="147">
        <f t="shared" si="167"/>
        <v>0</v>
      </c>
      <c r="H666" s="153"/>
      <c r="I666" s="150"/>
      <c r="J666" s="150"/>
      <c r="K666" s="150"/>
      <c r="L666" s="154"/>
      <c r="M666" s="79">
        <f t="shared" si="168"/>
        <v>0</v>
      </c>
      <c r="N666" s="80"/>
      <c r="O666" s="80"/>
      <c r="P666" s="80"/>
      <c r="Q666" s="84"/>
      <c r="R666" s="124"/>
      <c r="S666" s="129"/>
      <c r="T666" s="80"/>
      <c r="U666" s="80"/>
      <c r="V666" s="80"/>
      <c r="W666" s="80"/>
      <c r="X666" s="124"/>
      <c r="Y666" s="131"/>
      <c r="Z666" s="127"/>
      <c r="AA666" s="134"/>
      <c r="AB666" s="56"/>
      <c r="AC666" s="56"/>
      <c r="AD666" s="56"/>
      <c r="AE666" s="56"/>
      <c r="AF666" s="135"/>
      <c r="AG666" s="136"/>
      <c r="AH666" s="55"/>
      <c r="AI666" s="136"/>
      <c r="AJ666" s="116">
        <f>SUM(AK666:AM666)</f>
        <v>0</v>
      </c>
      <c r="AK666" s="136"/>
      <c r="AL666" s="54"/>
      <c r="AM666" s="55"/>
      <c r="AN666" s="136" t="s">
        <v>74</v>
      </c>
      <c r="AO666" s="54" t="s">
        <v>74</v>
      </c>
      <c r="AP666" s="55" t="s">
        <v>74</v>
      </c>
      <c r="AQ666" s="82" t="s">
        <v>74</v>
      </c>
      <c r="AR666" s="54" t="s">
        <v>74</v>
      </c>
      <c r="AS666" s="54" t="s">
        <v>74</v>
      </c>
      <c r="AT666" s="54" t="s">
        <v>74</v>
      </c>
      <c r="AU666" s="58" t="s">
        <v>74</v>
      </c>
      <c r="AV666" s="83">
        <f t="shared" si="165"/>
        <v>0</v>
      </c>
      <c r="AW666" s="80"/>
      <c r="AX666" s="80"/>
      <c r="AY666" s="80"/>
      <c r="AZ666" s="80"/>
      <c r="BA666" s="80"/>
      <c r="BB666" s="80"/>
      <c r="BC666" s="80"/>
      <c r="BD666" s="80"/>
      <c r="BE666" s="81"/>
    </row>
    <row r="667" spans="1:57" s="414" customFormat="1" ht="34" customHeight="1" x14ac:dyDescent="0.2">
      <c r="A667" s="732"/>
      <c r="B667" s="647"/>
      <c r="C667" s="729"/>
      <c r="D667" s="73" t="s">
        <v>78</v>
      </c>
      <c r="E667" s="723"/>
      <c r="F667" s="637"/>
      <c r="G667" s="147">
        <f t="shared" si="167"/>
        <v>21</v>
      </c>
      <c r="H667" s="153">
        <v>2</v>
      </c>
      <c r="I667" s="150">
        <v>2</v>
      </c>
      <c r="J667" s="150"/>
      <c r="K667" s="150"/>
      <c r="L667" s="154"/>
      <c r="M667" s="79">
        <f t="shared" si="168"/>
        <v>21</v>
      </c>
      <c r="N667" s="80"/>
      <c r="O667" s="80"/>
      <c r="P667" s="80"/>
      <c r="Q667" s="80"/>
      <c r="R667" s="124">
        <v>21</v>
      </c>
      <c r="S667" s="129">
        <v>6</v>
      </c>
      <c r="T667" s="80"/>
      <c r="U667" s="80"/>
      <c r="V667" s="80">
        <v>15</v>
      </c>
      <c r="W667" s="80"/>
      <c r="X667" s="124"/>
      <c r="Y667" s="131">
        <v>18</v>
      </c>
      <c r="Z667" s="127">
        <v>3</v>
      </c>
      <c r="AA667" s="134"/>
      <c r="AB667" s="56">
        <v>6</v>
      </c>
      <c r="AC667" s="56">
        <v>6</v>
      </c>
      <c r="AD667" s="56"/>
      <c r="AE667" s="56">
        <v>14</v>
      </c>
      <c r="AF667" s="135"/>
      <c r="AG667" s="136">
        <v>41</v>
      </c>
      <c r="AH667" s="55">
        <v>20</v>
      </c>
      <c r="AI667" s="136">
        <v>77</v>
      </c>
      <c r="AJ667" s="116">
        <f>SUM(AQ667:AU667)</f>
        <v>21</v>
      </c>
      <c r="AK667" s="136" t="s">
        <v>76</v>
      </c>
      <c r="AL667" s="54" t="s">
        <v>76</v>
      </c>
      <c r="AM667" s="55" t="s">
        <v>76</v>
      </c>
      <c r="AN667" s="136" t="s">
        <v>74</v>
      </c>
      <c r="AO667" s="54" t="s">
        <v>74</v>
      </c>
      <c r="AP667" s="55" t="s">
        <v>74</v>
      </c>
      <c r="AQ667" s="142">
        <v>1</v>
      </c>
      <c r="AR667" s="62">
        <v>10</v>
      </c>
      <c r="AS667" s="62">
        <v>10</v>
      </c>
      <c r="AT667" s="62">
        <v>0</v>
      </c>
      <c r="AU667" s="64">
        <v>0</v>
      </c>
      <c r="AV667" s="83">
        <f t="shared" si="165"/>
        <v>0</v>
      </c>
      <c r="AW667" s="80"/>
      <c r="AX667" s="80"/>
      <c r="AY667" s="80"/>
      <c r="AZ667" s="80"/>
      <c r="BA667" s="80"/>
      <c r="BB667" s="80"/>
      <c r="BC667" s="80"/>
      <c r="BD667" s="80"/>
      <c r="BE667" s="81"/>
    </row>
    <row r="668" spans="1:57" s="414" customFormat="1" ht="34" customHeight="1" thickBot="1" x14ac:dyDescent="0.25">
      <c r="A668" s="732"/>
      <c r="B668" s="648"/>
      <c r="C668" s="730"/>
      <c r="D668" s="76" t="s">
        <v>79</v>
      </c>
      <c r="E668" s="725"/>
      <c r="F668" s="638"/>
      <c r="G668" s="148">
        <f t="shared" si="167"/>
        <v>0</v>
      </c>
      <c r="H668" s="155">
        <f t="shared" si="175"/>
        <v>0</v>
      </c>
      <c r="I668" s="156"/>
      <c r="J668" s="156"/>
      <c r="K668" s="156"/>
      <c r="L668" s="157"/>
      <c r="M668" s="85">
        <f t="shared" si="168"/>
        <v>0</v>
      </c>
      <c r="N668" s="86"/>
      <c r="O668" s="86"/>
      <c r="P668" s="86"/>
      <c r="Q668" s="86"/>
      <c r="R668" s="125"/>
      <c r="S668" s="130"/>
      <c r="T668" s="87"/>
      <c r="U668" s="87"/>
      <c r="V668" s="87"/>
      <c r="W668" s="87"/>
      <c r="X668" s="126"/>
      <c r="Y668" s="129"/>
      <c r="Z668" s="124"/>
      <c r="AA668" s="136"/>
      <c r="AB668" s="54"/>
      <c r="AC668" s="54"/>
      <c r="AD668" s="54"/>
      <c r="AE668" s="54"/>
      <c r="AF668" s="55"/>
      <c r="AG668" s="139"/>
      <c r="AH668" s="140"/>
      <c r="AI668" s="137"/>
      <c r="AJ668" s="117">
        <f>SUM(AQ668:AU668)</f>
        <v>0</v>
      </c>
      <c r="AK668" s="137" t="s">
        <v>74</v>
      </c>
      <c r="AL668" s="90" t="s">
        <v>74</v>
      </c>
      <c r="AM668" s="138" t="s">
        <v>74</v>
      </c>
      <c r="AN668" s="137" t="s">
        <v>74</v>
      </c>
      <c r="AO668" s="90" t="s">
        <v>76</v>
      </c>
      <c r="AP668" s="138" t="s">
        <v>76</v>
      </c>
      <c r="AQ668" s="89"/>
      <c r="AR668" s="90"/>
      <c r="AS668" s="90"/>
      <c r="AT668" s="90"/>
      <c r="AU668" s="91"/>
      <c r="AV668" s="92">
        <f t="shared" si="165"/>
        <v>0</v>
      </c>
      <c r="AW668" s="87"/>
      <c r="AX668" s="87"/>
      <c r="AY668" s="87"/>
      <c r="AZ668" s="87"/>
      <c r="BA668" s="87"/>
      <c r="BB668" s="87"/>
      <c r="BC668" s="87"/>
      <c r="BD668" s="87"/>
      <c r="BE668" s="88"/>
    </row>
    <row r="669" spans="1:57" s="414" customFormat="1" ht="34" customHeight="1" x14ac:dyDescent="0.2">
      <c r="A669" s="732"/>
      <c r="B669" s="646" t="s">
        <v>319</v>
      </c>
      <c r="C669" s="740" t="s">
        <v>306</v>
      </c>
      <c r="D669" s="72" t="s">
        <v>73</v>
      </c>
      <c r="E669" s="722">
        <v>15</v>
      </c>
      <c r="F669" s="636">
        <f t="shared" ref="F669" si="176">E669-SUM(M669:M673)</f>
        <v>-3</v>
      </c>
      <c r="G669" s="146">
        <f t="shared" si="167"/>
        <v>0</v>
      </c>
      <c r="H669" s="151">
        <f t="shared" si="175"/>
        <v>0</v>
      </c>
      <c r="I669" s="152"/>
      <c r="J669" s="152"/>
      <c r="K669" s="152"/>
      <c r="L669" s="66"/>
      <c r="M669" s="149">
        <f t="shared" si="168"/>
        <v>0</v>
      </c>
      <c r="N669" s="121"/>
      <c r="O669" s="121"/>
      <c r="P669" s="121"/>
      <c r="Q669" s="121"/>
      <c r="R669" s="122"/>
      <c r="S669" s="128"/>
      <c r="T669" s="121"/>
      <c r="U669" s="121"/>
      <c r="V669" s="77"/>
      <c r="W669" s="121"/>
      <c r="X669" s="122"/>
      <c r="Y669" s="128"/>
      <c r="Z669" s="122"/>
      <c r="AA669" s="70"/>
      <c r="AB669" s="77"/>
      <c r="AC669" s="77"/>
      <c r="AD669" s="77"/>
      <c r="AE669" s="77"/>
      <c r="AF669" s="71"/>
      <c r="AG669" s="70"/>
      <c r="AH669" s="71"/>
      <c r="AI669" s="70"/>
      <c r="AJ669" s="115">
        <f>SUM(AN669:AP669)</f>
        <v>0</v>
      </c>
      <c r="AK669" s="70" t="s">
        <v>74</v>
      </c>
      <c r="AL669" s="77" t="s">
        <v>74</v>
      </c>
      <c r="AM669" s="71" t="s">
        <v>74</v>
      </c>
      <c r="AN669" s="70"/>
      <c r="AO669" s="77"/>
      <c r="AP669" s="71"/>
      <c r="AQ669" s="67" t="s">
        <v>74</v>
      </c>
      <c r="AR669" s="68" t="s">
        <v>74</v>
      </c>
      <c r="AS669" s="68" t="s">
        <v>74</v>
      </c>
      <c r="AT669" s="68" t="s">
        <v>74</v>
      </c>
      <c r="AU669" s="69" t="s">
        <v>74</v>
      </c>
      <c r="AV669" s="103">
        <f t="shared" ref="AV669:AV708" si="177">SUM(AW669:BE669)</f>
        <v>0</v>
      </c>
      <c r="AW669" s="93"/>
      <c r="AX669" s="93"/>
      <c r="AY669" s="93"/>
      <c r="AZ669" s="93"/>
      <c r="BA669" s="93"/>
      <c r="BB669" s="93"/>
      <c r="BC669" s="93"/>
      <c r="BD669" s="93"/>
      <c r="BE669" s="78"/>
    </row>
    <row r="670" spans="1:57" s="414" customFormat="1" ht="34" customHeight="1" x14ac:dyDescent="0.2">
      <c r="A670" s="732"/>
      <c r="B670" s="647"/>
      <c r="C670" s="741"/>
      <c r="D670" s="73" t="s">
        <v>75</v>
      </c>
      <c r="E670" s="723"/>
      <c r="F670" s="637"/>
      <c r="G670" s="147">
        <f t="shared" si="167"/>
        <v>0</v>
      </c>
      <c r="H670" s="153">
        <f t="shared" si="175"/>
        <v>0</v>
      </c>
      <c r="I670" s="150"/>
      <c r="J670" s="150"/>
      <c r="K670" s="150"/>
      <c r="L670" s="154"/>
      <c r="M670" s="79">
        <f t="shared" si="168"/>
        <v>0</v>
      </c>
      <c r="N670" s="80"/>
      <c r="O670" s="80"/>
      <c r="P670" s="80"/>
      <c r="Q670" s="80"/>
      <c r="R670" s="124"/>
      <c r="S670" s="129"/>
      <c r="T670" s="54"/>
      <c r="U670" s="54"/>
      <c r="V670" s="80"/>
      <c r="W670" s="80"/>
      <c r="X670" s="124"/>
      <c r="Y670" s="131"/>
      <c r="Z670" s="127"/>
      <c r="AA670" s="134"/>
      <c r="AB670" s="56"/>
      <c r="AC670" s="56"/>
      <c r="AD670" s="56"/>
      <c r="AE670" s="56"/>
      <c r="AF670" s="135"/>
      <c r="AG670" s="136"/>
      <c r="AH670" s="55"/>
      <c r="AI670" s="136"/>
      <c r="AJ670" s="116">
        <f>SUM(AN670:AP670)</f>
        <v>0</v>
      </c>
      <c r="AK670" s="136" t="s">
        <v>76</v>
      </c>
      <c r="AL670" s="54" t="s">
        <v>76</v>
      </c>
      <c r="AM670" s="55" t="s">
        <v>76</v>
      </c>
      <c r="AN670" s="136"/>
      <c r="AO670" s="54"/>
      <c r="AP670" s="55"/>
      <c r="AQ670" s="82" t="s">
        <v>74</v>
      </c>
      <c r="AR670" s="54" t="s">
        <v>74</v>
      </c>
      <c r="AS670" s="54" t="s">
        <v>74</v>
      </c>
      <c r="AT670" s="54" t="s">
        <v>74</v>
      </c>
      <c r="AU670" s="58" t="s">
        <v>74</v>
      </c>
      <c r="AV670" s="83">
        <f t="shared" si="177"/>
        <v>0</v>
      </c>
      <c r="AW670" s="80"/>
      <c r="AX670" s="80"/>
      <c r="AY670" s="80"/>
      <c r="AZ670" s="80"/>
      <c r="BA670" s="80"/>
      <c r="BB670" s="80"/>
      <c r="BC670" s="80"/>
      <c r="BD670" s="80"/>
      <c r="BE670" s="81"/>
    </row>
    <row r="671" spans="1:57" s="414" customFormat="1" ht="34" customHeight="1" x14ac:dyDescent="0.2">
      <c r="A671" s="732"/>
      <c r="B671" s="647"/>
      <c r="C671" s="741"/>
      <c r="D671" s="73" t="s">
        <v>77</v>
      </c>
      <c r="E671" s="723"/>
      <c r="F671" s="637"/>
      <c r="G671" s="147">
        <f t="shared" si="167"/>
        <v>0</v>
      </c>
      <c r="H671" s="153"/>
      <c r="I671" s="150"/>
      <c r="J671" s="150"/>
      <c r="K671" s="150"/>
      <c r="L671" s="154"/>
      <c r="M671" s="79">
        <f t="shared" si="168"/>
        <v>0</v>
      </c>
      <c r="N671" s="80"/>
      <c r="O671" s="80"/>
      <c r="P671" s="80"/>
      <c r="Q671" s="84"/>
      <c r="R671" s="124"/>
      <c r="S671" s="129"/>
      <c r="T671" s="80"/>
      <c r="U671" s="80"/>
      <c r="V671" s="80"/>
      <c r="W671" s="80"/>
      <c r="X671" s="124"/>
      <c r="Y671" s="131"/>
      <c r="Z671" s="127"/>
      <c r="AA671" s="134"/>
      <c r="AB671" s="56"/>
      <c r="AC671" s="56"/>
      <c r="AD671" s="56"/>
      <c r="AE671" s="56"/>
      <c r="AF671" s="135"/>
      <c r="AG671" s="136"/>
      <c r="AH671" s="55"/>
      <c r="AI671" s="136"/>
      <c r="AJ671" s="116">
        <f>SUM(AK671:AM671)</f>
        <v>0</v>
      </c>
      <c r="AK671" s="136"/>
      <c r="AL671" s="54"/>
      <c r="AM671" s="55"/>
      <c r="AN671" s="136" t="s">
        <v>74</v>
      </c>
      <c r="AO671" s="54" t="s">
        <v>74</v>
      </c>
      <c r="AP671" s="55" t="s">
        <v>74</v>
      </c>
      <c r="AQ671" s="82" t="s">
        <v>74</v>
      </c>
      <c r="AR671" s="54" t="s">
        <v>74</v>
      </c>
      <c r="AS671" s="54" t="s">
        <v>74</v>
      </c>
      <c r="AT671" s="54" t="s">
        <v>74</v>
      </c>
      <c r="AU671" s="58" t="s">
        <v>74</v>
      </c>
      <c r="AV671" s="83">
        <f t="shared" si="177"/>
        <v>0</v>
      </c>
      <c r="AW671" s="80"/>
      <c r="AX671" s="80"/>
      <c r="AY671" s="80"/>
      <c r="AZ671" s="80"/>
      <c r="BA671" s="80"/>
      <c r="BB671" s="80"/>
      <c r="BC671" s="80"/>
      <c r="BD671" s="80"/>
      <c r="BE671" s="81"/>
    </row>
    <row r="672" spans="1:57" s="414" customFormat="1" ht="34" customHeight="1" x14ac:dyDescent="0.2">
      <c r="A672" s="732"/>
      <c r="B672" s="647"/>
      <c r="C672" s="741"/>
      <c r="D672" s="73" t="s">
        <v>78</v>
      </c>
      <c r="E672" s="723"/>
      <c r="F672" s="637"/>
      <c r="G672" s="147">
        <f t="shared" si="167"/>
        <v>20</v>
      </c>
      <c r="H672" s="153">
        <f>-I672</f>
        <v>0</v>
      </c>
      <c r="I672" s="150"/>
      <c r="J672" s="150"/>
      <c r="K672" s="150"/>
      <c r="L672" s="154"/>
      <c r="M672" s="79">
        <f t="shared" si="168"/>
        <v>18</v>
      </c>
      <c r="N672" s="80"/>
      <c r="O672" s="80"/>
      <c r="P672" s="80"/>
      <c r="Q672" s="80"/>
      <c r="R672" s="124">
        <v>18</v>
      </c>
      <c r="S672" s="129">
        <v>3</v>
      </c>
      <c r="T672" s="80"/>
      <c r="U672" s="80"/>
      <c r="V672" s="80">
        <v>15</v>
      </c>
      <c r="W672" s="80"/>
      <c r="X672" s="124"/>
      <c r="Y672" s="131">
        <v>15</v>
      </c>
      <c r="Z672" s="127">
        <v>3</v>
      </c>
      <c r="AA672" s="134"/>
      <c r="AB672" s="56">
        <v>11</v>
      </c>
      <c r="AC672" s="56">
        <v>11</v>
      </c>
      <c r="AD672" s="56">
        <v>1</v>
      </c>
      <c r="AE672" s="56">
        <v>11</v>
      </c>
      <c r="AF672" s="135">
        <v>18</v>
      </c>
      <c r="AG672" s="136">
        <v>48</v>
      </c>
      <c r="AH672" s="55">
        <v>28</v>
      </c>
      <c r="AI672" s="136">
        <v>80</v>
      </c>
      <c r="AJ672" s="116">
        <f>SUM(AQ672:AU672)</f>
        <v>18</v>
      </c>
      <c r="AK672" s="136"/>
      <c r="AL672" s="54"/>
      <c r="AM672" s="55"/>
      <c r="AN672" s="136"/>
      <c r="AO672" s="54"/>
      <c r="AP672" s="55"/>
      <c r="AQ672" s="142">
        <v>3</v>
      </c>
      <c r="AR672" s="62">
        <v>8</v>
      </c>
      <c r="AS672" s="62">
        <v>7</v>
      </c>
      <c r="AT672" s="62"/>
      <c r="AU672" s="64"/>
      <c r="AV672" s="83">
        <f t="shared" si="177"/>
        <v>2</v>
      </c>
      <c r="AW672" s="80"/>
      <c r="AX672" s="80"/>
      <c r="AY672" s="80"/>
      <c r="AZ672" s="80"/>
      <c r="BA672" s="80"/>
      <c r="BB672" s="80"/>
      <c r="BC672" s="80">
        <v>2</v>
      </c>
      <c r="BD672" s="80"/>
      <c r="BE672" s="81"/>
    </row>
    <row r="673" spans="1:57" s="414" customFormat="1" ht="34" customHeight="1" thickBot="1" x14ac:dyDescent="0.25">
      <c r="A673" s="732"/>
      <c r="B673" s="648"/>
      <c r="C673" s="742"/>
      <c r="D673" s="76" t="s">
        <v>79</v>
      </c>
      <c r="E673" s="725"/>
      <c r="F673" s="638"/>
      <c r="G673" s="148">
        <f t="shared" si="167"/>
        <v>0</v>
      </c>
      <c r="H673" s="155">
        <f t="shared" si="175"/>
        <v>0</v>
      </c>
      <c r="I673" s="156"/>
      <c r="J673" s="156"/>
      <c r="K673" s="156"/>
      <c r="L673" s="157"/>
      <c r="M673" s="85">
        <f t="shared" si="168"/>
        <v>0</v>
      </c>
      <c r="N673" s="86"/>
      <c r="O673" s="86"/>
      <c r="P673" s="86"/>
      <c r="Q673" s="86"/>
      <c r="R673" s="125"/>
      <c r="S673" s="130"/>
      <c r="T673" s="87"/>
      <c r="U673" s="87"/>
      <c r="V673" s="87"/>
      <c r="W673" s="87"/>
      <c r="X673" s="126"/>
      <c r="Y673" s="129"/>
      <c r="Z673" s="124"/>
      <c r="AA673" s="136"/>
      <c r="AB673" s="54"/>
      <c r="AC673" s="54"/>
      <c r="AD673" s="54"/>
      <c r="AE673" s="54"/>
      <c r="AF673" s="55"/>
      <c r="AG673" s="139"/>
      <c r="AH673" s="140"/>
      <c r="AI673" s="137"/>
      <c r="AJ673" s="117">
        <f>SUM(AQ673:AU673)</f>
        <v>0</v>
      </c>
      <c r="AK673" s="137" t="s">
        <v>74</v>
      </c>
      <c r="AL673" s="90" t="s">
        <v>74</v>
      </c>
      <c r="AM673" s="138" t="s">
        <v>74</v>
      </c>
      <c r="AN673" s="137" t="s">
        <v>74</v>
      </c>
      <c r="AO673" s="90" t="s">
        <v>76</v>
      </c>
      <c r="AP673" s="138" t="s">
        <v>76</v>
      </c>
      <c r="AQ673" s="89"/>
      <c r="AR673" s="90"/>
      <c r="AS673" s="90"/>
      <c r="AT673" s="90"/>
      <c r="AU673" s="91"/>
      <c r="AV673" s="92">
        <f t="shared" si="177"/>
        <v>0</v>
      </c>
      <c r="AW673" s="87"/>
      <c r="AX673" s="87"/>
      <c r="AY673" s="87"/>
      <c r="AZ673" s="87"/>
      <c r="BA673" s="87"/>
      <c r="BB673" s="87"/>
      <c r="BC673" s="87"/>
      <c r="BD673" s="87"/>
      <c r="BE673" s="88"/>
    </row>
    <row r="674" spans="1:57" s="414" customFormat="1" ht="34" customHeight="1" x14ac:dyDescent="0.2">
      <c r="A674" s="732"/>
      <c r="B674" s="646" t="s">
        <v>320</v>
      </c>
      <c r="C674" s="728" t="s">
        <v>307</v>
      </c>
      <c r="D674" s="72" t="s">
        <v>73</v>
      </c>
      <c r="E674" s="722">
        <v>42</v>
      </c>
      <c r="F674" s="636">
        <f t="shared" ref="F674" si="178">E674-SUM(M674:M678)</f>
        <v>-6</v>
      </c>
      <c r="G674" s="146">
        <f t="shared" si="167"/>
        <v>0</v>
      </c>
      <c r="H674" s="151">
        <f t="shared" si="175"/>
        <v>0</v>
      </c>
      <c r="I674" s="152"/>
      <c r="J674" s="152"/>
      <c r="K674" s="152"/>
      <c r="L674" s="66"/>
      <c r="M674" s="149">
        <f t="shared" si="168"/>
        <v>0</v>
      </c>
      <c r="N674" s="121"/>
      <c r="O674" s="121"/>
      <c r="P674" s="121"/>
      <c r="Q674" s="121"/>
      <c r="R674" s="122"/>
      <c r="S674" s="128"/>
      <c r="T674" s="121"/>
      <c r="U674" s="121"/>
      <c r="V674" s="77"/>
      <c r="W674" s="121"/>
      <c r="X674" s="122"/>
      <c r="Y674" s="128"/>
      <c r="Z674" s="122"/>
      <c r="AA674" s="70"/>
      <c r="AB674" s="77"/>
      <c r="AC674" s="77"/>
      <c r="AD674" s="77"/>
      <c r="AE674" s="77"/>
      <c r="AF674" s="71"/>
      <c r="AG674" s="70"/>
      <c r="AH674" s="71"/>
      <c r="AI674" s="70"/>
      <c r="AJ674" s="115">
        <f>SUM(AN674:AP674)</f>
        <v>0</v>
      </c>
      <c r="AK674" s="70" t="s">
        <v>74</v>
      </c>
      <c r="AL674" s="77" t="s">
        <v>74</v>
      </c>
      <c r="AM674" s="71" t="s">
        <v>74</v>
      </c>
      <c r="AN674" s="70"/>
      <c r="AO674" s="77"/>
      <c r="AP674" s="71"/>
      <c r="AQ674" s="67" t="s">
        <v>74</v>
      </c>
      <c r="AR674" s="68" t="s">
        <v>74</v>
      </c>
      <c r="AS674" s="68" t="s">
        <v>74</v>
      </c>
      <c r="AT674" s="68" t="s">
        <v>74</v>
      </c>
      <c r="AU674" s="69" t="s">
        <v>74</v>
      </c>
      <c r="AV674" s="103">
        <f t="shared" si="177"/>
        <v>0</v>
      </c>
      <c r="AW674" s="93"/>
      <c r="AX674" s="93"/>
      <c r="AY674" s="93"/>
      <c r="AZ674" s="93"/>
      <c r="BA674" s="93"/>
      <c r="BB674" s="93"/>
      <c r="BC674" s="93"/>
      <c r="BD674" s="93"/>
      <c r="BE674" s="78"/>
    </row>
    <row r="675" spans="1:57" s="414" customFormat="1" ht="34" customHeight="1" x14ac:dyDescent="0.2">
      <c r="A675" s="732"/>
      <c r="B675" s="647"/>
      <c r="C675" s="729"/>
      <c r="D675" s="73" t="s">
        <v>75</v>
      </c>
      <c r="E675" s="723"/>
      <c r="F675" s="637"/>
      <c r="G675" s="147">
        <f t="shared" si="167"/>
        <v>0</v>
      </c>
      <c r="H675" s="153">
        <f t="shared" si="175"/>
        <v>0</v>
      </c>
      <c r="I675" s="150"/>
      <c r="J675" s="150"/>
      <c r="K675" s="150"/>
      <c r="L675" s="154"/>
      <c r="M675" s="79">
        <f t="shared" si="168"/>
        <v>0</v>
      </c>
      <c r="N675" s="80"/>
      <c r="O675" s="80"/>
      <c r="P675" s="80"/>
      <c r="Q675" s="80"/>
      <c r="R675" s="124"/>
      <c r="S675" s="129"/>
      <c r="T675" s="54"/>
      <c r="U675" s="54"/>
      <c r="V675" s="80"/>
      <c r="W675" s="80"/>
      <c r="X675" s="124"/>
      <c r="Y675" s="131"/>
      <c r="Z675" s="127"/>
      <c r="AA675" s="134"/>
      <c r="AB675" s="56"/>
      <c r="AC675" s="56"/>
      <c r="AD675" s="56"/>
      <c r="AE675" s="56"/>
      <c r="AF675" s="135"/>
      <c r="AG675" s="136"/>
      <c r="AH675" s="55"/>
      <c r="AI675" s="136"/>
      <c r="AJ675" s="116">
        <f>SUM(AN675:AP675)</f>
        <v>0</v>
      </c>
      <c r="AK675" s="136" t="s">
        <v>76</v>
      </c>
      <c r="AL675" s="54" t="s">
        <v>76</v>
      </c>
      <c r="AM675" s="55" t="s">
        <v>76</v>
      </c>
      <c r="AN675" s="136"/>
      <c r="AO675" s="54"/>
      <c r="AP675" s="55"/>
      <c r="AQ675" s="82" t="s">
        <v>74</v>
      </c>
      <c r="AR675" s="54" t="s">
        <v>74</v>
      </c>
      <c r="AS675" s="54" t="s">
        <v>74</v>
      </c>
      <c r="AT675" s="54" t="s">
        <v>74</v>
      </c>
      <c r="AU675" s="58" t="s">
        <v>74</v>
      </c>
      <c r="AV675" s="83">
        <f t="shared" si="177"/>
        <v>0</v>
      </c>
      <c r="AW675" s="80"/>
      <c r="AX675" s="80"/>
      <c r="AY675" s="80"/>
      <c r="AZ675" s="80"/>
      <c r="BA675" s="80"/>
      <c r="BB675" s="80"/>
      <c r="BC675" s="80"/>
      <c r="BD675" s="80"/>
      <c r="BE675" s="81"/>
    </row>
    <row r="676" spans="1:57" s="414" customFormat="1" ht="34" customHeight="1" x14ac:dyDescent="0.2">
      <c r="A676" s="732"/>
      <c r="B676" s="647"/>
      <c r="C676" s="729"/>
      <c r="D676" s="73" t="s">
        <v>77</v>
      </c>
      <c r="E676" s="723"/>
      <c r="F676" s="637"/>
      <c r="G676" s="147">
        <f t="shared" si="167"/>
        <v>0</v>
      </c>
      <c r="H676" s="153"/>
      <c r="I676" s="150"/>
      <c r="J676" s="150"/>
      <c r="K676" s="150"/>
      <c r="L676" s="154"/>
      <c r="M676" s="79">
        <f t="shared" si="168"/>
        <v>0</v>
      </c>
      <c r="N676" s="80"/>
      <c r="O676" s="80"/>
      <c r="P676" s="80"/>
      <c r="Q676" s="84"/>
      <c r="R676" s="124"/>
      <c r="S676" s="129"/>
      <c r="T676" s="80"/>
      <c r="U676" s="80"/>
      <c r="V676" s="80"/>
      <c r="W676" s="80"/>
      <c r="X676" s="124"/>
      <c r="Y676" s="131"/>
      <c r="Z676" s="127"/>
      <c r="AA676" s="134"/>
      <c r="AB676" s="56"/>
      <c r="AC676" s="56"/>
      <c r="AD676" s="56"/>
      <c r="AE676" s="56"/>
      <c r="AF676" s="135"/>
      <c r="AG676" s="136"/>
      <c r="AH676" s="55"/>
      <c r="AI676" s="136"/>
      <c r="AJ676" s="116">
        <f>SUM(AK676:AM676)</f>
        <v>0</v>
      </c>
      <c r="AK676" s="136"/>
      <c r="AL676" s="54"/>
      <c r="AM676" s="55"/>
      <c r="AN676" s="136" t="s">
        <v>74</v>
      </c>
      <c r="AO676" s="54" t="s">
        <v>74</v>
      </c>
      <c r="AP676" s="55" t="s">
        <v>74</v>
      </c>
      <c r="AQ676" s="82" t="s">
        <v>74</v>
      </c>
      <c r="AR676" s="54" t="s">
        <v>74</v>
      </c>
      <c r="AS676" s="54" t="s">
        <v>74</v>
      </c>
      <c r="AT676" s="54" t="s">
        <v>74</v>
      </c>
      <c r="AU676" s="58" t="s">
        <v>74</v>
      </c>
      <c r="AV676" s="83">
        <f t="shared" si="177"/>
        <v>0</v>
      </c>
      <c r="AW676" s="80"/>
      <c r="AX676" s="80"/>
      <c r="AY676" s="80"/>
      <c r="AZ676" s="80"/>
      <c r="BA676" s="80"/>
      <c r="BB676" s="80"/>
      <c r="BC676" s="80"/>
      <c r="BD676" s="80"/>
      <c r="BE676" s="81"/>
    </row>
    <row r="677" spans="1:57" s="414" customFormat="1" ht="34" customHeight="1" x14ac:dyDescent="0.2">
      <c r="A677" s="732"/>
      <c r="B677" s="647"/>
      <c r="C677" s="729"/>
      <c r="D677" s="73" t="s">
        <v>78</v>
      </c>
      <c r="E677" s="723"/>
      <c r="F677" s="637"/>
      <c r="G677" s="147">
        <f t="shared" si="167"/>
        <v>50</v>
      </c>
      <c r="H677" s="153">
        <f t="shared" ref="H677" si="179">SUM(I677:L677)</f>
        <v>0</v>
      </c>
      <c r="I677" s="150"/>
      <c r="J677" s="150"/>
      <c r="K677" s="150"/>
      <c r="L677" s="154"/>
      <c r="M677" s="79">
        <f t="shared" si="168"/>
        <v>48</v>
      </c>
      <c r="N677" s="80"/>
      <c r="O677" s="80"/>
      <c r="P677" s="80"/>
      <c r="Q677" s="80"/>
      <c r="R677" s="124">
        <v>48</v>
      </c>
      <c r="S677" s="129">
        <v>10</v>
      </c>
      <c r="T677" s="80"/>
      <c r="U677" s="80"/>
      <c r="V677" s="80">
        <v>18</v>
      </c>
      <c r="W677" s="80">
        <v>20</v>
      </c>
      <c r="X677" s="124"/>
      <c r="Y677" s="131">
        <v>40</v>
      </c>
      <c r="Z677" s="127">
        <v>8</v>
      </c>
      <c r="AA677" s="134"/>
      <c r="AB677" s="56">
        <v>6</v>
      </c>
      <c r="AC677" s="56">
        <v>6</v>
      </c>
      <c r="AD677" s="56">
        <v>1</v>
      </c>
      <c r="AE677" s="56">
        <v>32</v>
      </c>
      <c r="AF677" s="135">
        <v>7</v>
      </c>
      <c r="AG677" s="136">
        <v>44</v>
      </c>
      <c r="AH677" s="55">
        <v>23</v>
      </c>
      <c r="AI677" s="136">
        <v>83.6</v>
      </c>
      <c r="AJ677" s="116">
        <f>SUM(AQ677:AU677)</f>
        <v>48</v>
      </c>
      <c r="AK677" s="136"/>
      <c r="AL677" s="54"/>
      <c r="AM677" s="55"/>
      <c r="AN677" s="136"/>
      <c r="AO677" s="54"/>
      <c r="AP677" s="55"/>
      <c r="AQ677" s="142">
        <v>8</v>
      </c>
      <c r="AR677" s="62">
        <v>13</v>
      </c>
      <c r="AS677" s="62">
        <v>22</v>
      </c>
      <c r="AT677" s="62">
        <v>4</v>
      </c>
      <c r="AU677" s="64">
        <v>1</v>
      </c>
      <c r="AV677" s="83">
        <f t="shared" si="177"/>
        <v>2</v>
      </c>
      <c r="AW677" s="80"/>
      <c r="AX677" s="80"/>
      <c r="AY677" s="80"/>
      <c r="AZ677" s="80">
        <v>1</v>
      </c>
      <c r="BA677" s="80"/>
      <c r="BB677" s="80"/>
      <c r="BC677" s="80">
        <v>1</v>
      </c>
      <c r="BD677" s="80"/>
      <c r="BE677" s="81"/>
    </row>
    <row r="678" spans="1:57" s="414" customFormat="1" ht="34" customHeight="1" thickBot="1" x14ac:dyDescent="0.25">
      <c r="A678" s="732"/>
      <c r="B678" s="648"/>
      <c r="C678" s="730"/>
      <c r="D678" s="76" t="s">
        <v>79</v>
      </c>
      <c r="E678" s="725"/>
      <c r="F678" s="638"/>
      <c r="G678" s="148">
        <f t="shared" si="167"/>
        <v>0</v>
      </c>
      <c r="H678" s="155">
        <f t="shared" si="175"/>
        <v>0</v>
      </c>
      <c r="I678" s="156"/>
      <c r="J678" s="156"/>
      <c r="K678" s="156"/>
      <c r="L678" s="157"/>
      <c r="M678" s="85">
        <f t="shared" si="168"/>
        <v>0</v>
      </c>
      <c r="N678" s="86"/>
      <c r="O678" s="86"/>
      <c r="P678" s="86"/>
      <c r="Q678" s="86"/>
      <c r="R678" s="125"/>
      <c r="S678" s="130"/>
      <c r="T678" s="87"/>
      <c r="U678" s="87"/>
      <c r="V678" s="87"/>
      <c r="W678" s="87"/>
      <c r="X678" s="126"/>
      <c r="Y678" s="129"/>
      <c r="Z678" s="124"/>
      <c r="AA678" s="136"/>
      <c r="AB678" s="54"/>
      <c r="AC678" s="54"/>
      <c r="AD678" s="54"/>
      <c r="AE678" s="54"/>
      <c r="AF678" s="55"/>
      <c r="AG678" s="139"/>
      <c r="AH678" s="140"/>
      <c r="AI678" s="137"/>
      <c r="AJ678" s="117">
        <f>SUM(AQ678:AU678)</f>
        <v>0</v>
      </c>
      <c r="AK678" s="137" t="s">
        <v>74</v>
      </c>
      <c r="AL678" s="90" t="s">
        <v>74</v>
      </c>
      <c r="AM678" s="138" t="s">
        <v>74</v>
      </c>
      <c r="AN678" s="137" t="s">
        <v>74</v>
      </c>
      <c r="AO678" s="90" t="s">
        <v>76</v>
      </c>
      <c r="AP678" s="138" t="s">
        <v>76</v>
      </c>
      <c r="AQ678" s="89"/>
      <c r="AR678" s="90"/>
      <c r="AS678" s="90"/>
      <c r="AT678" s="90"/>
      <c r="AU678" s="91"/>
      <c r="AV678" s="92">
        <f t="shared" si="177"/>
        <v>0</v>
      </c>
      <c r="AW678" s="87"/>
      <c r="AX678" s="87"/>
      <c r="AY678" s="87"/>
      <c r="AZ678" s="87"/>
      <c r="BA678" s="87"/>
      <c r="BB678" s="87"/>
      <c r="BC678" s="87"/>
      <c r="BD678" s="87"/>
      <c r="BE678" s="88"/>
    </row>
    <row r="679" spans="1:57" s="414" customFormat="1" ht="34" customHeight="1" x14ac:dyDescent="0.2">
      <c r="A679" s="732"/>
      <c r="B679" s="647" t="s">
        <v>321</v>
      </c>
      <c r="C679" s="743" t="s">
        <v>308</v>
      </c>
      <c r="D679" s="282" t="s">
        <v>73</v>
      </c>
      <c r="E679" s="634">
        <v>30</v>
      </c>
      <c r="F679" s="637">
        <f t="shared" ref="F679" si="180">E679-SUM(M679:M683)</f>
        <v>-1</v>
      </c>
      <c r="G679" s="146">
        <f t="shared" si="167"/>
        <v>0</v>
      </c>
      <c r="H679" s="151">
        <f t="shared" si="175"/>
        <v>0</v>
      </c>
      <c r="I679" s="152"/>
      <c r="J679" s="152"/>
      <c r="K679" s="152"/>
      <c r="L679" s="66"/>
      <c r="M679" s="149">
        <f t="shared" si="168"/>
        <v>0</v>
      </c>
      <c r="N679" s="121"/>
      <c r="O679" s="121"/>
      <c r="P679" s="121"/>
      <c r="Q679" s="121"/>
      <c r="R679" s="122"/>
      <c r="S679" s="128"/>
      <c r="T679" s="121"/>
      <c r="U679" s="121"/>
      <c r="V679" s="77"/>
      <c r="W679" s="121"/>
      <c r="X679" s="122"/>
      <c r="Y679" s="128"/>
      <c r="Z679" s="122"/>
      <c r="AA679" s="70"/>
      <c r="AB679" s="77"/>
      <c r="AC679" s="77"/>
      <c r="AD679" s="77"/>
      <c r="AE679" s="77"/>
      <c r="AF679" s="71"/>
      <c r="AG679" s="70"/>
      <c r="AH679" s="71"/>
      <c r="AI679" s="70"/>
      <c r="AJ679" s="115">
        <f>SUM(AN679:AP679)</f>
        <v>0</v>
      </c>
      <c r="AK679" s="70" t="s">
        <v>74</v>
      </c>
      <c r="AL679" s="77" t="s">
        <v>74</v>
      </c>
      <c r="AM679" s="71" t="s">
        <v>74</v>
      </c>
      <c r="AN679" s="70"/>
      <c r="AO679" s="77"/>
      <c r="AP679" s="71"/>
      <c r="AQ679" s="67" t="s">
        <v>74</v>
      </c>
      <c r="AR679" s="68" t="s">
        <v>74</v>
      </c>
      <c r="AS679" s="68" t="s">
        <v>74</v>
      </c>
      <c r="AT679" s="68" t="s">
        <v>74</v>
      </c>
      <c r="AU679" s="69" t="s">
        <v>74</v>
      </c>
      <c r="AV679" s="103">
        <f t="shared" si="177"/>
        <v>0</v>
      </c>
      <c r="AW679" s="93"/>
      <c r="AX679" s="93"/>
      <c r="AY679" s="93"/>
      <c r="AZ679" s="93"/>
      <c r="BA679" s="93"/>
      <c r="BB679" s="93"/>
      <c r="BC679" s="93"/>
      <c r="BD679" s="93"/>
      <c r="BE679" s="78"/>
    </row>
    <row r="680" spans="1:57" s="414" customFormat="1" ht="34" customHeight="1" x14ac:dyDescent="0.2">
      <c r="A680" s="732"/>
      <c r="B680" s="647"/>
      <c r="C680" s="743"/>
      <c r="D680" s="73" t="s">
        <v>75</v>
      </c>
      <c r="E680" s="634"/>
      <c r="F680" s="637"/>
      <c r="G680" s="147">
        <f t="shared" si="167"/>
        <v>0</v>
      </c>
      <c r="H680" s="153">
        <f t="shared" si="175"/>
        <v>0</v>
      </c>
      <c r="I680" s="150"/>
      <c r="J680" s="150"/>
      <c r="K680" s="150"/>
      <c r="L680" s="154"/>
      <c r="M680" s="79">
        <f t="shared" si="168"/>
        <v>0</v>
      </c>
      <c r="N680" s="80"/>
      <c r="O680" s="80"/>
      <c r="P680" s="80"/>
      <c r="Q680" s="80"/>
      <c r="R680" s="124"/>
      <c r="S680" s="129"/>
      <c r="T680" s="54"/>
      <c r="U680" s="54"/>
      <c r="V680" s="80"/>
      <c r="W680" s="80"/>
      <c r="X680" s="124"/>
      <c r="Y680" s="131"/>
      <c r="Z680" s="127"/>
      <c r="AA680" s="134"/>
      <c r="AB680" s="56"/>
      <c r="AC680" s="56"/>
      <c r="AD680" s="56"/>
      <c r="AE680" s="56"/>
      <c r="AF680" s="135"/>
      <c r="AG680" s="136"/>
      <c r="AH680" s="55"/>
      <c r="AI680" s="136"/>
      <c r="AJ680" s="116">
        <f>SUM(AN680:AP680)</f>
        <v>0</v>
      </c>
      <c r="AK680" s="136" t="s">
        <v>76</v>
      </c>
      <c r="AL680" s="54" t="s">
        <v>76</v>
      </c>
      <c r="AM680" s="55" t="s">
        <v>76</v>
      </c>
      <c r="AN680" s="136"/>
      <c r="AO680" s="54"/>
      <c r="AP680" s="55"/>
      <c r="AQ680" s="82" t="s">
        <v>74</v>
      </c>
      <c r="AR680" s="54" t="s">
        <v>74</v>
      </c>
      <c r="AS680" s="54" t="s">
        <v>74</v>
      </c>
      <c r="AT680" s="54" t="s">
        <v>74</v>
      </c>
      <c r="AU680" s="58" t="s">
        <v>74</v>
      </c>
      <c r="AV680" s="83">
        <f t="shared" si="177"/>
        <v>0</v>
      </c>
      <c r="AW680" s="80"/>
      <c r="AX680" s="80"/>
      <c r="AY680" s="80"/>
      <c r="AZ680" s="80"/>
      <c r="BA680" s="80"/>
      <c r="BB680" s="80"/>
      <c r="BC680" s="80"/>
      <c r="BD680" s="80"/>
      <c r="BE680" s="81"/>
    </row>
    <row r="681" spans="1:57" s="414" customFormat="1" ht="34" customHeight="1" x14ac:dyDescent="0.2">
      <c r="A681" s="732"/>
      <c r="B681" s="647"/>
      <c r="C681" s="743"/>
      <c r="D681" s="73" t="s">
        <v>77</v>
      </c>
      <c r="E681" s="634"/>
      <c r="F681" s="637"/>
      <c r="G681" s="147">
        <f t="shared" si="167"/>
        <v>0</v>
      </c>
      <c r="H681" s="153">
        <f t="shared" si="175"/>
        <v>0</v>
      </c>
      <c r="I681" s="150"/>
      <c r="J681" s="150"/>
      <c r="K681" s="150"/>
      <c r="L681" s="154"/>
      <c r="M681" s="79">
        <f t="shared" si="168"/>
        <v>0</v>
      </c>
      <c r="N681" s="80"/>
      <c r="O681" s="80"/>
      <c r="P681" s="80"/>
      <c r="Q681" s="84"/>
      <c r="R681" s="124"/>
      <c r="S681" s="129"/>
      <c r="T681" s="80"/>
      <c r="U681" s="80"/>
      <c r="V681" s="80"/>
      <c r="W681" s="80"/>
      <c r="X681" s="124"/>
      <c r="Y681" s="131"/>
      <c r="Z681" s="127"/>
      <c r="AA681" s="134"/>
      <c r="AB681" s="56"/>
      <c r="AC681" s="56"/>
      <c r="AD681" s="56"/>
      <c r="AE681" s="56"/>
      <c r="AF681" s="135"/>
      <c r="AG681" s="136"/>
      <c r="AH681" s="55"/>
      <c r="AI681" s="136"/>
      <c r="AJ681" s="116">
        <f>SUM(AK681:AM681)</f>
        <v>0</v>
      </c>
      <c r="AK681" s="136"/>
      <c r="AL681" s="54"/>
      <c r="AM681" s="55"/>
      <c r="AN681" s="136" t="s">
        <v>74</v>
      </c>
      <c r="AO681" s="54" t="s">
        <v>74</v>
      </c>
      <c r="AP681" s="55" t="s">
        <v>74</v>
      </c>
      <c r="AQ681" s="82" t="s">
        <v>74</v>
      </c>
      <c r="AR681" s="54" t="s">
        <v>74</v>
      </c>
      <c r="AS681" s="54" t="s">
        <v>74</v>
      </c>
      <c r="AT681" s="54" t="s">
        <v>74</v>
      </c>
      <c r="AU681" s="58" t="s">
        <v>74</v>
      </c>
      <c r="AV681" s="83">
        <f t="shared" si="177"/>
        <v>0</v>
      </c>
      <c r="AW681" s="80"/>
      <c r="AX681" s="80"/>
      <c r="AY681" s="80"/>
      <c r="AZ681" s="80"/>
      <c r="BA681" s="80"/>
      <c r="BB681" s="80"/>
      <c r="BC681" s="80"/>
      <c r="BD681" s="80"/>
      <c r="BE681" s="81"/>
    </row>
    <row r="682" spans="1:57" s="414" customFormat="1" ht="34" customHeight="1" x14ac:dyDescent="0.2">
      <c r="A682" s="732"/>
      <c r="B682" s="647"/>
      <c r="C682" s="743"/>
      <c r="D682" s="73" t="s">
        <v>78</v>
      </c>
      <c r="E682" s="634"/>
      <c r="F682" s="637"/>
      <c r="G682" s="147">
        <f t="shared" si="167"/>
        <v>32</v>
      </c>
      <c r="H682" s="153">
        <v>1</v>
      </c>
      <c r="I682" s="150">
        <v>1</v>
      </c>
      <c r="J682" s="150"/>
      <c r="K682" s="150"/>
      <c r="L682" s="154"/>
      <c r="M682" s="79">
        <f t="shared" si="168"/>
        <v>31</v>
      </c>
      <c r="N682" s="80"/>
      <c r="O682" s="80"/>
      <c r="P682" s="80"/>
      <c r="Q682" s="80"/>
      <c r="R682" s="124">
        <v>31</v>
      </c>
      <c r="S682" s="129">
        <v>3</v>
      </c>
      <c r="T682" s="80"/>
      <c r="U682" s="80"/>
      <c r="V682" s="80">
        <v>28</v>
      </c>
      <c r="W682" s="80"/>
      <c r="X682" s="124"/>
      <c r="Y682" s="131">
        <v>27</v>
      </c>
      <c r="Z682" s="127">
        <v>4</v>
      </c>
      <c r="AA682" s="134"/>
      <c r="AB682" s="56">
        <v>8</v>
      </c>
      <c r="AC682" s="56">
        <v>8</v>
      </c>
      <c r="AD682" s="56"/>
      <c r="AE682" s="56">
        <v>12</v>
      </c>
      <c r="AF682" s="135">
        <v>2</v>
      </c>
      <c r="AG682" s="136">
        <v>42</v>
      </c>
      <c r="AH682" s="55">
        <v>20</v>
      </c>
      <c r="AI682" s="136">
        <v>83</v>
      </c>
      <c r="AJ682" s="116">
        <f>SUM(AQ682:AU682)</f>
        <v>31</v>
      </c>
      <c r="AK682" s="136"/>
      <c r="AL682" s="54"/>
      <c r="AM682" s="55"/>
      <c r="AN682" s="136"/>
      <c r="AO682" s="54"/>
      <c r="AP682" s="55"/>
      <c r="AQ682" s="142"/>
      <c r="AR682" s="62">
        <v>6</v>
      </c>
      <c r="AS682" s="62">
        <v>25</v>
      </c>
      <c r="AT682" s="62"/>
      <c r="AU682" s="64"/>
      <c r="AV682" s="83">
        <f t="shared" si="177"/>
        <v>1</v>
      </c>
      <c r="AW682" s="80"/>
      <c r="AX682" s="80"/>
      <c r="AY682" s="80"/>
      <c r="AZ682" s="80">
        <v>1</v>
      </c>
      <c r="BA682" s="80"/>
      <c r="BB682" s="80"/>
      <c r="BC682" s="80"/>
      <c r="BD682" s="80"/>
      <c r="BE682" s="81"/>
    </row>
    <row r="683" spans="1:57" s="414" customFormat="1" ht="34" customHeight="1" thickBot="1" x14ac:dyDescent="0.25">
      <c r="A683" s="732"/>
      <c r="B683" s="647"/>
      <c r="C683" s="743"/>
      <c r="D683" s="75" t="s">
        <v>79</v>
      </c>
      <c r="E683" s="634"/>
      <c r="F683" s="637"/>
      <c r="G683" s="148">
        <f t="shared" si="167"/>
        <v>0</v>
      </c>
      <c r="H683" s="155">
        <f t="shared" si="175"/>
        <v>0</v>
      </c>
      <c r="I683" s="156"/>
      <c r="J683" s="156"/>
      <c r="K683" s="156"/>
      <c r="L683" s="157"/>
      <c r="M683" s="85">
        <f t="shared" si="168"/>
        <v>0</v>
      </c>
      <c r="N683" s="86"/>
      <c r="O683" s="86"/>
      <c r="P683" s="86"/>
      <c r="Q683" s="86"/>
      <c r="R683" s="125"/>
      <c r="S683" s="130"/>
      <c r="T683" s="87"/>
      <c r="U683" s="87"/>
      <c r="V683" s="87"/>
      <c r="W683" s="87"/>
      <c r="X683" s="126"/>
      <c r="Y683" s="129"/>
      <c r="Z683" s="124"/>
      <c r="AA683" s="136"/>
      <c r="AB683" s="54"/>
      <c r="AC683" s="54"/>
      <c r="AD683" s="54"/>
      <c r="AE683" s="54"/>
      <c r="AF683" s="55"/>
      <c r="AG683" s="139"/>
      <c r="AH683" s="140"/>
      <c r="AI683" s="137"/>
      <c r="AJ683" s="117">
        <f>SUM(AQ683:AU683)</f>
        <v>0</v>
      </c>
      <c r="AK683" s="137" t="s">
        <v>74</v>
      </c>
      <c r="AL683" s="90" t="s">
        <v>74</v>
      </c>
      <c r="AM683" s="138" t="s">
        <v>74</v>
      </c>
      <c r="AN683" s="137" t="s">
        <v>74</v>
      </c>
      <c r="AO683" s="90" t="s">
        <v>76</v>
      </c>
      <c r="AP683" s="138" t="s">
        <v>76</v>
      </c>
      <c r="AQ683" s="89"/>
      <c r="AR683" s="90"/>
      <c r="AS683" s="90"/>
      <c r="AT683" s="90"/>
      <c r="AU683" s="91"/>
      <c r="AV683" s="92">
        <f t="shared" si="177"/>
        <v>0</v>
      </c>
      <c r="AW683" s="87"/>
      <c r="AX683" s="87"/>
      <c r="AY683" s="87"/>
      <c r="AZ683" s="87"/>
      <c r="BA683" s="87"/>
      <c r="BB683" s="87"/>
      <c r="BC683" s="87"/>
      <c r="BD683" s="87"/>
      <c r="BE683" s="88"/>
    </row>
    <row r="684" spans="1:57" s="414" customFormat="1" ht="34" customHeight="1" x14ac:dyDescent="0.2">
      <c r="A684" s="732"/>
      <c r="B684" s="646" t="s">
        <v>322</v>
      </c>
      <c r="C684" s="728" t="s">
        <v>309</v>
      </c>
      <c r="D684" s="283" t="s">
        <v>73</v>
      </c>
      <c r="E684" s="749">
        <v>22</v>
      </c>
      <c r="F684" s="746">
        <f t="shared" ref="F684" si="181">E684-SUM(M684:M688)</f>
        <v>-2</v>
      </c>
      <c r="G684" s="146">
        <f t="shared" si="167"/>
        <v>0</v>
      </c>
      <c r="H684" s="151"/>
      <c r="I684" s="152"/>
      <c r="J684" s="152"/>
      <c r="K684" s="152"/>
      <c r="L684" s="66"/>
      <c r="M684" s="149">
        <f t="shared" si="168"/>
        <v>0</v>
      </c>
      <c r="N684" s="121"/>
      <c r="O684" s="121"/>
      <c r="P684" s="121"/>
      <c r="Q684" s="121"/>
      <c r="R684" s="122"/>
      <c r="S684" s="128"/>
      <c r="T684" s="121"/>
      <c r="U684" s="121"/>
      <c r="V684" s="77"/>
      <c r="W684" s="121"/>
      <c r="X684" s="122"/>
      <c r="Y684" s="128"/>
      <c r="Z684" s="122"/>
      <c r="AA684" s="70"/>
      <c r="AB684" s="77"/>
      <c r="AC684" s="77"/>
      <c r="AD684" s="77"/>
      <c r="AE684" s="77"/>
      <c r="AF684" s="71"/>
      <c r="AG684" s="70"/>
      <c r="AH684" s="71"/>
      <c r="AI684" s="70"/>
      <c r="AJ684" s="115">
        <f>SUM(AN684:AP684)</f>
        <v>0</v>
      </c>
      <c r="AK684" s="70" t="s">
        <v>74</v>
      </c>
      <c r="AL684" s="77" t="s">
        <v>74</v>
      </c>
      <c r="AM684" s="71" t="s">
        <v>74</v>
      </c>
      <c r="AN684" s="70"/>
      <c r="AO684" s="77"/>
      <c r="AP684" s="71"/>
      <c r="AQ684" s="67" t="s">
        <v>74</v>
      </c>
      <c r="AR684" s="68" t="s">
        <v>74</v>
      </c>
      <c r="AS684" s="68" t="s">
        <v>74</v>
      </c>
      <c r="AT684" s="68" t="s">
        <v>74</v>
      </c>
      <c r="AU684" s="69" t="s">
        <v>74</v>
      </c>
      <c r="AV684" s="103">
        <f t="shared" si="177"/>
        <v>0</v>
      </c>
      <c r="AW684" s="93"/>
      <c r="AX684" s="93"/>
      <c r="AY684" s="93"/>
      <c r="AZ684" s="93"/>
      <c r="BA684" s="93"/>
      <c r="BB684" s="93"/>
      <c r="BC684" s="93"/>
      <c r="BD684" s="93"/>
      <c r="BE684" s="78"/>
    </row>
    <row r="685" spans="1:57" s="414" customFormat="1" ht="34" customHeight="1" x14ac:dyDescent="0.2">
      <c r="A685" s="732"/>
      <c r="B685" s="647"/>
      <c r="C685" s="729"/>
      <c r="D685" s="284" t="s">
        <v>75</v>
      </c>
      <c r="E685" s="750"/>
      <c r="F685" s="747"/>
      <c r="G685" s="147">
        <f t="shared" si="167"/>
        <v>0</v>
      </c>
      <c r="H685" s="153"/>
      <c r="I685" s="150"/>
      <c r="J685" s="150"/>
      <c r="K685" s="150"/>
      <c r="L685" s="154"/>
      <c r="M685" s="79">
        <f t="shared" si="168"/>
        <v>0</v>
      </c>
      <c r="N685" s="80"/>
      <c r="O685" s="80"/>
      <c r="P685" s="80"/>
      <c r="Q685" s="80"/>
      <c r="R685" s="124"/>
      <c r="S685" s="129"/>
      <c r="T685" s="54"/>
      <c r="U685" s="54"/>
      <c r="V685" s="80"/>
      <c r="W685" s="80"/>
      <c r="X685" s="124"/>
      <c r="Y685" s="131"/>
      <c r="Z685" s="127"/>
      <c r="AA685" s="134"/>
      <c r="AB685" s="56"/>
      <c r="AC685" s="56"/>
      <c r="AD685" s="56"/>
      <c r="AE685" s="56"/>
      <c r="AF685" s="135"/>
      <c r="AG685" s="136"/>
      <c r="AH685" s="55"/>
      <c r="AI685" s="136"/>
      <c r="AJ685" s="116">
        <f>SUM(AN685:AP685)</f>
        <v>0</v>
      </c>
      <c r="AK685" s="136" t="s">
        <v>76</v>
      </c>
      <c r="AL685" s="54" t="s">
        <v>76</v>
      </c>
      <c r="AM685" s="55" t="s">
        <v>76</v>
      </c>
      <c r="AN685" s="136"/>
      <c r="AO685" s="54"/>
      <c r="AP685" s="55"/>
      <c r="AQ685" s="82" t="s">
        <v>74</v>
      </c>
      <c r="AR685" s="54" t="s">
        <v>74</v>
      </c>
      <c r="AS685" s="54" t="s">
        <v>74</v>
      </c>
      <c r="AT685" s="54" t="s">
        <v>74</v>
      </c>
      <c r="AU685" s="58" t="s">
        <v>74</v>
      </c>
      <c r="AV685" s="83">
        <f t="shared" si="177"/>
        <v>0</v>
      </c>
      <c r="AW685" s="80"/>
      <c r="AX685" s="80"/>
      <c r="AY685" s="80"/>
      <c r="AZ685" s="80"/>
      <c r="BA685" s="80"/>
      <c r="BB685" s="80"/>
      <c r="BC685" s="80"/>
      <c r="BD685" s="80"/>
      <c r="BE685" s="81"/>
    </row>
    <row r="686" spans="1:57" s="414" customFormat="1" ht="34" customHeight="1" x14ac:dyDescent="0.2">
      <c r="A686" s="732"/>
      <c r="B686" s="647"/>
      <c r="C686" s="729"/>
      <c r="D686" s="284" t="s">
        <v>77</v>
      </c>
      <c r="E686" s="750"/>
      <c r="F686" s="747"/>
      <c r="G686" s="147">
        <f t="shared" si="167"/>
        <v>0</v>
      </c>
      <c r="H686" s="153"/>
      <c r="I686" s="150"/>
      <c r="J686" s="150"/>
      <c r="K686" s="150"/>
      <c r="L686" s="154"/>
      <c r="M686" s="79">
        <f t="shared" si="168"/>
        <v>0</v>
      </c>
      <c r="N686" s="80"/>
      <c r="O686" s="80"/>
      <c r="P686" s="80"/>
      <c r="Q686" s="84"/>
      <c r="R686" s="124"/>
      <c r="S686" s="129"/>
      <c r="T686" s="80"/>
      <c r="U686" s="80"/>
      <c r="V686" s="80"/>
      <c r="W686" s="80"/>
      <c r="X686" s="124"/>
      <c r="Y686" s="131"/>
      <c r="Z686" s="127"/>
      <c r="AA686" s="134"/>
      <c r="AB686" s="56"/>
      <c r="AC686" s="56"/>
      <c r="AD686" s="56"/>
      <c r="AE686" s="56"/>
      <c r="AF686" s="135"/>
      <c r="AG686" s="136"/>
      <c r="AH686" s="55"/>
      <c r="AI686" s="136"/>
      <c r="AJ686" s="116">
        <f>SUM(AK686:AM686)</f>
        <v>0</v>
      </c>
      <c r="AK686" s="136"/>
      <c r="AL686" s="54"/>
      <c r="AM686" s="55"/>
      <c r="AN686" s="136" t="s">
        <v>74</v>
      </c>
      <c r="AO686" s="54" t="s">
        <v>74</v>
      </c>
      <c r="AP686" s="55" t="s">
        <v>74</v>
      </c>
      <c r="AQ686" s="82" t="s">
        <v>74</v>
      </c>
      <c r="AR686" s="54" t="s">
        <v>74</v>
      </c>
      <c r="AS686" s="54" t="s">
        <v>74</v>
      </c>
      <c r="AT686" s="54" t="s">
        <v>74</v>
      </c>
      <c r="AU686" s="58" t="s">
        <v>74</v>
      </c>
      <c r="AV686" s="83">
        <f t="shared" si="177"/>
        <v>0</v>
      </c>
      <c r="AW686" s="80"/>
      <c r="AX686" s="80"/>
      <c r="AY686" s="80"/>
      <c r="AZ686" s="80"/>
      <c r="BA686" s="80"/>
      <c r="BB686" s="80"/>
      <c r="BC686" s="80"/>
      <c r="BD686" s="80"/>
      <c r="BE686" s="81"/>
    </row>
    <row r="687" spans="1:57" s="414" customFormat="1" ht="34" customHeight="1" x14ac:dyDescent="0.2">
      <c r="A687" s="732"/>
      <c r="B687" s="647"/>
      <c r="C687" s="729"/>
      <c r="D687" s="284" t="s">
        <v>78</v>
      </c>
      <c r="E687" s="750"/>
      <c r="F687" s="747"/>
      <c r="G687" s="147">
        <f t="shared" si="167"/>
        <v>24</v>
      </c>
      <c r="H687" s="153"/>
      <c r="I687" s="150">
        <v>0</v>
      </c>
      <c r="J687" s="150"/>
      <c r="K687" s="150"/>
      <c r="L687" s="154"/>
      <c r="M687" s="79">
        <f t="shared" si="168"/>
        <v>24</v>
      </c>
      <c r="N687" s="80"/>
      <c r="O687" s="80"/>
      <c r="P687" s="80"/>
      <c r="Q687" s="80"/>
      <c r="R687" s="124">
        <v>24</v>
      </c>
      <c r="S687" s="129"/>
      <c r="T687" s="80"/>
      <c r="U687" s="80"/>
      <c r="V687" s="80">
        <v>24</v>
      </c>
      <c r="W687" s="80"/>
      <c r="X687" s="124"/>
      <c r="Y687" s="131">
        <v>22</v>
      </c>
      <c r="Z687" s="127">
        <v>2</v>
      </c>
      <c r="AA687" s="134"/>
      <c r="AB687" s="56">
        <v>6</v>
      </c>
      <c r="AC687" s="56">
        <v>6</v>
      </c>
      <c r="AD687" s="56"/>
      <c r="AE687" s="56">
        <v>14</v>
      </c>
      <c r="AF687" s="135">
        <v>4</v>
      </c>
      <c r="AG687" s="136">
        <v>37</v>
      </c>
      <c r="AH687" s="55">
        <v>15</v>
      </c>
      <c r="AI687" s="136">
        <v>95</v>
      </c>
      <c r="AJ687" s="116">
        <f>SUM(AQ687:AU687)</f>
        <v>24</v>
      </c>
      <c r="AK687" s="136" t="s">
        <v>74</v>
      </c>
      <c r="AL687" s="54" t="s">
        <v>74</v>
      </c>
      <c r="AM687" s="55" t="s">
        <v>74</v>
      </c>
      <c r="AN687" s="136"/>
      <c r="AO687" s="54"/>
      <c r="AP687" s="55"/>
      <c r="AQ687" s="142">
        <v>1</v>
      </c>
      <c r="AR687" s="62">
        <v>7</v>
      </c>
      <c r="AS687" s="62">
        <v>11</v>
      </c>
      <c r="AT687" s="62">
        <v>2</v>
      </c>
      <c r="AU687" s="64">
        <v>3</v>
      </c>
      <c r="AV687" s="83">
        <f t="shared" si="177"/>
        <v>0</v>
      </c>
      <c r="AW687" s="80"/>
      <c r="AX687" s="80"/>
      <c r="AY687" s="80"/>
      <c r="AZ687" s="80"/>
      <c r="BA687" s="80"/>
      <c r="BB687" s="80"/>
      <c r="BC687" s="80"/>
      <c r="BD687" s="80"/>
      <c r="BE687" s="81"/>
    </row>
    <row r="688" spans="1:57" s="414" customFormat="1" ht="34" customHeight="1" thickBot="1" x14ac:dyDescent="0.25">
      <c r="A688" s="732"/>
      <c r="B688" s="648"/>
      <c r="C688" s="730"/>
      <c r="D688" s="285" t="s">
        <v>79</v>
      </c>
      <c r="E688" s="751"/>
      <c r="F688" s="748"/>
      <c r="G688" s="148">
        <f t="shared" si="167"/>
        <v>0</v>
      </c>
      <c r="H688" s="155"/>
      <c r="I688" s="156"/>
      <c r="J688" s="156"/>
      <c r="K688" s="156"/>
      <c r="L688" s="157"/>
      <c r="M688" s="85">
        <f t="shared" si="168"/>
        <v>0</v>
      </c>
      <c r="N688" s="86"/>
      <c r="O688" s="86"/>
      <c r="P688" s="86"/>
      <c r="Q688" s="86"/>
      <c r="R688" s="125"/>
      <c r="S688" s="130"/>
      <c r="T688" s="87"/>
      <c r="U688" s="87"/>
      <c r="V688" s="87"/>
      <c r="W688" s="87"/>
      <c r="X688" s="126"/>
      <c r="Y688" s="129"/>
      <c r="Z688" s="124"/>
      <c r="AA688" s="136"/>
      <c r="AB688" s="54"/>
      <c r="AC688" s="54"/>
      <c r="AD688" s="54"/>
      <c r="AE688" s="54"/>
      <c r="AF688" s="55"/>
      <c r="AG688" s="139"/>
      <c r="AH688" s="140"/>
      <c r="AI688" s="137"/>
      <c r="AJ688" s="117">
        <f>SUM(AQ688:AU688)</f>
        <v>0</v>
      </c>
      <c r="AK688" s="137" t="s">
        <v>74</v>
      </c>
      <c r="AL688" s="90" t="s">
        <v>74</v>
      </c>
      <c r="AM688" s="138" t="s">
        <v>74</v>
      </c>
      <c r="AN688" s="137" t="s">
        <v>74</v>
      </c>
      <c r="AO688" s="90" t="s">
        <v>76</v>
      </c>
      <c r="AP688" s="138" t="s">
        <v>76</v>
      </c>
      <c r="AQ688" s="89"/>
      <c r="AR688" s="90"/>
      <c r="AS688" s="90"/>
      <c r="AT688" s="90"/>
      <c r="AU688" s="91"/>
      <c r="AV688" s="92">
        <f t="shared" si="177"/>
        <v>0</v>
      </c>
      <c r="AW688" s="87"/>
      <c r="AX688" s="87"/>
      <c r="AY688" s="87"/>
      <c r="AZ688" s="87"/>
      <c r="BA688" s="87"/>
      <c r="BB688" s="87"/>
      <c r="BC688" s="87"/>
      <c r="BD688" s="87"/>
      <c r="BE688" s="88"/>
    </row>
    <row r="689" spans="1:57" s="414" customFormat="1" ht="34" customHeight="1" x14ac:dyDescent="0.2">
      <c r="A689" s="732"/>
      <c r="B689" s="646" t="s">
        <v>323</v>
      </c>
      <c r="C689" s="737" t="str">
        <f>IF(C688=0,"",C688)</f>
        <v/>
      </c>
      <c r="D689" s="72" t="s">
        <v>73</v>
      </c>
      <c r="E689" s="722">
        <v>12</v>
      </c>
      <c r="F689" s="636">
        <f t="shared" ref="F689" si="182">E689-SUM(M689:M693)</f>
        <v>-1</v>
      </c>
      <c r="G689" s="146">
        <f t="shared" si="167"/>
        <v>0</v>
      </c>
      <c r="H689" s="151"/>
      <c r="I689" s="152"/>
      <c r="J689" s="152"/>
      <c r="K689" s="152"/>
      <c r="L689" s="66"/>
      <c r="M689" s="149">
        <f t="shared" si="168"/>
        <v>0</v>
      </c>
      <c r="N689" s="121"/>
      <c r="O689" s="121"/>
      <c r="P689" s="121"/>
      <c r="Q689" s="121"/>
      <c r="R689" s="122"/>
      <c r="S689" s="128"/>
      <c r="T689" s="121"/>
      <c r="U689" s="121"/>
      <c r="V689" s="77"/>
      <c r="W689" s="121"/>
      <c r="X689" s="122"/>
      <c r="Y689" s="128"/>
      <c r="Z689" s="122"/>
      <c r="AA689" s="70"/>
      <c r="AB689" s="77"/>
      <c r="AC689" s="77"/>
      <c r="AD689" s="77"/>
      <c r="AE689" s="77"/>
      <c r="AF689" s="71"/>
      <c r="AG689" s="70"/>
      <c r="AH689" s="71"/>
      <c r="AI689" s="70"/>
      <c r="AJ689" s="115">
        <f>SUM(AN689:AP689)</f>
        <v>0</v>
      </c>
      <c r="AK689" s="70" t="s">
        <v>74</v>
      </c>
      <c r="AL689" s="77" t="s">
        <v>74</v>
      </c>
      <c r="AM689" s="71" t="s">
        <v>74</v>
      </c>
      <c r="AN689" s="70"/>
      <c r="AO689" s="77"/>
      <c r="AP689" s="71"/>
      <c r="AQ689" s="67" t="s">
        <v>74</v>
      </c>
      <c r="AR689" s="68" t="s">
        <v>74</v>
      </c>
      <c r="AS689" s="68" t="s">
        <v>74</v>
      </c>
      <c r="AT689" s="68" t="s">
        <v>74</v>
      </c>
      <c r="AU689" s="69" t="s">
        <v>74</v>
      </c>
      <c r="AV689" s="103">
        <f t="shared" si="177"/>
        <v>0</v>
      </c>
      <c r="AW689" s="93"/>
      <c r="AX689" s="93"/>
      <c r="AY689" s="93"/>
      <c r="AZ689" s="93"/>
      <c r="BA689" s="93"/>
      <c r="BB689" s="93"/>
      <c r="BC689" s="93"/>
      <c r="BD689" s="93"/>
      <c r="BE689" s="78"/>
    </row>
    <row r="690" spans="1:57" s="414" customFormat="1" ht="34" customHeight="1" x14ac:dyDescent="0.2">
      <c r="A690" s="732"/>
      <c r="B690" s="647"/>
      <c r="C690" s="738"/>
      <c r="D690" s="73" t="s">
        <v>75</v>
      </c>
      <c r="E690" s="723"/>
      <c r="F690" s="637"/>
      <c r="G690" s="147">
        <f t="shared" si="167"/>
        <v>0</v>
      </c>
      <c r="H690" s="153"/>
      <c r="I690" s="150"/>
      <c r="J690" s="150"/>
      <c r="K690" s="150"/>
      <c r="L690" s="154"/>
      <c r="M690" s="79">
        <f t="shared" si="168"/>
        <v>0</v>
      </c>
      <c r="N690" s="80"/>
      <c r="O690" s="80"/>
      <c r="P690" s="80"/>
      <c r="Q690" s="80"/>
      <c r="R690" s="124"/>
      <c r="S690" s="129"/>
      <c r="T690" s="54"/>
      <c r="U690" s="54"/>
      <c r="V690" s="80"/>
      <c r="W690" s="80"/>
      <c r="X690" s="124"/>
      <c r="Y690" s="131"/>
      <c r="Z690" s="127"/>
      <c r="AA690" s="134"/>
      <c r="AB690" s="56"/>
      <c r="AC690" s="56"/>
      <c r="AD690" s="56"/>
      <c r="AE690" s="56"/>
      <c r="AF690" s="135"/>
      <c r="AG690" s="136"/>
      <c r="AH690" s="55"/>
      <c r="AI690" s="136"/>
      <c r="AJ690" s="116">
        <f>SUM(AN690:AP690)</f>
        <v>0</v>
      </c>
      <c r="AK690" s="136" t="s">
        <v>76</v>
      </c>
      <c r="AL690" s="54" t="s">
        <v>76</v>
      </c>
      <c r="AM690" s="55" t="s">
        <v>76</v>
      </c>
      <c r="AN690" s="136"/>
      <c r="AO690" s="54"/>
      <c r="AP690" s="55"/>
      <c r="AQ690" s="82" t="s">
        <v>74</v>
      </c>
      <c r="AR690" s="54" t="s">
        <v>74</v>
      </c>
      <c r="AS690" s="54" t="s">
        <v>74</v>
      </c>
      <c r="AT690" s="54" t="s">
        <v>74</v>
      </c>
      <c r="AU690" s="58" t="s">
        <v>74</v>
      </c>
      <c r="AV690" s="83">
        <f t="shared" si="177"/>
        <v>0</v>
      </c>
      <c r="AW690" s="80"/>
      <c r="AX690" s="80"/>
      <c r="AY690" s="80"/>
      <c r="AZ690" s="80"/>
      <c r="BA690" s="80"/>
      <c r="BB690" s="80"/>
      <c r="BC690" s="80"/>
      <c r="BD690" s="80"/>
      <c r="BE690" s="81"/>
    </row>
    <row r="691" spans="1:57" s="414" customFormat="1" ht="34" customHeight="1" x14ac:dyDescent="0.2">
      <c r="A691" s="732"/>
      <c r="B691" s="647"/>
      <c r="C691" s="738"/>
      <c r="D691" s="73" t="s">
        <v>77</v>
      </c>
      <c r="E691" s="723"/>
      <c r="F691" s="637"/>
      <c r="G691" s="147">
        <f t="shared" si="167"/>
        <v>0</v>
      </c>
      <c r="H691" s="153"/>
      <c r="I691" s="150"/>
      <c r="J691" s="150"/>
      <c r="K691" s="150"/>
      <c r="L691" s="154"/>
      <c r="M691" s="79">
        <f t="shared" si="168"/>
        <v>0</v>
      </c>
      <c r="N691" s="80"/>
      <c r="O691" s="80"/>
      <c r="P691" s="80"/>
      <c r="Q691" s="84"/>
      <c r="R691" s="124"/>
      <c r="S691" s="129"/>
      <c r="T691" s="80"/>
      <c r="U691" s="80"/>
      <c r="V691" s="80"/>
      <c r="W691" s="80"/>
      <c r="X691" s="124"/>
      <c r="Y691" s="131"/>
      <c r="Z691" s="127"/>
      <c r="AA691" s="134"/>
      <c r="AB691" s="56"/>
      <c r="AC691" s="56"/>
      <c r="AD691" s="56"/>
      <c r="AE691" s="56"/>
      <c r="AF691" s="135"/>
      <c r="AG691" s="136"/>
      <c r="AH691" s="55"/>
      <c r="AI691" s="136"/>
      <c r="AJ691" s="116">
        <f>SUM(AK691:AM691)</f>
        <v>0</v>
      </c>
      <c r="AK691" s="136"/>
      <c r="AL691" s="54"/>
      <c r="AM691" s="55"/>
      <c r="AN691" s="136" t="s">
        <v>74</v>
      </c>
      <c r="AO691" s="54" t="s">
        <v>74</v>
      </c>
      <c r="AP691" s="55" t="s">
        <v>74</v>
      </c>
      <c r="AQ691" s="82" t="s">
        <v>74</v>
      </c>
      <c r="AR691" s="54" t="s">
        <v>74</v>
      </c>
      <c r="AS691" s="54" t="s">
        <v>74</v>
      </c>
      <c r="AT691" s="54" t="s">
        <v>74</v>
      </c>
      <c r="AU691" s="58" t="s">
        <v>74</v>
      </c>
      <c r="AV691" s="83">
        <f t="shared" si="177"/>
        <v>0</v>
      </c>
      <c r="AW691" s="80"/>
      <c r="AX691" s="80"/>
      <c r="AY691" s="80"/>
      <c r="AZ691" s="80"/>
      <c r="BA691" s="80"/>
      <c r="BB691" s="80"/>
      <c r="BC691" s="80"/>
      <c r="BD691" s="80"/>
      <c r="BE691" s="81"/>
    </row>
    <row r="692" spans="1:57" s="414" customFormat="1" ht="34" customHeight="1" x14ac:dyDescent="0.2">
      <c r="A692" s="732"/>
      <c r="B692" s="647"/>
      <c r="C692" s="738"/>
      <c r="D692" s="73" t="s">
        <v>78</v>
      </c>
      <c r="E692" s="723"/>
      <c r="F692" s="637"/>
      <c r="G692" s="147">
        <f t="shared" si="167"/>
        <v>13</v>
      </c>
      <c r="H692" s="153">
        <v>1</v>
      </c>
      <c r="I692" s="150">
        <v>1</v>
      </c>
      <c r="J692" s="150"/>
      <c r="K692" s="150"/>
      <c r="L692" s="154"/>
      <c r="M692" s="79">
        <f t="shared" si="168"/>
        <v>13</v>
      </c>
      <c r="N692" s="80"/>
      <c r="O692" s="80"/>
      <c r="P692" s="80"/>
      <c r="Q692" s="80"/>
      <c r="R692" s="124">
        <v>13</v>
      </c>
      <c r="S692" s="129">
        <v>1</v>
      </c>
      <c r="T692" s="80"/>
      <c r="U692" s="80"/>
      <c r="V692" s="80">
        <v>12</v>
      </c>
      <c r="W692" s="80"/>
      <c r="X692" s="124"/>
      <c r="Y692" s="131">
        <v>11</v>
      </c>
      <c r="Z692" s="127">
        <v>2</v>
      </c>
      <c r="AA692" s="134"/>
      <c r="AB692" s="56">
        <v>2</v>
      </c>
      <c r="AC692" s="56">
        <v>2</v>
      </c>
      <c r="AD692" s="56"/>
      <c r="AE692" s="56">
        <v>9</v>
      </c>
      <c r="AF692" s="135">
        <v>3</v>
      </c>
      <c r="AG692" s="136">
        <v>41.5</v>
      </c>
      <c r="AH692" s="55">
        <v>20</v>
      </c>
      <c r="AI692" s="136">
        <v>99</v>
      </c>
      <c r="AJ692" s="116">
        <f>SUM(AQ692:AU692)</f>
        <v>13</v>
      </c>
      <c r="AK692" s="136" t="s">
        <v>76</v>
      </c>
      <c r="AL692" s="54" t="s">
        <v>76</v>
      </c>
      <c r="AM692" s="55" t="s">
        <v>76</v>
      </c>
      <c r="AN692" s="136" t="s">
        <v>74</v>
      </c>
      <c r="AO692" s="54" t="s">
        <v>74</v>
      </c>
      <c r="AP692" s="55" t="s">
        <v>74</v>
      </c>
      <c r="AQ692" s="142"/>
      <c r="AR692" s="62">
        <v>4</v>
      </c>
      <c r="AS692" s="62">
        <v>6</v>
      </c>
      <c r="AT692" s="62">
        <v>3</v>
      </c>
      <c r="AU692" s="64"/>
      <c r="AV692" s="83">
        <f t="shared" si="177"/>
        <v>0</v>
      </c>
      <c r="AW692" s="80"/>
      <c r="AX692" s="80"/>
      <c r="AY692" s="80"/>
      <c r="AZ692" s="80"/>
      <c r="BA692" s="80"/>
      <c r="BB692" s="80"/>
      <c r="BC692" s="80"/>
      <c r="BD692" s="80"/>
      <c r="BE692" s="81"/>
    </row>
    <row r="693" spans="1:57" s="414" customFormat="1" ht="34" customHeight="1" thickBot="1" x14ac:dyDescent="0.25">
      <c r="A693" s="732"/>
      <c r="B693" s="648"/>
      <c r="C693" s="739"/>
      <c r="D693" s="76" t="s">
        <v>79</v>
      </c>
      <c r="E693" s="725"/>
      <c r="F693" s="638"/>
      <c r="G693" s="148">
        <f t="shared" si="167"/>
        <v>0</v>
      </c>
      <c r="H693" s="155"/>
      <c r="I693" s="156"/>
      <c r="J693" s="156"/>
      <c r="K693" s="156"/>
      <c r="L693" s="157"/>
      <c r="M693" s="85">
        <f t="shared" si="168"/>
        <v>0</v>
      </c>
      <c r="N693" s="86"/>
      <c r="O693" s="86"/>
      <c r="P693" s="86"/>
      <c r="Q693" s="86"/>
      <c r="R693" s="125"/>
      <c r="S693" s="130"/>
      <c r="T693" s="87"/>
      <c r="U693" s="87"/>
      <c r="V693" s="87"/>
      <c r="W693" s="87"/>
      <c r="X693" s="126"/>
      <c r="Y693" s="129"/>
      <c r="Z693" s="124"/>
      <c r="AA693" s="136"/>
      <c r="AB693" s="54"/>
      <c r="AC693" s="54"/>
      <c r="AD693" s="54"/>
      <c r="AE693" s="54"/>
      <c r="AF693" s="55"/>
      <c r="AG693" s="139"/>
      <c r="AH693" s="140"/>
      <c r="AI693" s="137"/>
      <c r="AJ693" s="117">
        <f>SUM(AQ693:AU693)</f>
        <v>0</v>
      </c>
      <c r="AK693" s="137" t="s">
        <v>74</v>
      </c>
      <c r="AL693" s="90" t="s">
        <v>74</v>
      </c>
      <c r="AM693" s="138" t="s">
        <v>74</v>
      </c>
      <c r="AN693" s="137" t="s">
        <v>74</v>
      </c>
      <c r="AO693" s="90" t="s">
        <v>76</v>
      </c>
      <c r="AP693" s="138" t="s">
        <v>76</v>
      </c>
      <c r="AQ693" s="89"/>
      <c r="AR693" s="90"/>
      <c r="AS693" s="90"/>
      <c r="AT693" s="90"/>
      <c r="AU693" s="91"/>
      <c r="AV693" s="92">
        <f t="shared" si="177"/>
        <v>0</v>
      </c>
      <c r="AW693" s="87"/>
      <c r="AX693" s="87"/>
      <c r="AY693" s="87"/>
      <c r="AZ693" s="87"/>
      <c r="BA693" s="87"/>
      <c r="BB693" s="87"/>
      <c r="BC693" s="87"/>
      <c r="BD693" s="87"/>
      <c r="BE693" s="88"/>
    </row>
    <row r="694" spans="1:57" s="414" customFormat="1" ht="34" customHeight="1" x14ac:dyDescent="0.2">
      <c r="A694" s="732"/>
      <c r="B694" s="646" t="s">
        <v>324</v>
      </c>
      <c r="C694" s="728" t="s">
        <v>310</v>
      </c>
      <c r="D694" s="72" t="s">
        <v>73</v>
      </c>
      <c r="E694" s="722">
        <v>15</v>
      </c>
      <c r="F694" s="636">
        <f t="shared" ref="F694" si="183">E694-SUM(M694:M698)</f>
        <v>-2</v>
      </c>
      <c r="G694" s="146">
        <f t="shared" si="167"/>
        <v>0</v>
      </c>
      <c r="H694" s="151">
        <v>0</v>
      </c>
      <c r="I694" s="152"/>
      <c r="J694" s="152"/>
      <c r="K694" s="152"/>
      <c r="L694" s="66"/>
      <c r="M694" s="149">
        <f t="shared" si="168"/>
        <v>0</v>
      </c>
      <c r="N694" s="121"/>
      <c r="O694" s="121"/>
      <c r="P694" s="121"/>
      <c r="Q694" s="121"/>
      <c r="R694" s="122"/>
      <c r="S694" s="128"/>
      <c r="T694" s="121"/>
      <c r="U694" s="121"/>
      <c r="V694" s="77"/>
      <c r="W694" s="121"/>
      <c r="X694" s="122"/>
      <c r="Y694" s="128"/>
      <c r="Z694" s="122"/>
      <c r="AA694" s="70"/>
      <c r="AB694" s="77"/>
      <c r="AC694" s="77"/>
      <c r="AD694" s="77"/>
      <c r="AE694" s="77"/>
      <c r="AF694" s="71"/>
      <c r="AG694" s="70"/>
      <c r="AH694" s="71"/>
      <c r="AI694" s="70"/>
      <c r="AJ694" s="115">
        <f>SUM(AN693:AU693)</f>
        <v>0</v>
      </c>
      <c r="AK694" s="70" t="s">
        <v>74</v>
      </c>
      <c r="AL694" s="77" t="s">
        <v>74</v>
      </c>
      <c r="AM694" s="71" t="s">
        <v>74</v>
      </c>
      <c r="AN694" s="70"/>
      <c r="AO694" s="77"/>
      <c r="AP694" s="71"/>
      <c r="AQ694" s="67" t="s">
        <v>74</v>
      </c>
      <c r="AR694" s="68" t="s">
        <v>74</v>
      </c>
      <c r="AS694" s="68" t="s">
        <v>74</v>
      </c>
      <c r="AT694" s="68" t="s">
        <v>74</v>
      </c>
      <c r="AU694" s="69" t="s">
        <v>74</v>
      </c>
      <c r="AV694" s="103">
        <f t="shared" si="177"/>
        <v>0</v>
      </c>
      <c r="AW694" s="93"/>
      <c r="AX694" s="93"/>
      <c r="AY694" s="93"/>
      <c r="AZ694" s="93"/>
      <c r="BA694" s="93"/>
      <c r="BB694" s="93"/>
      <c r="BC694" s="93"/>
      <c r="BD694" s="93"/>
      <c r="BE694" s="78"/>
    </row>
    <row r="695" spans="1:57" s="414" customFormat="1" ht="34" customHeight="1" x14ac:dyDescent="0.2">
      <c r="A695" s="732"/>
      <c r="B695" s="647"/>
      <c r="C695" s="729"/>
      <c r="D695" s="73" t="s">
        <v>75</v>
      </c>
      <c r="E695" s="723"/>
      <c r="F695" s="637"/>
      <c r="G695" s="147">
        <f t="shared" si="167"/>
        <v>0</v>
      </c>
      <c r="H695" s="153">
        <v>0</v>
      </c>
      <c r="I695" s="150"/>
      <c r="J695" s="150"/>
      <c r="K695" s="150"/>
      <c r="L695" s="154"/>
      <c r="M695" s="79">
        <f t="shared" si="168"/>
        <v>0</v>
      </c>
      <c r="N695" s="80"/>
      <c r="O695" s="80"/>
      <c r="P695" s="80"/>
      <c r="Q695" s="80"/>
      <c r="R695" s="124"/>
      <c r="S695" s="129"/>
      <c r="T695" s="54"/>
      <c r="U695" s="54"/>
      <c r="V695" s="80"/>
      <c r="W695" s="80"/>
      <c r="X695" s="124"/>
      <c r="Y695" s="131"/>
      <c r="Z695" s="127"/>
      <c r="AA695" s="134"/>
      <c r="AB695" s="56"/>
      <c r="AC695" s="56"/>
      <c r="AD695" s="56"/>
      <c r="AE695" s="56"/>
      <c r="AF695" s="135"/>
      <c r="AG695" s="136"/>
      <c r="AH695" s="55"/>
      <c r="AI695" s="136"/>
      <c r="AJ695" s="116">
        <v>0</v>
      </c>
      <c r="AK695" s="136" t="s">
        <v>76</v>
      </c>
      <c r="AL695" s="54" t="s">
        <v>76</v>
      </c>
      <c r="AM695" s="55" t="s">
        <v>76</v>
      </c>
      <c r="AN695" s="136"/>
      <c r="AO695" s="54"/>
      <c r="AP695" s="55"/>
      <c r="AQ695" s="82" t="s">
        <v>74</v>
      </c>
      <c r="AR695" s="54" t="s">
        <v>74</v>
      </c>
      <c r="AS695" s="54" t="s">
        <v>74</v>
      </c>
      <c r="AT695" s="54" t="s">
        <v>74</v>
      </c>
      <c r="AU695" s="58" t="s">
        <v>74</v>
      </c>
      <c r="AV695" s="83">
        <f t="shared" si="177"/>
        <v>0</v>
      </c>
      <c r="AW695" s="80"/>
      <c r="AX695" s="80"/>
      <c r="AY695" s="80"/>
      <c r="AZ695" s="80"/>
      <c r="BA695" s="80"/>
      <c r="BB695" s="80"/>
      <c r="BC695" s="80"/>
      <c r="BD695" s="80"/>
      <c r="BE695" s="81"/>
    </row>
    <row r="696" spans="1:57" s="414" customFormat="1" ht="34" customHeight="1" x14ac:dyDescent="0.2">
      <c r="A696" s="732"/>
      <c r="B696" s="647"/>
      <c r="C696" s="729"/>
      <c r="D696" s="73" t="s">
        <v>77</v>
      </c>
      <c r="E696" s="723"/>
      <c r="F696" s="637"/>
      <c r="G696" s="147">
        <f t="shared" si="167"/>
        <v>0</v>
      </c>
      <c r="H696" s="153">
        <v>0</v>
      </c>
      <c r="I696" s="150"/>
      <c r="J696" s="150"/>
      <c r="K696" s="150"/>
      <c r="L696" s="154"/>
      <c r="M696" s="79">
        <f t="shared" si="168"/>
        <v>0</v>
      </c>
      <c r="N696" s="80"/>
      <c r="O696" s="80"/>
      <c r="P696" s="80"/>
      <c r="Q696" s="84"/>
      <c r="R696" s="124"/>
      <c r="S696" s="129"/>
      <c r="T696" s="80"/>
      <c r="U696" s="80"/>
      <c r="V696" s="80"/>
      <c r="W696" s="80"/>
      <c r="X696" s="124"/>
      <c r="Y696" s="131"/>
      <c r="Z696" s="127"/>
      <c r="AA696" s="134"/>
      <c r="AB696" s="56"/>
      <c r="AC696" s="56"/>
      <c r="AD696" s="56"/>
      <c r="AE696" s="56"/>
      <c r="AF696" s="135"/>
      <c r="AG696" s="136"/>
      <c r="AH696" s="55"/>
      <c r="AI696" s="136"/>
      <c r="AJ696" s="116">
        <v>0</v>
      </c>
      <c r="AK696" s="136"/>
      <c r="AL696" s="54"/>
      <c r="AM696" s="55"/>
      <c r="AN696" s="136" t="s">
        <v>74</v>
      </c>
      <c r="AO696" s="54" t="s">
        <v>74</v>
      </c>
      <c r="AP696" s="55" t="s">
        <v>74</v>
      </c>
      <c r="AQ696" s="82" t="s">
        <v>74</v>
      </c>
      <c r="AR696" s="54" t="s">
        <v>74</v>
      </c>
      <c r="AS696" s="54" t="s">
        <v>74</v>
      </c>
      <c r="AT696" s="54" t="s">
        <v>74</v>
      </c>
      <c r="AU696" s="58" t="s">
        <v>74</v>
      </c>
      <c r="AV696" s="83">
        <f t="shared" si="177"/>
        <v>0</v>
      </c>
      <c r="AW696" s="80"/>
      <c r="AX696" s="80"/>
      <c r="AY696" s="80"/>
      <c r="AZ696" s="80"/>
      <c r="BA696" s="80"/>
      <c r="BB696" s="80"/>
      <c r="BC696" s="80"/>
      <c r="BD696" s="80"/>
      <c r="BE696" s="81"/>
    </row>
    <row r="697" spans="1:57" s="414" customFormat="1" ht="34" customHeight="1" x14ac:dyDescent="0.2">
      <c r="A697" s="732"/>
      <c r="B697" s="647"/>
      <c r="C697" s="729"/>
      <c r="D697" s="73" t="s">
        <v>78</v>
      </c>
      <c r="E697" s="723"/>
      <c r="F697" s="637"/>
      <c r="G697" s="147">
        <f t="shared" si="167"/>
        <v>17</v>
      </c>
      <c r="H697" s="153">
        <f t="shared" ref="H697" si="184">SUM(I697:L697)</f>
        <v>0</v>
      </c>
      <c r="I697" s="150">
        <v>0</v>
      </c>
      <c r="J697" s="150">
        <v>0</v>
      </c>
      <c r="K697" s="150">
        <v>0</v>
      </c>
      <c r="L697" s="154">
        <v>0</v>
      </c>
      <c r="M697" s="79">
        <f t="shared" si="168"/>
        <v>17</v>
      </c>
      <c r="N697" s="80">
        <v>0</v>
      </c>
      <c r="O697" s="80">
        <v>0</v>
      </c>
      <c r="P697" s="80">
        <v>0</v>
      </c>
      <c r="Q697" s="80">
        <v>0</v>
      </c>
      <c r="R697" s="124">
        <v>17</v>
      </c>
      <c r="S697" s="129">
        <v>0</v>
      </c>
      <c r="T697" s="80">
        <v>0</v>
      </c>
      <c r="U697" s="80">
        <v>0</v>
      </c>
      <c r="V697" s="80">
        <v>17</v>
      </c>
      <c r="W697" s="80">
        <v>0</v>
      </c>
      <c r="X697" s="124">
        <v>0</v>
      </c>
      <c r="Y697" s="131">
        <v>14</v>
      </c>
      <c r="Z697" s="127">
        <v>3</v>
      </c>
      <c r="AA697" s="134">
        <v>0</v>
      </c>
      <c r="AB697" s="56">
        <v>0</v>
      </c>
      <c r="AC697" s="56">
        <v>0</v>
      </c>
      <c r="AD697" s="56">
        <v>2</v>
      </c>
      <c r="AE697" s="56">
        <v>2</v>
      </c>
      <c r="AF697" s="135">
        <v>0</v>
      </c>
      <c r="AG697" s="136">
        <v>36.700000000000003</v>
      </c>
      <c r="AH697" s="55">
        <v>13.5</v>
      </c>
      <c r="AI697" s="136">
        <v>93.8</v>
      </c>
      <c r="AJ697" s="116">
        <f>SUM(AQ697:AU697)</f>
        <v>17</v>
      </c>
      <c r="AK697" s="136" t="s">
        <v>76</v>
      </c>
      <c r="AL697" s="54" t="s">
        <v>76</v>
      </c>
      <c r="AM697" s="55" t="s">
        <v>76</v>
      </c>
      <c r="AN697" s="136" t="s">
        <v>74</v>
      </c>
      <c r="AO697" s="54" t="s">
        <v>74</v>
      </c>
      <c r="AP697" s="55" t="s">
        <v>74</v>
      </c>
      <c r="AQ697" s="142">
        <v>0</v>
      </c>
      <c r="AR697" s="62">
        <v>3</v>
      </c>
      <c r="AS697" s="62">
        <v>14</v>
      </c>
      <c r="AT697" s="62">
        <v>0</v>
      </c>
      <c r="AU697" s="64">
        <v>0</v>
      </c>
      <c r="AV697" s="83">
        <f t="shared" si="177"/>
        <v>0</v>
      </c>
      <c r="AW697" s="80"/>
      <c r="AX697" s="80"/>
      <c r="AY697" s="80"/>
      <c r="AZ697" s="80"/>
      <c r="BA697" s="80"/>
      <c r="BB697" s="80"/>
      <c r="BC697" s="80"/>
      <c r="BD697" s="80"/>
      <c r="BE697" s="81"/>
    </row>
    <row r="698" spans="1:57" s="414" customFormat="1" ht="34" customHeight="1" thickBot="1" x14ac:dyDescent="0.25">
      <c r="A698" s="732"/>
      <c r="B698" s="647"/>
      <c r="C698" s="729"/>
      <c r="D698" s="75" t="s">
        <v>79</v>
      </c>
      <c r="E698" s="724"/>
      <c r="F698" s="637"/>
      <c r="G698" s="148">
        <f t="shared" si="167"/>
        <v>0</v>
      </c>
      <c r="H698" s="155">
        <v>0</v>
      </c>
      <c r="I698" s="156"/>
      <c r="J698" s="156"/>
      <c r="K698" s="156"/>
      <c r="L698" s="157"/>
      <c r="M698" s="85">
        <f t="shared" si="168"/>
        <v>0</v>
      </c>
      <c r="N698" s="86"/>
      <c r="O698" s="86"/>
      <c r="P698" s="86"/>
      <c r="Q698" s="86"/>
      <c r="R698" s="125"/>
      <c r="S698" s="130"/>
      <c r="T698" s="87"/>
      <c r="U698" s="87"/>
      <c r="V698" s="87"/>
      <c r="W698" s="87"/>
      <c r="X698" s="126"/>
      <c r="Y698" s="129"/>
      <c r="Z698" s="124"/>
      <c r="AA698" s="136"/>
      <c r="AB698" s="54"/>
      <c r="AC698" s="54"/>
      <c r="AD698" s="54"/>
      <c r="AE698" s="54"/>
      <c r="AF698" s="55"/>
      <c r="AG698" s="139"/>
      <c r="AH698" s="140"/>
      <c r="AI698" s="137"/>
      <c r="AJ698" s="117">
        <v>0</v>
      </c>
      <c r="AK698" s="137" t="s">
        <v>74</v>
      </c>
      <c r="AL698" s="90" t="s">
        <v>74</v>
      </c>
      <c r="AM698" s="138" t="s">
        <v>74</v>
      </c>
      <c r="AN698" s="137" t="s">
        <v>74</v>
      </c>
      <c r="AO698" s="90" t="s">
        <v>76</v>
      </c>
      <c r="AP698" s="138" t="s">
        <v>76</v>
      </c>
      <c r="AQ698" s="89"/>
      <c r="AR698" s="90"/>
      <c r="AS698" s="90"/>
      <c r="AT698" s="90"/>
      <c r="AU698" s="91"/>
      <c r="AV698" s="92">
        <f t="shared" si="177"/>
        <v>0</v>
      </c>
      <c r="AW698" s="87"/>
      <c r="AX698" s="87"/>
      <c r="AY698" s="87"/>
      <c r="AZ698" s="87"/>
      <c r="BA698" s="87"/>
      <c r="BB698" s="87"/>
      <c r="BC698" s="87"/>
      <c r="BD698" s="87"/>
      <c r="BE698" s="88"/>
    </row>
    <row r="699" spans="1:57" s="414" customFormat="1" ht="34" customHeight="1" x14ac:dyDescent="0.2">
      <c r="A699" s="732"/>
      <c r="B699" s="646" t="s">
        <v>325</v>
      </c>
      <c r="C699" s="728" t="s">
        <v>311</v>
      </c>
      <c r="D699" s="72" t="s">
        <v>73</v>
      </c>
      <c r="E699" s="722">
        <v>15</v>
      </c>
      <c r="F699" s="636">
        <f t="shared" ref="F699" si="185">E699-SUM(M699:M703)</f>
        <v>-10</v>
      </c>
      <c r="G699" s="146">
        <f t="shared" si="167"/>
        <v>0</v>
      </c>
      <c r="H699" s="151"/>
      <c r="I699" s="152"/>
      <c r="J699" s="152"/>
      <c r="K699" s="152"/>
      <c r="L699" s="66"/>
      <c r="M699" s="149">
        <f t="shared" si="168"/>
        <v>0</v>
      </c>
      <c r="N699" s="121"/>
      <c r="O699" s="121"/>
      <c r="P699" s="121"/>
      <c r="Q699" s="121"/>
      <c r="R699" s="122"/>
      <c r="S699" s="128"/>
      <c r="T699" s="121"/>
      <c r="U699" s="121"/>
      <c r="V699" s="77"/>
      <c r="W699" s="121"/>
      <c r="X699" s="122"/>
      <c r="Y699" s="128"/>
      <c r="Z699" s="122"/>
      <c r="AA699" s="70"/>
      <c r="AB699" s="77"/>
      <c r="AC699" s="77"/>
      <c r="AD699" s="77"/>
      <c r="AE699" s="77"/>
      <c r="AF699" s="71"/>
      <c r="AG699" s="70"/>
      <c r="AH699" s="71"/>
      <c r="AI699" s="70"/>
      <c r="AJ699" s="115">
        <f>SUM(AN699:AP699)</f>
        <v>0</v>
      </c>
      <c r="AK699" s="70" t="s">
        <v>74</v>
      </c>
      <c r="AL699" s="77" t="s">
        <v>74</v>
      </c>
      <c r="AM699" s="71" t="s">
        <v>74</v>
      </c>
      <c r="AN699" s="70"/>
      <c r="AO699" s="77"/>
      <c r="AP699" s="71"/>
      <c r="AQ699" s="67" t="s">
        <v>74</v>
      </c>
      <c r="AR699" s="68" t="s">
        <v>74</v>
      </c>
      <c r="AS699" s="68" t="s">
        <v>74</v>
      </c>
      <c r="AT699" s="68" t="s">
        <v>74</v>
      </c>
      <c r="AU699" s="69" t="s">
        <v>74</v>
      </c>
      <c r="AV699" s="103">
        <f t="shared" si="177"/>
        <v>0</v>
      </c>
      <c r="AW699" s="93"/>
      <c r="AX699" s="93"/>
      <c r="AY699" s="93"/>
      <c r="AZ699" s="93"/>
      <c r="BA699" s="93"/>
      <c r="BB699" s="93"/>
      <c r="BC699" s="93"/>
      <c r="BD699" s="93"/>
      <c r="BE699" s="78"/>
    </row>
    <row r="700" spans="1:57" s="414" customFormat="1" ht="34" customHeight="1" x14ac:dyDescent="0.2">
      <c r="A700" s="732"/>
      <c r="B700" s="647"/>
      <c r="C700" s="729"/>
      <c r="D700" s="73" t="s">
        <v>75</v>
      </c>
      <c r="E700" s="723"/>
      <c r="F700" s="637"/>
      <c r="G700" s="147">
        <f t="shared" si="167"/>
        <v>0</v>
      </c>
      <c r="H700" s="153"/>
      <c r="I700" s="150"/>
      <c r="J700" s="150"/>
      <c r="K700" s="150"/>
      <c r="L700" s="154"/>
      <c r="M700" s="79">
        <f t="shared" si="168"/>
        <v>0</v>
      </c>
      <c r="N700" s="80"/>
      <c r="O700" s="80"/>
      <c r="P700" s="80"/>
      <c r="Q700" s="80"/>
      <c r="R700" s="124"/>
      <c r="S700" s="129"/>
      <c r="T700" s="54"/>
      <c r="U700" s="54"/>
      <c r="V700" s="80"/>
      <c r="W700" s="80"/>
      <c r="X700" s="124"/>
      <c r="Y700" s="131"/>
      <c r="Z700" s="127"/>
      <c r="AA700" s="134"/>
      <c r="AB700" s="56"/>
      <c r="AC700" s="56"/>
      <c r="AD700" s="56"/>
      <c r="AE700" s="56"/>
      <c r="AF700" s="135"/>
      <c r="AG700" s="136"/>
      <c r="AH700" s="55"/>
      <c r="AI700" s="136"/>
      <c r="AJ700" s="116">
        <f>SUM(AN700:AP700)</f>
        <v>0</v>
      </c>
      <c r="AK700" s="136" t="s">
        <v>76</v>
      </c>
      <c r="AL700" s="54" t="s">
        <v>76</v>
      </c>
      <c r="AM700" s="55" t="s">
        <v>76</v>
      </c>
      <c r="AN700" s="136"/>
      <c r="AO700" s="54"/>
      <c r="AP700" s="55"/>
      <c r="AQ700" s="82" t="s">
        <v>74</v>
      </c>
      <c r="AR700" s="54" t="s">
        <v>74</v>
      </c>
      <c r="AS700" s="54" t="s">
        <v>74</v>
      </c>
      <c r="AT700" s="54" t="s">
        <v>74</v>
      </c>
      <c r="AU700" s="58" t="s">
        <v>74</v>
      </c>
      <c r="AV700" s="83">
        <f t="shared" si="177"/>
        <v>0</v>
      </c>
      <c r="AW700" s="80"/>
      <c r="AX700" s="80"/>
      <c r="AY700" s="80"/>
      <c r="AZ700" s="80"/>
      <c r="BA700" s="80"/>
      <c r="BB700" s="80"/>
      <c r="BC700" s="80"/>
      <c r="BD700" s="80"/>
      <c r="BE700" s="81"/>
    </row>
    <row r="701" spans="1:57" s="414" customFormat="1" ht="34" customHeight="1" x14ac:dyDescent="0.2">
      <c r="A701" s="732"/>
      <c r="B701" s="647"/>
      <c r="C701" s="729"/>
      <c r="D701" s="73" t="s">
        <v>77</v>
      </c>
      <c r="E701" s="723"/>
      <c r="F701" s="637"/>
      <c r="G701" s="147">
        <f t="shared" si="167"/>
        <v>0</v>
      </c>
      <c r="H701" s="153"/>
      <c r="I701" s="150"/>
      <c r="J701" s="150"/>
      <c r="K701" s="150"/>
      <c r="L701" s="154"/>
      <c r="M701" s="79">
        <f t="shared" si="168"/>
        <v>0</v>
      </c>
      <c r="N701" s="80"/>
      <c r="O701" s="80"/>
      <c r="P701" s="80"/>
      <c r="Q701" s="84"/>
      <c r="R701" s="124"/>
      <c r="S701" s="129"/>
      <c r="T701" s="80"/>
      <c r="U701" s="80"/>
      <c r="V701" s="80"/>
      <c r="W701" s="80"/>
      <c r="X701" s="124"/>
      <c r="Y701" s="131"/>
      <c r="Z701" s="127"/>
      <c r="AA701" s="134"/>
      <c r="AB701" s="56"/>
      <c r="AC701" s="56"/>
      <c r="AD701" s="56"/>
      <c r="AE701" s="56"/>
      <c r="AF701" s="135"/>
      <c r="AG701" s="136"/>
      <c r="AH701" s="55"/>
      <c r="AI701" s="136"/>
      <c r="AJ701" s="116">
        <f>SUM(AK701:AM701)</f>
        <v>0</v>
      </c>
      <c r="AK701" s="136"/>
      <c r="AL701" s="54"/>
      <c r="AM701" s="55"/>
      <c r="AN701" s="136" t="s">
        <v>74</v>
      </c>
      <c r="AO701" s="54" t="s">
        <v>74</v>
      </c>
      <c r="AP701" s="55" t="s">
        <v>74</v>
      </c>
      <c r="AQ701" s="82" t="s">
        <v>74</v>
      </c>
      <c r="AR701" s="54" t="s">
        <v>74</v>
      </c>
      <c r="AS701" s="54" t="s">
        <v>74</v>
      </c>
      <c r="AT701" s="54" t="s">
        <v>74</v>
      </c>
      <c r="AU701" s="58" t="s">
        <v>74</v>
      </c>
      <c r="AV701" s="83">
        <f t="shared" si="177"/>
        <v>0</v>
      </c>
      <c r="AW701" s="80"/>
      <c r="AX701" s="80"/>
      <c r="AY701" s="80"/>
      <c r="AZ701" s="80"/>
      <c r="BA701" s="80"/>
      <c r="BB701" s="80"/>
      <c r="BC701" s="80"/>
      <c r="BD701" s="80"/>
      <c r="BE701" s="81"/>
    </row>
    <row r="702" spans="1:57" s="414" customFormat="1" ht="34" customHeight="1" x14ac:dyDescent="0.2">
      <c r="A702" s="732"/>
      <c r="B702" s="647"/>
      <c r="C702" s="729"/>
      <c r="D702" s="73" t="s">
        <v>78</v>
      </c>
      <c r="E702" s="723"/>
      <c r="F702" s="637"/>
      <c r="G702" s="147">
        <f t="shared" si="167"/>
        <v>26</v>
      </c>
      <c r="H702" s="153">
        <v>0</v>
      </c>
      <c r="I702" s="150"/>
      <c r="J702" s="150"/>
      <c r="K702" s="150"/>
      <c r="L702" s="154"/>
      <c r="M702" s="79">
        <f t="shared" si="168"/>
        <v>25</v>
      </c>
      <c r="N702" s="80"/>
      <c r="O702" s="80"/>
      <c r="P702" s="80"/>
      <c r="Q702" s="80"/>
      <c r="R702" s="124">
        <v>25</v>
      </c>
      <c r="S702" s="129">
        <v>3</v>
      </c>
      <c r="T702" s="80"/>
      <c r="U702" s="80"/>
      <c r="V702" s="80"/>
      <c r="W702" s="80">
        <v>22</v>
      </c>
      <c r="X702" s="124"/>
      <c r="Y702" s="131">
        <v>20</v>
      </c>
      <c r="Z702" s="127">
        <v>5</v>
      </c>
      <c r="AA702" s="134"/>
      <c r="AB702" s="56">
        <v>9</v>
      </c>
      <c r="AC702" s="56">
        <v>9</v>
      </c>
      <c r="AD702" s="56"/>
      <c r="AE702" s="56">
        <v>17</v>
      </c>
      <c r="AF702" s="135">
        <v>1</v>
      </c>
      <c r="AG702" s="136">
        <v>42.1</v>
      </c>
      <c r="AH702" s="55">
        <v>24.6</v>
      </c>
      <c r="AI702" s="136">
        <v>99.6</v>
      </c>
      <c r="AJ702" s="116">
        <f>SUM(AQ702:AU702)</f>
        <v>25</v>
      </c>
      <c r="AK702" s="136"/>
      <c r="AL702" s="54"/>
      <c r="AM702" s="55"/>
      <c r="AN702" s="136"/>
      <c r="AO702" s="54"/>
      <c r="AP702" s="55"/>
      <c r="AQ702" s="142"/>
      <c r="AR702" s="62">
        <v>3</v>
      </c>
      <c r="AS702" s="62">
        <v>18</v>
      </c>
      <c r="AT702" s="62">
        <v>4</v>
      </c>
      <c r="AU702" s="64"/>
      <c r="AV702" s="83">
        <f t="shared" si="177"/>
        <v>1</v>
      </c>
      <c r="AW702" s="80"/>
      <c r="AX702" s="80"/>
      <c r="AY702" s="80"/>
      <c r="AZ702" s="80"/>
      <c r="BA702" s="80"/>
      <c r="BB702" s="80"/>
      <c r="BC702" s="80">
        <v>1</v>
      </c>
      <c r="BD702" s="80"/>
      <c r="BE702" s="81"/>
    </row>
    <row r="703" spans="1:57" s="414" customFormat="1" ht="34" customHeight="1" thickBot="1" x14ac:dyDescent="0.25">
      <c r="A703" s="732"/>
      <c r="B703" s="648"/>
      <c r="C703" s="730"/>
      <c r="D703" s="76" t="s">
        <v>79</v>
      </c>
      <c r="E703" s="725"/>
      <c r="F703" s="638"/>
      <c r="G703" s="148">
        <f t="shared" si="167"/>
        <v>0</v>
      </c>
      <c r="H703" s="155"/>
      <c r="I703" s="156"/>
      <c r="J703" s="156"/>
      <c r="K703" s="156"/>
      <c r="L703" s="157"/>
      <c r="M703" s="85">
        <f t="shared" si="168"/>
        <v>0</v>
      </c>
      <c r="N703" s="86"/>
      <c r="O703" s="86"/>
      <c r="P703" s="86"/>
      <c r="Q703" s="86"/>
      <c r="R703" s="125"/>
      <c r="S703" s="130"/>
      <c r="T703" s="87"/>
      <c r="U703" s="87"/>
      <c r="V703" s="87"/>
      <c r="W703" s="87"/>
      <c r="X703" s="126"/>
      <c r="Y703" s="129"/>
      <c r="Z703" s="124"/>
      <c r="AA703" s="136"/>
      <c r="AB703" s="54"/>
      <c r="AC703" s="54"/>
      <c r="AD703" s="54"/>
      <c r="AE703" s="54"/>
      <c r="AF703" s="55"/>
      <c r="AG703" s="139"/>
      <c r="AH703" s="140"/>
      <c r="AI703" s="137"/>
      <c r="AJ703" s="117">
        <f>SUM(AQ703:AU703)</f>
        <v>0</v>
      </c>
      <c r="AK703" s="137" t="s">
        <v>74</v>
      </c>
      <c r="AL703" s="90" t="s">
        <v>74</v>
      </c>
      <c r="AM703" s="138" t="s">
        <v>74</v>
      </c>
      <c r="AN703" s="137" t="s">
        <v>74</v>
      </c>
      <c r="AO703" s="90" t="s">
        <v>76</v>
      </c>
      <c r="AP703" s="138" t="s">
        <v>76</v>
      </c>
      <c r="AQ703" s="89"/>
      <c r="AR703" s="90"/>
      <c r="AS703" s="90"/>
      <c r="AT703" s="90"/>
      <c r="AU703" s="91"/>
      <c r="AV703" s="92">
        <f t="shared" si="177"/>
        <v>0</v>
      </c>
      <c r="AW703" s="87"/>
      <c r="AX703" s="87"/>
      <c r="AY703" s="87"/>
      <c r="AZ703" s="87"/>
      <c r="BA703" s="87"/>
      <c r="BB703" s="87"/>
      <c r="BC703" s="87"/>
      <c r="BD703" s="87"/>
      <c r="BE703" s="88"/>
    </row>
    <row r="704" spans="1:57" s="414" customFormat="1" ht="34" customHeight="1" x14ac:dyDescent="0.2">
      <c r="A704" s="732"/>
      <c r="B704" s="646" t="s">
        <v>326</v>
      </c>
      <c r="C704" s="728" t="s">
        <v>312</v>
      </c>
      <c r="D704" s="72" t="s">
        <v>73</v>
      </c>
      <c r="E704" s="722">
        <v>80</v>
      </c>
      <c r="F704" s="744">
        <f>E704-SUM(M704:M708)</f>
        <v>-4</v>
      </c>
      <c r="G704" s="146">
        <f t="shared" si="167"/>
        <v>0</v>
      </c>
      <c r="H704" s="151">
        <f t="shared" ref="H704:H708" si="186">SUM(I704:L704)</f>
        <v>0</v>
      </c>
      <c r="I704" s="152"/>
      <c r="J704" s="152"/>
      <c r="K704" s="152"/>
      <c r="L704" s="66"/>
      <c r="M704" s="149">
        <f t="shared" si="168"/>
        <v>0</v>
      </c>
      <c r="N704" s="121"/>
      <c r="O704" s="121"/>
      <c r="P704" s="121"/>
      <c r="Q704" s="121"/>
      <c r="R704" s="122"/>
      <c r="S704" s="128"/>
      <c r="T704" s="121"/>
      <c r="U704" s="121"/>
      <c r="V704" s="77"/>
      <c r="W704" s="121"/>
      <c r="X704" s="122"/>
      <c r="Y704" s="128"/>
      <c r="Z704" s="122"/>
      <c r="AA704" s="70"/>
      <c r="AB704" s="77"/>
      <c r="AC704" s="77"/>
      <c r="AD704" s="77"/>
      <c r="AE704" s="77"/>
      <c r="AF704" s="71"/>
      <c r="AG704" s="70"/>
      <c r="AH704" s="71"/>
      <c r="AI704" s="70"/>
      <c r="AJ704" s="115">
        <f>SUM(AN704:AP704)</f>
        <v>0</v>
      </c>
      <c r="AK704" s="70" t="s">
        <v>74</v>
      </c>
      <c r="AL704" s="77" t="s">
        <v>74</v>
      </c>
      <c r="AM704" s="71" t="s">
        <v>74</v>
      </c>
      <c r="AN704" s="70"/>
      <c r="AO704" s="77"/>
      <c r="AP704" s="71"/>
      <c r="AQ704" s="67" t="s">
        <v>74</v>
      </c>
      <c r="AR704" s="68" t="s">
        <v>74</v>
      </c>
      <c r="AS704" s="68" t="s">
        <v>74</v>
      </c>
      <c r="AT704" s="68" t="s">
        <v>74</v>
      </c>
      <c r="AU704" s="69" t="s">
        <v>74</v>
      </c>
      <c r="AV704" s="103">
        <f t="shared" si="177"/>
        <v>0</v>
      </c>
      <c r="AW704" s="93"/>
      <c r="AX704" s="93"/>
      <c r="AY704" s="93"/>
      <c r="AZ704" s="93"/>
      <c r="BA704" s="93"/>
      <c r="BB704" s="93"/>
      <c r="BC704" s="93"/>
      <c r="BD704" s="93"/>
      <c r="BE704" s="78"/>
    </row>
    <row r="705" spans="1:57" s="414" customFormat="1" ht="34" customHeight="1" x14ac:dyDescent="0.2">
      <c r="A705" s="732"/>
      <c r="B705" s="647"/>
      <c r="C705" s="729"/>
      <c r="D705" s="73" t="s">
        <v>75</v>
      </c>
      <c r="E705" s="723"/>
      <c r="F705" s="726"/>
      <c r="G705" s="147">
        <f t="shared" si="167"/>
        <v>0</v>
      </c>
      <c r="H705" s="153">
        <f t="shared" si="186"/>
        <v>0</v>
      </c>
      <c r="I705" s="150"/>
      <c r="J705" s="150"/>
      <c r="K705" s="150"/>
      <c r="L705" s="154"/>
      <c r="M705" s="79">
        <f t="shared" si="168"/>
        <v>0</v>
      </c>
      <c r="N705" s="80"/>
      <c r="O705" s="80"/>
      <c r="P705" s="80"/>
      <c r="Q705" s="80"/>
      <c r="R705" s="124"/>
      <c r="S705" s="129"/>
      <c r="T705" s="54"/>
      <c r="U705" s="54"/>
      <c r="V705" s="80"/>
      <c r="W705" s="80"/>
      <c r="X705" s="124"/>
      <c r="Y705" s="131"/>
      <c r="Z705" s="127"/>
      <c r="AA705" s="134"/>
      <c r="AB705" s="56"/>
      <c r="AC705" s="56"/>
      <c r="AD705" s="56"/>
      <c r="AE705" s="56"/>
      <c r="AF705" s="135"/>
      <c r="AG705" s="136"/>
      <c r="AH705" s="55"/>
      <c r="AI705" s="136"/>
      <c r="AJ705" s="116">
        <f>SUM(AN705:AP705)</f>
        <v>0</v>
      </c>
      <c r="AK705" s="136" t="s">
        <v>76</v>
      </c>
      <c r="AL705" s="54" t="s">
        <v>76</v>
      </c>
      <c r="AM705" s="55" t="s">
        <v>76</v>
      </c>
      <c r="AN705" s="136"/>
      <c r="AO705" s="54"/>
      <c r="AP705" s="55"/>
      <c r="AQ705" s="82" t="s">
        <v>74</v>
      </c>
      <c r="AR705" s="54" t="s">
        <v>74</v>
      </c>
      <c r="AS705" s="54" t="s">
        <v>74</v>
      </c>
      <c r="AT705" s="54" t="s">
        <v>74</v>
      </c>
      <c r="AU705" s="58" t="s">
        <v>74</v>
      </c>
      <c r="AV705" s="83">
        <f t="shared" si="177"/>
        <v>0</v>
      </c>
      <c r="AW705" s="80"/>
      <c r="AX705" s="80"/>
      <c r="AY705" s="80"/>
      <c r="AZ705" s="80"/>
      <c r="BA705" s="80"/>
      <c r="BB705" s="80"/>
      <c r="BC705" s="80"/>
      <c r="BD705" s="80"/>
      <c r="BE705" s="81"/>
    </row>
    <row r="706" spans="1:57" s="414" customFormat="1" ht="34" customHeight="1" x14ac:dyDescent="0.2">
      <c r="A706" s="732"/>
      <c r="B706" s="647"/>
      <c r="C706" s="729"/>
      <c r="D706" s="73" t="s">
        <v>77</v>
      </c>
      <c r="E706" s="723"/>
      <c r="F706" s="726"/>
      <c r="G706" s="147">
        <f t="shared" si="167"/>
        <v>0</v>
      </c>
      <c r="H706" s="153">
        <f t="shared" si="186"/>
        <v>0</v>
      </c>
      <c r="I706" s="150"/>
      <c r="J706" s="150"/>
      <c r="K706" s="150"/>
      <c r="L706" s="154"/>
      <c r="M706" s="79">
        <f t="shared" si="168"/>
        <v>0</v>
      </c>
      <c r="N706" s="80"/>
      <c r="O706" s="80"/>
      <c r="P706" s="80"/>
      <c r="Q706" s="84"/>
      <c r="R706" s="124"/>
      <c r="S706" s="129"/>
      <c r="T706" s="80"/>
      <c r="U706" s="80"/>
      <c r="V706" s="80"/>
      <c r="W706" s="80"/>
      <c r="X706" s="124"/>
      <c r="Y706" s="131"/>
      <c r="Z706" s="127"/>
      <c r="AA706" s="134"/>
      <c r="AB706" s="56"/>
      <c r="AC706" s="56"/>
      <c r="AD706" s="56"/>
      <c r="AE706" s="56"/>
      <c r="AF706" s="135"/>
      <c r="AG706" s="136"/>
      <c r="AH706" s="55"/>
      <c r="AI706" s="136"/>
      <c r="AJ706" s="116">
        <f>SUM(AK706:AM706)</f>
        <v>0</v>
      </c>
      <c r="AK706" s="136"/>
      <c r="AL706" s="54"/>
      <c r="AM706" s="55"/>
      <c r="AN706" s="136" t="s">
        <v>74</v>
      </c>
      <c r="AO706" s="54" t="s">
        <v>74</v>
      </c>
      <c r="AP706" s="55" t="s">
        <v>74</v>
      </c>
      <c r="AQ706" s="82" t="s">
        <v>74</v>
      </c>
      <c r="AR706" s="54" t="s">
        <v>74</v>
      </c>
      <c r="AS706" s="54" t="s">
        <v>74</v>
      </c>
      <c r="AT706" s="54" t="s">
        <v>74</v>
      </c>
      <c r="AU706" s="58" t="s">
        <v>74</v>
      </c>
      <c r="AV706" s="83">
        <f t="shared" si="177"/>
        <v>0</v>
      </c>
      <c r="AW706" s="80"/>
      <c r="AX706" s="80"/>
      <c r="AY706" s="80"/>
      <c r="AZ706" s="80"/>
      <c r="BA706" s="80"/>
      <c r="BB706" s="80"/>
      <c r="BC706" s="80"/>
      <c r="BD706" s="80"/>
      <c r="BE706" s="81"/>
    </row>
    <row r="707" spans="1:57" s="414" customFormat="1" ht="34" customHeight="1" x14ac:dyDescent="0.2">
      <c r="A707" s="732"/>
      <c r="B707" s="647"/>
      <c r="C707" s="729"/>
      <c r="D707" s="73" t="s">
        <v>78</v>
      </c>
      <c r="E707" s="723"/>
      <c r="F707" s="726"/>
      <c r="G707" s="147">
        <f t="shared" si="167"/>
        <v>84</v>
      </c>
      <c r="H707" s="153">
        <v>1</v>
      </c>
      <c r="I707" s="150">
        <v>1</v>
      </c>
      <c r="J707" s="150"/>
      <c r="K707" s="150"/>
      <c r="L707" s="154"/>
      <c r="M707" s="79">
        <f t="shared" si="168"/>
        <v>84</v>
      </c>
      <c r="N707" s="80">
        <v>0</v>
      </c>
      <c r="O707" s="80">
        <v>0</v>
      </c>
      <c r="P707" s="80">
        <v>0</v>
      </c>
      <c r="Q707" s="80">
        <v>0</v>
      </c>
      <c r="R707" s="124">
        <v>84</v>
      </c>
      <c r="S707" s="129">
        <v>5</v>
      </c>
      <c r="T707" s="80">
        <v>0</v>
      </c>
      <c r="U707" s="80">
        <v>0</v>
      </c>
      <c r="V707" s="80">
        <v>74</v>
      </c>
      <c r="W707" s="80">
        <v>5</v>
      </c>
      <c r="X707" s="124">
        <v>0</v>
      </c>
      <c r="Y707" s="131">
        <v>67</v>
      </c>
      <c r="Z707" s="127">
        <v>17</v>
      </c>
      <c r="AA707" s="134"/>
      <c r="AB707" s="56">
        <v>13</v>
      </c>
      <c r="AC707" s="56">
        <v>11</v>
      </c>
      <c r="AD707" s="56">
        <v>7</v>
      </c>
      <c r="AE707" s="56">
        <v>79</v>
      </c>
      <c r="AF707" s="135">
        <v>9</v>
      </c>
      <c r="AG707" s="136">
        <v>36</v>
      </c>
      <c r="AH707" s="55">
        <v>16</v>
      </c>
      <c r="AI707" s="136">
        <v>95</v>
      </c>
      <c r="AJ707" s="116">
        <f>SUM(AQ707:AU707)</f>
        <v>83</v>
      </c>
      <c r="AK707" s="136" t="s">
        <v>76</v>
      </c>
      <c r="AL707" s="54" t="s">
        <v>76</v>
      </c>
      <c r="AM707" s="55" t="s">
        <v>76</v>
      </c>
      <c r="AN707" s="136" t="s">
        <v>74</v>
      </c>
      <c r="AO707" s="54" t="s">
        <v>74</v>
      </c>
      <c r="AP707" s="55" t="s">
        <v>74</v>
      </c>
      <c r="AQ707" s="142">
        <v>12</v>
      </c>
      <c r="AR707" s="62">
        <v>15</v>
      </c>
      <c r="AS707" s="62">
        <v>38</v>
      </c>
      <c r="AT707" s="62">
        <v>10</v>
      </c>
      <c r="AU707" s="64">
        <v>8</v>
      </c>
      <c r="AV707" s="83">
        <f t="shared" si="177"/>
        <v>0</v>
      </c>
      <c r="AW707" s="80"/>
      <c r="AX707" s="80"/>
      <c r="AY707" s="80"/>
      <c r="AZ707" s="80"/>
      <c r="BA707" s="80"/>
      <c r="BB707" s="80"/>
      <c r="BC707" s="80"/>
      <c r="BD707" s="80"/>
      <c r="BE707" s="81"/>
    </row>
    <row r="708" spans="1:57" s="414" customFormat="1" ht="34" customHeight="1" thickBot="1" x14ac:dyDescent="0.25">
      <c r="A708" s="733"/>
      <c r="B708" s="648"/>
      <c r="C708" s="730"/>
      <c r="D708" s="76" t="s">
        <v>79</v>
      </c>
      <c r="E708" s="725"/>
      <c r="F708" s="745"/>
      <c r="G708" s="148">
        <f t="shared" si="167"/>
        <v>0</v>
      </c>
      <c r="H708" s="155">
        <f t="shared" si="186"/>
        <v>0</v>
      </c>
      <c r="I708" s="156"/>
      <c r="J708" s="156"/>
      <c r="K708" s="156"/>
      <c r="L708" s="157"/>
      <c r="M708" s="85">
        <f t="shared" si="168"/>
        <v>0</v>
      </c>
      <c r="N708" s="86"/>
      <c r="O708" s="86"/>
      <c r="P708" s="86"/>
      <c r="Q708" s="86"/>
      <c r="R708" s="125"/>
      <c r="S708" s="130"/>
      <c r="T708" s="87"/>
      <c r="U708" s="87"/>
      <c r="V708" s="87"/>
      <c r="W708" s="87"/>
      <c r="X708" s="126"/>
      <c r="Y708" s="129"/>
      <c r="Z708" s="124"/>
      <c r="AA708" s="136"/>
      <c r="AB708" s="54"/>
      <c r="AC708" s="54"/>
      <c r="AD708" s="54"/>
      <c r="AE708" s="54"/>
      <c r="AF708" s="55"/>
      <c r="AG708" s="139"/>
      <c r="AH708" s="140"/>
      <c r="AI708" s="137"/>
      <c r="AJ708" s="117">
        <f>SUM(AQ708:AU708)</f>
        <v>0</v>
      </c>
      <c r="AK708" s="137" t="s">
        <v>74</v>
      </c>
      <c r="AL708" s="90" t="s">
        <v>74</v>
      </c>
      <c r="AM708" s="138" t="s">
        <v>74</v>
      </c>
      <c r="AN708" s="137" t="s">
        <v>74</v>
      </c>
      <c r="AO708" s="90" t="s">
        <v>76</v>
      </c>
      <c r="AP708" s="138" t="s">
        <v>76</v>
      </c>
      <c r="AQ708" s="89"/>
      <c r="AR708" s="90"/>
      <c r="AS708" s="90"/>
      <c r="AT708" s="90"/>
      <c r="AU708" s="91"/>
      <c r="AV708" s="92">
        <f t="shared" si="177"/>
        <v>0</v>
      </c>
      <c r="AW708" s="87"/>
      <c r="AX708" s="87"/>
      <c r="AY708" s="87"/>
      <c r="AZ708" s="87"/>
      <c r="BA708" s="87"/>
      <c r="BB708" s="87"/>
      <c r="BC708" s="87"/>
      <c r="BD708" s="87"/>
      <c r="BE708" s="88"/>
    </row>
    <row r="709" spans="1:57" s="414" customFormat="1" ht="34" customHeight="1" x14ac:dyDescent="0.2">
      <c r="A709" s="639" t="s">
        <v>338</v>
      </c>
      <c r="B709" s="623" t="s">
        <v>327</v>
      </c>
      <c r="C709" s="630" t="s">
        <v>328</v>
      </c>
      <c r="D709" s="72" t="s">
        <v>73</v>
      </c>
      <c r="E709" s="633">
        <v>191</v>
      </c>
      <c r="F709" s="636">
        <f>E709-SUM(M709:M713)</f>
        <v>3</v>
      </c>
      <c r="G709" s="146">
        <f t="shared" si="167"/>
        <v>37</v>
      </c>
      <c r="H709" s="151">
        <f>SUM(I709:L709)</f>
        <v>2</v>
      </c>
      <c r="I709" s="152"/>
      <c r="J709" s="152">
        <v>2</v>
      </c>
      <c r="K709" s="152"/>
      <c r="L709" s="66"/>
      <c r="M709" s="149">
        <f t="shared" si="168"/>
        <v>37</v>
      </c>
      <c r="N709" s="121">
        <v>37</v>
      </c>
      <c r="O709" s="121"/>
      <c r="P709" s="121"/>
      <c r="Q709" s="121"/>
      <c r="R709" s="122"/>
      <c r="S709" s="128">
        <v>2</v>
      </c>
      <c r="T709" s="121"/>
      <c r="U709" s="121"/>
      <c r="V709" s="77">
        <v>35</v>
      </c>
      <c r="W709" s="121"/>
      <c r="X709" s="122"/>
      <c r="Y709" s="128">
        <v>35</v>
      </c>
      <c r="Z709" s="122">
        <v>2</v>
      </c>
      <c r="AA709" s="70"/>
      <c r="AB709" s="77">
        <v>13</v>
      </c>
      <c r="AC709" s="77">
        <v>13</v>
      </c>
      <c r="AD709" s="77">
        <v>2</v>
      </c>
      <c r="AE709" s="77">
        <v>27</v>
      </c>
      <c r="AF709" s="71">
        <v>2</v>
      </c>
      <c r="AG709" s="70">
        <v>40</v>
      </c>
      <c r="AH709" s="71">
        <v>20</v>
      </c>
      <c r="AI709" s="70">
        <v>10</v>
      </c>
      <c r="AJ709" s="115">
        <f>SUM(AN709:AP709)</f>
        <v>37</v>
      </c>
      <c r="AK709" s="70" t="s">
        <v>74</v>
      </c>
      <c r="AL709" s="77" t="s">
        <v>74</v>
      </c>
      <c r="AM709" s="71" t="s">
        <v>74</v>
      </c>
      <c r="AN709" s="70"/>
      <c r="AO709" s="77">
        <v>37</v>
      </c>
      <c r="AP709" s="71"/>
      <c r="AQ709" s="67" t="s">
        <v>74</v>
      </c>
      <c r="AR709" s="68" t="s">
        <v>74</v>
      </c>
      <c r="AS709" s="68" t="s">
        <v>74</v>
      </c>
      <c r="AT709" s="68" t="s">
        <v>74</v>
      </c>
      <c r="AU709" s="69" t="s">
        <v>74</v>
      </c>
      <c r="AV709" s="103">
        <f>SUM(AW709:BE709)</f>
        <v>0</v>
      </c>
      <c r="AW709" s="93"/>
      <c r="AX709" s="93"/>
      <c r="AY709" s="93"/>
      <c r="AZ709" s="93"/>
      <c r="BA709" s="93"/>
      <c r="BB709" s="93"/>
      <c r="BC709" s="93"/>
      <c r="BD709" s="93"/>
      <c r="BE709" s="78"/>
    </row>
    <row r="710" spans="1:57" s="414" customFormat="1" ht="34" customHeight="1" x14ac:dyDescent="0.2">
      <c r="A710" s="640"/>
      <c r="B710" s="624"/>
      <c r="C710" s="631"/>
      <c r="D710" s="73" t="s">
        <v>75</v>
      </c>
      <c r="E710" s="634"/>
      <c r="F710" s="637"/>
      <c r="G710" s="147">
        <f t="shared" si="167"/>
        <v>0</v>
      </c>
      <c r="H710" s="153">
        <f>SUM(I710:L710)</f>
        <v>0</v>
      </c>
      <c r="I710" s="150"/>
      <c r="J710" s="150"/>
      <c r="K710" s="150"/>
      <c r="L710" s="154"/>
      <c r="M710" s="79">
        <f t="shared" si="168"/>
        <v>0</v>
      </c>
      <c r="N710" s="80"/>
      <c r="O710" s="80"/>
      <c r="P710" s="80"/>
      <c r="Q710" s="80"/>
      <c r="R710" s="124"/>
      <c r="S710" s="129"/>
      <c r="T710" s="54"/>
      <c r="U710" s="54"/>
      <c r="V710" s="80" t="s">
        <v>329</v>
      </c>
      <c r="W710" s="80"/>
      <c r="X710" s="124"/>
      <c r="Y710" s="131"/>
      <c r="Z710" s="127"/>
      <c r="AA710" s="134"/>
      <c r="AB710" s="56"/>
      <c r="AC710" s="56"/>
      <c r="AD710" s="56"/>
      <c r="AE710" s="56"/>
      <c r="AF710" s="135"/>
      <c r="AG710" s="136"/>
      <c r="AH710" s="55"/>
      <c r="AI710" s="136"/>
      <c r="AJ710" s="116">
        <f>SUM(AN710:AP710)</f>
        <v>0</v>
      </c>
      <c r="AK710" s="136" t="s">
        <v>76</v>
      </c>
      <c r="AL710" s="54" t="s">
        <v>76</v>
      </c>
      <c r="AM710" s="55" t="s">
        <v>76</v>
      </c>
      <c r="AN710" s="136"/>
      <c r="AO710" s="54"/>
      <c r="AP710" s="55"/>
      <c r="AQ710" s="82" t="s">
        <v>74</v>
      </c>
      <c r="AR710" s="54" t="s">
        <v>74</v>
      </c>
      <c r="AS710" s="54" t="s">
        <v>74</v>
      </c>
      <c r="AT710" s="54" t="s">
        <v>74</v>
      </c>
      <c r="AU710" s="58" t="s">
        <v>74</v>
      </c>
      <c r="AV710" s="83">
        <f t="shared" ref="AV710:AV723" si="187">SUM(AW710:BE710)</f>
        <v>0</v>
      </c>
      <c r="AW710" s="80"/>
      <c r="AX710" s="80"/>
      <c r="AY710" s="80"/>
      <c r="AZ710" s="80"/>
      <c r="BA710" s="80"/>
      <c r="BB710" s="80"/>
      <c r="BC710" s="80"/>
      <c r="BD710" s="80"/>
      <c r="BE710" s="81"/>
    </row>
    <row r="711" spans="1:57" s="414" customFormat="1" ht="34" customHeight="1" x14ac:dyDescent="0.2">
      <c r="A711" s="640"/>
      <c r="B711" s="624"/>
      <c r="C711" s="631"/>
      <c r="D711" s="73" t="s">
        <v>77</v>
      </c>
      <c r="E711" s="634"/>
      <c r="F711" s="637"/>
      <c r="G711" s="147">
        <f t="shared" si="167"/>
        <v>6</v>
      </c>
      <c r="H711" s="153">
        <f t="shared" ref="H711:H717" si="188">SUM(I711:L711)</f>
        <v>0</v>
      </c>
      <c r="I711" s="150"/>
      <c r="J711" s="150"/>
      <c r="K711" s="150"/>
      <c r="L711" s="154"/>
      <c r="M711" s="79">
        <f t="shared" si="168"/>
        <v>6</v>
      </c>
      <c r="N711" s="80"/>
      <c r="O711" s="80">
        <v>6</v>
      </c>
      <c r="P711" s="80"/>
      <c r="Q711" s="84"/>
      <c r="R711" s="124"/>
      <c r="S711" s="129"/>
      <c r="T711" s="80"/>
      <c r="U711" s="80">
        <v>6</v>
      </c>
      <c r="V711" s="80"/>
      <c r="W711" s="80"/>
      <c r="X711" s="124"/>
      <c r="Y711" s="131">
        <v>6</v>
      </c>
      <c r="Z711" s="127">
        <v>0</v>
      </c>
      <c r="AA711" s="134"/>
      <c r="AB711" s="56">
        <v>2</v>
      </c>
      <c r="AC711" s="56">
        <v>2</v>
      </c>
      <c r="AD711" s="56"/>
      <c r="AE711" s="56">
        <v>1</v>
      </c>
      <c r="AF711" s="135"/>
      <c r="AG711" s="136">
        <v>48</v>
      </c>
      <c r="AH711" s="55">
        <v>20</v>
      </c>
      <c r="AI711" s="892">
        <v>74.66</v>
      </c>
      <c r="AJ711" s="116">
        <f>SUM(AK711:AM711)</f>
        <v>6</v>
      </c>
      <c r="AK711" s="136">
        <v>4</v>
      </c>
      <c r="AL711" s="54">
        <v>2</v>
      </c>
      <c r="AM711" s="55"/>
      <c r="AN711" s="136" t="s">
        <v>74</v>
      </c>
      <c r="AO711" s="54" t="s">
        <v>74</v>
      </c>
      <c r="AP711" s="55" t="s">
        <v>74</v>
      </c>
      <c r="AQ711" s="82" t="s">
        <v>74</v>
      </c>
      <c r="AR711" s="54" t="s">
        <v>74</v>
      </c>
      <c r="AS711" s="54" t="s">
        <v>74</v>
      </c>
      <c r="AT711" s="54" t="s">
        <v>74</v>
      </c>
      <c r="AU711" s="58" t="s">
        <v>74</v>
      </c>
      <c r="AV711" s="83">
        <f t="shared" si="187"/>
        <v>0</v>
      </c>
      <c r="AW711" s="80"/>
      <c r="AX711" s="80"/>
      <c r="AY711" s="80"/>
      <c r="AZ711" s="80"/>
      <c r="BA711" s="80"/>
      <c r="BB711" s="80"/>
      <c r="BC711" s="80"/>
      <c r="BD711" s="80"/>
      <c r="BE711" s="81"/>
    </row>
    <row r="712" spans="1:57" s="414" customFormat="1" ht="34" customHeight="1" x14ac:dyDescent="0.2">
      <c r="A712" s="640"/>
      <c r="B712" s="624"/>
      <c r="C712" s="631"/>
      <c r="D712" s="73" t="s">
        <v>78</v>
      </c>
      <c r="E712" s="634"/>
      <c r="F712" s="637"/>
      <c r="G712" s="147">
        <f t="shared" si="167"/>
        <v>147</v>
      </c>
      <c r="H712" s="153">
        <f t="shared" si="188"/>
        <v>4</v>
      </c>
      <c r="I712" s="150"/>
      <c r="J712" s="150">
        <v>4</v>
      </c>
      <c r="K712" s="150"/>
      <c r="L712" s="154"/>
      <c r="M712" s="79">
        <f t="shared" si="168"/>
        <v>145</v>
      </c>
      <c r="N712" s="80">
        <v>145</v>
      </c>
      <c r="O712" s="80"/>
      <c r="P712" s="80"/>
      <c r="Q712" s="80"/>
      <c r="R712" s="124"/>
      <c r="S712" s="129">
        <v>11</v>
      </c>
      <c r="T712" s="80"/>
      <c r="U712" s="80"/>
      <c r="V712" s="80">
        <v>133</v>
      </c>
      <c r="W712" s="80">
        <v>1</v>
      </c>
      <c r="X712" s="124"/>
      <c r="Y712" s="131">
        <v>123</v>
      </c>
      <c r="Z712" s="127">
        <v>22</v>
      </c>
      <c r="AA712" s="134"/>
      <c r="AB712" s="56">
        <v>43</v>
      </c>
      <c r="AC712" s="56">
        <v>43</v>
      </c>
      <c r="AD712" s="56">
        <v>7</v>
      </c>
      <c r="AE712" s="56">
        <v>65</v>
      </c>
      <c r="AF712" s="135">
        <v>7</v>
      </c>
      <c r="AG712" s="136">
        <v>38</v>
      </c>
      <c r="AH712" s="55">
        <v>19</v>
      </c>
      <c r="AI712" s="136">
        <v>100</v>
      </c>
      <c r="AJ712" s="116">
        <f>SUM(AQ712:AU712)</f>
        <v>145</v>
      </c>
      <c r="AK712" s="136" t="s">
        <v>76</v>
      </c>
      <c r="AL712" s="54" t="s">
        <v>76</v>
      </c>
      <c r="AM712" s="55" t="s">
        <v>76</v>
      </c>
      <c r="AN712" s="136" t="s">
        <v>74</v>
      </c>
      <c r="AO712" s="54" t="s">
        <v>74</v>
      </c>
      <c r="AP712" s="55" t="s">
        <v>74</v>
      </c>
      <c r="AQ712" s="142">
        <v>9</v>
      </c>
      <c r="AR712" s="62">
        <v>13</v>
      </c>
      <c r="AS712" s="62">
        <v>115</v>
      </c>
      <c r="AT712" s="62">
        <v>8</v>
      </c>
      <c r="AU712" s="64"/>
      <c r="AV712" s="83">
        <f t="shared" si="187"/>
        <v>2</v>
      </c>
      <c r="AW712" s="80"/>
      <c r="AX712" s="80"/>
      <c r="AY712" s="80"/>
      <c r="AZ712" s="80"/>
      <c r="BA712" s="80">
        <v>1</v>
      </c>
      <c r="BB712" s="80"/>
      <c r="BC712" s="80">
        <v>1</v>
      </c>
      <c r="BD712" s="80"/>
      <c r="BE712" s="81"/>
    </row>
    <row r="713" spans="1:57" s="414" customFormat="1" ht="34" customHeight="1" thickBot="1" x14ac:dyDescent="0.25">
      <c r="A713" s="640"/>
      <c r="B713" s="642"/>
      <c r="C713" s="643"/>
      <c r="D713" s="75" t="s">
        <v>79</v>
      </c>
      <c r="E713" s="635"/>
      <c r="F713" s="638"/>
      <c r="G713" s="148">
        <f t="shared" si="167"/>
        <v>0</v>
      </c>
      <c r="H713" s="155">
        <f t="shared" si="188"/>
        <v>0</v>
      </c>
      <c r="I713" s="156"/>
      <c r="J713" s="156"/>
      <c r="K713" s="156"/>
      <c r="L713" s="157"/>
      <c r="M713" s="85">
        <f t="shared" si="168"/>
        <v>0</v>
      </c>
      <c r="N713" s="86"/>
      <c r="O713" s="86"/>
      <c r="P713" s="86"/>
      <c r="Q713" s="86"/>
      <c r="R713" s="125"/>
      <c r="S713" s="130"/>
      <c r="T713" s="87"/>
      <c r="U713" s="87"/>
      <c r="V713" s="87"/>
      <c r="W713" s="87"/>
      <c r="X713" s="126"/>
      <c r="Y713" s="129"/>
      <c r="Z713" s="124"/>
      <c r="AA713" s="136"/>
      <c r="AB713" s="54"/>
      <c r="AC713" s="54"/>
      <c r="AD713" s="54"/>
      <c r="AE713" s="54"/>
      <c r="AF713" s="55"/>
      <c r="AG713" s="139"/>
      <c r="AH713" s="140"/>
      <c r="AI713" s="137"/>
      <c r="AJ713" s="117">
        <f>SUM(AQ713:AU713)</f>
        <v>0</v>
      </c>
      <c r="AK713" s="137" t="s">
        <v>74</v>
      </c>
      <c r="AL713" s="90" t="s">
        <v>74</v>
      </c>
      <c r="AM713" s="138" t="s">
        <v>74</v>
      </c>
      <c r="AN713" s="137" t="s">
        <v>74</v>
      </c>
      <c r="AO713" s="90" t="s">
        <v>76</v>
      </c>
      <c r="AP713" s="138" t="s">
        <v>76</v>
      </c>
      <c r="AQ713" s="89"/>
      <c r="AR713" s="90"/>
      <c r="AS713" s="90"/>
      <c r="AT713" s="90"/>
      <c r="AU713" s="91"/>
      <c r="AV713" s="92">
        <f t="shared" si="187"/>
        <v>0</v>
      </c>
      <c r="AW713" s="87"/>
      <c r="AX713" s="87"/>
      <c r="AY713" s="87"/>
      <c r="AZ713" s="87"/>
      <c r="BA713" s="87"/>
      <c r="BB713" s="87"/>
      <c r="BC713" s="87"/>
      <c r="BD713" s="87"/>
      <c r="BE713" s="88"/>
    </row>
    <row r="714" spans="1:57" s="414" customFormat="1" ht="34" customHeight="1" x14ac:dyDescent="0.2">
      <c r="A714" s="640"/>
      <c r="B714" s="623" t="s">
        <v>330</v>
      </c>
      <c r="C714" s="630" t="s">
        <v>331</v>
      </c>
      <c r="D714" s="72" t="s">
        <v>73</v>
      </c>
      <c r="E714" s="633">
        <v>25</v>
      </c>
      <c r="F714" s="636">
        <f>E714-SUM(M714:M718)</f>
        <v>6</v>
      </c>
      <c r="G714" s="146">
        <f t="shared" ref="G714:G777" si="189">SUM(M714,AV714)</f>
        <v>0</v>
      </c>
      <c r="H714" s="151">
        <f t="shared" si="188"/>
        <v>0</v>
      </c>
      <c r="I714" s="152"/>
      <c r="J714" s="152"/>
      <c r="K714" s="152"/>
      <c r="L714" s="66"/>
      <c r="M714" s="149">
        <f t="shared" ref="M714:M777" si="190">IF(AND(SUM(N714:R714)=SUM(Y714:Z714),SUM(S714:X714)=SUM(Y714:Z714)),SUM(N714:R714),"ПЕРЕВІРТЕ ПРАВИЛЬНІСТЬ ДАНИХ")</f>
        <v>0</v>
      </c>
      <c r="N714" s="121"/>
      <c r="O714" s="121"/>
      <c r="P714" s="121"/>
      <c r="Q714" s="121"/>
      <c r="R714" s="122"/>
      <c r="S714" s="128"/>
      <c r="T714" s="121"/>
      <c r="U714" s="121"/>
      <c r="V714" s="77"/>
      <c r="W714" s="121"/>
      <c r="X714" s="122"/>
      <c r="Y714" s="128"/>
      <c r="Z714" s="122"/>
      <c r="AA714" s="70"/>
      <c r="AB714" s="77"/>
      <c r="AC714" s="77"/>
      <c r="AD714" s="77"/>
      <c r="AE714" s="77"/>
      <c r="AF714" s="71"/>
      <c r="AG714" s="70"/>
      <c r="AH714" s="71"/>
      <c r="AI714" s="70"/>
      <c r="AJ714" s="115">
        <f>SUM(AN714:AP714)</f>
        <v>0</v>
      </c>
      <c r="AK714" s="70" t="s">
        <v>74</v>
      </c>
      <c r="AL714" s="77" t="s">
        <v>74</v>
      </c>
      <c r="AM714" s="71" t="s">
        <v>74</v>
      </c>
      <c r="AN714" s="70"/>
      <c r="AO714" s="77"/>
      <c r="AP714" s="71"/>
      <c r="AQ714" s="67" t="s">
        <v>74</v>
      </c>
      <c r="AR714" s="68" t="s">
        <v>74</v>
      </c>
      <c r="AS714" s="68" t="s">
        <v>74</v>
      </c>
      <c r="AT714" s="68" t="s">
        <v>74</v>
      </c>
      <c r="AU714" s="69" t="s">
        <v>74</v>
      </c>
      <c r="AV714" s="103">
        <f t="shared" si="187"/>
        <v>0</v>
      </c>
      <c r="AW714" s="93"/>
      <c r="AX714" s="93"/>
      <c r="AY714" s="93"/>
      <c r="AZ714" s="93"/>
      <c r="BA714" s="93"/>
      <c r="BB714" s="93"/>
      <c r="BC714" s="93"/>
      <c r="BD714" s="93"/>
      <c r="BE714" s="78"/>
    </row>
    <row r="715" spans="1:57" s="414" customFormat="1" ht="34" customHeight="1" x14ac:dyDescent="0.2">
      <c r="A715" s="640"/>
      <c r="B715" s="624"/>
      <c r="C715" s="631"/>
      <c r="D715" s="73" t="s">
        <v>75</v>
      </c>
      <c r="E715" s="634"/>
      <c r="F715" s="637"/>
      <c r="G715" s="147">
        <f t="shared" si="189"/>
        <v>0</v>
      </c>
      <c r="H715" s="153">
        <f t="shared" si="188"/>
        <v>0</v>
      </c>
      <c r="I715" s="150"/>
      <c r="J715" s="150"/>
      <c r="K715" s="150"/>
      <c r="L715" s="154"/>
      <c r="M715" s="79">
        <f t="shared" si="190"/>
        <v>0</v>
      </c>
      <c r="N715" s="80"/>
      <c r="O715" s="80"/>
      <c r="P715" s="80"/>
      <c r="Q715" s="80"/>
      <c r="R715" s="124"/>
      <c r="S715" s="129"/>
      <c r="T715" s="54"/>
      <c r="U715" s="54"/>
      <c r="V715" s="80"/>
      <c r="W715" s="80"/>
      <c r="X715" s="124"/>
      <c r="Y715" s="131"/>
      <c r="Z715" s="127"/>
      <c r="AA715" s="134"/>
      <c r="AB715" s="56"/>
      <c r="AC715" s="56"/>
      <c r="AD715" s="56"/>
      <c r="AE715" s="56"/>
      <c r="AF715" s="135"/>
      <c r="AG715" s="136"/>
      <c r="AH715" s="55"/>
      <c r="AI715" s="136"/>
      <c r="AJ715" s="116">
        <f>SUM(AN715:AP715)</f>
        <v>0</v>
      </c>
      <c r="AK715" s="136" t="s">
        <v>76</v>
      </c>
      <c r="AL715" s="54" t="s">
        <v>76</v>
      </c>
      <c r="AM715" s="55" t="s">
        <v>76</v>
      </c>
      <c r="AN715" s="136"/>
      <c r="AO715" s="54"/>
      <c r="AP715" s="55"/>
      <c r="AQ715" s="82" t="s">
        <v>74</v>
      </c>
      <c r="AR715" s="54" t="s">
        <v>74</v>
      </c>
      <c r="AS715" s="54" t="s">
        <v>74</v>
      </c>
      <c r="AT715" s="54" t="s">
        <v>74</v>
      </c>
      <c r="AU715" s="58" t="s">
        <v>74</v>
      </c>
      <c r="AV715" s="83">
        <f t="shared" si="187"/>
        <v>0</v>
      </c>
      <c r="AW715" s="80"/>
      <c r="AX715" s="80"/>
      <c r="AY715" s="80"/>
      <c r="AZ715" s="80"/>
      <c r="BA715" s="80"/>
      <c r="BB715" s="80"/>
      <c r="BC715" s="80"/>
      <c r="BD715" s="80"/>
      <c r="BE715" s="81"/>
    </row>
    <row r="716" spans="1:57" s="414" customFormat="1" ht="34" customHeight="1" x14ac:dyDescent="0.2">
      <c r="A716" s="640"/>
      <c r="B716" s="624"/>
      <c r="C716" s="631"/>
      <c r="D716" s="73" t="s">
        <v>77</v>
      </c>
      <c r="E716" s="634"/>
      <c r="F716" s="637"/>
      <c r="G716" s="147">
        <f t="shared" si="189"/>
        <v>0</v>
      </c>
      <c r="H716" s="153">
        <f t="shared" si="188"/>
        <v>0</v>
      </c>
      <c r="I716" s="150"/>
      <c r="J716" s="150"/>
      <c r="K716" s="150"/>
      <c r="L716" s="154"/>
      <c r="M716" s="79">
        <f t="shared" si="190"/>
        <v>0</v>
      </c>
      <c r="N716" s="80"/>
      <c r="O716" s="80"/>
      <c r="P716" s="80"/>
      <c r="Q716" s="84"/>
      <c r="R716" s="124"/>
      <c r="S716" s="129"/>
      <c r="T716" s="80"/>
      <c r="U716" s="80"/>
      <c r="V716" s="80"/>
      <c r="W716" s="80"/>
      <c r="X716" s="124"/>
      <c r="Y716" s="131"/>
      <c r="Z716" s="127"/>
      <c r="AA716" s="134"/>
      <c r="AB716" s="56"/>
      <c r="AC716" s="56"/>
      <c r="AD716" s="56"/>
      <c r="AE716" s="56"/>
      <c r="AF716" s="135"/>
      <c r="AG716" s="136"/>
      <c r="AH716" s="55"/>
      <c r="AI716" s="136"/>
      <c r="AJ716" s="116">
        <f>SUM(AK716:AM716)</f>
        <v>0</v>
      </c>
      <c r="AK716" s="136"/>
      <c r="AL716" s="54"/>
      <c r="AM716" s="55"/>
      <c r="AN716" s="136" t="s">
        <v>74</v>
      </c>
      <c r="AO716" s="54" t="s">
        <v>74</v>
      </c>
      <c r="AP716" s="55" t="s">
        <v>74</v>
      </c>
      <c r="AQ716" s="82" t="s">
        <v>74</v>
      </c>
      <c r="AR716" s="54" t="s">
        <v>74</v>
      </c>
      <c r="AS716" s="54" t="s">
        <v>74</v>
      </c>
      <c r="AT716" s="54" t="s">
        <v>74</v>
      </c>
      <c r="AU716" s="58" t="s">
        <v>74</v>
      </c>
      <c r="AV716" s="83">
        <f t="shared" si="187"/>
        <v>0</v>
      </c>
      <c r="AW716" s="80"/>
      <c r="AX716" s="80"/>
      <c r="AY716" s="80"/>
      <c r="AZ716" s="80"/>
      <c r="BA716" s="80"/>
      <c r="BB716" s="80"/>
      <c r="BC716" s="80"/>
      <c r="BD716" s="80"/>
      <c r="BE716" s="81"/>
    </row>
    <row r="717" spans="1:57" s="414" customFormat="1" ht="34" customHeight="1" x14ac:dyDescent="0.2">
      <c r="A717" s="640"/>
      <c r="B717" s="624"/>
      <c r="C717" s="631"/>
      <c r="D717" s="73" t="s">
        <v>78</v>
      </c>
      <c r="E717" s="634"/>
      <c r="F717" s="637"/>
      <c r="G717" s="147">
        <f t="shared" si="189"/>
        <v>20</v>
      </c>
      <c r="H717" s="153">
        <f t="shared" si="188"/>
        <v>0</v>
      </c>
      <c r="I717" s="150"/>
      <c r="J717" s="150"/>
      <c r="K717" s="150"/>
      <c r="L717" s="154"/>
      <c r="M717" s="79">
        <f t="shared" si="190"/>
        <v>19</v>
      </c>
      <c r="N717" s="80">
        <v>19</v>
      </c>
      <c r="O717" s="80"/>
      <c r="P717" s="80"/>
      <c r="Q717" s="80"/>
      <c r="R717" s="124"/>
      <c r="S717" s="129">
        <v>2</v>
      </c>
      <c r="T717" s="80"/>
      <c r="U717" s="80"/>
      <c r="V717" s="80">
        <v>17</v>
      </c>
      <c r="W717" s="80"/>
      <c r="X717" s="124"/>
      <c r="Y717" s="131">
        <v>17</v>
      </c>
      <c r="Z717" s="127">
        <v>2</v>
      </c>
      <c r="AA717" s="134"/>
      <c r="AB717" s="56">
        <v>6</v>
      </c>
      <c r="AC717" s="56">
        <v>6</v>
      </c>
      <c r="AD717" s="56"/>
      <c r="AE717" s="56">
        <v>14</v>
      </c>
      <c r="AF717" s="135">
        <v>3</v>
      </c>
      <c r="AG717" s="136">
        <v>41</v>
      </c>
      <c r="AH717" s="55">
        <v>22</v>
      </c>
      <c r="AI717" s="136">
        <v>78</v>
      </c>
      <c r="AJ717" s="116">
        <f>SUM(AQ717:AU717)</f>
        <v>19</v>
      </c>
      <c r="AK717" s="136" t="s">
        <v>76</v>
      </c>
      <c r="AL717" s="54" t="s">
        <v>76</v>
      </c>
      <c r="AM717" s="55" t="s">
        <v>76</v>
      </c>
      <c r="AN717" s="136" t="s">
        <v>74</v>
      </c>
      <c r="AO717" s="54" t="s">
        <v>74</v>
      </c>
      <c r="AP717" s="55" t="s">
        <v>74</v>
      </c>
      <c r="AQ717" s="142"/>
      <c r="AR717" s="62">
        <v>14</v>
      </c>
      <c r="AS717" s="62">
        <v>5</v>
      </c>
      <c r="AT717" s="62"/>
      <c r="AU717" s="64"/>
      <c r="AV717" s="83">
        <f t="shared" si="187"/>
        <v>1</v>
      </c>
      <c r="AW717" s="80"/>
      <c r="AX717" s="80"/>
      <c r="AY717" s="80"/>
      <c r="AZ717" s="80"/>
      <c r="BA717" s="80"/>
      <c r="BB717" s="80"/>
      <c r="BC717" s="80"/>
      <c r="BD717" s="80"/>
      <c r="BE717" s="81">
        <v>1</v>
      </c>
    </row>
    <row r="718" spans="1:57" s="414" customFormat="1" ht="34" customHeight="1" thickBot="1" x14ac:dyDescent="0.25">
      <c r="A718" s="640"/>
      <c r="B718" s="642"/>
      <c r="C718" s="643"/>
      <c r="D718" s="75" t="s">
        <v>79</v>
      </c>
      <c r="E718" s="635"/>
      <c r="F718" s="638"/>
      <c r="G718" s="148">
        <f t="shared" si="189"/>
        <v>0</v>
      </c>
      <c r="H718" s="155">
        <f t="shared" ref="H718:H723" si="191">SUM(I718:L718)</f>
        <v>0</v>
      </c>
      <c r="I718" s="156"/>
      <c r="J718" s="156"/>
      <c r="K718" s="156"/>
      <c r="L718" s="157"/>
      <c r="M718" s="85">
        <f t="shared" si="190"/>
        <v>0</v>
      </c>
      <c r="N718" s="86"/>
      <c r="O718" s="86"/>
      <c r="P718" s="86"/>
      <c r="Q718" s="86"/>
      <c r="R718" s="125"/>
      <c r="S718" s="130"/>
      <c r="T718" s="87"/>
      <c r="U718" s="87"/>
      <c r="V718" s="87"/>
      <c r="W718" s="87"/>
      <c r="X718" s="126"/>
      <c r="Y718" s="129"/>
      <c r="Z718" s="124"/>
      <c r="AA718" s="136"/>
      <c r="AB718" s="54"/>
      <c r="AC718" s="54"/>
      <c r="AD718" s="54"/>
      <c r="AE718" s="54"/>
      <c r="AF718" s="55"/>
      <c r="AG718" s="139"/>
      <c r="AH718" s="140"/>
      <c r="AI718" s="137"/>
      <c r="AJ718" s="117">
        <f>SUM(AQ718:AU718)</f>
        <v>0</v>
      </c>
      <c r="AK718" s="137" t="s">
        <v>74</v>
      </c>
      <c r="AL718" s="90" t="s">
        <v>74</v>
      </c>
      <c r="AM718" s="138" t="s">
        <v>74</v>
      </c>
      <c r="AN718" s="137" t="s">
        <v>74</v>
      </c>
      <c r="AO718" s="90" t="s">
        <v>76</v>
      </c>
      <c r="AP718" s="138" t="s">
        <v>76</v>
      </c>
      <c r="AQ718" s="89"/>
      <c r="AR718" s="90"/>
      <c r="AS718" s="90"/>
      <c r="AT718" s="90"/>
      <c r="AU718" s="91"/>
      <c r="AV718" s="92">
        <f t="shared" si="187"/>
        <v>0</v>
      </c>
      <c r="AW718" s="87"/>
      <c r="AX718" s="87"/>
      <c r="AY718" s="87"/>
      <c r="AZ718" s="87"/>
      <c r="BA718" s="87"/>
      <c r="BB718" s="87"/>
      <c r="BC718" s="87"/>
      <c r="BD718" s="87"/>
      <c r="BE718" s="88"/>
    </row>
    <row r="719" spans="1:57" s="414" customFormat="1" ht="34" customHeight="1" x14ac:dyDescent="0.2">
      <c r="A719" s="640"/>
      <c r="B719" s="623" t="s">
        <v>332</v>
      </c>
      <c r="C719" s="630" t="s">
        <v>333</v>
      </c>
      <c r="D719" s="72" t="s">
        <v>73</v>
      </c>
      <c r="E719" s="633">
        <v>34</v>
      </c>
      <c r="F719" s="636">
        <f>E719-SUM(M719:M723)</f>
        <v>-8</v>
      </c>
      <c r="G719" s="146">
        <f t="shared" si="189"/>
        <v>0</v>
      </c>
      <c r="H719" s="151">
        <f t="shared" si="191"/>
        <v>0</v>
      </c>
      <c r="I719" s="152"/>
      <c r="J719" s="152"/>
      <c r="K719" s="152"/>
      <c r="L719" s="66"/>
      <c r="M719" s="149">
        <f t="shared" si="190"/>
        <v>0</v>
      </c>
      <c r="N719" s="121"/>
      <c r="O719" s="121"/>
      <c r="P719" s="121"/>
      <c r="Q719" s="121"/>
      <c r="R719" s="122"/>
      <c r="S719" s="128"/>
      <c r="T719" s="121"/>
      <c r="U719" s="121"/>
      <c r="V719" s="77"/>
      <c r="W719" s="121"/>
      <c r="X719" s="122"/>
      <c r="Y719" s="128"/>
      <c r="Z719" s="122"/>
      <c r="AA719" s="70"/>
      <c r="AB719" s="77"/>
      <c r="AC719" s="77"/>
      <c r="AD719" s="77"/>
      <c r="AE719" s="77"/>
      <c r="AF719" s="71"/>
      <c r="AG719" s="70"/>
      <c r="AH719" s="71"/>
      <c r="AI719" s="70"/>
      <c r="AJ719" s="115">
        <f>SUM(AN719:AP719)</f>
        <v>0</v>
      </c>
      <c r="AK719" s="70" t="s">
        <v>74</v>
      </c>
      <c r="AL719" s="77" t="s">
        <v>74</v>
      </c>
      <c r="AM719" s="71" t="s">
        <v>74</v>
      </c>
      <c r="AN719" s="70"/>
      <c r="AO719" s="77"/>
      <c r="AP719" s="71"/>
      <c r="AQ719" s="67" t="s">
        <v>74</v>
      </c>
      <c r="AR719" s="68" t="s">
        <v>74</v>
      </c>
      <c r="AS719" s="68" t="s">
        <v>74</v>
      </c>
      <c r="AT719" s="68" t="s">
        <v>74</v>
      </c>
      <c r="AU719" s="69" t="s">
        <v>74</v>
      </c>
      <c r="AV719" s="103">
        <f t="shared" si="187"/>
        <v>0</v>
      </c>
      <c r="AW719" s="93"/>
      <c r="AX719" s="93"/>
      <c r="AY719" s="93"/>
      <c r="AZ719" s="93"/>
      <c r="BA719" s="93"/>
      <c r="BB719" s="93"/>
      <c r="BC719" s="93"/>
      <c r="BD719" s="93"/>
      <c r="BE719" s="78"/>
    </row>
    <row r="720" spans="1:57" s="414" customFormat="1" ht="34" customHeight="1" x14ac:dyDescent="0.2">
      <c r="A720" s="640"/>
      <c r="B720" s="624"/>
      <c r="C720" s="631"/>
      <c r="D720" s="73" t="s">
        <v>75</v>
      </c>
      <c r="E720" s="634"/>
      <c r="F720" s="637"/>
      <c r="G720" s="147">
        <f t="shared" si="189"/>
        <v>0</v>
      </c>
      <c r="H720" s="153">
        <f t="shared" si="191"/>
        <v>0</v>
      </c>
      <c r="I720" s="150"/>
      <c r="J720" s="150"/>
      <c r="K720" s="150" t="s">
        <v>329</v>
      </c>
      <c r="L720" s="154"/>
      <c r="M720" s="79">
        <f t="shared" si="190"/>
        <v>0</v>
      </c>
      <c r="N720" s="80"/>
      <c r="O720" s="80"/>
      <c r="P720" s="80"/>
      <c r="Q720" s="80"/>
      <c r="R720" s="124"/>
      <c r="S720" s="129"/>
      <c r="T720" s="54"/>
      <c r="U720" s="54"/>
      <c r="V720" s="80"/>
      <c r="W720" s="80"/>
      <c r="X720" s="124"/>
      <c r="Y720" s="131"/>
      <c r="Z720" s="127"/>
      <c r="AA720" s="134"/>
      <c r="AB720" s="56"/>
      <c r="AC720" s="56"/>
      <c r="AD720" s="56"/>
      <c r="AE720" s="56"/>
      <c r="AF720" s="135"/>
      <c r="AG720" s="136"/>
      <c r="AH720" s="55"/>
      <c r="AI720" s="136"/>
      <c r="AJ720" s="116">
        <f>SUM(AN720:AP720)</f>
        <v>0</v>
      </c>
      <c r="AK720" s="136" t="s">
        <v>76</v>
      </c>
      <c r="AL720" s="54" t="s">
        <v>76</v>
      </c>
      <c r="AM720" s="55" t="s">
        <v>76</v>
      </c>
      <c r="AN720" s="136"/>
      <c r="AO720" s="54"/>
      <c r="AP720" s="55"/>
      <c r="AQ720" s="82" t="s">
        <v>74</v>
      </c>
      <c r="AR720" s="54" t="s">
        <v>74</v>
      </c>
      <c r="AS720" s="54" t="s">
        <v>74</v>
      </c>
      <c r="AT720" s="54" t="s">
        <v>74</v>
      </c>
      <c r="AU720" s="58" t="s">
        <v>74</v>
      </c>
      <c r="AV720" s="83">
        <f t="shared" si="187"/>
        <v>0</v>
      </c>
      <c r="AW720" s="80"/>
      <c r="AX720" s="80"/>
      <c r="AY720" s="80"/>
      <c r="AZ720" s="80"/>
      <c r="BA720" s="80"/>
      <c r="BB720" s="80"/>
      <c r="BC720" s="80"/>
      <c r="BD720" s="80"/>
      <c r="BE720" s="81"/>
    </row>
    <row r="721" spans="1:57" s="414" customFormat="1" ht="34" customHeight="1" x14ac:dyDescent="0.2">
      <c r="A721" s="640"/>
      <c r="B721" s="624"/>
      <c r="C721" s="631"/>
      <c r="D721" s="73" t="s">
        <v>77</v>
      </c>
      <c r="E721" s="634"/>
      <c r="F721" s="637"/>
      <c r="G721" s="147">
        <f t="shared" si="189"/>
        <v>0</v>
      </c>
      <c r="H721" s="153">
        <f t="shared" si="191"/>
        <v>0</v>
      </c>
      <c r="I721" s="150"/>
      <c r="J721" s="150"/>
      <c r="K721" s="150"/>
      <c r="L721" s="154"/>
      <c r="M721" s="79">
        <f t="shared" si="190"/>
        <v>0</v>
      </c>
      <c r="N721" s="80"/>
      <c r="O721" s="80"/>
      <c r="P721" s="80"/>
      <c r="Q721" s="84"/>
      <c r="R721" s="124"/>
      <c r="S721" s="129"/>
      <c r="T721" s="80"/>
      <c r="U721" s="80"/>
      <c r="V721" s="80"/>
      <c r="W721" s="80"/>
      <c r="X721" s="124"/>
      <c r="Y721" s="131"/>
      <c r="Z721" s="127"/>
      <c r="AA721" s="134"/>
      <c r="AB721" s="56"/>
      <c r="AC721" s="56"/>
      <c r="AD721" s="56"/>
      <c r="AE721" s="56"/>
      <c r="AF721" s="135"/>
      <c r="AG721" s="136"/>
      <c r="AH721" s="55"/>
      <c r="AI721" s="136"/>
      <c r="AJ721" s="116">
        <f>SUM(AK721:AM721)</f>
        <v>0</v>
      </c>
      <c r="AK721" s="136"/>
      <c r="AL721" s="54"/>
      <c r="AM721" s="55"/>
      <c r="AN721" s="136" t="s">
        <v>74</v>
      </c>
      <c r="AO721" s="54" t="s">
        <v>74</v>
      </c>
      <c r="AP721" s="55" t="s">
        <v>74</v>
      </c>
      <c r="AQ721" s="82" t="s">
        <v>74</v>
      </c>
      <c r="AR721" s="54" t="s">
        <v>74</v>
      </c>
      <c r="AS721" s="54" t="s">
        <v>74</v>
      </c>
      <c r="AT721" s="54" t="s">
        <v>74</v>
      </c>
      <c r="AU721" s="58" t="s">
        <v>74</v>
      </c>
      <c r="AV721" s="83">
        <f t="shared" si="187"/>
        <v>0</v>
      </c>
      <c r="AW721" s="80"/>
      <c r="AX721" s="80"/>
      <c r="AY721" s="80"/>
      <c r="AZ721" s="80"/>
      <c r="BA721" s="80"/>
      <c r="BB721" s="80"/>
      <c r="BC721" s="80"/>
      <c r="BD721" s="80"/>
      <c r="BE721" s="81"/>
    </row>
    <row r="722" spans="1:57" s="414" customFormat="1" ht="34" customHeight="1" x14ac:dyDescent="0.2">
      <c r="A722" s="640"/>
      <c r="B722" s="624"/>
      <c r="C722" s="631"/>
      <c r="D722" s="73" t="s">
        <v>78</v>
      </c>
      <c r="E722" s="634"/>
      <c r="F722" s="637"/>
      <c r="G722" s="147">
        <f t="shared" si="189"/>
        <v>42</v>
      </c>
      <c r="H722" s="153">
        <f t="shared" si="191"/>
        <v>0</v>
      </c>
      <c r="I722" s="150"/>
      <c r="J722" s="150"/>
      <c r="K722" s="150"/>
      <c r="L722" s="154"/>
      <c r="M722" s="79">
        <f t="shared" si="190"/>
        <v>42</v>
      </c>
      <c r="N722" s="80">
        <v>42</v>
      </c>
      <c r="O722" s="80"/>
      <c r="P722" s="80"/>
      <c r="Q722" s="80"/>
      <c r="R722" s="124"/>
      <c r="S722" s="129">
        <v>10</v>
      </c>
      <c r="T722" s="80"/>
      <c r="U722" s="80"/>
      <c r="V722" s="80">
        <v>32</v>
      </c>
      <c r="W722" s="80"/>
      <c r="X722" s="124"/>
      <c r="Y722" s="131">
        <v>41</v>
      </c>
      <c r="Z722" s="127">
        <v>1</v>
      </c>
      <c r="AA722" s="134"/>
      <c r="AB722" s="56">
        <v>16</v>
      </c>
      <c r="AC722" s="56">
        <v>16</v>
      </c>
      <c r="AD722" s="56">
        <v>6</v>
      </c>
      <c r="AE722" s="56">
        <v>41</v>
      </c>
      <c r="AF722" s="135">
        <v>3</v>
      </c>
      <c r="AG722" s="136">
        <v>38</v>
      </c>
      <c r="AH722" s="55">
        <v>17</v>
      </c>
      <c r="AI722" s="136">
        <v>103</v>
      </c>
      <c r="AJ722" s="116">
        <f>SUM(AQ722:AU722)</f>
        <v>42</v>
      </c>
      <c r="AK722" s="136" t="s">
        <v>76</v>
      </c>
      <c r="AL722" s="54" t="s">
        <v>76</v>
      </c>
      <c r="AM722" s="55" t="s">
        <v>76</v>
      </c>
      <c r="AN722" s="136" t="s">
        <v>74</v>
      </c>
      <c r="AO722" s="54" t="s">
        <v>74</v>
      </c>
      <c r="AP722" s="55" t="s">
        <v>74</v>
      </c>
      <c r="AQ722" s="142">
        <v>1</v>
      </c>
      <c r="AR722" s="62">
        <v>6</v>
      </c>
      <c r="AS722" s="62">
        <v>30</v>
      </c>
      <c r="AT722" s="62">
        <v>5</v>
      </c>
      <c r="AU722" s="64"/>
      <c r="AV722" s="83">
        <f t="shared" si="187"/>
        <v>0</v>
      </c>
      <c r="AW722" s="80"/>
      <c r="AX722" s="80"/>
      <c r="AY722" s="80"/>
      <c r="AZ722" s="80"/>
      <c r="BA722" s="80"/>
      <c r="BB722" s="80"/>
      <c r="BC722" s="80"/>
      <c r="BD722" s="80"/>
      <c r="BE722" s="81"/>
    </row>
    <row r="723" spans="1:57" s="414" customFormat="1" ht="34" customHeight="1" thickBot="1" x14ac:dyDescent="0.25">
      <c r="A723" s="640"/>
      <c r="B723" s="629"/>
      <c r="C723" s="632"/>
      <c r="D723" s="76" t="s">
        <v>79</v>
      </c>
      <c r="E723" s="635"/>
      <c r="F723" s="638"/>
      <c r="G723" s="148">
        <f t="shared" si="189"/>
        <v>0</v>
      </c>
      <c r="H723" s="155">
        <f t="shared" si="191"/>
        <v>0</v>
      </c>
      <c r="I723" s="156"/>
      <c r="J723" s="156"/>
      <c r="K723" s="156"/>
      <c r="L723" s="157"/>
      <c r="M723" s="85">
        <f t="shared" si="190"/>
        <v>0</v>
      </c>
      <c r="N723" s="86"/>
      <c r="O723" s="86"/>
      <c r="P723" s="86"/>
      <c r="Q723" s="86"/>
      <c r="R723" s="125"/>
      <c r="S723" s="130"/>
      <c r="T723" s="87"/>
      <c r="U723" s="87"/>
      <c r="V723" s="87"/>
      <c r="W723" s="87"/>
      <c r="X723" s="126"/>
      <c r="Y723" s="129"/>
      <c r="Z723" s="124"/>
      <c r="AA723" s="136"/>
      <c r="AB723" s="54"/>
      <c r="AC723" s="54"/>
      <c r="AD723" s="54"/>
      <c r="AE723" s="54"/>
      <c r="AF723" s="55"/>
      <c r="AG723" s="139"/>
      <c r="AH723" s="140"/>
      <c r="AI723" s="137"/>
      <c r="AJ723" s="117">
        <f>SUM(AQ723:AU723)</f>
        <v>0</v>
      </c>
      <c r="AK723" s="137" t="s">
        <v>74</v>
      </c>
      <c r="AL723" s="90" t="s">
        <v>74</v>
      </c>
      <c r="AM723" s="138" t="s">
        <v>74</v>
      </c>
      <c r="AN723" s="137" t="s">
        <v>74</v>
      </c>
      <c r="AO723" s="90" t="s">
        <v>76</v>
      </c>
      <c r="AP723" s="138" t="s">
        <v>76</v>
      </c>
      <c r="AQ723" s="89"/>
      <c r="AR723" s="90"/>
      <c r="AS723" s="90"/>
      <c r="AT723" s="90"/>
      <c r="AU723" s="91"/>
      <c r="AV723" s="92">
        <f t="shared" si="187"/>
        <v>0</v>
      </c>
      <c r="AW723" s="87"/>
      <c r="AX723" s="87"/>
      <c r="AY723" s="87"/>
      <c r="AZ723" s="87"/>
      <c r="BA723" s="87"/>
      <c r="BB723" s="87"/>
      <c r="BC723" s="87"/>
      <c r="BD723" s="87"/>
      <c r="BE723" s="88"/>
    </row>
    <row r="724" spans="1:57" s="414" customFormat="1" ht="34" customHeight="1" x14ac:dyDescent="0.2">
      <c r="A724" s="640"/>
      <c r="B724" s="623" t="s">
        <v>334</v>
      </c>
      <c r="C724" s="630" t="s">
        <v>335</v>
      </c>
      <c r="D724" s="72" t="s">
        <v>73</v>
      </c>
      <c r="E724" s="633">
        <v>50</v>
      </c>
      <c r="F724" s="636">
        <f>E724-SUM(M724:M728)</f>
        <v>0</v>
      </c>
      <c r="G724" s="146">
        <f t="shared" si="189"/>
        <v>0</v>
      </c>
      <c r="H724" s="151">
        <f t="shared" ref="H724:H733" si="192">SUM(I724:L724)</f>
        <v>0</v>
      </c>
      <c r="I724" s="152"/>
      <c r="J724" s="152"/>
      <c r="K724" s="152"/>
      <c r="L724" s="66"/>
      <c r="M724" s="149">
        <f t="shared" si="190"/>
        <v>0</v>
      </c>
      <c r="N724" s="121"/>
      <c r="O724" s="121"/>
      <c r="P724" s="121"/>
      <c r="Q724" s="121"/>
      <c r="R724" s="122"/>
      <c r="S724" s="128"/>
      <c r="T724" s="121"/>
      <c r="U724" s="121"/>
      <c r="V724" s="77"/>
      <c r="W724" s="121"/>
      <c r="X724" s="122"/>
      <c r="Y724" s="128"/>
      <c r="Z724" s="122"/>
      <c r="AA724" s="70"/>
      <c r="AB724" s="77"/>
      <c r="AC724" s="77"/>
      <c r="AD724" s="77"/>
      <c r="AE724" s="77"/>
      <c r="AF724" s="71"/>
      <c r="AG724" s="70"/>
      <c r="AH724" s="71"/>
      <c r="AI724" s="70"/>
      <c r="AJ724" s="115">
        <f>SUM(AN724:AP724)</f>
        <v>0</v>
      </c>
      <c r="AK724" s="70" t="s">
        <v>74</v>
      </c>
      <c r="AL724" s="77" t="s">
        <v>74</v>
      </c>
      <c r="AM724" s="71" t="s">
        <v>74</v>
      </c>
      <c r="AN724" s="70"/>
      <c r="AO724" s="77"/>
      <c r="AP724" s="71"/>
      <c r="AQ724" s="67" t="s">
        <v>74</v>
      </c>
      <c r="AR724" s="68" t="s">
        <v>74</v>
      </c>
      <c r="AS724" s="68" t="s">
        <v>74</v>
      </c>
      <c r="AT724" s="68" t="s">
        <v>74</v>
      </c>
      <c r="AU724" s="69" t="s">
        <v>74</v>
      </c>
      <c r="AV724" s="103">
        <f t="shared" ref="AV724:AV733" si="193">SUM(AW724:BE724)</f>
        <v>0</v>
      </c>
      <c r="AW724" s="93"/>
      <c r="AX724" s="93"/>
      <c r="AY724" s="93"/>
      <c r="AZ724" s="93"/>
      <c r="BA724" s="93"/>
      <c r="BB724" s="93"/>
      <c r="BC724" s="93"/>
      <c r="BD724" s="93"/>
      <c r="BE724" s="78"/>
    </row>
    <row r="725" spans="1:57" s="414" customFormat="1" ht="34" customHeight="1" x14ac:dyDescent="0.2">
      <c r="A725" s="640"/>
      <c r="B725" s="624"/>
      <c r="C725" s="631"/>
      <c r="D725" s="73" t="s">
        <v>75</v>
      </c>
      <c r="E725" s="634"/>
      <c r="F725" s="637"/>
      <c r="G725" s="147">
        <f t="shared" si="189"/>
        <v>0</v>
      </c>
      <c r="H725" s="153">
        <f t="shared" si="192"/>
        <v>0</v>
      </c>
      <c r="I725" s="150"/>
      <c r="J725" s="150"/>
      <c r="K725" s="150"/>
      <c r="L725" s="154"/>
      <c r="M725" s="79">
        <f t="shared" si="190"/>
        <v>0</v>
      </c>
      <c r="N725" s="80"/>
      <c r="O725" s="80"/>
      <c r="P725" s="80"/>
      <c r="Q725" s="80"/>
      <c r="R725" s="124"/>
      <c r="S725" s="129"/>
      <c r="T725" s="54"/>
      <c r="U725" s="54"/>
      <c r="V725" s="80"/>
      <c r="W725" s="80"/>
      <c r="X725" s="124"/>
      <c r="Y725" s="131"/>
      <c r="Z725" s="127"/>
      <c r="AA725" s="134"/>
      <c r="AB725" s="56"/>
      <c r="AC725" s="56"/>
      <c r="AD725" s="56"/>
      <c r="AE725" s="56"/>
      <c r="AF725" s="135"/>
      <c r="AG725" s="136"/>
      <c r="AH725" s="55"/>
      <c r="AI725" s="136"/>
      <c r="AJ725" s="116">
        <f>SUM(AN725:AP725)</f>
        <v>0</v>
      </c>
      <c r="AK725" s="136" t="s">
        <v>76</v>
      </c>
      <c r="AL725" s="54" t="s">
        <v>76</v>
      </c>
      <c r="AM725" s="55" t="s">
        <v>76</v>
      </c>
      <c r="AN725" s="136"/>
      <c r="AO725" s="54"/>
      <c r="AP725" s="55"/>
      <c r="AQ725" s="82" t="s">
        <v>74</v>
      </c>
      <c r="AR725" s="54" t="s">
        <v>74</v>
      </c>
      <c r="AS725" s="54" t="s">
        <v>74</v>
      </c>
      <c r="AT725" s="54" t="s">
        <v>74</v>
      </c>
      <c r="AU725" s="58" t="s">
        <v>74</v>
      </c>
      <c r="AV725" s="83">
        <f t="shared" si="193"/>
        <v>0</v>
      </c>
      <c r="AW725" s="80"/>
      <c r="AX725" s="80"/>
      <c r="AY725" s="80"/>
      <c r="AZ725" s="80"/>
      <c r="BA725" s="80"/>
      <c r="BB725" s="80"/>
      <c r="BC725" s="80"/>
      <c r="BD725" s="80"/>
      <c r="BE725" s="81"/>
    </row>
    <row r="726" spans="1:57" s="414" customFormat="1" ht="34" customHeight="1" x14ac:dyDescent="0.2">
      <c r="A726" s="640"/>
      <c r="B726" s="624"/>
      <c r="C726" s="631"/>
      <c r="D726" s="73" t="s">
        <v>77</v>
      </c>
      <c r="E726" s="634"/>
      <c r="F726" s="637"/>
      <c r="G726" s="147">
        <f t="shared" si="189"/>
        <v>0</v>
      </c>
      <c r="H726" s="153">
        <f t="shared" si="192"/>
        <v>0</v>
      </c>
      <c r="I726" s="150"/>
      <c r="J726" s="150"/>
      <c r="K726" s="150"/>
      <c r="L726" s="154"/>
      <c r="M726" s="79">
        <f t="shared" si="190"/>
        <v>0</v>
      </c>
      <c r="N726" s="80"/>
      <c r="O726" s="80"/>
      <c r="P726" s="80"/>
      <c r="Q726" s="84"/>
      <c r="R726" s="124"/>
      <c r="S726" s="129"/>
      <c r="T726" s="80"/>
      <c r="U726" s="80"/>
      <c r="V726" s="80"/>
      <c r="W726" s="80"/>
      <c r="X726" s="124"/>
      <c r="Y726" s="131"/>
      <c r="Z726" s="127"/>
      <c r="AA726" s="134"/>
      <c r="AB726" s="56"/>
      <c r="AC726" s="56"/>
      <c r="AD726" s="56"/>
      <c r="AE726" s="56"/>
      <c r="AF726" s="135"/>
      <c r="AG726" s="136"/>
      <c r="AH726" s="55"/>
      <c r="AI726" s="136"/>
      <c r="AJ726" s="116">
        <f>SUM(AK726:AM726)</f>
        <v>0</v>
      </c>
      <c r="AK726" s="136"/>
      <c r="AL726" s="54"/>
      <c r="AM726" s="55"/>
      <c r="AN726" s="136" t="s">
        <v>74</v>
      </c>
      <c r="AO726" s="54" t="s">
        <v>74</v>
      </c>
      <c r="AP726" s="55" t="s">
        <v>74</v>
      </c>
      <c r="AQ726" s="82" t="s">
        <v>74</v>
      </c>
      <c r="AR726" s="54" t="s">
        <v>74</v>
      </c>
      <c r="AS726" s="54" t="s">
        <v>74</v>
      </c>
      <c r="AT726" s="54" t="s">
        <v>74</v>
      </c>
      <c r="AU726" s="58" t="s">
        <v>74</v>
      </c>
      <c r="AV726" s="83">
        <f t="shared" si="193"/>
        <v>0</v>
      </c>
      <c r="AW726" s="80"/>
      <c r="AX726" s="80"/>
      <c r="AY726" s="80"/>
      <c r="AZ726" s="80"/>
      <c r="BA726" s="80"/>
      <c r="BB726" s="80"/>
      <c r="BC726" s="80"/>
      <c r="BD726" s="80"/>
      <c r="BE726" s="81"/>
    </row>
    <row r="727" spans="1:57" s="414" customFormat="1" ht="34" customHeight="1" x14ac:dyDescent="0.2">
      <c r="A727" s="640"/>
      <c r="B727" s="624"/>
      <c r="C727" s="631"/>
      <c r="D727" s="73" t="s">
        <v>78</v>
      </c>
      <c r="E727" s="634"/>
      <c r="F727" s="637"/>
      <c r="G727" s="147">
        <f t="shared" si="189"/>
        <v>50</v>
      </c>
      <c r="H727" s="153">
        <f t="shared" si="192"/>
        <v>0</v>
      </c>
      <c r="I727" s="150"/>
      <c r="J727" s="150"/>
      <c r="K727" s="150"/>
      <c r="L727" s="154"/>
      <c r="M727" s="79">
        <f t="shared" si="190"/>
        <v>50</v>
      </c>
      <c r="N727" s="80">
        <v>50</v>
      </c>
      <c r="O727" s="80"/>
      <c r="P727" s="80"/>
      <c r="Q727" s="80"/>
      <c r="R727" s="124"/>
      <c r="S727" s="129"/>
      <c r="T727" s="80"/>
      <c r="U727" s="80"/>
      <c r="V727" s="80">
        <v>50</v>
      </c>
      <c r="W727" s="80"/>
      <c r="X727" s="124"/>
      <c r="Y727" s="131">
        <v>43</v>
      </c>
      <c r="Z727" s="127">
        <v>7</v>
      </c>
      <c r="AA727" s="134"/>
      <c r="AB727" s="56">
        <v>35</v>
      </c>
      <c r="AC727" s="56">
        <v>35</v>
      </c>
      <c r="AD727" s="56"/>
      <c r="AE727" s="56">
        <v>4</v>
      </c>
      <c r="AF727" s="135"/>
      <c r="AG727" s="136">
        <v>40</v>
      </c>
      <c r="AH727" s="55">
        <v>24</v>
      </c>
      <c r="AI727" s="136">
        <v>106</v>
      </c>
      <c r="AJ727" s="116">
        <f>SUM(AQ727:AU727)</f>
        <v>50</v>
      </c>
      <c r="AK727" s="136" t="s">
        <v>76</v>
      </c>
      <c r="AL727" s="54" t="s">
        <v>76</v>
      </c>
      <c r="AM727" s="55" t="s">
        <v>76</v>
      </c>
      <c r="AN727" s="136" t="s">
        <v>74</v>
      </c>
      <c r="AO727" s="54" t="s">
        <v>74</v>
      </c>
      <c r="AP727" s="55" t="s">
        <v>74</v>
      </c>
      <c r="AQ727" s="142">
        <v>0</v>
      </c>
      <c r="AR727" s="62">
        <v>7</v>
      </c>
      <c r="AS727" s="62">
        <v>30</v>
      </c>
      <c r="AT727" s="62">
        <v>13</v>
      </c>
      <c r="AU727" s="64">
        <v>0</v>
      </c>
      <c r="AV727" s="83">
        <f t="shared" si="193"/>
        <v>0</v>
      </c>
      <c r="AW727" s="80"/>
      <c r="AX727" s="80"/>
      <c r="AY727" s="80"/>
      <c r="AZ727" s="80"/>
      <c r="BA727" s="80"/>
      <c r="BB727" s="80"/>
      <c r="BC727" s="80"/>
      <c r="BD727" s="80"/>
      <c r="BE727" s="81"/>
    </row>
    <row r="728" spans="1:57" s="414" customFormat="1" ht="34" customHeight="1" thickBot="1" x14ac:dyDescent="0.25">
      <c r="A728" s="640"/>
      <c r="B728" s="629"/>
      <c r="C728" s="632"/>
      <c r="D728" s="76" t="s">
        <v>79</v>
      </c>
      <c r="E728" s="635"/>
      <c r="F728" s="638"/>
      <c r="G728" s="148">
        <f t="shared" si="189"/>
        <v>0</v>
      </c>
      <c r="H728" s="155">
        <f t="shared" si="192"/>
        <v>0</v>
      </c>
      <c r="I728" s="156"/>
      <c r="J728" s="156"/>
      <c r="K728" s="156"/>
      <c r="L728" s="157"/>
      <c r="M728" s="85">
        <f t="shared" si="190"/>
        <v>0</v>
      </c>
      <c r="N728" s="86"/>
      <c r="O728" s="86"/>
      <c r="P728" s="86"/>
      <c r="Q728" s="86"/>
      <c r="R728" s="125"/>
      <c r="S728" s="130"/>
      <c r="T728" s="87"/>
      <c r="U728" s="87"/>
      <c r="V728" s="87"/>
      <c r="W728" s="87"/>
      <c r="X728" s="126"/>
      <c r="Y728" s="129"/>
      <c r="Z728" s="124"/>
      <c r="AA728" s="136"/>
      <c r="AB728" s="54"/>
      <c r="AC728" s="54"/>
      <c r="AD728" s="54"/>
      <c r="AE728" s="54"/>
      <c r="AF728" s="55"/>
      <c r="AG728" s="139"/>
      <c r="AH728" s="140"/>
      <c r="AI728" s="137"/>
      <c r="AJ728" s="117">
        <f>SUM(AQ728:AU728)</f>
        <v>0</v>
      </c>
      <c r="AK728" s="137" t="s">
        <v>74</v>
      </c>
      <c r="AL728" s="90" t="s">
        <v>74</v>
      </c>
      <c r="AM728" s="138" t="s">
        <v>74</v>
      </c>
      <c r="AN728" s="137" t="s">
        <v>74</v>
      </c>
      <c r="AO728" s="90" t="s">
        <v>76</v>
      </c>
      <c r="AP728" s="138" t="s">
        <v>76</v>
      </c>
      <c r="AQ728" s="89"/>
      <c r="AR728" s="90"/>
      <c r="AS728" s="90"/>
      <c r="AT728" s="90"/>
      <c r="AU728" s="91"/>
      <c r="AV728" s="92">
        <f t="shared" si="193"/>
        <v>0</v>
      </c>
      <c r="AW728" s="87"/>
      <c r="AX728" s="87"/>
      <c r="AY728" s="87"/>
      <c r="AZ728" s="87"/>
      <c r="BA728" s="87"/>
      <c r="BB728" s="87"/>
      <c r="BC728" s="87"/>
      <c r="BD728" s="87"/>
      <c r="BE728" s="88"/>
    </row>
    <row r="729" spans="1:57" s="414" customFormat="1" ht="34" customHeight="1" x14ac:dyDescent="0.2">
      <c r="A729" s="640"/>
      <c r="B729" s="623" t="s">
        <v>336</v>
      </c>
      <c r="C729" s="630" t="s">
        <v>337</v>
      </c>
      <c r="D729" s="72" t="s">
        <v>73</v>
      </c>
      <c r="E729" s="633">
        <v>60</v>
      </c>
      <c r="F729" s="636">
        <f>E729-SUM(M729:M733)</f>
        <v>10</v>
      </c>
      <c r="G729" s="146">
        <f t="shared" si="189"/>
        <v>0</v>
      </c>
      <c r="H729" s="151">
        <f t="shared" si="192"/>
        <v>0</v>
      </c>
      <c r="I729" s="152"/>
      <c r="J729" s="152"/>
      <c r="K729" s="152"/>
      <c r="L729" s="66"/>
      <c r="M729" s="149">
        <f t="shared" si="190"/>
        <v>0</v>
      </c>
      <c r="N729" s="121"/>
      <c r="O729" s="121"/>
      <c r="P729" s="121"/>
      <c r="Q729" s="121"/>
      <c r="R729" s="122"/>
      <c r="S729" s="128"/>
      <c r="T729" s="121"/>
      <c r="U729" s="121"/>
      <c r="V729" s="77"/>
      <c r="W729" s="121"/>
      <c r="X729" s="122"/>
      <c r="Y729" s="128"/>
      <c r="Z729" s="122"/>
      <c r="AA729" s="70"/>
      <c r="AB729" s="77"/>
      <c r="AC729" s="77"/>
      <c r="AD729" s="77"/>
      <c r="AE729" s="77"/>
      <c r="AF729" s="71"/>
      <c r="AG729" s="70"/>
      <c r="AH729" s="71"/>
      <c r="AI729" s="70"/>
      <c r="AJ729" s="115">
        <f>SUM(AN729:AP729)</f>
        <v>0</v>
      </c>
      <c r="AK729" s="70" t="s">
        <v>74</v>
      </c>
      <c r="AL729" s="77" t="s">
        <v>74</v>
      </c>
      <c r="AM729" s="71" t="s">
        <v>74</v>
      </c>
      <c r="AN729" s="70"/>
      <c r="AO729" s="77"/>
      <c r="AP729" s="71"/>
      <c r="AQ729" s="67" t="s">
        <v>74</v>
      </c>
      <c r="AR729" s="68" t="s">
        <v>74</v>
      </c>
      <c r="AS729" s="68" t="s">
        <v>74</v>
      </c>
      <c r="AT729" s="68" t="s">
        <v>74</v>
      </c>
      <c r="AU729" s="69" t="s">
        <v>74</v>
      </c>
      <c r="AV729" s="103">
        <f t="shared" si="193"/>
        <v>0</v>
      </c>
      <c r="AW729" s="93"/>
      <c r="AX729" s="93"/>
      <c r="AY729" s="93"/>
      <c r="AZ729" s="93"/>
      <c r="BA729" s="93"/>
      <c r="BB729" s="93"/>
      <c r="BC729" s="93"/>
      <c r="BD729" s="93"/>
      <c r="BE729" s="78"/>
    </row>
    <row r="730" spans="1:57" s="414" customFormat="1" ht="34" customHeight="1" x14ac:dyDescent="0.2">
      <c r="A730" s="640"/>
      <c r="B730" s="624"/>
      <c r="C730" s="631"/>
      <c r="D730" s="73" t="s">
        <v>75</v>
      </c>
      <c r="E730" s="634"/>
      <c r="F730" s="637"/>
      <c r="G730" s="147">
        <f t="shared" si="189"/>
        <v>0</v>
      </c>
      <c r="H730" s="153">
        <f t="shared" si="192"/>
        <v>0</v>
      </c>
      <c r="I730" s="150"/>
      <c r="J730" s="150"/>
      <c r="K730" s="150"/>
      <c r="L730" s="154"/>
      <c r="M730" s="79">
        <f t="shared" si="190"/>
        <v>0</v>
      </c>
      <c r="N730" s="80"/>
      <c r="O730" s="80"/>
      <c r="P730" s="80"/>
      <c r="Q730" s="80"/>
      <c r="R730" s="124"/>
      <c r="S730" s="129"/>
      <c r="T730" s="54"/>
      <c r="U730" s="54"/>
      <c r="V730" s="80"/>
      <c r="W730" s="80"/>
      <c r="X730" s="124"/>
      <c r="Y730" s="131"/>
      <c r="Z730" s="127"/>
      <c r="AA730" s="134"/>
      <c r="AB730" s="56"/>
      <c r="AC730" s="56"/>
      <c r="AD730" s="56"/>
      <c r="AE730" s="56"/>
      <c r="AF730" s="135"/>
      <c r="AG730" s="136"/>
      <c r="AH730" s="55"/>
      <c r="AI730" s="136"/>
      <c r="AJ730" s="116">
        <f>SUM(AN730:AP730)</f>
        <v>0</v>
      </c>
      <c r="AK730" s="136" t="s">
        <v>76</v>
      </c>
      <c r="AL730" s="54" t="s">
        <v>76</v>
      </c>
      <c r="AM730" s="55" t="s">
        <v>76</v>
      </c>
      <c r="AN730" s="136"/>
      <c r="AO730" s="54"/>
      <c r="AP730" s="55"/>
      <c r="AQ730" s="82" t="s">
        <v>74</v>
      </c>
      <c r="AR730" s="54" t="s">
        <v>74</v>
      </c>
      <c r="AS730" s="54" t="s">
        <v>74</v>
      </c>
      <c r="AT730" s="54" t="s">
        <v>74</v>
      </c>
      <c r="AU730" s="58" t="s">
        <v>74</v>
      </c>
      <c r="AV730" s="83">
        <f t="shared" si="193"/>
        <v>0</v>
      </c>
      <c r="AW730" s="80"/>
      <c r="AX730" s="80"/>
      <c r="AY730" s="80"/>
      <c r="AZ730" s="80"/>
      <c r="BA730" s="80"/>
      <c r="BB730" s="80"/>
      <c r="BC730" s="80"/>
      <c r="BD730" s="80"/>
      <c r="BE730" s="81"/>
    </row>
    <row r="731" spans="1:57" s="414" customFormat="1" ht="34" customHeight="1" x14ac:dyDescent="0.2">
      <c r="A731" s="640"/>
      <c r="B731" s="624"/>
      <c r="C731" s="631"/>
      <c r="D731" s="73" t="s">
        <v>77</v>
      </c>
      <c r="E731" s="634"/>
      <c r="F731" s="637"/>
      <c r="G731" s="147">
        <f t="shared" si="189"/>
        <v>0</v>
      </c>
      <c r="H731" s="153">
        <f t="shared" si="192"/>
        <v>0</v>
      </c>
      <c r="I731" s="150"/>
      <c r="J731" s="150"/>
      <c r="K731" s="150"/>
      <c r="L731" s="154"/>
      <c r="M731" s="79">
        <f t="shared" si="190"/>
        <v>0</v>
      </c>
      <c r="N731" s="80"/>
      <c r="O731" s="80"/>
      <c r="P731" s="80"/>
      <c r="Q731" s="84"/>
      <c r="R731" s="124"/>
      <c r="S731" s="129"/>
      <c r="T731" s="80"/>
      <c r="U731" s="80"/>
      <c r="V731" s="80"/>
      <c r="W731" s="80"/>
      <c r="X731" s="124"/>
      <c r="Y731" s="131"/>
      <c r="Z731" s="127"/>
      <c r="AA731" s="134"/>
      <c r="AB731" s="56"/>
      <c r="AC731" s="56"/>
      <c r="AD731" s="56"/>
      <c r="AE731" s="56"/>
      <c r="AF731" s="135"/>
      <c r="AG731" s="136"/>
      <c r="AH731" s="55"/>
      <c r="AI731" s="136"/>
      <c r="AJ731" s="116">
        <f>SUM(AK731:AM731)</f>
        <v>0</v>
      </c>
      <c r="AK731" s="136"/>
      <c r="AL731" s="54"/>
      <c r="AM731" s="55"/>
      <c r="AN731" s="136" t="s">
        <v>74</v>
      </c>
      <c r="AO731" s="54" t="s">
        <v>74</v>
      </c>
      <c r="AP731" s="55" t="s">
        <v>74</v>
      </c>
      <c r="AQ731" s="82" t="s">
        <v>74</v>
      </c>
      <c r="AR731" s="54" t="s">
        <v>74</v>
      </c>
      <c r="AS731" s="54" t="s">
        <v>74</v>
      </c>
      <c r="AT731" s="54" t="s">
        <v>74</v>
      </c>
      <c r="AU731" s="58" t="s">
        <v>74</v>
      </c>
      <c r="AV731" s="83">
        <f t="shared" si="193"/>
        <v>0</v>
      </c>
      <c r="AW731" s="80"/>
      <c r="AX731" s="80"/>
      <c r="AY731" s="80"/>
      <c r="AZ731" s="80"/>
      <c r="BA731" s="80"/>
      <c r="BB731" s="80"/>
      <c r="BC731" s="80"/>
      <c r="BD731" s="80"/>
      <c r="BE731" s="81"/>
    </row>
    <row r="732" spans="1:57" s="414" customFormat="1" ht="34" customHeight="1" x14ac:dyDescent="0.2">
      <c r="A732" s="640"/>
      <c r="B732" s="624"/>
      <c r="C732" s="631"/>
      <c r="D732" s="73" t="s">
        <v>78</v>
      </c>
      <c r="E732" s="634"/>
      <c r="F732" s="637"/>
      <c r="G732" s="147">
        <f t="shared" si="189"/>
        <v>50</v>
      </c>
      <c r="H732" s="153">
        <f t="shared" si="192"/>
        <v>0</v>
      </c>
      <c r="I732" s="150"/>
      <c r="J732" s="150"/>
      <c r="K732" s="150"/>
      <c r="L732" s="154"/>
      <c r="M732" s="79">
        <f t="shared" si="190"/>
        <v>50</v>
      </c>
      <c r="N732" s="80">
        <v>50</v>
      </c>
      <c r="O732" s="80"/>
      <c r="P732" s="80"/>
      <c r="Q732" s="80"/>
      <c r="R732" s="124"/>
      <c r="S732" s="129"/>
      <c r="T732" s="80"/>
      <c r="U732" s="80"/>
      <c r="V732" s="80">
        <v>50</v>
      </c>
      <c r="W732" s="80"/>
      <c r="X732" s="124"/>
      <c r="Y732" s="131">
        <v>46</v>
      </c>
      <c r="Z732" s="127">
        <v>4</v>
      </c>
      <c r="AA732" s="134"/>
      <c r="AB732" s="56">
        <v>17</v>
      </c>
      <c r="AC732" s="56">
        <v>16</v>
      </c>
      <c r="AD732" s="56">
        <v>6</v>
      </c>
      <c r="AE732" s="56">
        <v>39</v>
      </c>
      <c r="AF732" s="135">
        <v>1</v>
      </c>
      <c r="AG732" s="136">
        <v>40</v>
      </c>
      <c r="AH732" s="55">
        <v>21</v>
      </c>
      <c r="AI732" s="136">
        <v>101</v>
      </c>
      <c r="AJ732" s="116">
        <f>SUM(AQ732:AU732)</f>
        <v>50</v>
      </c>
      <c r="AK732" s="136" t="s">
        <v>76</v>
      </c>
      <c r="AL732" s="54" t="s">
        <v>76</v>
      </c>
      <c r="AM732" s="55" t="s">
        <v>76</v>
      </c>
      <c r="AN732" s="136" t="s">
        <v>74</v>
      </c>
      <c r="AO732" s="54" t="s">
        <v>74</v>
      </c>
      <c r="AP732" s="55" t="s">
        <v>74</v>
      </c>
      <c r="AQ732" s="142">
        <v>3</v>
      </c>
      <c r="AR732" s="62">
        <v>0</v>
      </c>
      <c r="AS732" s="62">
        <v>40</v>
      </c>
      <c r="AT732" s="62">
        <v>7</v>
      </c>
      <c r="AU732" s="64"/>
      <c r="AV732" s="83">
        <f t="shared" si="193"/>
        <v>0</v>
      </c>
      <c r="AW732" s="80"/>
      <c r="AX732" s="80"/>
      <c r="AY732" s="80"/>
      <c r="AZ732" s="80"/>
      <c r="BA732" s="80"/>
      <c r="BB732" s="80"/>
      <c r="BC732" s="80"/>
      <c r="BD732" s="80"/>
      <c r="BE732" s="81"/>
    </row>
    <row r="733" spans="1:57" s="414" customFormat="1" ht="34" customHeight="1" thickBot="1" x14ac:dyDescent="0.25">
      <c r="A733" s="641"/>
      <c r="B733" s="629"/>
      <c r="C733" s="632"/>
      <c r="D733" s="76" t="s">
        <v>79</v>
      </c>
      <c r="E733" s="635"/>
      <c r="F733" s="638"/>
      <c r="G733" s="148">
        <f t="shared" si="189"/>
        <v>0</v>
      </c>
      <c r="H733" s="155">
        <f t="shared" si="192"/>
        <v>0</v>
      </c>
      <c r="I733" s="156"/>
      <c r="J733" s="156"/>
      <c r="K733" s="156"/>
      <c r="L733" s="157"/>
      <c r="M733" s="85">
        <f t="shared" si="190"/>
        <v>0</v>
      </c>
      <c r="N733" s="86"/>
      <c r="O733" s="86"/>
      <c r="P733" s="86"/>
      <c r="Q733" s="86"/>
      <c r="R733" s="125"/>
      <c r="S733" s="130"/>
      <c r="T733" s="87"/>
      <c r="U733" s="87"/>
      <c r="V733" s="87"/>
      <c r="W733" s="87"/>
      <c r="X733" s="126"/>
      <c r="Y733" s="129"/>
      <c r="Z733" s="124"/>
      <c r="AA733" s="136"/>
      <c r="AB733" s="54"/>
      <c r="AC733" s="54"/>
      <c r="AD733" s="54"/>
      <c r="AE733" s="54"/>
      <c r="AF733" s="55"/>
      <c r="AG733" s="139"/>
      <c r="AH733" s="140"/>
      <c r="AI733" s="137"/>
      <c r="AJ733" s="117">
        <f>SUM(AQ733:AU733)</f>
        <v>0</v>
      </c>
      <c r="AK733" s="137" t="s">
        <v>74</v>
      </c>
      <c r="AL733" s="90" t="s">
        <v>74</v>
      </c>
      <c r="AM733" s="138" t="s">
        <v>74</v>
      </c>
      <c r="AN733" s="137" t="s">
        <v>74</v>
      </c>
      <c r="AO733" s="90" t="s">
        <v>76</v>
      </c>
      <c r="AP733" s="138" t="s">
        <v>76</v>
      </c>
      <c r="AQ733" s="89"/>
      <c r="AR733" s="90"/>
      <c r="AS733" s="90"/>
      <c r="AT733" s="90"/>
      <c r="AU733" s="91"/>
      <c r="AV733" s="92">
        <f t="shared" si="193"/>
        <v>0</v>
      </c>
      <c r="AW733" s="87"/>
      <c r="AX733" s="87"/>
      <c r="AY733" s="87"/>
      <c r="AZ733" s="87"/>
      <c r="BA733" s="87"/>
      <c r="BB733" s="87"/>
      <c r="BC733" s="87"/>
      <c r="BD733" s="87"/>
      <c r="BE733" s="88"/>
    </row>
    <row r="734" spans="1:57" s="414" customFormat="1" ht="34" customHeight="1" x14ac:dyDescent="0.2">
      <c r="A734" s="639" t="s">
        <v>359</v>
      </c>
      <c r="B734" s="623" t="s">
        <v>339</v>
      </c>
      <c r="C734" s="630" t="s">
        <v>340</v>
      </c>
      <c r="D734" s="72" t="s">
        <v>73</v>
      </c>
      <c r="E734" s="633">
        <v>371</v>
      </c>
      <c r="F734" s="636">
        <f>E734-SUM(M734:M738)</f>
        <v>8</v>
      </c>
      <c r="G734" s="146">
        <f t="shared" si="189"/>
        <v>59</v>
      </c>
      <c r="H734" s="151">
        <f>SUM(I734:L734)</f>
        <v>2</v>
      </c>
      <c r="I734" s="152"/>
      <c r="J734" s="152">
        <v>2</v>
      </c>
      <c r="K734" s="152"/>
      <c r="L734" s="66"/>
      <c r="M734" s="149">
        <f t="shared" si="190"/>
        <v>57</v>
      </c>
      <c r="N734" s="121">
        <v>57</v>
      </c>
      <c r="O734" s="121"/>
      <c r="P734" s="121"/>
      <c r="Q734" s="121"/>
      <c r="R734" s="122"/>
      <c r="S734" s="128">
        <v>5</v>
      </c>
      <c r="T734" s="121">
        <v>5</v>
      </c>
      <c r="U734" s="121"/>
      <c r="V734" s="77">
        <v>47</v>
      </c>
      <c r="W734" s="121"/>
      <c r="X734" s="122"/>
      <c r="Y734" s="128">
        <v>49</v>
      </c>
      <c r="Z734" s="122">
        <v>8</v>
      </c>
      <c r="AA734" s="70"/>
      <c r="AB734" s="77">
        <v>22</v>
      </c>
      <c r="AC734" s="77">
        <v>21</v>
      </c>
      <c r="AD734" s="77">
        <v>3</v>
      </c>
      <c r="AE734" s="77">
        <v>45</v>
      </c>
      <c r="AF734" s="71">
        <v>6</v>
      </c>
      <c r="AG734" s="70">
        <v>42.2</v>
      </c>
      <c r="AH734" s="71">
        <v>23.1</v>
      </c>
      <c r="AI734" s="70">
        <v>10.199999999999999</v>
      </c>
      <c r="AJ734" s="115">
        <f>SUM(AN734:AP734)</f>
        <v>57</v>
      </c>
      <c r="AK734" s="70" t="s">
        <v>74</v>
      </c>
      <c r="AL734" s="77" t="s">
        <v>74</v>
      </c>
      <c r="AM734" s="71" t="s">
        <v>74</v>
      </c>
      <c r="AN734" s="70">
        <v>4</v>
      </c>
      <c r="AO734" s="77">
        <v>53</v>
      </c>
      <c r="AP734" s="71"/>
      <c r="AQ734" s="67" t="s">
        <v>74</v>
      </c>
      <c r="AR734" s="68" t="s">
        <v>74</v>
      </c>
      <c r="AS734" s="68" t="s">
        <v>74</v>
      </c>
      <c r="AT734" s="68" t="s">
        <v>74</v>
      </c>
      <c r="AU734" s="69" t="s">
        <v>74</v>
      </c>
      <c r="AV734" s="103">
        <f>SUM(AW734:BE734)</f>
        <v>2</v>
      </c>
      <c r="AW734" s="93"/>
      <c r="AX734" s="93"/>
      <c r="AY734" s="93"/>
      <c r="AZ734" s="93"/>
      <c r="BA734" s="93">
        <v>1</v>
      </c>
      <c r="BB734" s="93"/>
      <c r="BC734" s="93"/>
      <c r="BD734" s="93">
        <v>1</v>
      </c>
      <c r="BE734" s="78"/>
    </row>
    <row r="735" spans="1:57" s="414" customFormat="1" ht="34" customHeight="1" x14ac:dyDescent="0.2">
      <c r="A735" s="640"/>
      <c r="B735" s="624"/>
      <c r="C735" s="631"/>
      <c r="D735" s="73" t="s">
        <v>75</v>
      </c>
      <c r="E735" s="634"/>
      <c r="F735" s="637"/>
      <c r="G735" s="147">
        <f t="shared" si="189"/>
        <v>0</v>
      </c>
      <c r="H735" s="153">
        <f>SUM(I735:L735)</f>
        <v>0</v>
      </c>
      <c r="I735" s="150"/>
      <c r="J735" s="150"/>
      <c r="K735" s="150"/>
      <c r="L735" s="154"/>
      <c r="M735" s="79">
        <f t="shared" si="190"/>
        <v>0</v>
      </c>
      <c r="N735" s="80"/>
      <c r="O735" s="80"/>
      <c r="P735" s="80"/>
      <c r="Q735" s="80"/>
      <c r="R735" s="124"/>
      <c r="S735" s="129"/>
      <c r="T735" s="54"/>
      <c r="U735" s="54"/>
      <c r="V735" s="80"/>
      <c r="W735" s="80"/>
      <c r="X735" s="124"/>
      <c r="Y735" s="131"/>
      <c r="Z735" s="127"/>
      <c r="AA735" s="134"/>
      <c r="AB735" s="56"/>
      <c r="AC735" s="56"/>
      <c r="AD735" s="56"/>
      <c r="AE735" s="56"/>
      <c r="AF735" s="135"/>
      <c r="AG735" s="136"/>
      <c r="AH735" s="55"/>
      <c r="AI735" s="136"/>
      <c r="AJ735" s="116">
        <f>SUM(AN735:AP735)</f>
        <v>0</v>
      </c>
      <c r="AK735" s="136" t="s">
        <v>76</v>
      </c>
      <c r="AL735" s="54" t="s">
        <v>76</v>
      </c>
      <c r="AM735" s="55" t="s">
        <v>76</v>
      </c>
      <c r="AN735" s="136"/>
      <c r="AO735" s="54"/>
      <c r="AP735" s="55"/>
      <c r="AQ735" s="82" t="s">
        <v>74</v>
      </c>
      <c r="AR735" s="54" t="s">
        <v>74</v>
      </c>
      <c r="AS735" s="54" t="s">
        <v>74</v>
      </c>
      <c r="AT735" s="54" t="s">
        <v>74</v>
      </c>
      <c r="AU735" s="58" t="s">
        <v>74</v>
      </c>
      <c r="AV735" s="83">
        <f t="shared" ref="AV735:AV748" si="194">SUM(AW735:BE735)</f>
        <v>0</v>
      </c>
      <c r="AW735" s="80"/>
      <c r="AX735" s="80"/>
      <c r="AY735" s="80"/>
      <c r="AZ735" s="80"/>
      <c r="BA735" s="80"/>
      <c r="BB735" s="80"/>
      <c r="BC735" s="80"/>
      <c r="BD735" s="80"/>
      <c r="BE735" s="81"/>
    </row>
    <row r="736" spans="1:57" s="414" customFormat="1" ht="34" customHeight="1" x14ac:dyDescent="0.2">
      <c r="A736" s="640"/>
      <c r="B736" s="624"/>
      <c r="C736" s="631"/>
      <c r="D736" s="73" t="s">
        <v>77</v>
      </c>
      <c r="E736" s="634"/>
      <c r="F736" s="637"/>
      <c r="G736" s="147">
        <f t="shared" si="189"/>
        <v>6</v>
      </c>
      <c r="H736" s="153">
        <f t="shared" ref="H736:H737" si="195">SUM(I736:L736)</f>
        <v>0</v>
      </c>
      <c r="I736" s="150"/>
      <c r="J736" s="150"/>
      <c r="K736" s="150"/>
      <c r="L736" s="154"/>
      <c r="M736" s="79">
        <f t="shared" si="190"/>
        <v>5</v>
      </c>
      <c r="N736" s="883"/>
      <c r="O736" s="883">
        <v>5</v>
      </c>
      <c r="P736" s="883"/>
      <c r="Q736" s="884"/>
      <c r="R736" s="885"/>
      <c r="S736" s="886"/>
      <c r="T736" s="883"/>
      <c r="U736" s="883">
        <v>5</v>
      </c>
      <c r="V736" s="883"/>
      <c r="W736" s="883"/>
      <c r="X736" s="885"/>
      <c r="Y736" s="887">
        <v>5</v>
      </c>
      <c r="Z736" s="888"/>
      <c r="AA736" s="889"/>
      <c r="AB736" s="890">
        <v>2</v>
      </c>
      <c r="AC736" s="890">
        <v>2</v>
      </c>
      <c r="AD736" s="890"/>
      <c r="AE736" s="890">
        <v>3</v>
      </c>
      <c r="AF736" s="891"/>
      <c r="AG736" s="892">
        <v>44.4</v>
      </c>
      <c r="AH736" s="893">
        <v>17.2</v>
      </c>
      <c r="AI736" s="892">
        <v>96</v>
      </c>
      <c r="AJ736" s="116">
        <f>SUM(AK736:AM736)</f>
        <v>5</v>
      </c>
      <c r="AK736" s="892"/>
      <c r="AL736" s="894">
        <v>5</v>
      </c>
      <c r="AM736" s="893"/>
      <c r="AN736" s="136" t="s">
        <v>74</v>
      </c>
      <c r="AO736" s="54" t="s">
        <v>74</v>
      </c>
      <c r="AP736" s="55" t="s">
        <v>74</v>
      </c>
      <c r="AQ736" s="82" t="s">
        <v>74</v>
      </c>
      <c r="AR736" s="54" t="s">
        <v>74</v>
      </c>
      <c r="AS736" s="54" t="s">
        <v>74</v>
      </c>
      <c r="AT736" s="54" t="s">
        <v>74</v>
      </c>
      <c r="AU736" s="58" t="s">
        <v>74</v>
      </c>
      <c r="AV736" s="83">
        <f t="shared" si="194"/>
        <v>1</v>
      </c>
      <c r="AW736" s="80"/>
      <c r="AX736" s="80"/>
      <c r="AY736" s="80"/>
      <c r="AZ736" s="80"/>
      <c r="BA736" s="80">
        <v>1</v>
      </c>
      <c r="BB736" s="80"/>
      <c r="BC736" s="80"/>
      <c r="BD736" s="80"/>
      <c r="BE736" s="81"/>
    </row>
    <row r="737" spans="1:57" s="414" customFormat="1" ht="34" customHeight="1" x14ac:dyDescent="0.2">
      <c r="A737" s="640"/>
      <c r="B737" s="624"/>
      <c r="C737" s="631"/>
      <c r="D737" s="73" t="s">
        <v>78</v>
      </c>
      <c r="E737" s="634"/>
      <c r="F737" s="637"/>
      <c r="G737" s="147">
        <f t="shared" si="189"/>
        <v>309</v>
      </c>
      <c r="H737" s="153">
        <f t="shared" si="195"/>
        <v>8</v>
      </c>
      <c r="I737" s="150"/>
      <c r="J737" s="150">
        <v>7</v>
      </c>
      <c r="K737" s="150">
        <v>1</v>
      </c>
      <c r="L737" s="154"/>
      <c r="M737" s="79">
        <f t="shared" si="190"/>
        <v>301</v>
      </c>
      <c r="N737" s="80">
        <v>301</v>
      </c>
      <c r="O737" s="80"/>
      <c r="P737" s="80"/>
      <c r="Q737" s="80"/>
      <c r="R737" s="124"/>
      <c r="S737" s="129">
        <v>23</v>
      </c>
      <c r="T737" s="80">
        <v>12</v>
      </c>
      <c r="U737" s="80"/>
      <c r="V737" s="80">
        <v>266</v>
      </c>
      <c r="W737" s="80"/>
      <c r="X737" s="124"/>
      <c r="Y737" s="131">
        <v>280</v>
      </c>
      <c r="Z737" s="127">
        <v>21</v>
      </c>
      <c r="AA737" s="134"/>
      <c r="AB737" s="56">
        <v>46</v>
      </c>
      <c r="AC737" s="56">
        <v>45</v>
      </c>
      <c r="AD737" s="56">
        <v>33</v>
      </c>
      <c r="AE737" s="56">
        <v>207</v>
      </c>
      <c r="AF737" s="135">
        <v>26</v>
      </c>
      <c r="AG737" s="136">
        <v>41.6</v>
      </c>
      <c r="AH737" s="55">
        <v>14.3</v>
      </c>
      <c r="AI737" s="136">
        <v>107.5</v>
      </c>
      <c r="AJ737" s="116">
        <f>SUM(AQ737:AU737)</f>
        <v>301</v>
      </c>
      <c r="AK737" s="136" t="s">
        <v>76</v>
      </c>
      <c r="AL737" s="54" t="s">
        <v>76</v>
      </c>
      <c r="AM737" s="55" t="s">
        <v>76</v>
      </c>
      <c r="AN737" s="136" t="s">
        <v>74</v>
      </c>
      <c r="AO737" s="54" t="s">
        <v>74</v>
      </c>
      <c r="AP737" s="55" t="s">
        <v>74</v>
      </c>
      <c r="AQ737" s="142">
        <v>18</v>
      </c>
      <c r="AR737" s="62">
        <v>39</v>
      </c>
      <c r="AS737" s="62">
        <v>113</v>
      </c>
      <c r="AT737" s="62">
        <v>129</v>
      </c>
      <c r="AU737" s="64">
        <v>2</v>
      </c>
      <c r="AV737" s="83">
        <f t="shared" si="194"/>
        <v>8</v>
      </c>
      <c r="AW737" s="80"/>
      <c r="AX737" s="80"/>
      <c r="AY737" s="80">
        <v>3</v>
      </c>
      <c r="AZ737" s="80"/>
      <c r="BA737" s="80">
        <v>5</v>
      </c>
      <c r="BB737" s="80"/>
      <c r="BC737" s="80"/>
      <c r="BD737" s="80"/>
      <c r="BE737" s="81"/>
    </row>
    <row r="738" spans="1:57" s="414" customFormat="1" ht="34" customHeight="1" thickBot="1" x14ac:dyDescent="0.25">
      <c r="A738" s="640"/>
      <c r="B738" s="642"/>
      <c r="C738" s="643"/>
      <c r="D738" s="75" t="s">
        <v>79</v>
      </c>
      <c r="E738" s="635"/>
      <c r="F738" s="638"/>
      <c r="G738" s="148">
        <f t="shared" si="189"/>
        <v>0</v>
      </c>
      <c r="H738" s="155">
        <f t="shared" ref="H738:H742" si="196">SUM(I738:L738)</f>
        <v>0</v>
      </c>
      <c r="I738" s="156"/>
      <c r="J738" s="156"/>
      <c r="K738" s="156"/>
      <c r="L738" s="157"/>
      <c r="M738" s="85">
        <f t="shared" si="190"/>
        <v>0</v>
      </c>
      <c r="N738" s="86"/>
      <c r="O738" s="86"/>
      <c r="P738" s="86"/>
      <c r="Q738" s="86"/>
      <c r="R738" s="125"/>
      <c r="S738" s="130"/>
      <c r="T738" s="87"/>
      <c r="U738" s="87"/>
      <c r="V738" s="87"/>
      <c r="W738" s="87"/>
      <c r="X738" s="126"/>
      <c r="Y738" s="129"/>
      <c r="Z738" s="124"/>
      <c r="AA738" s="136"/>
      <c r="AB738" s="54"/>
      <c r="AC738" s="54"/>
      <c r="AD738" s="54"/>
      <c r="AE738" s="54"/>
      <c r="AF738" s="55"/>
      <c r="AG738" s="139"/>
      <c r="AH738" s="140"/>
      <c r="AI738" s="137"/>
      <c r="AJ738" s="117">
        <f>SUM(AQ738:AU738)</f>
        <v>0</v>
      </c>
      <c r="AK738" s="137" t="s">
        <v>74</v>
      </c>
      <c r="AL738" s="90" t="s">
        <v>74</v>
      </c>
      <c r="AM738" s="138" t="s">
        <v>74</v>
      </c>
      <c r="AN738" s="137" t="s">
        <v>74</v>
      </c>
      <c r="AO738" s="90" t="s">
        <v>76</v>
      </c>
      <c r="AP738" s="138" t="s">
        <v>76</v>
      </c>
      <c r="AQ738" s="89"/>
      <c r="AR738" s="90"/>
      <c r="AS738" s="90"/>
      <c r="AT738" s="90"/>
      <c r="AU738" s="91"/>
      <c r="AV738" s="92">
        <f t="shared" si="194"/>
        <v>0</v>
      </c>
      <c r="AW738" s="87"/>
      <c r="AX738" s="87"/>
      <c r="AY738" s="87"/>
      <c r="AZ738" s="87"/>
      <c r="BA738" s="87"/>
      <c r="BB738" s="87"/>
      <c r="BC738" s="87"/>
      <c r="BD738" s="87"/>
      <c r="BE738" s="88"/>
    </row>
    <row r="739" spans="1:57" s="414" customFormat="1" ht="34" customHeight="1" x14ac:dyDescent="0.2">
      <c r="A739" s="640"/>
      <c r="B739" s="623" t="s">
        <v>341</v>
      </c>
      <c r="C739" s="630" t="s">
        <v>342</v>
      </c>
      <c r="D739" s="72" t="s">
        <v>73</v>
      </c>
      <c r="E739" s="633">
        <v>55</v>
      </c>
      <c r="F739" s="636">
        <f>E739-SUM(M739:M743)</f>
        <v>-3</v>
      </c>
      <c r="G739" s="146">
        <f t="shared" si="189"/>
        <v>0</v>
      </c>
      <c r="H739" s="151">
        <f t="shared" si="196"/>
        <v>0</v>
      </c>
      <c r="I739" s="152"/>
      <c r="J739" s="152"/>
      <c r="K739" s="152"/>
      <c r="L739" s="66"/>
      <c r="M739" s="149">
        <f t="shared" si="190"/>
        <v>0</v>
      </c>
      <c r="N739" s="121"/>
      <c r="O739" s="121"/>
      <c r="P739" s="121"/>
      <c r="Q739" s="121"/>
      <c r="R739" s="122"/>
      <c r="S739" s="128"/>
      <c r="T739" s="121"/>
      <c r="U739" s="121"/>
      <c r="V739" s="77"/>
      <c r="W739" s="121"/>
      <c r="X739" s="122"/>
      <c r="Y739" s="128"/>
      <c r="Z739" s="122"/>
      <c r="AA739" s="70"/>
      <c r="AB739" s="77"/>
      <c r="AC739" s="77"/>
      <c r="AD739" s="77"/>
      <c r="AE739" s="77"/>
      <c r="AF739" s="71"/>
      <c r="AG739" s="70"/>
      <c r="AH739" s="71"/>
      <c r="AI739" s="70"/>
      <c r="AJ739" s="115">
        <f>SUM(AN739:AP739)</f>
        <v>0</v>
      </c>
      <c r="AK739" s="70" t="s">
        <v>74</v>
      </c>
      <c r="AL739" s="77" t="s">
        <v>74</v>
      </c>
      <c r="AM739" s="71" t="s">
        <v>74</v>
      </c>
      <c r="AN739" s="70"/>
      <c r="AO739" s="77"/>
      <c r="AP739" s="71"/>
      <c r="AQ739" s="67" t="s">
        <v>74</v>
      </c>
      <c r="AR739" s="68" t="s">
        <v>74</v>
      </c>
      <c r="AS739" s="68" t="s">
        <v>74</v>
      </c>
      <c r="AT739" s="68" t="s">
        <v>74</v>
      </c>
      <c r="AU739" s="69" t="s">
        <v>74</v>
      </c>
      <c r="AV739" s="103">
        <f t="shared" si="194"/>
        <v>0</v>
      </c>
      <c r="AW739" s="93"/>
      <c r="AX739" s="93"/>
      <c r="AY739" s="93"/>
      <c r="AZ739" s="93"/>
      <c r="BA739" s="93"/>
      <c r="BB739" s="93"/>
      <c r="BC739" s="93"/>
      <c r="BD739" s="93"/>
      <c r="BE739" s="78"/>
    </row>
    <row r="740" spans="1:57" s="414" customFormat="1" ht="34" customHeight="1" x14ac:dyDescent="0.2">
      <c r="A740" s="640"/>
      <c r="B740" s="624"/>
      <c r="C740" s="631"/>
      <c r="D740" s="73" t="s">
        <v>75</v>
      </c>
      <c r="E740" s="634"/>
      <c r="F740" s="637"/>
      <c r="G740" s="147">
        <f t="shared" si="189"/>
        <v>0</v>
      </c>
      <c r="H740" s="153">
        <f t="shared" si="196"/>
        <v>0</v>
      </c>
      <c r="I740" s="150"/>
      <c r="J740" s="150"/>
      <c r="K740" s="150"/>
      <c r="L740" s="154"/>
      <c r="M740" s="79">
        <f t="shared" si="190"/>
        <v>0</v>
      </c>
      <c r="N740" s="80"/>
      <c r="O740" s="80"/>
      <c r="P740" s="80"/>
      <c r="Q740" s="80"/>
      <c r="R740" s="124"/>
      <c r="S740" s="129"/>
      <c r="T740" s="54"/>
      <c r="U740" s="54"/>
      <c r="V740" s="80"/>
      <c r="W740" s="80"/>
      <c r="X740" s="124"/>
      <c r="Y740" s="131"/>
      <c r="Z740" s="127"/>
      <c r="AA740" s="134"/>
      <c r="AB740" s="56"/>
      <c r="AC740" s="56"/>
      <c r="AD740" s="56"/>
      <c r="AE740" s="56"/>
      <c r="AF740" s="135"/>
      <c r="AG740" s="136"/>
      <c r="AH740" s="55"/>
      <c r="AI740" s="136"/>
      <c r="AJ740" s="116">
        <f>SUM(AN740:AP740)</f>
        <v>0</v>
      </c>
      <c r="AK740" s="136" t="s">
        <v>76</v>
      </c>
      <c r="AL740" s="54" t="s">
        <v>76</v>
      </c>
      <c r="AM740" s="55" t="s">
        <v>76</v>
      </c>
      <c r="AN740" s="136"/>
      <c r="AO740" s="54"/>
      <c r="AP740" s="55"/>
      <c r="AQ740" s="82" t="s">
        <v>74</v>
      </c>
      <c r="AR740" s="54" t="s">
        <v>74</v>
      </c>
      <c r="AS740" s="54" t="s">
        <v>74</v>
      </c>
      <c r="AT740" s="54" t="s">
        <v>74</v>
      </c>
      <c r="AU740" s="58" t="s">
        <v>74</v>
      </c>
      <c r="AV740" s="83">
        <f t="shared" si="194"/>
        <v>0</v>
      </c>
      <c r="AW740" s="80"/>
      <c r="AX740" s="80"/>
      <c r="AY740" s="80"/>
      <c r="AZ740" s="80"/>
      <c r="BA740" s="80"/>
      <c r="BB740" s="80"/>
      <c r="BC740" s="80"/>
      <c r="BD740" s="80"/>
      <c r="BE740" s="81"/>
    </row>
    <row r="741" spans="1:57" s="414" customFormat="1" ht="34" customHeight="1" x14ac:dyDescent="0.2">
      <c r="A741" s="640"/>
      <c r="B741" s="624"/>
      <c r="C741" s="631"/>
      <c r="D741" s="73" t="s">
        <v>77</v>
      </c>
      <c r="E741" s="634"/>
      <c r="F741" s="637"/>
      <c r="G741" s="147">
        <f t="shared" si="189"/>
        <v>0</v>
      </c>
      <c r="H741" s="153">
        <f t="shared" si="196"/>
        <v>0</v>
      </c>
      <c r="I741" s="150"/>
      <c r="J741" s="150"/>
      <c r="K741" s="150"/>
      <c r="L741" s="154"/>
      <c r="M741" s="79">
        <f t="shared" si="190"/>
        <v>0</v>
      </c>
      <c r="N741" s="80"/>
      <c r="O741" s="80"/>
      <c r="P741" s="80"/>
      <c r="Q741" s="84"/>
      <c r="R741" s="124"/>
      <c r="S741" s="129"/>
      <c r="T741" s="80"/>
      <c r="U741" s="80"/>
      <c r="V741" s="80"/>
      <c r="W741" s="80"/>
      <c r="X741" s="124"/>
      <c r="Y741" s="131"/>
      <c r="Z741" s="127"/>
      <c r="AA741" s="134"/>
      <c r="AB741" s="56"/>
      <c r="AC741" s="56"/>
      <c r="AD741" s="56"/>
      <c r="AE741" s="56"/>
      <c r="AF741" s="135"/>
      <c r="AG741" s="136"/>
      <c r="AH741" s="55"/>
      <c r="AI741" s="136"/>
      <c r="AJ741" s="116">
        <f>SUM(AK741:AM741)</f>
        <v>0</v>
      </c>
      <c r="AK741" s="136"/>
      <c r="AL741" s="54"/>
      <c r="AM741" s="55"/>
      <c r="AN741" s="136" t="s">
        <v>74</v>
      </c>
      <c r="AO741" s="54" t="s">
        <v>74</v>
      </c>
      <c r="AP741" s="55" t="s">
        <v>74</v>
      </c>
      <c r="AQ741" s="82" t="s">
        <v>74</v>
      </c>
      <c r="AR741" s="54" t="s">
        <v>74</v>
      </c>
      <c r="AS741" s="54" t="s">
        <v>74</v>
      </c>
      <c r="AT741" s="54" t="s">
        <v>74</v>
      </c>
      <c r="AU741" s="58" t="s">
        <v>74</v>
      </c>
      <c r="AV741" s="83">
        <f t="shared" si="194"/>
        <v>0</v>
      </c>
      <c r="AW741" s="80"/>
      <c r="AX741" s="80"/>
      <c r="AY741" s="80"/>
      <c r="AZ741" s="80"/>
      <c r="BA741" s="80"/>
      <c r="BB741" s="80"/>
      <c r="BC741" s="80"/>
      <c r="BD741" s="80"/>
      <c r="BE741" s="81"/>
    </row>
    <row r="742" spans="1:57" s="414" customFormat="1" ht="34" customHeight="1" x14ac:dyDescent="0.2">
      <c r="A742" s="640"/>
      <c r="B742" s="624"/>
      <c r="C742" s="631"/>
      <c r="D742" s="73" t="s">
        <v>78</v>
      </c>
      <c r="E742" s="634"/>
      <c r="F742" s="637"/>
      <c r="G742" s="147">
        <f t="shared" si="189"/>
        <v>59</v>
      </c>
      <c r="H742" s="153">
        <f t="shared" si="196"/>
        <v>1</v>
      </c>
      <c r="I742" s="150"/>
      <c r="J742" s="150"/>
      <c r="K742" s="150">
        <v>1</v>
      </c>
      <c r="L742" s="154"/>
      <c r="M742" s="79">
        <f t="shared" si="190"/>
        <v>58</v>
      </c>
      <c r="N742" s="80">
        <v>58</v>
      </c>
      <c r="O742" s="80"/>
      <c r="P742" s="80"/>
      <c r="Q742" s="80"/>
      <c r="R742" s="124"/>
      <c r="S742" s="129">
        <v>12</v>
      </c>
      <c r="T742" s="80"/>
      <c r="U742" s="80"/>
      <c r="V742" s="80">
        <v>41</v>
      </c>
      <c r="W742" s="80">
        <v>5</v>
      </c>
      <c r="X742" s="124"/>
      <c r="Y742" s="131">
        <v>50</v>
      </c>
      <c r="Z742" s="127">
        <v>8</v>
      </c>
      <c r="AA742" s="134"/>
      <c r="AB742" s="56">
        <v>12</v>
      </c>
      <c r="AC742" s="56">
        <v>11</v>
      </c>
      <c r="AD742" s="56">
        <v>9</v>
      </c>
      <c r="AE742" s="56">
        <v>52</v>
      </c>
      <c r="AF742" s="135">
        <v>12</v>
      </c>
      <c r="AG742" s="136">
        <v>41.7</v>
      </c>
      <c r="AH742" s="55">
        <v>21</v>
      </c>
      <c r="AI742" s="136">
        <v>95.6</v>
      </c>
      <c r="AJ742" s="116">
        <f>SUM(AQ742:AU742)</f>
        <v>58</v>
      </c>
      <c r="AK742" s="136" t="s">
        <v>76</v>
      </c>
      <c r="AL742" s="54" t="s">
        <v>76</v>
      </c>
      <c r="AM742" s="55" t="s">
        <v>76</v>
      </c>
      <c r="AN742" s="136" t="s">
        <v>74</v>
      </c>
      <c r="AO742" s="54" t="s">
        <v>74</v>
      </c>
      <c r="AP742" s="55" t="s">
        <v>74</v>
      </c>
      <c r="AQ742" s="142">
        <v>4</v>
      </c>
      <c r="AR742" s="62">
        <v>15</v>
      </c>
      <c r="AS742" s="62">
        <v>30</v>
      </c>
      <c r="AT742" s="62">
        <v>8</v>
      </c>
      <c r="AU742" s="64">
        <v>1</v>
      </c>
      <c r="AV742" s="83">
        <f t="shared" si="194"/>
        <v>1</v>
      </c>
      <c r="AW742" s="80"/>
      <c r="AX742" s="80"/>
      <c r="AY742" s="80"/>
      <c r="AZ742" s="80"/>
      <c r="BA742" s="80"/>
      <c r="BB742" s="80"/>
      <c r="BC742" s="80"/>
      <c r="BD742" s="80">
        <v>1</v>
      </c>
      <c r="BE742" s="81"/>
    </row>
    <row r="743" spans="1:57" s="414" customFormat="1" ht="34" customHeight="1" thickBot="1" x14ac:dyDescent="0.25">
      <c r="A743" s="640"/>
      <c r="B743" s="642"/>
      <c r="C743" s="643"/>
      <c r="D743" s="75" t="s">
        <v>79</v>
      </c>
      <c r="E743" s="635"/>
      <c r="F743" s="638"/>
      <c r="G743" s="148">
        <f t="shared" si="189"/>
        <v>0</v>
      </c>
      <c r="H743" s="155">
        <f t="shared" ref="H743:H748" si="197">SUM(I743:L743)</f>
        <v>0</v>
      </c>
      <c r="I743" s="156"/>
      <c r="J743" s="156"/>
      <c r="K743" s="156"/>
      <c r="L743" s="157"/>
      <c r="M743" s="85">
        <f t="shared" si="190"/>
        <v>0</v>
      </c>
      <c r="N743" s="86"/>
      <c r="O743" s="86"/>
      <c r="P743" s="86"/>
      <c r="Q743" s="86"/>
      <c r="R743" s="125"/>
      <c r="S743" s="130"/>
      <c r="T743" s="87"/>
      <c r="U743" s="87"/>
      <c r="V743" s="87"/>
      <c r="W743" s="87"/>
      <c r="X743" s="126"/>
      <c r="Y743" s="129"/>
      <c r="Z743" s="124"/>
      <c r="AA743" s="136"/>
      <c r="AB743" s="54"/>
      <c r="AC743" s="54"/>
      <c r="AD743" s="54"/>
      <c r="AE743" s="54"/>
      <c r="AF743" s="55"/>
      <c r="AG743" s="139"/>
      <c r="AH743" s="140"/>
      <c r="AI743" s="137"/>
      <c r="AJ743" s="117">
        <f>SUM(AQ743:AU743)</f>
        <v>0</v>
      </c>
      <c r="AK743" s="137" t="s">
        <v>74</v>
      </c>
      <c r="AL743" s="90" t="s">
        <v>74</v>
      </c>
      <c r="AM743" s="138" t="s">
        <v>74</v>
      </c>
      <c r="AN743" s="137" t="s">
        <v>74</v>
      </c>
      <c r="AO743" s="90" t="s">
        <v>76</v>
      </c>
      <c r="AP743" s="138" t="s">
        <v>76</v>
      </c>
      <c r="AQ743" s="89"/>
      <c r="AR743" s="90"/>
      <c r="AS743" s="90"/>
      <c r="AT743" s="90"/>
      <c r="AU743" s="91"/>
      <c r="AV743" s="92">
        <f t="shared" si="194"/>
        <v>0</v>
      </c>
      <c r="AW743" s="87"/>
      <c r="AX743" s="87"/>
      <c r="AY743" s="87"/>
      <c r="AZ743" s="87"/>
      <c r="BA743" s="87"/>
      <c r="BB743" s="87"/>
      <c r="BC743" s="87"/>
      <c r="BD743" s="87"/>
      <c r="BE743" s="88"/>
    </row>
    <row r="744" spans="1:57" s="414" customFormat="1" ht="34" customHeight="1" x14ac:dyDescent="0.2">
      <c r="A744" s="640"/>
      <c r="B744" s="623" t="s">
        <v>343</v>
      </c>
      <c r="C744" s="630" t="s">
        <v>344</v>
      </c>
      <c r="D744" s="72" t="s">
        <v>73</v>
      </c>
      <c r="E744" s="633">
        <v>125</v>
      </c>
      <c r="F744" s="636">
        <f>E744-SUM(M744:M748)</f>
        <v>-2</v>
      </c>
      <c r="G744" s="146">
        <f t="shared" si="189"/>
        <v>0</v>
      </c>
      <c r="H744" s="151">
        <f t="shared" si="197"/>
        <v>0</v>
      </c>
      <c r="I744" s="152"/>
      <c r="J744" s="152"/>
      <c r="K744" s="152"/>
      <c r="L744" s="66"/>
      <c r="M744" s="149">
        <f t="shared" si="190"/>
        <v>0</v>
      </c>
      <c r="N744" s="121"/>
      <c r="O744" s="121"/>
      <c r="P744" s="121"/>
      <c r="Q744" s="121"/>
      <c r="R744" s="122"/>
      <c r="S744" s="128"/>
      <c r="T744" s="121"/>
      <c r="U744" s="121"/>
      <c r="V744" s="77"/>
      <c r="W744" s="121"/>
      <c r="X744" s="122"/>
      <c r="Y744" s="128"/>
      <c r="Z744" s="122"/>
      <c r="AA744" s="70"/>
      <c r="AB744" s="77"/>
      <c r="AC744" s="77"/>
      <c r="AD744" s="77"/>
      <c r="AE744" s="77"/>
      <c r="AF744" s="71"/>
      <c r="AG744" s="70"/>
      <c r="AH744" s="71"/>
      <c r="AI744" s="70"/>
      <c r="AJ744" s="115">
        <f>SUM(AN744:AP744)</f>
        <v>0</v>
      </c>
      <c r="AK744" s="70" t="s">
        <v>74</v>
      </c>
      <c r="AL744" s="77" t="s">
        <v>74</v>
      </c>
      <c r="AM744" s="71" t="s">
        <v>74</v>
      </c>
      <c r="AN744" s="70"/>
      <c r="AO744" s="77"/>
      <c r="AP744" s="71"/>
      <c r="AQ744" s="67" t="s">
        <v>74</v>
      </c>
      <c r="AR744" s="68" t="s">
        <v>74</v>
      </c>
      <c r="AS744" s="68" t="s">
        <v>74</v>
      </c>
      <c r="AT744" s="68" t="s">
        <v>74</v>
      </c>
      <c r="AU744" s="69" t="s">
        <v>74</v>
      </c>
      <c r="AV744" s="103">
        <f t="shared" si="194"/>
        <v>0</v>
      </c>
      <c r="AW744" s="93"/>
      <c r="AX744" s="93"/>
      <c r="AY744" s="93"/>
      <c r="AZ744" s="93"/>
      <c r="BA744" s="93"/>
      <c r="BB744" s="93"/>
      <c r="BC744" s="93">
        <f>AW742:BD742</f>
        <v>0</v>
      </c>
      <c r="BD744" s="93"/>
      <c r="BE744" s="78"/>
    </row>
    <row r="745" spans="1:57" s="414" customFormat="1" ht="34" customHeight="1" x14ac:dyDescent="0.2">
      <c r="A745" s="640"/>
      <c r="B745" s="624"/>
      <c r="C745" s="631"/>
      <c r="D745" s="73" t="s">
        <v>75</v>
      </c>
      <c r="E745" s="634"/>
      <c r="F745" s="637"/>
      <c r="G745" s="147">
        <f t="shared" si="189"/>
        <v>0</v>
      </c>
      <c r="H745" s="153">
        <f t="shared" si="197"/>
        <v>0</v>
      </c>
      <c r="I745" s="150"/>
      <c r="J745" s="150"/>
      <c r="K745" s="150"/>
      <c r="L745" s="154"/>
      <c r="M745" s="79">
        <f t="shared" si="190"/>
        <v>0</v>
      </c>
      <c r="N745" s="80"/>
      <c r="O745" s="80"/>
      <c r="P745" s="80"/>
      <c r="Q745" s="80"/>
      <c r="R745" s="124"/>
      <c r="S745" s="129"/>
      <c r="T745" s="54"/>
      <c r="U745" s="54"/>
      <c r="V745" s="80"/>
      <c r="W745" s="80"/>
      <c r="X745" s="124"/>
      <c r="Y745" s="131"/>
      <c r="Z745" s="127"/>
      <c r="AA745" s="134"/>
      <c r="AB745" s="56"/>
      <c r="AC745" s="56"/>
      <c r="AD745" s="56"/>
      <c r="AE745" s="56"/>
      <c r="AF745" s="135"/>
      <c r="AG745" s="136"/>
      <c r="AH745" s="55"/>
      <c r="AI745" s="136"/>
      <c r="AJ745" s="116">
        <f>SUM(AN745:AP745)</f>
        <v>0</v>
      </c>
      <c r="AK745" s="136" t="s">
        <v>76</v>
      </c>
      <c r="AL745" s="54" t="s">
        <v>76</v>
      </c>
      <c r="AM745" s="55" t="s">
        <v>76</v>
      </c>
      <c r="AN745" s="136"/>
      <c r="AO745" s="54"/>
      <c r="AP745" s="55"/>
      <c r="AQ745" s="82" t="s">
        <v>74</v>
      </c>
      <c r="AR745" s="54" t="s">
        <v>74</v>
      </c>
      <c r="AS745" s="54" t="s">
        <v>74</v>
      </c>
      <c r="AT745" s="54" t="s">
        <v>74</v>
      </c>
      <c r="AU745" s="58" t="s">
        <v>74</v>
      </c>
      <c r="AV745" s="83">
        <f t="shared" si="194"/>
        <v>0</v>
      </c>
      <c r="AW745" s="80"/>
      <c r="AX745" s="80"/>
      <c r="AY745" s="80"/>
      <c r="AZ745" s="80"/>
      <c r="BA745" s="80"/>
      <c r="BB745" s="80"/>
      <c r="BC745" s="80"/>
      <c r="BD745" s="80"/>
      <c r="BE745" s="81"/>
    </row>
    <row r="746" spans="1:57" s="414" customFormat="1" ht="34" customHeight="1" x14ac:dyDescent="0.2">
      <c r="A746" s="640"/>
      <c r="B746" s="624"/>
      <c r="C746" s="631"/>
      <c r="D746" s="73" t="s">
        <v>77</v>
      </c>
      <c r="E746" s="634"/>
      <c r="F746" s="637"/>
      <c r="G746" s="147">
        <f t="shared" si="189"/>
        <v>0</v>
      </c>
      <c r="H746" s="153">
        <f t="shared" si="197"/>
        <v>0</v>
      </c>
      <c r="I746" s="150"/>
      <c r="J746" s="150"/>
      <c r="K746" s="150"/>
      <c r="L746" s="154"/>
      <c r="M746" s="79">
        <f t="shared" si="190"/>
        <v>0</v>
      </c>
      <c r="N746" s="80"/>
      <c r="O746" s="80"/>
      <c r="P746" s="80"/>
      <c r="Q746" s="84"/>
      <c r="R746" s="124"/>
      <c r="S746" s="129"/>
      <c r="T746" s="80"/>
      <c r="U746" s="80"/>
      <c r="V746" s="80"/>
      <c r="W746" s="80"/>
      <c r="X746" s="124"/>
      <c r="Y746" s="131"/>
      <c r="Z746" s="127"/>
      <c r="AA746" s="134"/>
      <c r="AB746" s="56"/>
      <c r="AC746" s="56"/>
      <c r="AD746" s="56"/>
      <c r="AE746" s="56"/>
      <c r="AF746" s="135"/>
      <c r="AG746" s="136"/>
      <c r="AH746" s="55"/>
      <c r="AI746" s="136"/>
      <c r="AJ746" s="116">
        <f>SUM(AK746:AM746)</f>
        <v>0</v>
      </c>
      <c r="AK746" s="136"/>
      <c r="AL746" s="54"/>
      <c r="AM746" s="55"/>
      <c r="AN746" s="136" t="s">
        <v>74</v>
      </c>
      <c r="AO746" s="54" t="s">
        <v>74</v>
      </c>
      <c r="AP746" s="55" t="s">
        <v>74</v>
      </c>
      <c r="AQ746" s="82" t="s">
        <v>74</v>
      </c>
      <c r="AR746" s="54" t="s">
        <v>74</v>
      </c>
      <c r="AS746" s="54" t="s">
        <v>74</v>
      </c>
      <c r="AT746" s="54" t="s">
        <v>74</v>
      </c>
      <c r="AU746" s="58" t="s">
        <v>74</v>
      </c>
      <c r="AV746" s="83">
        <f t="shared" si="194"/>
        <v>0</v>
      </c>
      <c r="AW746" s="80"/>
      <c r="AX746" s="80"/>
      <c r="AY746" s="80"/>
      <c r="AZ746" s="80"/>
      <c r="BA746" s="80"/>
      <c r="BB746" s="80"/>
      <c r="BC746" s="80"/>
      <c r="BD746" s="80"/>
      <c r="BE746" s="81"/>
    </row>
    <row r="747" spans="1:57" s="414" customFormat="1" ht="34" customHeight="1" x14ac:dyDescent="0.2">
      <c r="A747" s="640"/>
      <c r="B747" s="624"/>
      <c r="C747" s="631"/>
      <c r="D747" s="73" t="s">
        <v>78</v>
      </c>
      <c r="E747" s="634"/>
      <c r="F747" s="637"/>
      <c r="G747" s="147">
        <f t="shared" si="189"/>
        <v>129</v>
      </c>
      <c r="H747" s="153">
        <f t="shared" si="197"/>
        <v>2</v>
      </c>
      <c r="I747" s="150"/>
      <c r="J747" s="150">
        <v>2</v>
      </c>
      <c r="K747" s="150"/>
      <c r="L747" s="154"/>
      <c r="M747" s="79">
        <f t="shared" si="190"/>
        <v>127</v>
      </c>
      <c r="N747" s="80">
        <v>127</v>
      </c>
      <c r="O747" s="80"/>
      <c r="P747" s="80"/>
      <c r="Q747" s="80"/>
      <c r="R747" s="124"/>
      <c r="S747" s="129">
        <v>14</v>
      </c>
      <c r="T747" s="80"/>
      <c r="U747" s="80"/>
      <c r="V747" s="80">
        <v>112</v>
      </c>
      <c r="W747" s="80">
        <v>1</v>
      </c>
      <c r="X747" s="124"/>
      <c r="Y747" s="131">
        <v>110</v>
      </c>
      <c r="Z747" s="127">
        <v>17</v>
      </c>
      <c r="AA747" s="134"/>
      <c r="AB747" s="56">
        <v>25</v>
      </c>
      <c r="AC747" s="56">
        <v>25</v>
      </c>
      <c r="AD747" s="56">
        <v>5</v>
      </c>
      <c r="AE747" s="56">
        <v>74</v>
      </c>
      <c r="AF747" s="135">
        <v>2</v>
      </c>
      <c r="AG747" s="136">
        <v>41.3</v>
      </c>
      <c r="AH747" s="55">
        <v>17.899999999999999</v>
      </c>
      <c r="AI747" s="136">
        <v>106.1</v>
      </c>
      <c r="AJ747" s="116">
        <f>SUM(AQ747:AU747)</f>
        <v>120</v>
      </c>
      <c r="AK747" s="136" t="s">
        <v>76</v>
      </c>
      <c r="AL747" s="54" t="s">
        <v>76</v>
      </c>
      <c r="AM747" s="55" t="s">
        <v>76</v>
      </c>
      <c r="AN747" s="136" t="s">
        <v>74</v>
      </c>
      <c r="AO747" s="54" t="s">
        <v>74</v>
      </c>
      <c r="AP747" s="55" t="s">
        <v>74</v>
      </c>
      <c r="AQ747" s="142"/>
      <c r="AR747" s="62">
        <v>2</v>
      </c>
      <c r="AS747" s="62">
        <v>91</v>
      </c>
      <c r="AT747" s="62">
        <v>26</v>
      </c>
      <c r="AU747" s="64">
        <v>1</v>
      </c>
      <c r="AV747" s="83">
        <f t="shared" si="194"/>
        <v>2</v>
      </c>
      <c r="AW747" s="80"/>
      <c r="AX747" s="80">
        <v>1</v>
      </c>
      <c r="AY747" s="80"/>
      <c r="AZ747" s="80"/>
      <c r="BA747" s="80"/>
      <c r="BB747" s="80"/>
      <c r="BC747" s="80"/>
      <c r="BD747" s="80">
        <v>1</v>
      </c>
      <c r="BE747" s="81"/>
    </row>
    <row r="748" spans="1:57" s="414" customFormat="1" ht="34" customHeight="1" thickBot="1" x14ac:dyDescent="0.25">
      <c r="A748" s="640"/>
      <c r="B748" s="629"/>
      <c r="C748" s="632"/>
      <c r="D748" s="76" t="s">
        <v>79</v>
      </c>
      <c r="E748" s="635"/>
      <c r="F748" s="638"/>
      <c r="G748" s="148">
        <f t="shared" si="189"/>
        <v>0</v>
      </c>
      <c r="H748" s="155">
        <f t="shared" si="197"/>
        <v>0</v>
      </c>
      <c r="I748" s="156"/>
      <c r="J748" s="156"/>
      <c r="K748" s="156"/>
      <c r="L748" s="157"/>
      <c r="M748" s="85">
        <f t="shared" si="190"/>
        <v>0</v>
      </c>
      <c r="N748" s="86"/>
      <c r="O748" s="86"/>
      <c r="P748" s="86"/>
      <c r="Q748" s="86"/>
      <c r="R748" s="125"/>
      <c r="S748" s="130"/>
      <c r="T748" s="87"/>
      <c r="U748" s="87"/>
      <c r="V748" s="87"/>
      <c r="W748" s="87"/>
      <c r="X748" s="126"/>
      <c r="Y748" s="129"/>
      <c r="Z748" s="124"/>
      <c r="AA748" s="136"/>
      <c r="AB748" s="54"/>
      <c r="AC748" s="54"/>
      <c r="AD748" s="54"/>
      <c r="AE748" s="54"/>
      <c r="AF748" s="55"/>
      <c r="AG748" s="139"/>
      <c r="AH748" s="140"/>
      <c r="AI748" s="137"/>
      <c r="AJ748" s="117">
        <f>SUM(AQ748:AU748)</f>
        <v>0</v>
      </c>
      <c r="AK748" s="137" t="s">
        <v>74</v>
      </c>
      <c r="AL748" s="90" t="s">
        <v>74</v>
      </c>
      <c r="AM748" s="138" t="s">
        <v>74</v>
      </c>
      <c r="AN748" s="137" t="s">
        <v>74</v>
      </c>
      <c r="AO748" s="90" t="s">
        <v>76</v>
      </c>
      <c r="AP748" s="138" t="s">
        <v>76</v>
      </c>
      <c r="AQ748" s="89"/>
      <c r="AR748" s="90"/>
      <c r="AS748" s="90"/>
      <c r="AT748" s="90"/>
      <c r="AU748" s="91"/>
      <c r="AV748" s="92">
        <f t="shared" si="194"/>
        <v>0</v>
      </c>
      <c r="AW748" s="87"/>
      <c r="AX748" s="87"/>
      <c r="AY748" s="87"/>
      <c r="AZ748" s="87"/>
      <c r="BA748" s="87"/>
      <c r="BB748" s="87"/>
      <c r="BC748" s="87"/>
      <c r="BD748" s="87"/>
      <c r="BE748" s="88"/>
    </row>
    <row r="749" spans="1:57" s="414" customFormat="1" ht="34" customHeight="1" x14ac:dyDescent="0.2">
      <c r="A749" s="640"/>
      <c r="B749" s="623" t="s">
        <v>345</v>
      </c>
      <c r="C749" s="630" t="s">
        <v>346</v>
      </c>
      <c r="D749" s="72" t="s">
        <v>73</v>
      </c>
      <c r="E749" s="633">
        <v>7</v>
      </c>
      <c r="F749" s="636">
        <f>E749-SUM(M749:M753)</f>
        <v>1</v>
      </c>
      <c r="G749" s="146">
        <f t="shared" si="189"/>
        <v>0</v>
      </c>
      <c r="H749" s="151">
        <f t="shared" ref="H749:H783" si="198">SUM(I749:L749)</f>
        <v>0</v>
      </c>
      <c r="I749" s="152"/>
      <c r="J749" s="152"/>
      <c r="K749" s="152"/>
      <c r="L749" s="66"/>
      <c r="M749" s="149">
        <f t="shared" si="190"/>
        <v>0</v>
      </c>
      <c r="N749" s="121"/>
      <c r="O749" s="121"/>
      <c r="P749" s="121"/>
      <c r="Q749" s="121"/>
      <c r="R749" s="122"/>
      <c r="S749" s="128"/>
      <c r="T749" s="121"/>
      <c r="U749" s="121"/>
      <c r="V749" s="77"/>
      <c r="W749" s="121"/>
      <c r="X749" s="122"/>
      <c r="Y749" s="128"/>
      <c r="Z749" s="122"/>
      <c r="AA749" s="70"/>
      <c r="AB749" s="77"/>
      <c r="AC749" s="77"/>
      <c r="AD749" s="77"/>
      <c r="AE749" s="77"/>
      <c r="AF749" s="71"/>
      <c r="AG749" s="70"/>
      <c r="AH749" s="71"/>
      <c r="AI749" s="70"/>
      <c r="AJ749" s="115">
        <f>SUM(AN749:AP749)</f>
        <v>0</v>
      </c>
      <c r="AK749" s="70" t="s">
        <v>74</v>
      </c>
      <c r="AL749" s="77" t="s">
        <v>74</v>
      </c>
      <c r="AM749" s="71" t="s">
        <v>74</v>
      </c>
      <c r="AN749" s="70"/>
      <c r="AO749" s="77"/>
      <c r="AP749" s="71"/>
      <c r="AQ749" s="67" t="s">
        <v>74</v>
      </c>
      <c r="AR749" s="68" t="s">
        <v>74</v>
      </c>
      <c r="AS749" s="68" t="s">
        <v>74</v>
      </c>
      <c r="AT749" s="68" t="s">
        <v>74</v>
      </c>
      <c r="AU749" s="69" t="s">
        <v>74</v>
      </c>
      <c r="AV749" s="103">
        <f t="shared" ref="AV749:AV783" si="199">SUM(AW749:BE749)</f>
        <v>0</v>
      </c>
      <c r="AW749" s="93"/>
      <c r="AX749" s="93"/>
      <c r="AY749" s="93"/>
      <c r="AZ749" s="93"/>
      <c r="BA749" s="93"/>
      <c r="BB749" s="93"/>
      <c r="BC749" s="93"/>
      <c r="BD749" s="93"/>
      <c r="BE749" s="78"/>
    </row>
    <row r="750" spans="1:57" s="414" customFormat="1" ht="34" customHeight="1" x14ac:dyDescent="0.2">
      <c r="A750" s="640"/>
      <c r="B750" s="624"/>
      <c r="C750" s="631"/>
      <c r="D750" s="73" t="s">
        <v>75</v>
      </c>
      <c r="E750" s="634"/>
      <c r="F750" s="637"/>
      <c r="G750" s="147">
        <f t="shared" si="189"/>
        <v>0</v>
      </c>
      <c r="H750" s="153">
        <f t="shared" si="198"/>
        <v>0</v>
      </c>
      <c r="I750" s="150"/>
      <c r="J750" s="150"/>
      <c r="K750" s="150"/>
      <c r="L750" s="154"/>
      <c r="M750" s="79">
        <f t="shared" si="190"/>
        <v>0</v>
      </c>
      <c r="N750" s="80"/>
      <c r="O750" s="80"/>
      <c r="P750" s="80"/>
      <c r="Q750" s="80"/>
      <c r="R750" s="124"/>
      <c r="S750" s="129"/>
      <c r="T750" s="54"/>
      <c r="U750" s="54"/>
      <c r="V750" s="80"/>
      <c r="W750" s="80"/>
      <c r="X750" s="124"/>
      <c r="Y750" s="131"/>
      <c r="Z750" s="127"/>
      <c r="AA750" s="134"/>
      <c r="AB750" s="56"/>
      <c r="AC750" s="56"/>
      <c r="AD750" s="56"/>
      <c r="AE750" s="56"/>
      <c r="AF750" s="135"/>
      <c r="AG750" s="136"/>
      <c r="AH750" s="55"/>
      <c r="AI750" s="136"/>
      <c r="AJ750" s="116">
        <f>SUM(AN750:AP750)</f>
        <v>0</v>
      </c>
      <c r="AK750" s="136" t="s">
        <v>76</v>
      </c>
      <c r="AL750" s="54" t="s">
        <v>76</v>
      </c>
      <c r="AM750" s="55" t="s">
        <v>76</v>
      </c>
      <c r="AN750" s="136"/>
      <c r="AO750" s="54"/>
      <c r="AP750" s="55"/>
      <c r="AQ750" s="82" t="s">
        <v>74</v>
      </c>
      <c r="AR750" s="54" t="s">
        <v>74</v>
      </c>
      <c r="AS750" s="54" t="s">
        <v>74</v>
      </c>
      <c r="AT750" s="54" t="s">
        <v>74</v>
      </c>
      <c r="AU750" s="58" t="s">
        <v>74</v>
      </c>
      <c r="AV750" s="83">
        <f t="shared" si="199"/>
        <v>0</v>
      </c>
      <c r="AW750" s="80"/>
      <c r="AX750" s="80"/>
      <c r="AY750" s="80"/>
      <c r="AZ750" s="80"/>
      <c r="BA750" s="80"/>
      <c r="BB750" s="80"/>
      <c r="BC750" s="80"/>
      <c r="BD750" s="80"/>
      <c r="BE750" s="81"/>
    </row>
    <row r="751" spans="1:57" s="414" customFormat="1" ht="34" customHeight="1" x14ac:dyDescent="0.2">
      <c r="A751" s="640"/>
      <c r="B751" s="624"/>
      <c r="C751" s="631"/>
      <c r="D751" s="73" t="s">
        <v>77</v>
      </c>
      <c r="E751" s="634"/>
      <c r="F751" s="637"/>
      <c r="G751" s="147">
        <f t="shared" si="189"/>
        <v>0</v>
      </c>
      <c r="H751" s="153">
        <f t="shared" si="198"/>
        <v>0</v>
      </c>
      <c r="I751" s="150"/>
      <c r="J751" s="150"/>
      <c r="K751" s="150"/>
      <c r="L751" s="154"/>
      <c r="M751" s="79">
        <f t="shared" si="190"/>
        <v>0</v>
      </c>
      <c r="N751" s="80"/>
      <c r="O751" s="80"/>
      <c r="P751" s="80"/>
      <c r="Q751" s="84"/>
      <c r="R751" s="124"/>
      <c r="S751" s="129"/>
      <c r="T751" s="80"/>
      <c r="U751" s="80"/>
      <c r="V751" s="80"/>
      <c r="W751" s="80"/>
      <c r="X751" s="124"/>
      <c r="Y751" s="131"/>
      <c r="Z751" s="127"/>
      <c r="AA751" s="134"/>
      <c r="AB751" s="56"/>
      <c r="AC751" s="56"/>
      <c r="AD751" s="56"/>
      <c r="AE751" s="56"/>
      <c r="AF751" s="135"/>
      <c r="AG751" s="136"/>
      <c r="AH751" s="55"/>
      <c r="AI751" s="136"/>
      <c r="AJ751" s="116">
        <f>SUM(AK751:AM751)</f>
        <v>0</v>
      </c>
      <c r="AK751" s="136"/>
      <c r="AL751" s="54"/>
      <c r="AM751" s="55"/>
      <c r="AN751" s="136" t="s">
        <v>74</v>
      </c>
      <c r="AO751" s="54" t="s">
        <v>74</v>
      </c>
      <c r="AP751" s="55" t="s">
        <v>74</v>
      </c>
      <c r="AQ751" s="82" t="s">
        <v>74</v>
      </c>
      <c r="AR751" s="54" t="s">
        <v>74</v>
      </c>
      <c r="AS751" s="54" t="s">
        <v>74</v>
      </c>
      <c r="AT751" s="54" t="s">
        <v>74</v>
      </c>
      <c r="AU751" s="58" t="s">
        <v>74</v>
      </c>
      <c r="AV751" s="83">
        <f t="shared" si="199"/>
        <v>0</v>
      </c>
      <c r="AW751" s="80"/>
      <c r="AX751" s="80"/>
      <c r="AY751" s="80"/>
      <c r="AZ751" s="80"/>
      <c r="BA751" s="80"/>
      <c r="BB751" s="80"/>
      <c r="BC751" s="80"/>
      <c r="BD751" s="80"/>
      <c r="BE751" s="81"/>
    </row>
    <row r="752" spans="1:57" s="414" customFormat="1" ht="34" customHeight="1" x14ac:dyDescent="0.2">
      <c r="A752" s="640"/>
      <c r="B752" s="624"/>
      <c r="C752" s="631"/>
      <c r="D752" s="73" t="s">
        <v>78</v>
      </c>
      <c r="E752" s="634"/>
      <c r="F752" s="637"/>
      <c r="G752" s="147">
        <f t="shared" si="189"/>
        <v>6</v>
      </c>
      <c r="H752" s="153">
        <f t="shared" si="198"/>
        <v>0</v>
      </c>
      <c r="I752" s="150"/>
      <c r="J752" s="150"/>
      <c r="K752" s="150"/>
      <c r="L752" s="154"/>
      <c r="M752" s="79">
        <f t="shared" si="190"/>
        <v>6</v>
      </c>
      <c r="N752" s="80">
        <v>6</v>
      </c>
      <c r="O752" s="80"/>
      <c r="P752" s="80"/>
      <c r="Q752" s="80"/>
      <c r="R752" s="124"/>
      <c r="S752" s="129"/>
      <c r="T752" s="80"/>
      <c r="U752" s="80"/>
      <c r="V752" s="80">
        <v>6</v>
      </c>
      <c r="W752" s="80"/>
      <c r="X752" s="124"/>
      <c r="Y752" s="131">
        <v>5</v>
      </c>
      <c r="Z752" s="127">
        <v>1</v>
      </c>
      <c r="AA752" s="134"/>
      <c r="AB752" s="56"/>
      <c r="AC752" s="56"/>
      <c r="AD752" s="56"/>
      <c r="AE752" s="56">
        <v>6</v>
      </c>
      <c r="AF752" s="135"/>
      <c r="AG752" s="136">
        <v>43.1</v>
      </c>
      <c r="AH752" s="55">
        <v>17.100000000000001</v>
      </c>
      <c r="AI752" s="136">
        <v>116.6</v>
      </c>
      <c r="AJ752" s="116">
        <f>SUM(AQ752:AU752)</f>
        <v>6</v>
      </c>
      <c r="AK752" s="136" t="s">
        <v>76</v>
      </c>
      <c r="AL752" s="54" t="s">
        <v>76</v>
      </c>
      <c r="AM752" s="55" t="s">
        <v>76</v>
      </c>
      <c r="AN752" s="136" t="s">
        <v>74</v>
      </c>
      <c r="AO752" s="54" t="s">
        <v>74</v>
      </c>
      <c r="AP752" s="55" t="s">
        <v>74</v>
      </c>
      <c r="AQ752" s="142"/>
      <c r="AR752" s="62"/>
      <c r="AS752" s="62">
        <v>2</v>
      </c>
      <c r="AT752" s="62">
        <v>4</v>
      </c>
      <c r="AU752" s="64"/>
      <c r="AV752" s="83">
        <f t="shared" si="199"/>
        <v>0</v>
      </c>
      <c r="AW752" s="80"/>
      <c r="AX752" s="80"/>
      <c r="AY752" s="80"/>
      <c r="AZ752" s="80"/>
      <c r="BA752" s="80"/>
      <c r="BB752" s="80"/>
      <c r="BC752" s="80"/>
      <c r="BD752" s="80"/>
      <c r="BE752" s="81"/>
    </row>
    <row r="753" spans="1:57" s="414" customFormat="1" ht="34" customHeight="1" thickBot="1" x14ac:dyDescent="0.25">
      <c r="A753" s="640"/>
      <c r="B753" s="629"/>
      <c r="C753" s="632"/>
      <c r="D753" s="76" t="s">
        <v>79</v>
      </c>
      <c r="E753" s="635"/>
      <c r="F753" s="638"/>
      <c r="G753" s="148">
        <f t="shared" si="189"/>
        <v>0</v>
      </c>
      <c r="H753" s="155">
        <f t="shared" si="198"/>
        <v>0</v>
      </c>
      <c r="I753" s="156"/>
      <c r="J753" s="156"/>
      <c r="K753" s="156"/>
      <c r="L753" s="157"/>
      <c r="M753" s="85">
        <f t="shared" si="190"/>
        <v>0</v>
      </c>
      <c r="N753" s="86"/>
      <c r="O753" s="86"/>
      <c r="P753" s="86"/>
      <c r="Q753" s="86"/>
      <c r="R753" s="125"/>
      <c r="S753" s="130"/>
      <c r="T753" s="87"/>
      <c r="U753" s="87"/>
      <c r="V753" s="87"/>
      <c r="W753" s="87"/>
      <c r="X753" s="126"/>
      <c r="Y753" s="129"/>
      <c r="Z753" s="124"/>
      <c r="AA753" s="136"/>
      <c r="AB753" s="54"/>
      <c r="AC753" s="54"/>
      <c r="AD753" s="54"/>
      <c r="AE753" s="54"/>
      <c r="AF753" s="55"/>
      <c r="AG753" s="139"/>
      <c r="AH753" s="140"/>
      <c r="AI753" s="137"/>
      <c r="AJ753" s="117">
        <f>SUM(AQ753:AU753)</f>
        <v>0</v>
      </c>
      <c r="AK753" s="137" t="s">
        <v>74</v>
      </c>
      <c r="AL753" s="90" t="s">
        <v>74</v>
      </c>
      <c r="AM753" s="138" t="s">
        <v>74</v>
      </c>
      <c r="AN753" s="137" t="s">
        <v>74</v>
      </c>
      <c r="AO753" s="90" t="s">
        <v>76</v>
      </c>
      <c r="AP753" s="138" t="s">
        <v>76</v>
      </c>
      <c r="AQ753" s="89"/>
      <c r="AR753" s="90"/>
      <c r="AS753" s="90"/>
      <c r="AT753" s="90"/>
      <c r="AU753" s="91"/>
      <c r="AV753" s="92">
        <f t="shared" si="199"/>
        <v>0</v>
      </c>
      <c r="AW753" s="87"/>
      <c r="AX753" s="87"/>
      <c r="AY753" s="87"/>
      <c r="AZ753" s="87"/>
      <c r="BA753" s="87"/>
      <c r="BB753" s="87"/>
      <c r="BC753" s="87"/>
      <c r="BD753" s="87"/>
      <c r="BE753" s="88"/>
    </row>
    <row r="754" spans="1:57" s="414" customFormat="1" ht="34" customHeight="1" x14ac:dyDescent="0.2">
      <c r="A754" s="640"/>
      <c r="B754" s="623" t="s">
        <v>347</v>
      </c>
      <c r="C754" s="630" t="s">
        <v>348</v>
      </c>
      <c r="D754" s="72" t="s">
        <v>73</v>
      </c>
      <c r="E754" s="633">
        <v>47</v>
      </c>
      <c r="F754" s="636">
        <f>E754-SUM(M754:M758)</f>
        <v>5</v>
      </c>
      <c r="G754" s="146">
        <f t="shared" si="189"/>
        <v>0</v>
      </c>
      <c r="H754" s="151">
        <f t="shared" si="198"/>
        <v>0</v>
      </c>
      <c r="I754" s="152"/>
      <c r="J754" s="152"/>
      <c r="K754" s="152"/>
      <c r="L754" s="66"/>
      <c r="M754" s="149">
        <f t="shared" si="190"/>
        <v>0</v>
      </c>
      <c r="N754" s="121"/>
      <c r="O754" s="121"/>
      <c r="P754" s="121"/>
      <c r="Q754" s="121"/>
      <c r="R754" s="122"/>
      <c r="S754" s="128"/>
      <c r="T754" s="121"/>
      <c r="U754" s="121"/>
      <c r="V754" s="77"/>
      <c r="W754" s="121"/>
      <c r="X754" s="122"/>
      <c r="Y754" s="128"/>
      <c r="Z754" s="122"/>
      <c r="AA754" s="70"/>
      <c r="AB754" s="77"/>
      <c r="AC754" s="77"/>
      <c r="AD754" s="77"/>
      <c r="AE754" s="77"/>
      <c r="AF754" s="71"/>
      <c r="AG754" s="70"/>
      <c r="AH754" s="71"/>
      <c r="AI754" s="70"/>
      <c r="AJ754" s="115">
        <f>SUM(AN754:AP754)</f>
        <v>0</v>
      </c>
      <c r="AK754" s="70" t="s">
        <v>74</v>
      </c>
      <c r="AL754" s="77" t="s">
        <v>74</v>
      </c>
      <c r="AM754" s="71" t="s">
        <v>74</v>
      </c>
      <c r="AN754" s="70"/>
      <c r="AO754" s="77"/>
      <c r="AP754" s="71"/>
      <c r="AQ754" s="67" t="s">
        <v>74</v>
      </c>
      <c r="AR754" s="68" t="s">
        <v>74</v>
      </c>
      <c r="AS754" s="68" t="s">
        <v>74</v>
      </c>
      <c r="AT754" s="68" t="s">
        <v>74</v>
      </c>
      <c r="AU754" s="69" t="s">
        <v>74</v>
      </c>
      <c r="AV754" s="103">
        <f t="shared" si="199"/>
        <v>0</v>
      </c>
      <c r="AW754" s="93"/>
      <c r="AX754" s="93"/>
      <c r="AY754" s="93"/>
      <c r="AZ754" s="93"/>
      <c r="BA754" s="93"/>
      <c r="BB754" s="93"/>
      <c r="BC754" s="93"/>
      <c r="BD754" s="93"/>
      <c r="BE754" s="78"/>
    </row>
    <row r="755" spans="1:57" s="414" customFormat="1" ht="34" customHeight="1" x14ac:dyDescent="0.2">
      <c r="A755" s="640"/>
      <c r="B755" s="624"/>
      <c r="C755" s="631"/>
      <c r="D755" s="73" t="s">
        <v>75</v>
      </c>
      <c r="E755" s="634"/>
      <c r="F755" s="637"/>
      <c r="G755" s="147">
        <f t="shared" si="189"/>
        <v>0</v>
      </c>
      <c r="H755" s="153">
        <f t="shared" si="198"/>
        <v>0</v>
      </c>
      <c r="I755" s="150"/>
      <c r="J755" s="150"/>
      <c r="K755" s="150"/>
      <c r="L755" s="154"/>
      <c r="M755" s="79">
        <f t="shared" si="190"/>
        <v>0</v>
      </c>
      <c r="N755" s="80"/>
      <c r="O755" s="80"/>
      <c r="P755" s="80"/>
      <c r="Q755" s="80"/>
      <c r="R755" s="124"/>
      <c r="S755" s="129"/>
      <c r="T755" s="54"/>
      <c r="U755" s="54"/>
      <c r="V755" s="80"/>
      <c r="W755" s="80"/>
      <c r="X755" s="124"/>
      <c r="Y755" s="131"/>
      <c r="Z755" s="127"/>
      <c r="AA755" s="134"/>
      <c r="AB755" s="56"/>
      <c r="AC755" s="56"/>
      <c r="AD755" s="56"/>
      <c r="AE755" s="56"/>
      <c r="AF755" s="135"/>
      <c r="AG755" s="136"/>
      <c r="AH755" s="55"/>
      <c r="AI755" s="136"/>
      <c r="AJ755" s="116">
        <f>SUM(AN755:AP755)</f>
        <v>0</v>
      </c>
      <c r="AK755" s="136" t="s">
        <v>76</v>
      </c>
      <c r="AL755" s="54" t="s">
        <v>76</v>
      </c>
      <c r="AM755" s="55" t="s">
        <v>76</v>
      </c>
      <c r="AN755" s="136"/>
      <c r="AO755" s="54"/>
      <c r="AP755" s="55"/>
      <c r="AQ755" s="82" t="s">
        <v>74</v>
      </c>
      <c r="AR755" s="54" t="s">
        <v>74</v>
      </c>
      <c r="AS755" s="54" t="s">
        <v>74</v>
      </c>
      <c r="AT755" s="54" t="s">
        <v>74</v>
      </c>
      <c r="AU755" s="58" t="s">
        <v>74</v>
      </c>
      <c r="AV755" s="83">
        <f t="shared" si="199"/>
        <v>0</v>
      </c>
      <c r="AW755" s="80"/>
      <c r="AX755" s="80"/>
      <c r="AY755" s="80"/>
      <c r="AZ755" s="80"/>
      <c r="BA755" s="80"/>
      <c r="BB755" s="80"/>
      <c r="BC755" s="80"/>
      <c r="BD755" s="80"/>
      <c r="BE755" s="81"/>
    </row>
    <row r="756" spans="1:57" s="414" customFormat="1" ht="34" customHeight="1" x14ac:dyDescent="0.2">
      <c r="A756" s="640"/>
      <c r="B756" s="624"/>
      <c r="C756" s="631"/>
      <c r="D756" s="73" t="s">
        <v>77</v>
      </c>
      <c r="E756" s="634"/>
      <c r="F756" s="637"/>
      <c r="G756" s="147">
        <f t="shared" si="189"/>
        <v>0</v>
      </c>
      <c r="H756" s="153">
        <f t="shared" si="198"/>
        <v>0</v>
      </c>
      <c r="I756" s="150"/>
      <c r="J756" s="150"/>
      <c r="K756" s="150"/>
      <c r="L756" s="154"/>
      <c r="M756" s="79">
        <f t="shared" si="190"/>
        <v>0</v>
      </c>
      <c r="N756" s="80"/>
      <c r="O756" s="80"/>
      <c r="P756" s="80"/>
      <c r="Q756" s="84"/>
      <c r="R756" s="124"/>
      <c r="S756" s="129"/>
      <c r="T756" s="80"/>
      <c r="U756" s="80"/>
      <c r="V756" s="80"/>
      <c r="W756" s="80"/>
      <c r="X756" s="124"/>
      <c r="Y756" s="131"/>
      <c r="Z756" s="127"/>
      <c r="AA756" s="134"/>
      <c r="AB756" s="56"/>
      <c r="AC756" s="56"/>
      <c r="AD756" s="56"/>
      <c r="AE756" s="56"/>
      <c r="AF756" s="135"/>
      <c r="AG756" s="136"/>
      <c r="AH756" s="55"/>
      <c r="AI756" s="136"/>
      <c r="AJ756" s="116">
        <f>SUM(AK756:AM756)</f>
        <v>0</v>
      </c>
      <c r="AK756" s="136"/>
      <c r="AL756" s="54"/>
      <c r="AM756" s="55"/>
      <c r="AN756" s="136" t="s">
        <v>74</v>
      </c>
      <c r="AO756" s="54" t="s">
        <v>74</v>
      </c>
      <c r="AP756" s="55" t="s">
        <v>74</v>
      </c>
      <c r="AQ756" s="82" t="s">
        <v>74</v>
      </c>
      <c r="AR756" s="54" t="s">
        <v>74</v>
      </c>
      <c r="AS756" s="54" t="s">
        <v>74</v>
      </c>
      <c r="AT756" s="54" t="s">
        <v>74</v>
      </c>
      <c r="AU756" s="58" t="s">
        <v>74</v>
      </c>
      <c r="AV756" s="83">
        <f t="shared" si="199"/>
        <v>0</v>
      </c>
      <c r="AW756" s="80"/>
      <c r="AX756" s="80"/>
      <c r="AY756" s="80"/>
      <c r="AZ756" s="80"/>
      <c r="BA756" s="80"/>
      <c r="BB756" s="80"/>
      <c r="BC756" s="80"/>
      <c r="BD756" s="80"/>
      <c r="BE756" s="81"/>
    </row>
    <row r="757" spans="1:57" s="414" customFormat="1" ht="34" customHeight="1" x14ac:dyDescent="0.2">
      <c r="A757" s="640"/>
      <c r="B757" s="624"/>
      <c r="C757" s="631"/>
      <c r="D757" s="73" t="s">
        <v>78</v>
      </c>
      <c r="E757" s="634"/>
      <c r="F757" s="637"/>
      <c r="G757" s="147">
        <f t="shared" si="189"/>
        <v>44</v>
      </c>
      <c r="H757" s="153">
        <f t="shared" si="198"/>
        <v>3</v>
      </c>
      <c r="I757" s="150">
        <v>2</v>
      </c>
      <c r="J757" s="150"/>
      <c r="K757" s="150">
        <v>1</v>
      </c>
      <c r="L757" s="154"/>
      <c r="M757" s="79">
        <f t="shared" si="190"/>
        <v>42</v>
      </c>
      <c r="N757" s="80">
        <v>42</v>
      </c>
      <c r="O757" s="80"/>
      <c r="P757" s="80"/>
      <c r="Q757" s="80"/>
      <c r="R757" s="124"/>
      <c r="S757" s="129">
        <v>4</v>
      </c>
      <c r="T757" s="80"/>
      <c r="U757" s="80"/>
      <c r="V757" s="80">
        <v>38</v>
      </c>
      <c r="W757" s="80"/>
      <c r="X757" s="124"/>
      <c r="Y757" s="131">
        <v>40</v>
      </c>
      <c r="Z757" s="127">
        <v>2</v>
      </c>
      <c r="AA757" s="134"/>
      <c r="AB757" s="56">
        <v>3</v>
      </c>
      <c r="AC757" s="56">
        <v>3</v>
      </c>
      <c r="AD757" s="56">
        <v>4</v>
      </c>
      <c r="AE757" s="56">
        <v>39</v>
      </c>
      <c r="AF757" s="135">
        <v>2</v>
      </c>
      <c r="AG757" s="136">
        <v>40.28</v>
      </c>
      <c r="AH757" s="55">
        <v>20.54</v>
      </c>
      <c r="AI757" s="136">
        <v>81.3</v>
      </c>
      <c r="AJ757" s="116">
        <f>SUM(AQ757:AU757)</f>
        <v>42</v>
      </c>
      <c r="AK757" s="136" t="s">
        <v>76</v>
      </c>
      <c r="AL757" s="54" t="s">
        <v>76</v>
      </c>
      <c r="AM757" s="55" t="s">
        <v>76</v>
      </c>
      <c r="AN757" s="136" t="s">
        <v>74</v>
      </c>
      <c r="AO757" s="54" t="s">
        <v>74</v>
      </c>
      <c r="AP757" s="55" t="s">
        <v>74</v>
      </c>
      <c r="AQ757" s="142">
        <v>8</v>
      </c>
      <c r="AR757" s="62">
        <v>13</v>
      </c>
      <c r="AS757" s="62">
        <v>21</v>
      </c>
      <c r="AT757" s="62"/>
      <c r="AU757" s="64"/>
      <c r="AV757" s="83">
        <f t="shared" si="199"/>
        <v>2</v>
      </c>
      <c r="AW757" s="80"/>
      <c r="AX757" s="80"/>
      <c r="AY757" s="80"/>
      <c r="AZ757" s="80"/>
      <c r="BA757" s="80"/>
      <c r="BB757" s="80"/>
      <c r="BC757" s="80"/>
      <c r="BD757" s="80">
        <v>2</v>
      </c>
      <c r="BE757" s="81"/>
    </row>
    <row r="758" spans="1:57" s="414" customFormat="1" ht="34" customHeight="1" thickBot="1" x14ac:dyDescent="0.25">
      <c r="A758" s="640"/>
      <c r="B758" s="629"/>
      <c r="C758" s="632"/>
      <c r="D758" s="76" t="s">
        <v>79</v>
      </c>
      <c r="E758" s="635"/>
      <c r="F758" s="638"/>
      <c r="G758" s="148">
        <f t="shared" si="189"/>
        <v>0</v>
      </c>
      <c r="H758" s="155">
        <f t="shared" si="198"/>
        <v>0</v>
      </c>
      <c r="I758" s="156"/>
      <c r="J758" s="156"/>
      <c r="K758" s="156"/>
      <c r="L758" s="157"/>
      <c r="M758" s="85">
        <f t="shared" si="190"/>
        <v>0</v>
      </c>
      <c r="N758" s="86"/>
      <c r="O758" s="86"/>
      <c r="P758" s="86"/>
      <c r="Q758" s="86"/>
      <c r="R758" s="125"/>
      <c r="S758" s="130"/>
      <c r="T758" s="87"/>
      <c r="U758" s="87"/>
      <c r="V758" s="87"/>
      <c r="W758" s="87"/>
      <c r="X758" s="126"/>
      <c r="Y758" s="129"/>
      <c r="Z758" s="124"/>
      <c r="AA758" s="136"/>
      <c r="AB758" s="54"/>
      <c r="AC758" s="54"/>
      <c r="AD758" s="54"/>
      <c r="AE758" s="54"/>
      <c r="AF758" s="55"/>
      <c r="AG758" s="139"/>
      <c r="AH758" s="140"/>
      <c r="AI758" s="137"/>
      <c r="AJ758" s="117">
        <f>SUM(AQ758:AU758)</f>
        <v>0</v>
      </c>
      <c r="AK758" s="137" t="s">
        <v>74</v>
      </c>
      <c r="AL758" s="90" t="s">
        <v>74</v>
      </c>
      <c r="AM758" s="138" t="s">
        <v>74</v>
      </c>
      <c r="AN758" s="137" t="s">
        <v>74</v>
      </c>
      <c r="AO758" s="90" t="s">
        <v>76</v>
      </c>
      <c r="AP758" s="138" t="s">
        <v>76</v>
      </c>
      <c r="AQ758" s="89"/>
      <c r="AR758" s="90"/>
      <c r="AS758" s="90"/>
      <c r="AT758" s="90"/>
      <c r="AU758" s="91"/>
      <c r="AV758" s="92">
        <f t="shared" si="199"/>
        <v>0</v>
      </c>
      <c r="AW758" s="87"/>
      <c r="AX758" s="87"/>
      <c r="AY758" s="87"/>
      <c r="AZ758" s="87"/>
      <c r="BA758" s="87"/>
      <c r="BB758" s="87"/>
      <c r="BC758" s="87"/>
      <c r="BD758" s="87"/>
      <c r="BE758" s="88"/>
    </row>
    <row r="759" spans="1:57" s="414" customFormat="1" ht="34" customHeight="1" x14ac:dyDescent="0.2">
      <c r="A759" s="640"/>
      <c r="B759" s="623" t="s">
        <v>349</v>
      </c>
      <c r="C759" s="630" t="s">
        <v>350</v>
      </c>
      <c r="D759" s="72" t="s">
        <v>73</v>
      </c>
      <c r="E759" s="633">
        <v>1</v>
      </c>
      <c r="F759" s="636">
        <f>E759-SUM(M759:M763)</f>
        <v>0</v>
      </c>
      <c r="G759" s="146">
        <f t="shared" si="189"/>
        <v>0</v>
      </c>
      <c r="H759" s="151">
        <f t="shared" si="198"/>
        <v>0</v>
      </c>
      <c r="I759" s="152"/>
      <c r="J759" s="152"/>
      <c r="K759" s="152"/>
      <c r="L759" s="66"/>
      <c r="M759" s="149">
        <f t="shared" si="190"/>
        <v>0</v>
      </c>
      <c r="N759" s="121"/>
      <c r="O759" s="121"/>
      <c r="P759" s="121"/>
      <c r="Q759" s="121"/>
      <c r="R759" s="122"/>
      <c r="S759" s="128"/>
      <c r="T759" s="121"/>
      <c r="U759" s="121"/>
      <c r="V759" s="77"/>
      <c r="W759" s="121"/>
      <c r="X759" s="122"/>
      <c r="Y759" s="128"/>
      <c r="Z759" s="122"/>
      <c r="AA759" s="70"/>
      <c r="AB759" s="77"/>
      <c r="AC759" s="77"/>
      <c r="AD759" s="77"/>
      <c r="AE759" s="77"/>
      <c r="AF759" s="71"/>
      <c r="AG759" s="70"/>
      <c r="AH759" s="71"/>
      <c r="AI759" s="70"/>
      <c r="AJ759" s="115">
        <f>SUM(AN759:AP759)</f>
        <v>0</v>
      </c>
      <c r="AK759" s="70" t="s">
        <v>74</v>
      </c>
      <c r="AL759" s="77" t="s">
        <v>74</v>
      </c>
      <c r="AM759" s="71" t="s">
        <v>74</v>
      </c>
      <c r="AN759" s="70"/>
      <c r="AO759" s="77"/>
      <c r="AP759" s="71"/>
      <c r="AQ759" s="67" t="s">
        <v>74</v>
      </c>
      <c r="AR759" s="68" t="s">
        <v>74</v>
      </c>
      <c r="AS759" s="68" t="s">
        <v>74</v>
      </c>
      <c r="AT759" s="68" t="s">
        <v>74</v>
      </c>
      <c r="AU759" s="69" t="s">
        <v>74</v>
      </c>
      <c r="AV759" s="103">
        <f t="shared" si="199"/>
        <v>0</v>
      </c>
      <c r="AW759" s="93"/>
      <c r="AX759" s="93"/>
      <c r="AY759" s="93"/>
      <c r="AZ759" s="93"/>
      <c r="BA759" s="93"/>
      <c r="BB759" s="93"/>
      <c r="BC759" s="93"/>
      <c r="BD759" s="93"/>
      <c r="BE759" s="78"/>
    </row>
    <row r="760" spans="1:57" s="414" customFormat="1" ht="34" customHeight="1" x14ac:dyDescent="0.2">
      <c r="A760" s="640"/>
      <c r="B760" s="624"/>
      <c r="C760" s="631"/>
      <c r="D760" s="73" t="s">
        <v>75</v>
      </c>
      <c r="E760" s="634"/>
      <c r="F760" s="637"/>
      <c r="G760" s="147">
        <f t="shared" si="189"/>
        <v>0</v>
      </c>
      <c r="H760" s="153">
        <f t="shared" si="198"/>
        <v>0</v>
      </c>
      <c r="I760" s="150"/>
      <c r="J760" s="150"/>
      <c r="K760" s="150"/>
      <c r="L760" s="154"/>
      <c r="M760" s="79">
        <f t="shared" si="190"/>
        <v>0</v>
      </c>
      <c r="N760" s="80"/>
      <c r="O760" s="80"/>
      <c r="P760" s="80"/>
      <c r="Q760" s="80"/>
      <c r="R760" s="124"/>
      <c r="S760" s="129"/>
      <c r="T760" s="54"/>
      <c r="U760" s="54"/>
      <c r="V760" s="80"/>
      <c r="W760" s="80"/>
      <c r="X760" s="124"/>
      <c r="Y760" s="131"/>
      <c r="Z760" s="127"/>
      <c r="AA760" s="134"/>
      <c r="AB760" s="56"/>
      <c r="AC760" s="56"/>
      <c r="AD760" s="56"/>
      <c r="AE760" s="56"/>
      <c r="AF760" s="135"/>
      <c r="AG760" s="136"/>
      <c r="AH760" s="55"/>
      <c r="AI760" s="136"/>
      <c r="AJ760" s="116">
        <f>SUM(AN760:AP760)</f>
        <v>0</v>
      </c>
      <c r="AK760" s="136" t="s">
        <v>76</v>
      </c>
      <c r="AL760" s="54" t="s">
        <v>76</v>
      </c>
      <c r="AM760" s="55" t="s">
        <v>76</v>
      </c>
      <c r="AN760" s="136"/>
      <c r="AO760" s="54"/>
      <c r="AP760" s="55"/>
      <c r="AQ760" s="82" t="s">
        <v>74</v>
      </c>
      <c r="AR760" s="54" t="s">
        <v>74</v>
      </c>
      <c r="AS760" s="54" t="s">
        <v>74</v>
      </c>
      <c r="AT760" s="54" t="s">
        <v>74</v>
      </c>
      <c r="AU760" s="58" t="s">
        <v>74</v>
      </c>
      <c r="AV760" s="83">
        <f t="shared" si="199"/>
        <v>0</v>
      </c>
      <c r="AW760" s="80"/>
      <c r="AX760" s="80"/>
      <c r="AY760" s="80"/>
      <c r="AZ760" s="80"/>
      <c r="BA760" s="80"/>
      <c r="BB760" s="80"/>
      <c r="BC760" s="80"/>
      <c r="BD760" s="80"/>
      <c r="BE760" s="81"/>
    </row>
    <row r="761" spans="1:57" s="414" customFormat="1" ht="34" customHeight="1" x14ac:dyDescent="0.2">
      <c r="A761" s="640"/>
      <c r="B761" s="624"/>
      <c r="C761" s="631"/>
      <c r="D761" s="73" t="s">
        <v>77</v>
      </c>
      <c r="E761" s="634"/>
      <c r="F761" s="637"/>
      <c r="G761" s="147">
        <f t="shared" si="189"/>
        <v>0</v>
      </c>
      <c r="H761" s="153">
        <f t="shared" si="198"/>
        <v>0</v>
      </c>
      <c r="I761" s="150"/>
      <c r="J761" s="150"/>
      <c r="K761" s="150"/>
      <c r="L761" s="154"/>
      <c r="M761" s="79">
        <f t="shared" si="190"/>
        <v>0</v>
      </c>
      <c r="N761" s="80"/>
      <c r="O761" s="80"/>
      <c r="P761" s="80"/>
      <c r="Q761" s="84"/>
      <c r="R761" s="124"/>
      <c r="S761" s="129"/>
      <c r="T761" s="80"/>
      <c r="U761" s="80"/>
      <c r="V761" s="80"/>
      <c r="W761" s="80"/>
      <c r="X761" s="124"/>
      <c r="Y761" s="131"/>
      <c r="Z761" s="127"/>
      <c r="AA761" s="134"/>
      <c r="AB761" s="56"/>
      <c r="AC761" s="56"/>
      <c r="AD761" s="56"/>
      <c r="AE761" s="56"/>
      <c r="AF761" s="135"/>
      <c r="AG761" s="136"/>
      <c r="AH761" s="55"/>
      <c r="AI761" s="136"/>
      <c r="AJ761" s="116">
        <f>SUM(AK761:AM761)</f>
        <v>0</v>
      </c>
      <c r="AK761" s="136"/>
      <c r="AL761" s="54"/>
      <c r="AM761" s="55"/>
      <c r="AN761" s="136" t="s">
        <v>74</v>
      </c>
      <c r="AO761" s="54" t="s">
        <v>74</v>
      </c>
      <c r="AP761" s="55" t="s">
        <v>74</v>
      </c>
      <c r="AQ761" s="82" t="s">
        <v>74</v>
      </c>
      <c r="AR761" s="54" t="s">
        <v>74</v>
      </c>
      <c r="AS761" s="54" t="s">
        <v>74</v>
      </c>
      <c r="AT761" s="54" t="s">
        <v>74</v>
      </c>
      <c r="AU761" s="58" t="s">
        <v>74</v>
      </c>
      <c r="AV761" s="83">
        <f t="shared" si="199"/>
        <v>0</v>
      </c>
      <c r="AW761" s="80"/>
      <c r="AX761" s="80"/>
      <c r="AY761" s="80"/>
      <c r="AZ761" s="80"/>
      <c r="BA761" s="80"/>
      <c r="BB761" s="80"/>
      <c r="BC761" s="80"/>
      <c r="BD761" s="80"/>
      <c r="BE761" s="81"/>
    </row>
    <row r="762" spans="1:57" s="414" customFormat="1" ht="34" customHeight="1" x14ac:dyDescent="0.2">
      <c r="A762" s="640"/>
      <c r="B762" s="624"/>
      <c r="C762" s="631"/>
      <c r="D762" s="73" t="s">
        <v>78</v>
      </c>
      <c r="E762" s="634"/>
      <c r="F762" s="637"/>
      <c r="G762" s="147">
        <f t="shared" si="189"/>
        <v>1</v>
      </c>
      <c r="H762" s="153">
        <f t="shared" si="198"/>
        <v>0</v>
      </c>
      <c r="I762" s="150"/>
      <c r="J762" s="150"/>
      <c r="K762" s="150"/>
      <c r="L762" s="154"/>
      <c r="M762" s="79">
        <f t="shared" si="190"/>
        <v>1</v>
      </c>
      <c r="N762" s="80">
        <v>1</v>
      </c>
      <c r="O762" s="80"/>
      <c r="P762" s="80"/>
      <c r="Q762" s="80"/>
      <c r="R762" s="124"/>
      <c r="S762" s="129"/>
      <c r="T762" s="80"/>
      <c r="U762" s="80"/>
      <c r="V762" s="80">
        <v>1</v>
      </c>
      <c r="W762" s="80"/>
      <c r="X762" s="124"/>
      <c r="Y762" s="131">
        <v>1</v>
      </c>
      <c r="Z762" s="127"/>
      <c r="AA762" s="134"/>
      <c r="AB762" s="56"/>
      <c r="AC762" s="56"/>
      <c r="AD762" s="56"/>
      <c r="AE762" s="56">
        <v>1</v>
      </c>
      <c r="AF762" s="135"/>
      <c r="AG762" s="136">
        <v>42</v>
      </c>
      <c r="AH762" s="55">
        <v>14</v>
      </c>
      <c r="AI762" s="136">
        <v>90</v>
      </c>
      <c r="AJ762" s="116">
        <f>SUM(AQ762:AU762)</f>
        <v>1</v>
      </c>
      <c r="AK762" s="136" t="s">
        <v>76</v>
      </c>
      <c r="AL762" s="54" t="s">
        <v>76</v>
      </c>
      <c r="AM762" s="55" t="s">
        <v>76</v>
      </c>
      <c r="AN762" s="136" t="s">
        <v>74</v>
      </c>
      <c r="AO762" s="54" t="s">
        <v>74</v>
      </c>
      <c r="AP762" s="55" t="s">
        <v>74</v>
      </c>
      <c r="AQ762" s="142"/>
      <c r="AR762" s="62"/>
      <c r="AS762" s="62">
        <v>1</v>
      </c>
      <c r="AT762" s="62"/>
      <c r="AU762" s="64"/>
      <c r="AV762" s="83">
        <f t="shared" si="199"/>
        <v>0</v>
      </c>
      <c r="AW762" s="80"/>
      <c r="AX762" s="80"/>
      <c r="AY762" s="80"/>
      <c r="AZ762" s="80"/>
      <c r="BA762" s="80"/>
      <c r="BB762" s="80"/>
      <c r="BC762" s="80"/>
      <c r="BD762" s="80"/>
      <c r="BE762" s="81"/>
    </row>
    <row r="763" spans="1:57" s="414" customFormat="1" ht="34" customHeight="1" thickBot="1" x14ac:dyDescent="0.25">
      <c r="A763" s="640"/>
      <c r="B763" s="629"/>
      <c r="C763" s="632"/>
      <c r="D763" s="76" t="s">
        <v>79</v>
      </c>
      <c r="E763" s="635"/>
      <c r="F763" s="638"/>
      <c r="G763" s="148">
        <f t="shared" si="189"/>
        <v>0</v>
      </c>
      <c r="H763" s="155">
        <f t="shared" si="198"/>
        <v>0</v>
      </c>
      <c r="I763" s="156"/>
      <c r="J763" s="156"/>
      <c r="K763" s="156"/>
      <c r="L763" s="157"/>
      <c r="M763" s="85">
        <f t="shared" si="190"/>
        <v>0</v>
      </c>
      <c r="N763" s="86"/>
      <c r="O763" s="86"/>
      <c r="P763" s="86"/>
      <c r="Q763" s="86"/>
      <c r="R763" s="125"/>
      <c r="S763" s="130"/>
      <c r="T763" s="87"/>
      <c r="U763" s="87"/>
      <c r="V763" s="87"/>
      <c r="W763" s="87"/>
      <c r="X763" s="126"/>
      <c r="Y763" s="129"/>
      <c r="Z763" s="124"/>
      <c r="AA763" s="136"/>
      <c r="AB763" s="54"/>
      <c r="AC763" s="54"/>
      <c r="AD763" s="54"/>
      <c r="AE763" s="54"/>
      <c r="AF763" s="55"/>
      <c r="AG763" s="139"/>
      <c r="AH763" s="140"/>
      <c r="AI763" s="137"/>
      <c r="AJ763" s="117">
        <f>SUM(AQ763:AU763)</f>
        <v>0</v>
      </c>
      <c r="AK763" s="137" t="s">
        <v>74</v>
      </c>
      <c r="AL763" s="90" t="s">
        <v>74</v>
      </c>
      <c r="AM763" s="138" t="s">
        <v>74</v>
      </c>
      <c r="AN763" s="137" t="s">
        <v>74</v>
      </c>
      <c r="AO763" s="90" t="s">
        <v>76</v>
      </c>
      <c r="AP763" s="138" t="s">
        <v>76</v>
      </c>
      <c r="AQ763" s="89"/>
      <c r="AR763" s="90"/>
      <c r="AS763" s="90"/>
      <c r="AT763" s="90"/>
      <c r="AU763" s="91"/>
      <c r="AV763" s="92">
        <f t="shared" si="199"/>
        <v>0</v>
      </c>
      <c r="AW763" s="87"/>
      <c r="AX763" s="87"/>
      <c r="AY763" s="87"/>
      <c r="AZ763" s="87"/>
      <c r="BA763" s="87"/>
      <c r="BB763" s="87"/>
      <c r="BC763" s="87"/>
      <c r="BD763" s="87"/>
      <c r="BE763" s="88"/>
    </row>
    <row r="764" spans="1:57" s="414" customFormat="1" ht="34" customHeight="1" x14ac:dyDescent="0.2">
      <c r="A764" s="640"/>
      <c r="B764" s="623" t="s">
        <v>351</v>
      </c>
      <c r="C764" s="630" t="s">
        <v>352</v>
      </c>
      <c r="D764" s="72" t="s">
        <v>73</v>
      </c>
      <c r="E764" s="633">
        <v>160</v>
      </c>
      <c r="F764" s="636">
        <f>E764-SUM(M764:M768)</f>
        <v>27</v>
      </c>
      <c r="G764" s="146">
        <f t="shared" si="189"/>
        <v>0</v>
      </c>
      <c r="H764" s="151">
        <f t="shared" si="198"/>
        <v>0</v>
      </c>
      <c r="I764" s="152"/>
      <c r="J764" s="152"/>
      <c r="K764" s="152"/>
      <c r="L764" s="66"/>
      <c r="M764" s="149">
        <f t="shared" si="190"/>
        <v>0</v>
      </c>
      <c r="N764" s="121"/>
      <c r="O764" s="121"/>
      <c r="P764" s="121"/>
      <c r="Q764" s="121"/>
      <c r="R764" s="122"/>
      <c r="S764" s="128"/>
      <c r="T764" s="121"/>
      <c r="U764" s="121"/>
      <c r="V764" s="77"/>
      <c r="W764" s="121"/>
      <c r="X764" s="122"/>
      <c r="Y764" s="128"/>
      <c r="Z764" s="122"/>
      <c r="AA764" s="70"/>
      <c r="AB764" s="77"/>
      <c r="AC764" s="77"/>
      <c r="AD764" s="77"/>
      <c r="AE764" s="77"/>
      <c r="AF764" s="71"/>
      <c r="AG764" s="70"/>
      <c r="AH764" s="71"/>
      <c r="AI764" s="70"/>
      <c r="AJ764" s="115">
        <f>SUM(AN764:AP764)</f>
        <v>0</v>
      </c>
      <c r="AK764" s="70" t="s">
        <v>74</v>
      </c>
      <c r="AL764" s="77" t="s">
        <v>74</v>
      </c>
      <c r="AM764" s="71" t="s">
        <v>74</v>
      </c>
      <c r="AN764" s="70"/>
      <c r="AO764" s="77"/>
      <c r="AP764" s="71"/>
      <c r="AQ764" s="67" t="s">
        <v>74</v>
      </c>
      <c r="AR764" s="68" t="s">
        <v>74</v>
      </c>
      <c r="AS764" s="68" t="s">
        <v>74</v>
      </c>
      <c r="AT764" s="68" t="s">
        <v>74</v>
      </c>
      <c r="AU764" s="69" t="s">
        <v>74</v>
      </c>
      <c r="AV764" s="103">
        <f t="shared" si="199"/>
        <v>0</v>
      </c>
      <c r="AW764" s="93"/>
      <c r="AX764" s="93"/>
      <c r="AY764" s="93"/>
      <c r="AZ764" s="93"/>
      <c r="BA764" s="93"/>
      <c r="BB764" s="93"/>
      <c r="BC764" s="93"/>
      <c r="BD764" s="93"/>
      <c r="BE764" s="78"/>
    </row>
    <row r="765" spans="1:57" s="414" customFormat="1" ht="34" customHeight="1" x14ac:dyDescent="0.2">
      <c r="A765" s="640"/>
      <c r="B765" s="624"/>
      <c r="C765" s="631"/>
      <c r="D765" s="73" t="s">
        <v>75</v>
      </c>
      <c r="E765" s="634"/>
      <c r="F765" s="637"/>
      <c r="G765" s="147">
        <f t="shared" si="189"/>
        <v>0</v>
      </c>
      <c r="H765" s="153">
        <f t="shared" si="198"/>
        <v>0</v>
      </c>
      <c r="I765" s="150"/>
      <c r="J765" s="150"/>
      <c r="K765" s="150"/>
      <c r="L765" s="154"/>
      <c r="M765" s="79">
        <f t="shared" si="190"/>
        <v>0</v>
      </c>
      <c r="N765" s="80"/>
      <c r="O765" s="80"/>
      <c r="P765" s="80"/>
      <c r="Q765" s="80"/>
      <c r="R765" s="124"/>
      <c r="S765" s="129"/>
      <c r="T765" s="54"/>
      <c r="U765" s="54"/>
      <c r="V765" s="80"/>
      <c r="W765" s="80"/>
      <c r="X765" s="124"/>
      <c r="Y765" s="131"/>
      <c r="Z765" s="127"/>
      <c r="AA765" s="134"/>
      <c r="AB765" s="56"/>
      <c r="AC765" s="56"/>
      <c r="AD765" s="56"/>
      <c r="AE765" s="56"/>
      <c r="AF765" s="135"/>
      <c r="AG765" s="136"/>
      <c r="AH765" s="55"/>
      <c r="AI765" s="136"/>
      <c r="AJ765" s="116">
        <f>SUM(AN765:AP765)</f>
        <v>0</v>
      </c>
      <c r="AK765" s="136" t="s">
        <v>76</v>
      </c>
      <c r="AL765" s="54" t="s">
        <v>76</v>
      </c>
      <c r="AM765" s="55" t="s">
        <v>76</v>
      </c>
      <c r="AN765" s="136"/>
      <c r="AO765" s="54"/>
      <c r="AP765" s="55"/>
      <c r="AQ765" s="82" t="s">
        <v>74</v>
      </c>
      <c r="AR765" s="54" t="s">
        <v>74</v>
      </c>
      <c r="AS765" s="54" t="s">
        <v>74</v>
      </c>
      <c r="AT765" s="54" t="s">
        <v>74</v>
      </c>
      <c r="AU765" s="58" t="s">
        <v>74</v>
      </c>
      <c r="AV765" s="83">
        <f t="shared" si="199"/>
        <v>0</v>
      </c>
      <c r="AW765" s="80"/>
      <c r="AX765" s="80"/>
      <c r="AY765" s="80"/>
      <c r="AZ765" s="80"/>
      <c r="BA765" s="80"/>
      <c r="BB765" s="80"/>
      <c r="BC765" s="80"/>
      <c r="BD765" s="80"/>
      <c r="BE765" s="81"/>
    </row>
    <row r="766" spans="1:57" s="414" customFormat="1" ht="34" customHeight="1" x14ac:dyDescent="0.2">
      <c r="A766" s="640"/>
      <c r="B766" s="624"/>
      <c r="C766" s="631"/>
      <c r="D766" s="73" t="s">
        <v>77</v>
      </c>
      <c r="E766" s="634"/>
      <c r="F766" s="637"/>
      <c r="G766" s="147">
        <f t="shared" si="189"/>
        <v>0</v>
      </c>
      <c r="H766" s="153">
        <f t="shared" si="198"/>
        <v>0</v>
      </c>
      <c r="I766" s="150"/>
      <c r="J766" s="150"/>
      <c r="K766" s="150"/>
      <c r="L766" s="154"/>
      <c r="M766" s="79">
        <f t="shared" si="190"/>
        <v>0</v>
      </c>
      <c r="N766" s="80"/>
      <c r="O766" s="80"/>
      <c r="P766" s="80"/>
      <c r="Q766" s="84"/>
      <c r="R766" s="124"/>
      <c r="S766" s="129"/>
      <c r="T766" s="80"/>
      <c r="U766" s="80"/>
      <c r="V766" s="80"/>
      <c r="W766" s="80"/>
      <c r="X766" s="124"/>
      <c r="Y766" s="131"/>
      <c r="Z766" s="127"/>
      <c r="AA766" s="134"/>
      <c r="AB766" s="56"/>
      <c r="AC766" s="56"/>
      <c r="AD766" s="56"/>
      <c r="AE766" s="56"/>
      <c r="AF766" s="135"/>
      <c r="AG766" s="136"/>
      <c r="AH766" s="55"/>
      <c r="AI766" s="136"/>
      <c r="AJ766" s="116">
        <f>SUM(AK766:AM766)</f>
        <v>0</v>
      </c>
      <c r="AK766" s="136"/>
      <c r="AL766" s="54"/>
      <c r="AM766" s="55"/>
      <c r="AN766" s="136" t="s">
        <v>74</v>
      </c>
      <c r="AO766" s="54" t="s">
        <v>74</v>
      </c>
      <c r="AP766" s="55" t="s">
        <v>74</v>
      </c>
      <c r="AQ766" s="82" t="s">
        <v>74</v>
      </c>
      <c r="AR766" s="54" t="s">
        <v>74</v>
      </c>
      <c r="AS766" s="54" t="s">
        <v>74</v>
      </c>
      <c r="AT766" s="54" t="s">
        <v>74</v>
      </c>
      <c r="AU766" s="58" t="s">
        <v>74</v>
      </c>
      <c r="AV766" s="83">
        <f t="shared" si="199"/>
        <v>0</v>
      </c>
      <c r="AW766" s="80"/>
      <c r="AX766" s="80"/>
      <c r="AY766" s="80"/>
      <c r="AZ766" s="80"/>
      <c r="BA766" s="80"/>
      <c r="BB766" s="80"/>
      <c r="BC766" s="80"/>
      <c r="BD766" s="80"/>
      <c r="BE766" s="81"/>
    </row>
    <row r="767" spans="1:57" s="414" customFormat="1" ht="34" customHeight="1" x14ac:dyDescent="0.2">
      <c r="A767" s="640"/>
      <c r="B767" s="624"/>
      <c r="C767" s="631"/>
      <c r="D767" s="73" t="s">
        <v>78</v>
      </c>
      <c r="E767" s="634"/>
      <c r="F767" s="637"/>
      <c r="G767" s="147">
        <f t="shared" si="189"/>
        <v>136</v>
      </c>
      <c r="H767" s="153">
        <f t="shared" si="198"/>
        <v>1</v>
      </c>
      <c r="I767" s="150"/>
      <c r="J767" s="150"/>
      <c r="K767" s="150">
        <v>1</v>
      </c>
      <c r="L767" s="154"/>
      <c r="M767" s="79">
        <f t="shared" si="190"/>
        <v>133</v>
      </c>
      <c r="N767" s="80">
        <v>133</v>
      </c>
      <c r="O767" s="80"/>
      <c r="P767" s="80"/>
      <c r="Q767" s="80"/>
      <c r="R767" s="124"/>
      <c r="S767" s="129">
        <v>30</v>
      </c>
      <c r="T767" s="80"/>
      <c r="U767" s="80"/>
      <c r="V767" s="80">
        <v>103</v>
      </c>
      <c r="W767" s="80"/>
      <c r="X767" s="124"/>
      <c r="Y767" s="131">
        <v>122</v>
      </c>
      <c r="Z767" s="127">
        <v>11</v>
      </c>
      <c r="AA767" s="134"/>
      <c r="AB767" s="56">
        <v>22</v>
      </c>
      <c r="AC767" s="56">
        <v>21</v>
      </c>
      <c r="AD767" s="56">
        <v>16</v>
      </c>
      <c r="AE767" s="56">
        <v>79</v>
      </c>
      <c r="AF767" s="135">
        <v>2</v>
      </c>
      <c r="AG767" s="136">
        <v>38.1</v>
      </c>
      <c r="AH767" s="55">
        <v>16</v>
      </c>
      <c r="AI767" s="136">
        <v>88.3</v>
      </c>
      <c r="AJ767" s="116">
        <f>SUM(AQ767:AU767)</f>
        <v>133</v>
      </c>
      <c r="AK767" s="136" t="s">
        <v>76</v>
      </c>
      <c r="AL767" s="54" t="s">
        <v>76</v>
      </c>
      <c r="AM767" s="55" t="s">
        <v>76</v>
      </c>
      <c r="AN767" s="136" t="s">
        <v>74</v>
      </c>
      <c r="AO767" s="54" t="s">
        <v>74</v>
      </c>
      <c r="AP767" s="55" t="s">
        <v>74</v>
      </c>
      <c r="AQ767" s="142">
        <v>23</v>
      </c>
      <c r="AR767" s="62">
        <v>18</v>
      </c>
      <c r="AS767" s="62">
        <v>92</v>
      </c>
      <c r="AT767" s="62"/>
      <c r="AU767" s="64"/>
      <c r="AV767" s="83">
        <f t="shared" si="199"/>
        <v>3</v>
      </c>
      <c r="AW767" s="80"/>
      <c r="AX767" s="80"/>
      <c r="AY767" s="80"/>
      <c r="AZ767" s="80"/>
      <c r="BA767" s="80">
        <v>1</v>
      </c>
      <c r="BB767" s="80"/>
      <c r="BC767" s="80"/>
      <c r="BD767" s="80">
        <v>2</v>
      </c>
      <c r="BE767" s="81"/>
    </row>
    <row r="768" spans="1:57" s="414" customFormat="1" ht="34" customHeight="1" thickBot="1" x14ac:dyDescent="0.25">
      <c r="A768" s="640"/>
      <c r="B768" s="629"/>
      <c r="C768" s="632"/>
      <c r="D768" s="76" t="s">
        <v>79</v>
      </c>
      <c r="E768" s="635"/>
      <c r="F768" s="638"/>
      <c r="G768" s="148">
        <f t="shared" si="189"/>
        <v>0</v>
      </c>
      <c r="H768" s="155">
        <f t="shared" si="198"/>
        <v>0</v>
      </c>
      <c r="I768" s="156"/>
      <c r="J768" s="156"/>
      <c r="K768" s="156"/>
      <c r="L768" s="157"/>
      <c r="M768" s="85">
        <f t="shared" si="190"/>
        <v>0</v>
      </c>
      <c r="N768" s="86"/>
      <c r="O768" s="86"/>
      <c r="P768" s="86"/>
      <c r="Q768" s="86"/>
      <c r="R768" s="125"/>
      <c r="S768" s="130"/>
      <c r="T768" s="87"/>
      <c r="U768" s="87"/>
      <c r="V768" s="87"/>
      <c r="W768" s="87"/>
      <c r="X768" s="126"/>
      <c r="Y768" s="129"/>
      <c r="Z768" s="124"/>
      <c r="AA768" s="136"/>
      <c r="AB768" s="54"/>
      <c r="AC768" s="54"/>
      <c r="AD768" s="54"/>
      <c r="AE768" s="54"/>
      <c r="AF768" s="55"/>
      <c r="AG768" s="139"/>
      <c r="AH768" s="140"/>
      <c r="AI768" s="137"/>
      <c r="AJ768" s="117">
        <f>SUM(AQ768:AU768)</f>
        <v>0</v>
      </c>
      <c r="AK768" s="137" t="s">
        <v>74</v>
      </c>
      <c r="AL768" s="90" t="s">
        <v>74</v>
      </c>
      <c r="AM768" s="138" t="s">
        <v>74</v>
      </c>
      <c r="AN768" s="137" t="s">
        <v>74</v>
      </c>
      <c r="AO768" s="90" t="s">
        <v>76</v>
      </c>
      <c r="AP768" s="138" t="s">
        <v>76</v>
      </c>
      <c r="AQ768" s="89"/>
      <c r="AR768" s="90"/>
      <c r="AS768" s="90"/>
      <c r="AT768" s="90"/>
      <c r="AU768" s="91"/>
      <c r="AV768" s="92">
        <f t="shared" si="199"/>
        <v>0</v>
      </c>
      <c r="AW768" s="87"/>
      <c r="AX768" s="87"/>
      <c r="AY768" s="87"/>
      <c r="AZ768" s="87"/>
      <c r="BA768" s="87"/>
      <c r="BB768" s="87"/>
      <c r="BC768" s="87"/>
      <c r="BD768" s="87"/>
      <c r="BE768" s="88"/>
    </row>
    <row r="769" spans="1:57" s="414" customFormat="1" ht="34" customHeight="1" x14ac:dyDescent="0.2">
      <c r="A769" s="640"/>
      <c r="B769" s="623" t="s">
        <v>353</v>
      </c>
      <c r="C769" s="630" t="s">
        <v>354</v>
      </c>
      <c r="D769" s="72" t="s">
        <v>73</v>
      </c>
      <c r="E769" s="633"/>
      <c r="F769" s="636">
        <f>E769-SUM(M769:M773)</f>
        <v>-6</v>
      </c>
      <c r="G769" s="146">
        <f t="shared" si="189"/>
        <v>0</v>
      </c>
      <c r="H769" s="151">
        <f t="shared" si="198"/>
        <v>0</v>
      </c>
      <c r="I769" s="152"/>
      <c r="J769" s="152"/>
      <c r="K769" s="152"/>
      <c r="L769" s="66"/>
      <c r="M769" s="149">
        <f t="shared" si="190"/>
        <v>0</v>
      </c>
      <c r="N769" s="121"/>
      <c r="O769" s="121"/>
      <c r="P769" s="121"/>
      <c r="Q769" s="121"/>
      <c r="R769" s="122"/>
      <c r="S769" s="128"/>
      <c r="T769" s="121"/>
      <c r="U769" s="121"/>
      <c r="V769" s="77"/>
      <c r="W769" s="121"/>
      <c r="X769" s="122"/>
      <c r="Y769" s="128"/>
      <c r="Z769" s="122"/>
      <c r="AA769" s="70"/>
      <c r="AB769" s="77"/>
      <c r="AC769" s="77"/>
      <c r="AD769" s="77"/>
      <c r="AE769" s="77"/>
      <c r="AF769" s="71"/>
      <c r="AG769" s="70"/>
      <c r="AH769" s="71"/>
      <c r="AI769" s="70"/>
      <c r="AJ769" s="115">
        <f>SUM(AN769:AP769)</f>
        <v>0</v>
      </c>
      <c r="AK769" s="70" t="s">
        <v>74</v>
      </c>
      <c r="AL769" s="77" t="s">
        <v>74</v>
      </c>
      <c r="AM769" s="71" t="s">
        <v>74</v>
      </c>
      <c r="AN769" s="70"/>
      <c r="AO769" s="77"/>
      <c r="AP769" s="71"/>
      <c r="AQ769" s="67" t="s">
        <v>74</v>
      </c>
      <c r="AR769" s="68" t="s">
        <v>74</v>
      </c>
      <c r="AS769" s="68" t="s">
        <v>74</v>
      </c>
      <c r="AT769" s="68" t="s">
        <v>74</v>
      </c>
      <c r="AU769" s="69" t="s">
        <v>74</v>
      </c>
      <c r="AV769" s="103">
        <f t="shared" si="199"/>
        <v>0</v>
      </c>
      <c r="AW769" s="93"/>
      <c r="AX769" s="93"/>
      <c r="AY769" s="93"/>
      <c r="AZ769" s="93"/>
      <c r="BA769" s="93"/>
      <c r="BB769" s="93"/>
      <c r="BC769" s="93"/>
      <c r="BD769" s="93"/>
      <c r="BE769" s="78"/>
    </row>
    <row r="770" spans="1:57" s="414" customFormat="1" ht="34" customHeight="1" x14ac:dyDescent="0.2">
      <c r="A770" s="640"/>
      <c r="B770" s="624"/>
      <c r="C770" s="631"/>
      <c r="D770" s="73" t="s">
        <v>75</v>
      </c>
      <c r="E770" s="634"/>
      <c r="F770" s="637"/>
      <c r="G770" s="147">
        <f t="shared" si="189"/>
        <v>0</v>
      </c>
      <c r="H770" s="153">
        <f t="shared" si="198"/>
        <v>0</v>
      </c>
      <c r="I770" s="150"/>
      <c r="J770" s="150"/>
      <c r="K770" s="150"/>
      <c r="L770" s="154"/>
      <c r="M770" s="79">
        <f t="shared" si="190"/>
        <v>0</v>
      </c>
      <c r="N770" s="80"/>
      <c r="O770" s="80"/>
      <c r="P770" s="80"/>
      <c r="Q770" s="80"/>
      <c r="R770" s="124"/>
      <c r="S770" s="129"/>
      <c r="T770" s="54"/>
      <c r="U770" s="54"/>
      <c r="V770" s="80"/>
      <c r="W770" s="80"/>
      <c r="X770" s="124"/>
      <c r="Y770" s="131"/>
      <c r="Z770" s="127"/>
      <c r="AA770" s="134"/>
      <c r="AB770" s="56"/>
      <c r="AC770" s="56"/>
      <c r="AD770" s="56"/>
      <c r="AE770" s="56"/>
      <c r="AF770" s="135"/>
      <c r="AG770" s="136"/>
      <c r="AH770" s="55"/>
      <c r="AI770" s="136"/>
      <c r="AJ770" s="116">
        <f>SUM(AN770:AP770)</f>
        <v>0</v>
      </c>
      <c r="AK770" s="136" t="s">
        <v>76</v>
      </c>
      <c r="AL770" s="54" t="s">
        <v>76</v>
      </c>
      <c r="AM770" s="55" t="s">
        <v>76</v>
      </c>
      <c r="AN770" s="136"/>
      <c r="AO770" s="54"/>
      <c r="AP770" s="55"/>
      <c r="AQ770" s="82" t="s">
        <v>74</v>
      </c>
      <c r="AR770" s="54" t="s">
        <v>74</v>
      </c>
      <c r="AS770" s="54" t="s">
        <v>74</v>
      </c>
      <c r="AT770" s="54" t="s">
        <v>74</v>
      </c>
      <c r="AU770" s="58" t="s">
        <v>74</v>
      </c>
      <c r="AV770" s="83">
        <f t="shared" si="199"/>
        <v>0</v>
      </c>
      <c r="AW770" s="80"/>
      <c r="AX770" s="80"/>
      <c r="AY770" s="80"/>
      <c r="AZ770" s="80"/>
      <c r="BA770" s="80"/>
      <c r="BB770" s="80"/>
      <c r="BC770" s="80"/>
      <c r="BD770" s="80"/>
      <c r="BE770" s="81"/>
    </row>
    <row r="771" spans="1:57" s="414" customFormat="1" ht="34" customHeight="1" x14ac:dyDescent="0.2">
      <c r="A771" s="640"/>
      <c r="B771" s="624"/>
      <c r="C771" s="631"/>
      <c r="D771" s="73" t="s">
        <v>77</v>
      </c>
      <c r="E771" s="634"/>
      <c r="F771" s="637"/>
      <c r="G771" s="147">
        <f t="shared" si="189"/>
        <v>0</v>
      </c>
      <c r="H771" s="153">
        <f t="shared" si="198"/>
        <v>0</v>
      </c>
      <c r="I771" s="150"/>
      <c r="J771" s="150"/>
      <c r="K771" s="150"/>
      <c r="L771" s="154"/>
      <c r="M771" s="79">
        <f t="shared" si="190"/>
        <v>0</v>
      </c>
      <c r="N771" s="80"/>
      <c r="O771" s="80"/>
      <c r="P771" s="80"/>
      <c r="Q771" s="84"/>
      <c r="R771" s="124"/>
      <c r="S771" s="129"/>
      <c r="T771" s="80"/>
      <c r="U771" s="80"/>
      <c r="V771" s="80"/>
      <c r="W771" s="80"/>
      <c r="X771" s="124"/>
      <c r="Y771" s="131"/>
      <c r="Z771" s="127"/>
      <c r="AA771" s="134"/>
      <c r="AB771" s="56"/>
      <c r="AC771" s="56"/>
      <c r="AD771" s="56"/>
      <c r="AE771" s="56"/>
      <c r="AF771" s="135"/>
      <c r="AG771" s="136"/>
      <c r="AH771" s="55"/>
      <c r="AI771" s="136"/>
      <c r="AJ771" s="116">
        <f>SUM(AK771:AM771)</f>
        <v>0</v>
      </c>
      <c r="AK771" s="136"/>
      <c r="AL771" s="54"/>
      <c r="AM771" s="55"/>
      <c r="AN771" s="136" t="s">
        <v>74</v>
      </c>
      <c r="AO771" s="54" t="s">
        <v>74</v>
      </c>
      <c r="AP771" s="55" t="s">
        <v>74</v>
      </c>
      <c r="AQ771" s="82" t="s">
        <v>74</v>
      </c>
      <c r="AR771" s="54" t="s">
        <v>74</v>
      </c>
      <c r="AS771" s="54" t="s">
        <v>74</v>
      </c>
      <c r="AT771" s="54" t="s">
        <v>74</v>
      </c>
      <c r="AU771" s="58" t="s">
        <v>74</v>
      </c>
      <c r="AV771" s="83">
        <f t="shared" si="199"/>
        <v>0</v>
      </c>
      <c r="AW771" s="80"/>
      <c r="AX771" s="80"/>
      <c r="AY771" s="80"/>
      <c r="AZ771" s="80"/>
      <c r="BA771" s="80"/>
      <c r="BB771" s="80"/>
      <c r="BC771" s="80"/>
      <c r="BD771" s="80"/>
      <c r="BE771" s="81"/>
    </row>
    <row r="772" spans="1:57" s="414" customFormat="1" ht="34" customHeight="1" x14ac:dyDescent="0.2">
      <c r="A772" s="640"/>
      <c r="B772" s="624"/>
      <c r="C772" s="631"/>
      <c r="D772" s="73" t="s">
        <v>78</v>
      </c>
      <c r="E772" s="634"/>
      <c r="F772" s="637"/>
      <c r="G772" s="147">
        <f t="shared" si="189"/>
        <v>7</v>
      </c>
      <c r="H772" s="153">
        <f t="shared" si="198"/>
        <v>0</v>
      </c>
      <c r="I772" s="150"/>
      <c r="J772" s="150"/>
      <c r="K772" s="150"/>
      <c r="L772" s="154"/>
      <c r="M772" s="79">
        <f t="shared" si="190"/>
        <v>6</v>
      </c>
      <c r="N772" s="80">
        <v>6</v>
      </c>
      <c r="O772" s="80"/>
      <c r="P772" s="80"/>
      <c r="Q772" s="80"/>
      <c r="R772" s="124"/>
      <c r="S772" s="129"/>
      <c r="T772" s="80"/>
      <c r="U772" s="80"/>
      <c r="V772" s="80"/>
      <c r="W772" s="80">
        <v>6</v>
      </c>
      <c r="X772" s="124"/>
      <c r="Y772" s="131">
        <v>6</v>
      </c>
      <c r="Z772" s="127"/>
      <c r="AA772" s="134"/>
      <c r="AB772" s="56">
        <v>3</v>
      </c>
      <c r="AC772" s="56">
        <v>3</v>
      </c>
      <c r="AD772" s="56"/>
      <c r="AE772" s="56">
        <v>4</v>
      </c>
      <c r="AF772" s="135">
        <v>2</v>
      </c>
      <c r="AG772" s="136">
        <v>41</v>
      </c>
      <c r="AH772" s="55">
        <v>22</v>
      </c>
      <c r="AI772" s="136">
        <v>104</v>
      </c>
      <c r="AJ772" s="116">
        <f>SUM(AQ772:AU772)</f>
        <v>6</v>
      </c>
      <c r="AK772" s="136" t="s">
        <v>76</v>
      </c>
      <c r="AL772" s="54" t="s">
        <v>76</v>
      </c>
      <c r="AM772" s="55" t="s">
        <v>76</v>
      </c>
      <c r="AN772" s="136" t="s">
        <v>74</v>
      </c>
      <c r="AO772" s="54" t="s">
        <v>74</v>
      </c>
      <c r="AP772" s="55" t="s">
        <v>74</v>
      </c>
      <c r="AQ772" s="142"/>
      <c r="AR772" s="62">
        <v>1</v>
      </c>
      <c r="AS772" s="62">
        <v>4</v>
      </c>
      <c r="AT772" s="62">
        <v>1</v>
      </c>
      <c r="AU772" s="64"/>
      <c r="AV772" s="83">
        <f t="shared" si="199"/>
        <v>1</v>
      </c>
      <c r="AW772" s="80"/>
      <c r="AX772" s="80"/>
      <c r="AY772" s="80"/>
      <c r="AZ772" s="80"/>
      <c r="BA772" s="80"/>
      <c r="BB772" s="80"/>
      <c r="BC772" s="80">
        <v>1</v>
      </c>
      <c r="BD772" s="80"/>
      <c r="BE772" s="81"/>
    </row>
    <row r="773" spans="1:57" s="414" customFormat="1" ht="34" customHeight="1" thickBot="1" x14ac:dyDescent="0.25">
      <c r="A773" s="640"/>
      <c r="B773" s="629"/>
      <c r="C773" s="632"/>
      <c r="D773" s="76" t="s">
        <v>79</v>
      </c>
      <c r="E773" s="635"/>
      <c r="F773" s="638"/>
      <c r="G773" s="148">
        <f t="shared" si="189"/>
        <v>0</v>
      </c>
      <c r="H773" s="155">
        <f t="shared" si="198"/>
        <v>0</v>
      </c>
      <c r="I773" s="156"/>
      <c r="J773" s="156"/>
      <c r="K773" s="156"/>
      <c r="L773" s="157"/>
      <c r="M773" s="85">
        <f t="shared" si="190"/>
        <v>0</v>
      </c>
      <c r="N773" s="86"/>
      <c r="O773" s="86"/>
      <c r="P773" s="86"/>
      <c r="Q773" s="86"/>
      <c r="R773" s="125"/>
      <c r="S773" s="130"/>
      <c r="T773" s="87"/>
      <c r="U773" s="87"/>
      <c r="V773" s="87"/>
      <c r="W773" s="87"/>
      <c r="X773" s="126"/>
      <c r="Y773" s="129"/>
      <c r="Z773" s="124"/>
      <c r="AA773" s="136"/>
      <c r="AB773" s="54"/>
      <c r="AC773" s="54"/>
      <c r="AD773" s="54"/>
      <c r="AE773" s="54"/>
      <c r="AF773" s="55"/>
      <c r="AG773" s="139"/>
      <c r="AH773" s="140"/>
      <c r="AI773" s="137"/>
      <c r="AJ773" s="117">
        <f>SUM(AQ773:AU773)</f>
        <v>0</v>
      </c>
      <c r="AK773" s="137" t="s">
        <v>74</v>
      </c>
      <c r="AL773" s="90" t="s">
        <v>74</v>
      </c>
      <c r="AM773" s="138" t="s">
        <v>74</v>
      </c>
      <c r="AN773" s="137" t="s">
        <v>74</v>
      </c>
      <c r="AO773" s="90" t="s">
        <v>76</v>
      </c>
      <c r="AP773" s="138" t="s">
        <v>76</v>
      </c>
      <c r="AQ773" s="89"/>
      <c r="AR773" s="90"/>
      <c r="AS773" s="90"/>
      <c r="AT773" s="90"/>
      <c r="AU773" s="91"/>
      <c r="AV773" s="92">
        <f t="shared" si="199"/>
        <v>0</v>
      </c>
      <c r="AW773" s="87"/>
      <c r="AX773" s="87"/>
      <c r="AY773" s="87"/>
      <c r="AZ773" s="87"/>
      <c r="BA773" s="87"/>
      <c r="BB773" s="87"/>
      <c r="BC773" s="87"/>
      <c r="BD773" s="87"/>
      <c r="BE773" s="88"/>
    </row>
    <row r="774" spans="1:57" s="414" customFormat="1" ht="34" customHeight="1" x14ac:dyDescent="0.2">
      <c r="A774" s="640"/>
      <c r="B774" s="623" t="s">
        <v>355</v>
      </c>
      <c r="C774" s="630" t="s">
        <v>356</v>
      </c>
      <c r="D774" s="72" t="s">
        <v>73</v>
      </c>
      <c r="E774" s="633">
        <v>15</v>
      </c>
      <c r="F774" s="636">
        <f>E774-SUM(M774:M778)</f>
        <v>-1</v>
      </c>
      <c r="G774" s="146">
        <f t="shared" si="189"/>
        <v>0</v>
      </c>
      <c r="H774" s="151">
        <f t="shared" si="198"/>
        <v>0</v>
      </c>
      <c r="I774" s="152"/>
      <c r="J774" s="152"/>
      <c r="K774" s="152"/>
      <c r="L774" s="66"/>
      <c r="M774" s="149">
        <f t="shared" si="190"/>
        <v>0</v>
      </c>
      <c r="N774" s="121"/>
      <c r="O774" s="121"/>
      <c r="P774" s="121"/>
      <c r="Q774" s="121"/>
      <c r="R774" s="122"/>
      <c r="S774" s="128"/>
      <c r="T774" s="121"/>
      <c r="U774" s="121"/>
      <c r="V774" s="77"/>
      <c r="W774" s="121"/>
      <c r="X774" s="122"/>
      <c r="Y774" s="128"/>
      <c r="Z774" s="122"/>
      <c r="AA774" s="70"/>
      <c r="AB774" s="77"/>
      <c r="AC774" s="77"/>
      <c r="AD774" s="77"/>
      <c r="AE774" s="77"/>
      <c r="AF774" s="71"/>
      <c r="AG774" s="70"/>
      <c r="AH774" s="71"/>
      <c r="AI774" s="70"/>
      <c r="AJ774" s="115">
        <f>SUM(AN774:AP774)</f>
        <v>0</v>
      </c>
      <c r="AK774" s="70" t="s">
        <v>74</v>
      </c>
      <c r="AL774" s="77" t="s">
        <v>74</v>
      </c>
      <c r="AM774" s="71" t="s">
        <v>74</v>
      </c>
      <c r="AN774" s="70"/>
      <c r="AO774" s="77"/>
      <c r="AP774" s="71"/>
      <c r="AQ774" s="67" t="s">
        <v>74</v>
      </c>
      <c r="AR774" s="68" t="s">
        <v>74</v>
      </c>
      <c r="AS774" s="68" t="s">
        <v>74</v>
      </c>
      <c r="AT774" s="68" t="s">
        <v>74</v>
      </c>
      <c r="AU774" s="69" t="s">
        <v>74</v>
      </c>
      <c r="AV774" s="103">
        <f t="shared" si="199"/>
        <v>0</v>
      </c>
      <c r="AW774" s="93"/>
      <c r="AX774" s="93"/>
      <c r="AY774" s="93"/>
      <c r="AZ774" s="93"/>
      <c r="BA774" s="93"/>
      <c r="BB774" s="93"/>
      <c r="BC774" s="93"/>
      <c r="BD774" s="93"/>
      <c r="BE774" s="78"/>
    </row>
    <row r="775" spans="1:57" s="414" customFormat="1" ht="34" customHeight="1" x14ac:dyDescent="0.2">
      <c r="A775" s="640"/>
      <c r="B775" s="624"/>
      <c r="C775" s="631"/>
      <c r="D775" s="73" t="s">
        <v>75</v>
      </c>
      <c r="E775" s="634"/>
      <c r="F775" s="637"/>
      <c r="G775" s="147">
        <f t="shared" si="189"/>
        <v>0</v>
      </c>
      <c r="H775" s="153">
        <f t="shared" si="198"/>
        <v>0</v>
      </c>
      <c r="I775" s="150"/>
      <c r="J775" s="150"/>
      <c r="K775" s="150"/>
      <c r="L775" s="154"/>
      <c r="M775" s="79">
        <f t="shared" si="190"/>
        <v>0</v>
      </c>
      <c r="N775" s="80"/>
      <c r="O775" s="80"/>
      <c r="P775" s="80"/>
      <c r="Q775" s="80"/>
      <c r="R775" s="124"/>
      <c r="S775" s="129"/>
      <c r="T775" s="54"/>
      <c r="U775" s="54"/>
      <c r="V775" s="80"/>
      <c r="W775" s="80"/>
      <c r="X775" s="124"/>
      <c r="Y775" s="131"/>
      <c r="Z775" s="127"/>
      <c r="AA775" s="134"/>
      <c r="AB775" s="56"/>
      <c r="AC775" s="56"/>
      <c r="AD775" s="56"/>
      <c r="AE775" s="56"/>
      <c r="AF775" s="135"/>
      <c r="AG775" s="136"/>
      <c r="AH775" s="55"/>
      <c r="AI775" s="136"/>
      <c r="AJ775" s="116">
        <f>SUM(AN775:AP775)</f>
        <v>0</v>
      </c>
      <c r="AK775" s="136" t="s">
        <v>76</v>
      </c>
      <c r="AL775" s="54" t="s">
        <v>76</v>
      </c>
      <c r="AM775" s="55" t="s">
        <v>76</v>
      </c>
      <c r="AN775" s="136"/>
      <c r="AO775" s="54"/>
      <c r="AP775" s="55"/>
      <c r="AQ775" s="82" t="s">
        <v>74</v>
      </c>
      <c r="AR775" s="54" t="s">
        <v>74</v>
      </c>
      <c r="AS775" s="54" t="s">
        <v>74</v>
      </c>
      <c r="AT775" s="54" t="s">
        <v>74</v>
      </c>
      <c r="AU775" s="58" t="s">
        <v>74</v>
      </c>
      <c r="AV775" s="83">
        <f t="shared" si="199"/>
        <v>0</v>
      </c>
      <c r="AW775" s="80"/>
      <c r="AX775" s="80"/>
      <c r="AY775" s="80"/>
      <c r="AZ775" s="80"/>
      <c r="BA775" s="80"/>
      <c r="BB775" s="80"/>
      <c r="BC775" s="80"/>
      <c r="BD775" s="80"/>
      <c r="BE775" s="81"/>
    </row>
    <row r="776" spans="1:57" s="414" customFormat="1" ht="34" customHeight="1" x14ac:dyDescent="0.2">
      <c r="A776" s="640"/>
      <c r="B776" s="624"/>
      <c r="C776" s="631"/>
      <c r="D776" s="73" t="s">
        <v>77</v>
      </c>
      <c r="E776" s="634"/>
      <c r="F776" s="637"/>
      <c r="G776" s="147">
        <f t="shared" si="189"/>
        <v>0</v>
      </c>
      <c r="H776" s="153">
        <f t="shared" si="198"/>
        <v>0</v>
      </c>
      <c r="I776" s="150"/>
      <c r="J776" s="150"/>
      <c r="K776" s="150"/>
      <c r="L776" s="154"/>
      <c r="M776" s="79">
        <f t="shared" si="190"/>
        <v>0</v>
      </c>
      <c r="N776" s="80"/>
      <c r="O776" s="80"/>
      <c r="P776" s="80"/>
      <c r="Q776" s="84"/>
      <c r="R776" s="124"/>
      <c r="S776" s="129"/>
      <c r="T776" s="80"/>
      <c r="U776" s="80"/>
      <c r="V776" s="80"/>
      <c r="W776" s="80"/>
      <c r="X776" s="124"/>
      <c r="Y776" s="131"/>
      <c r="Z776" s="127"/>
      <c r="AA776" s="134"/>
      <c r="AB776" s="56"/>
      <c r="AC776" s="56"/>
      <c r="AD776" s="56"/>
      <c r="AE776" s="56"/>
      <c r="AF776" s="135"/>
      <c r="AG776" s="136"/>
      <c r="AH776" s="55"/>
      <c r="AI776" s="136"/>
      <c r="AJ776" s="116">
        <f>SUM(AK776:AM776)</f>
        <v>0</v>
      </c>
      <c r="AK776" s="136"/>
      <c r="AL776" s="54"/>
      <c r="AM776" s="55"/>
      <c r="AN776" s="136" t="s">
        <v>74</v>
      </c>
      <c r="AO776" s="54" t="s">
        <v>74</v>
      </c>
      <c r="AP776" s="55" t="s">
        <v>74</v>
      </c>
      <c r="AQ776" s="82" t="s">
        <v>74</v>
      </c>
      <c r="AR776" s="54" t="s">
        <v>74</v>
      </c>
      <c r="AS776" s="54" t="s">
        <v>74</v>
      </c>
      <c r="AT776" s="54" t="s">
        <v>74</v>
      </c>
      <c r="AU776" s="58" t="s">
        <v>74</v>
      </c>
      <c r="AV776" s="83">
        <f t="shared" si="199"/>
        <v>0</v>
      </c>
      <c r="AW776" s="80"/>
      <c r="AX776" s="80"/>
      <c r="AY776" s="80"/>
      <c r="AZ776" s="80"/>
      <c r="BA776" s="80"/>
      <c r="BB776" s="80"/>
      <c r="BC776" s="80"/>
      <c r="BD776" s="80"/>
      <c r="BE776" s="81"/>
    </row>
    <row r="777" spans="1:57" s="414" customFormat="1" ht="34" customHeight="1" x14ac:dyDescent="0.2">
      <c r="A777" s="640"/>
      <c r="B777" s="624"/>
      <c r="C777" s="631"/>
      <c r="D777" s="73" t="s">
        <v>78</v>
      </c>
      <c r="E777" s="634"/>
      <c r="F777" s="637"/>
      <c r="G777" s="147">
        <f t="shared" si="189"/>
        <v>16</v>
      </c>
      <c r="H777" s="153">
        <f t="shared" si="198"/>
        <v>1</v>
      </c>
      <c r="I777" s="150">
        <v>1</v>
      </c>
      <c r="J777" s="150"/>
      <c r="K777" s="150"/>
      <c r="L777" s="154"/>
      <c r="M777" s="79">
        <f t="shared" si="190"/>
        <v>16</v>
      </c>
      <c r="N777" s="80">
        <v>16</v>
      </c>
      <c r="O777" s="80"/>
      <c r="P777" s="80"/>
      <c r="Q777" s="80"/>
      <c r="R777" s="124"/>
      <c r="S777" s="129">
        <v>1</v>
      </c>
      <c r="T777" s="80"/>
      <c r="U777" s="80"/>
      <c r="V777" s="80">
        <v>14</v>
      </c>
      <c r="W777" s="80">
        <v>1</v>
      </c>
      <c r="X777" s="124"/>
      <c r="Y777" s="131">
        <v>15</v>
      </c>
      <c r="Z777" s="127">
        <v>1</v>
      </c>
      <c r="AA777" s="134"/>
      <c r="AB777" s="56"/>
      <c r="AC777" s="56"/>
      <c r="AD777" s="56"/>
      <c r="AE777" s="56">
        <v>9</v>
      </c>
      <c r="AF777" s="135"/>
      <c r="AG777" s="136">
        <v>39.700000000000003</v>
      </c>
      <c r="AH777" s="55">
        <v>11.1</v>
      </c>
      <c r="AI777" s="136">
        <v>100</v>
      </c>
      <c r="AJ777" s="116">
        <f>SUM(AQ777:AU777)</f>
        <v>16</v>
      </c>
      <c r="AK777" s="136" t="s">
        <v>76</v>
      </c>
      <c r="AL777" s="54" t="s">
        <v>76</v>
      </c>
      <c r="AM777" s="55" t="s">
        <v>76</v>
      </c>
      <c r="AN777" s="136" t="s">
        <v>74</v>
      </c>
      <c r="AO777" s="54" t="s">
        <v>74</v>
      </c>
      <c r="AP777" s="55" t="s">
        <v>74</v>
      </c>
      <c r="AQ777" s="142"/>
      <c r="AR777" s="62"/>
      <c r="AS777" s="62">
        <v>16</v>
      </c>
      <c r="AT777" s="62"/>
      <c r="AU777" s="64"/>
      <c r="AV777" s="83">
        <f t="shared" si="199"/>
        <v>0</v>
      </c>
      <c r="AW777" s="80"/>
      <c r="AX777" s="80"/>
      <c r="AY777" s="80"/>
      <c r="AZ777" s="80"/>
      <c r="BA777" s="80"/>
      <c r="BB777" s="80"/>
      <c r="BC777" s="80"/>
      <c r="BD777" s="80"/>
      <c r="BE777" s="81"/>
    </row>
    <row r="778" spans="1:57" s="414" customFormat="1" ht="34" customHeight="1" thickBot="1" x14ac:dyDescent="0.25">
      <c r="A778" s="640"/>
      <c r="B778" s="629"/>
      <c r="C778" s="632"/>
      <c r="D778" s="76" t="s">
        <v>79</v>
      </c>
      <c r="E778" s="635"/>
      <c r="F778" s="638"/>
      <c r="G778" s="148">
        <f t="shared" ref="G778:G841" si="200">SUM(M778,AV778)</f>
        <v>0</v>
      </c>
      <c r="H778" s="155">
        <f t="shared" si="198"/>
        <v>0</v>
      </c>
      <c r="I778" s="156"/>
      <c r="J778" s="156"/>
      <c r="K778" s="156"/>
      <c r="L778" s="157"/>
      <c r="M778" s="85">
        <f t="shared" ref="M778:M841" si="201">IF(AND(SUM(N778:R778)=SUM(Y778:Z778),SUM(S778:X778)=SUM(Y778:Z778)),SUM(N778:R778),"ПЕРЕВІРТЕ ПРАВИЛЬНІСТЬ ДАНИХ")</f>
        <v>0</v>
      </c>
      <c r="N778" s="86"/>
      <c r="O778" s="86"/>
      <c r="P778" s="86"/>
      <c r="Q778" s="86"/>
      <c r="R778" s="125"/>
      <c r="S778" s="130"/>
      <c r="T778" s="87"/>
      <c r="U778" s="87"/>
      <c r="V778" s="87"/>
      <c r="W778" s="87"/>
      <c r="X778" s="126"/>
      <c r="Y778" s="129"/>
      <c r="Z778" s="124"/>
      <c r="AA778" s="136"/>
      <c r="AB778" s="54"/>
      <c r="AC778" s="54"/>
      <c r="AD778" s="54"/>
      <c r="AE778" s="54"/>
      <c r="AF778" s="55"/>
      <c r="AG778" s="139"/>
      <c r="AH778" s="140"/>
      <c r="AI778" s="137"/>
      <c r="AJ778" s="117">
        <f>SUM(AQ778:AU778)</f>
        <v>0</v>
      </c>
      <c r="AK778" s="137" t="s">
        <v>74</v>
      </c>
      <c r="AL778" s="90" t="s">
        <v>74</v>
      </c>
      <c r="AM778" s="138" t="s">
        <v>74</v>
      </c>
      <c r="AN778" s="137" t="s">
        <v>74</v>
      </c>
      <c r="AO778" s="90" t="s">
        <v>76</v>
      </c>
      <c r="AP778" s="138" t="s">
        <v>76</v>
      </c>
      <c r="AQ778" s="89"/>
      <c r="AR778" s="90"/>
      <c r="AS778" s="90"/>
      <c r="AT778" s="90"/>
      <c r="AU778" s="91"/>
      <c r="AV778" s="92">
        <f t="shared" si="199"/>
        <v>0</v>
      </c>
      <c r="AW778" s="87"/>
      <c r="AX778" s="87"/>
      <c r="AY778" s="87"/>
      <c r="AZ778" s="87"/>
      <c r="BA778" s="87"/>
      <c r="BB778" s="87"/>
      <c r="BC778" s="87"/>
      <c r="BD778" s="87"/>
      <c r="BE778" s="88"/>
    </row>
    <row r="779" spans="1:57" s="414" customFormat="1" ht="34" customHeight="1" x14ac:dyDescent="0.2">
      <c r="A779" s="640"/>
      <c r="B779" s="623" t="s">
        <v>357</v>
      </c>
      <c r="C779" s="630" t="s">
        <v>358</v>
      </c>
      <c r="D779" s="72" t="s">
        <v>73</v>
      </c>
      <c r="E779" s="633">
        <v>5</v>
      </c>
      <c r="F779" s="636">
        <f>E779-SUM(M779:M783)</f>
        <v>1</v>
      </c>
      <c r="G779" s="146">
        <f t="shared" si="200"/>
        <v>0</v>
      </c>
      <c r="H779" s="151">
        <f t="shared" si="198"/>
        <v>0</v>
      </c>
      <c r="I779" s="152"/>
      <c r="J779" s="152"/>
      <c r="K779" s="152"/>
      <c r="L779" s="66"/>
      <c r="M779" s="149">
        <f t="shared" si="201"/>
        <v>0</v>
      </c>
      <c r="N779" s="121"/>
      <c r="O779" s="121"/>
      <c r="P779" s="121"/>
      <c r="Q779" s="121"/>
      <c r="R779" s="122"/>
      <c r="S779" s="128"/>
      <c r="T779" s="121"/>
      <c r="U779" s="121"/>
      <c r="V779" s="77"/>
      <c r="W779" s="121"/>
      <c r="X779" s="122"/>
      <c r="Y779" s="128"/>
      <c r="Z779" s="122"/>
      <c r="AA779" s="70"/>
      <c r="AB779" s="77"/>
      <c r="AC779" s="77"/>
      <c r="AD779" s="77"/>
      <c r="AE779" s="77"/>
      <c r="AF779" s="71"/>
      <c r="AG779" s="70"/>
      <c r="AH779" s="71"/>
      <c r="AI779" s="70"/>
      <c r="AJ779" s="115">
        <f>SUM(AN779:AP779)</f>
        <v>0</v>
      </c>
      <c r="AK779" s="70" t="s">
        <v>74</v>
      </c>
      <c r="AL779" s="77" t="s">
        <v>74</v>
      </c>
      <c r="AM779" s="71" t="s">
        <v>74</v>
      </c>
      <c r="AN779" s="70"/>
      <c r="AO779" s="77"/>
      <c r="AP779" s="71"/>
      <c r="AQ779" s="67" t="s">
        <v>74</v>
      </c>
      <c r="AR779" s="68" t="s">
        <v>74</v>
      </c>
      <c r="AS779" s="68" t="s">
        <v>74</v>
      </c>
      <c r="AT779" s="68" t="s">
        <v>74</v>
      </c>
      <c r="AU779" s="69" t="s">
        <v>74</v>
      </c>
      <c r="AV779" s="103">
        <f t="shared" si="199"/>
        <v>0</v>
      </c>
      <c r="AW779" s="93"/>
      <c r="AX779" s="93"/>
      <c r="AY779" s="93"/>
      <c r="AZ779" s="93"/>
      <c r="BA779" s="93"/>
      <c r="BB779" s="93"/>
      <c r="BC779" s="93"/>
      <c r="BD779" s="93"/>
      <c r="BE779" s="78"/>
    </row>
    <row r="780" spans="1:57" s="414" customFormat="1" ht="34" customHeight="1" x14ac:dyDescent="0.2">
      <c r="A780" s="640"/>
      <c r="B780" s="624"/>
      <c r="C780" s="631"/>
      <c r="D780" s="73" t="s">
        <v>75</v>
      </c>
      <c r="E780" s="634"/>
      <c r="F780" s="637"/>
      <c r="G780" s="147">
        <f t="shared" si="200"/>
        <v>0</v>
      </c>
      <c r="H780" s="153">
        <f t="shared" si="198"/>
        <v>0</v>
      </c>
      <c r="I780" s="150"/>
      <c r="J780" s="150"/>
      <c r="K780" s="150"/>
      <c r="L780" s="154"/>
      <c r="M780" s="79">
        <f t="shared" si="201"/>
        <v>0</v>
      </c>
      <c r="N780" s="80"/>
      <c r="O780" s="80"/>
      <c r="P780" s="80"/>
      <c r="Q780" s="80"/>
      <c r="R780" s="124"/>
      <c r="S780" s="129"/>
      <c r="T780" s="54"/>
      <c r="U780" s="54"/>
      <c r="V780" s="80"/>
      <c r="W780" s="80"/>
      <c r="X780" s="124"/>
      <c r="Y780" s="131"/>
      <c r="Z780" s="127"/>
      <c r="AA780" s="134"/>
      <c r="AB780" s="56"/>
      <c r="AC780" s="56"/>
      <c r="AD780" s="56"/>
      <c r="AE780" s="56"/>
      <c r="AF780" s="135"/>
      <c r="AG780" s="136"/>
      <c r="AH780" s="55"/>
      <c r="AI780" s="136"/>
      <c r="AJ780" s="116">
        <f>SUM(AN780:AP780)</f>
        <v>0</v>
      </c>
      <c r="AK780" s="136" t="s">
        <v>76</v>
      </c>
      <c r="AL780" s="54" t="s">
        <v>76</v>
      </c>
      <c r="AM780" s="55" t="s">
        <v>76</v>
      </c>
      <c r="AN780" s="136"/>
      <c r="AO780" s="54"/>
      <c r="AP780" s="55"/>
      <c r="AQ780" s="82" t="s">
        <v>74</v>
      </c>
      <c r="AR780" s="54" t="s">
        <v>74</v>
      </c>
      <c r="AS780" s="54" t="s">
        <v>74</v>
      </c>
      <c r="AT780" s="54" t="s">
        <v>74</v>
      </c>
      <c r="AU780" s="58" t="s">
        <v>74</v>
      </c>
      <c r="AV780" s="83">
        <f t="shared" si="199"/>
        <v>0</v>
      </c>
      <c r="AW780" s="80"/>
      <c r="AX780" s="80"/>
      <c r="AY780" s="80"/>
      <c r="AZ780" s="80"/>
      <c r="BA780" s="80"/>
      <c r="BB780" s="80"/>
      <c r="BC780" s="80"/>
      <c r="BD780" s="80"/>
      <c r="BE780" s="81"/>
    </row>
    <row r="781" spans="1:57" s="414" customFormat="1" ht="34" customHeight="1" x14ac:dyDescent="0.2">
      <c r="A781" s="640"/>
      <c r="B781" s="624"/>
      <c r="C781" s="631"/>
      <c r="D781" s="73" t="s">
        <v>77</v>
      </c>
      <c r="E781" s="634"/>
      <c r="F781" s="637"/>
      <c r="G781" s="147">
        <f t="shared" si="200"/>
        <v>0</v>
      </c>
      <c r="H781" s="153">
        <f t="shared" si="198"/>
        <v>0</v>
      </c>
      <c r="I781" s="150"/>
      <c r="J781" s="150"/>
      <c r="K781" s="150"/>
      <c r="L781" s="154"/>
      <c r="M781" s="79">
        <f t="shared" si="201"/>
        <v>0</v>
      </c>
      <c r="N781" s="80"/>
      <c r="O781" s="80"/>
      <c r="P781" s="80"/>
      <c r="Q781" s="84"/>
      <c r="R781" s="124"/>
      <c r="S781" s="129"/>
      <c r="T781" s="80"/>
      <c r="U781" s="80"/>
      <c r="V781" s="80"/>
      <c r="W781" s="80"/>
      <c r="X781" s="124"/>
      <c r="Y781" s="131"/>
      <c r="Z781" s="127"/>
      <c r="AA781" s="134"/>
      <c r="AB781" s="56"/>
      <c r="AC781" s="56"/>
      <c r="AD781" s="56"/>
      <c r="AE781" s="56"/>
      <c r="AF781" s="135"/>
      <c r="AG781" s="136"/>
      <c r="AH781" s="55"/>
      <c r="AI781" s="136"/>
      <c r="AJ781" s="116">
        <f>SUM(AK781:AM781)</f>
        <v>0</v>
      </c>
      <c r="AK781" s="136"/>
      <c r="AL781" s="54"/>
      <c r="AM781" s="55"/>
      <c r="AN781" s="136" t="s">
        <v>74</v>
      </c>
      <c r="AO781" s="54" t="s">
        <v>74</v>
      </c>
      <c r="AP781" s="55" t="s">
        <v>74</v>
      </c>
      <c r="AQ781" s="82" t="s">
        <v>74</v>
      </c>
      <c r="AR781" s="54" t="s">
        <v>74</v>
      </c>
      <c r="AS781" s="54" t="s">
        <v>74</v>
      </c>
      <c r="AT781" s="54" t="s">
        <v>74</v>
      </c>
      <c r="AU781" s="58" t="s">
        <v>74</v>
      </c>
      <c r="AV781" s="83">
        <f t="shared" si="199"/>
        <v>0</v>
      </c>
      <c r="AW781" s="80"/>
      <c r="AX781" s="80"/>
      <c r="AY781" s="80"/>
      <c r="AZ781" s="80"/>
      <c r="BA781" s="80"/>
      <c r="BB781" s="80"/>
      <c r="BC781" s="80"/>
      <c r="BD781" s="80"/>
      <c r="BE781" s="81"/>
    </row>
    <row r="782" spans="1:57" s="414" customFormat="1" ht="34" customHeight="1" x14ac:dyDescent="0.2">
      <c r="A782" s="640"/>
      <c r="B782" s="624"/>
      <c r="C782" s="631"/>
      <c r="D782" s="73" t="s">
        <v>78</v>
      </c>
      <c r="E782" s="634"/>
      <c r="F782" s="637"/>
      <c r="G782" s="147">
        <f t="shared" si="200"/>
        <v>4</v>
      </c>
      <c r="H782" s="153">
        <f t="shared" si="198"/>
        <v>0</v>
      </c>
      <c r="I782" s="150"/>
      <c r="J782" s="150"/>
      <c r="K782" s="150"/>
      <c r="L782" s="154"/>
      <c r="M782" s="79">
        <f t="shared" si="201"/>
        <v>4</v>
      </c>
      <c r="N782" s="80"/>
      <c r="O782" s="80"/>
      <c r="P782" s="80"/>
      <c r="Q782" s="80"/>
      <c r="R782" s="124">
        <v>4</v>
      </c>
      <c r="S782" s="129">
        <v>2</v>
      </c>
      <c r="T782" s="80"/>
      <c r="U782" s="80"/>
      <c r="V782" s="80">
        <v>2</v>
      </c>
      <c r="W782" s="80"/>
      <c r="X782" s="124"/>
      <c r="Y782" s="131">
        <v>4</v>
      </c>
      <c r="Z782" s="127"/>
      <c r="AA782" s="134"/>
      <c r="AB782" s="56"/>
      <c r="AC782" s="56"/>
      <c r="AD782" s="56"/>
      <c r="AE782" s="56">
        <v>4</v>
      </c>
      <c r="AF782" s="135"/>
      <c r="AG782" s="136">
        <v>44.5</v>
      </c>
      <c r="AH782" s="55">
        <v>28</v>
      </c>
      <c r="AI782" s="136">
        <v>67.5</v>
      </c>
      <c r="AJ782" s="116">
        <f>SUM(AQ782:AU782)</f>
        <v>4</v>
      </c>
      <c r="AK782" s="136" t="s">
        <v>76</v>
      </c>
      <c r="AL782" s="54" t="s">
        <v>76</v>
      </c>
      <c r="AM782" s="55" t="s">
        <v>76</v>
      </c>
      <c r="AN782" s="136" t="s">
        <v>74</v>
      </c>
      <c r="AO782" s="54" t="s">
        <v>74</v>
      </c>
      <c r="AP782" s="55" t="s">
        <v>74</v>
      </c>
      <c r="AQ782" s="142">
        <v>1</v>
      </c>
      <c r="AR782" s="62">
        <v>2</v>
      </c>
      <c r="AS782" s="62">
        <v>1</v>
      </c>
      <c r="AT782" s="62"/>
      <c r="AU782" s="64"/>
      <c r="AV782" s="83">
        <f t="shared" si="199"/>
        <v>0</v>
      </c>
      <c r="AW782" s="80"/>
      <c r="AX782" s="80"/>
      <c r="AY782" s="80"/>
      <c r="AZ782" s="80"/>
      <c r="BA782" s="80"/>
      <c r="BB782" s="80"/>
      <c r="BC782" s="80"/>
      <c r="BD782" s="80"/>
      <c r="BE782" s="81"/>
    </row>
    <row r="783" spans="1:57" s="414" customFormat="1" ht="34" customHeight="1" thickBot="1" x14ac:dyDescent="0.25">
      <c r="A783" s="641"/>
      <c r="B783" s="629"/>
      <c r="C783" s="632"/>
      <c r="D783" s="76" t="s">
        <v>79</v>
      </c>
      <c r="E783" s="635"/>
      <c r="F783" s="638"/>
      <c r="G783" s="148">
        <f t="shared" si="200"/>
        <v>0</v>
      </c>
      <c r="H783" s="155">
        <f t="shared" si="198"/>
        <v>0</v>
      </c>
      <c r="I783" s="156"/>
      <c r="J783" s="156"/>
      <c r="K783" s="156"/>
      <c r="L783" s="157"/>
      <c r="M783" s="85">
        <f t="shared" si="201"/>
        <v>0</v>
      </c>
      <c r="N783" s="86"/>
      <c r="O783" s="86"/>
      <c r="P783" s="86"/>
      <c r="Q783" s="86"/>
      <c r="R783" s="125"/>
      <c r="S783" s="130"/>
      <c r="T783" s="87"/>
      <c r="U783" s="87"/>
      <c r="V783" s="87"/>
      <c r="W783" s="87"/>
      <c r="X783" s="126"/>
      <c r="Y783" s="129"/>
      <c r="Z783" s="124"/>
      <c r="AA783" s="136"/>
      <c r="AB783" s="54"/>
      <c r="AC783" s="54"/>
      <c r="AD783" s="54"/>
      <c r="AE783" s="54"/>
      <c r="AF783" s="55"/>
      <c r="AG783" s="139"/>
      <c r="AH783" s="140"/>
      <c r="AI783" s="137"/>
      <c r="AJ783" s="117">
        <f>SUM(AQ783:AU783)</f>
        <v>0</v>
      </c>
      <c r="AK783" s="137" t="s">
        <v>74</v>
      </c>
      <c r="AL783" s="90" t="s">
        <v>74</v>
      </c>
      <c r="AM783" s="138" t="s">
        <v>74</v>
      </c>
      <c r="AN783" s="137" t="s">
        <v>74</v>
      </c>
      <c r="AO783" s="90" t="s">
        <v>76</v>
      </c>
      <c r="AP783" s="138" t="s">
        <v>76</v>
      </c>
      <c r="AQ783" s="89"/>
      <c r="AR783" s="90"/>
      <c r="AS783" s="90"/>
      <c r="AT783" s="90"/>
      <c r="AU783" s="91"/>
      <c r="AV783" s="92">
        <f t="shared" si="199"/>
        <v>0</v>
      </c>
      <c r="AW783" s="87"/>
      <c r="AX783" s="87"/>
      <c r="AY783" s="87"/>
      <c r="AZ783" s="87"/>
      <c r="BA783" s="87"/>
      <c r="BB783" s="87"/>
      <c r="BC783" s="87"/>
      <c r="BD783" s="87"/>
      <c r="BE783" s="88"/>
    </row>
    <row r="784" spans="1:57" s="414" customFormat="1" ht="34" customHeight="1" x14ac:dyDescent="0.2">
      <c r="A784" s="639" t="s">
        <v>362</v>
      </c>
      <c r="B784" s="623" t="s">
        <v>360</v>
      </c>
      <c r="C784" s="630" t="s">
        <v>361</v>
      </c>
      <c r="D784" s="72" t="s">
        <v>73</v>
      </c>
      <c r="E784" s="633">
        <v>262</v>
      </c>
      <c r="F784" s="636">
        <f>E784-SUM(M784:M788)</f>
        <v>113</v>
      </c>
      <c r="G784" s="146">
        <f t="shared" si="200"/>
        <v>37</v>
      </c>
      <c r="H784" s="151">
        <f>SUM(I784:L784)</f>
        <v>1</v>
      </c>
      <c r="I784" s="152">
        <v>1</v>
      </c>
      <c r="J784" s="152"/>
      <c r="K784" s="152"/>
      <c r="L784" s="66"/>
      <c r="M784" s="149">
        <f t="shared" si="201"/>
        <v>37</v>
      </c>
      <c r="N784" s="121"/>
      <c r="O784" s="121"/>
      <c r="P784" s="121"/>
      <c r="Q784" s="121"/>
      <c r="R784" s="122">
        <v>37</v>
      </c>
      <c r="S784" s="128">
        <v>1</v>
      </c>
      <c r="T784" s="121"/>
      <c r="U784" s="121"/>
      <c r="V784" s="77">
        <v>36</v>
      </c>
      <c r="W784" s="121"/>
      <c r="X784" s="122"/>
      <c r="Y784" s="128">
        <v>35</v>
      </c>
      <c r="Z784" s="122">
        <v>2</v>
      </c>
      <c r="AA784" s="70"/>
      <c r="AB784" s="77">
        <v>6</v>
      </c>
      <c r="AC784" s="77">
        <v>6</v>
      </c>
      <c r="AD784" s="77">
        <v>1</v>
      </c>
      <c r="AE784" s="77">
        <v>18</v>
      </c>
      <c r="AF784" s="71">
        <v>5</v>
      </c>
      <c r="AG784" s="70">
        <v>38</v>
      </c>
      <c r="AH784" s="71">
        <v>19</v>
      </c>
      <c r="AI784" s="70">
        <v>9</v>
      </c>
      <c r="AJ784" s="115">
        <f>SUM(AN784:AP784)</f>
        <v>36</v>
      </c>
      <c r="AK784" s="70" t="s">
        <v>74</v>
      </c>
      <c r="AL784" s="77" t="s">
        <v>74</v>
      </c>
      <c r="AM784" s="71" t="s">
        <v>74</v>
      </c>
      <c r="AN784" s="70">
        <v>3</v>
      </c>
      <c r="AO784" s="77">
        <v>33</v>
      </c>
      <c r="AP784" s="71"/>
      <c r="AQ784" s="67" t="s">
        <v>74</v>
      </c>
      <c r="AR784" s="68" t="s">
        <v>74</v>
      </c>
      <c r="AS784" s="68" t="s">
        <v>74</v>
      </c>
      <c r="AT784" s="68" t="s">
        <v>74</v>
      </c>
      <c r="AU784" s="69" t="s">
        <v>74</v>
      </c>
      <c r="AV784" s="103">
        <f>SUM(AW784:BE784)</f>
        <v>0</v>
      </c>
      <c r="AW784" s="93"/>
      <c r="AX784" s="93"/>
      <c r="AY784" s="93"/>
      <c r="AZ784" s="93"/>
      <c r="BA784" s="93"/>
      <c r="BB784" s="93"/>
      <c r="BC784" s="93"/>
      <c r="BD784" s="93"/>
      <c r="BE784" s="78"/>
    </row>
    <row r="785" spans="1:57" s="414" customFormat="1" ht="34" customHeight="1" x14ac:dyDescent="0.2">
      <c r="A785" s="640"/>
      <c r="B785" s="624"/>
      <c r="C785" s="631"/>
      <c r="D785" s="73" t="s">
        <v>75</v>
      </c>
      <c r="E785" s="634"/>
      <c r="F785" s="637"/>
      <c r="G785" s="147">
        <f t="shared" si="200"/>
        <v>0</v>
      </c>
      <c r="H785" s="153">
        <f>SUM(I785:L785)</f>
        <v>0</v>
      </c>
      <c r="I785" s="150"/>
      <c r="J785" s="150"/>
      <c r="K785" s="150"/>
      <c r="L785" s="154"/>
      <c r="M785" s="79">
        <f t="shared" si="201"/>
        <v>0</v>
      </c>
      <c r="N785" s="80"/>
      <c r="O785" s="80"/>
      <c r="P785" s="80"/>
      <c r="Q785" s="80"/>
      <c r="R785" s="124"/>
      <c r="S785" s="129"/>
      <c r="T785" s="54"/>
      <c r="U785" s="54"/>
      <c r="V785" s="80"/>
      <c r="W785" s="80"/>
      <c r="X785" s="124"/>
      <c r="Y785" s="131"/>
      <c r="Z785" s="127"/>
      <c r="AA785" s="134"/>
      <c r="AB785" s="56"/>
      <c r="AC785" s="56"/>
      <c r="AD785" s="56"/>
      <c r="AE785" s="56"/>
      <c r="AF785" s="135"/>
      <c r="AG785" s="136"/>
      <c r="AH785" s="55"/>
      <c r="AI785" s="136"/>
      <c r="AJ785" s="116">
        <f>SUM(AN785:AP785)</f>
        <v>0</v>
      </c>
      <c r="AK785" s="136" t="s">
        <v>76</v>
      </c>
      <c r="AL785" s="54" t="s">
        <v>76</v>
      </c>
      <c r="AM785" s="55" t="s">
        <v>76</v>
      </c>
      <c r="AN785" s="136"/>
      <c r="AO785" s="54"/>
      <c r="AP785" s="55"/>
      <c r="AQ785" s="82" t="s">
        <v>74</v>
      </c>
      <c r="AR785" s="54" t="s">
        <v>74</v>
      </c>
      <c r="AS785" s="54" t="s">
        <v>74</v>
      </c>
      <c r="AT785" s="54" t="s">
        <v>74</v>
      </c>
      <c r="AU785" s="58" t="s">
        <v>74</v>
      </c>
      <c r="AV785" s="83">
        <f t="shared" ref="AV785:AV818" si="202">SUM(AW785:BE785)</f>
        <v>0</v>
      </c>
      <c r="AW785" s="80"/>
      <c r="AX785" s="80"/>
      <c r="AY785" s="80"/>
      <c r="AZ785" s="80"/>
      <c r="BA785" s="80"/>
      <c r="BB785" s="80"/>
      <c r="BC785" s="80"/>
      <c r="BD785" s="80"/>
      <c r="BE785" s="81"/>
    </row>
    <row r="786" spans="1:57" s="414" customFormat="1" ht="34" customHeight="1" x14ac:dyDescent="0.2">
      <c r="A786" s="640"/>
      <c r="B786" s="624"/>
      <c r="C786" s="631"/>
      <c r="D786" s="73" t="s">
        <v>77</v>
      </c>
      <c r="E786" s="634"/>
      <c r="F786" s="637"/>
      <c r="G786" s="147">
        <f t="shared" si="200"/>
        <v>0</v>
      </c>
      <c r="H786" s="153">
        <f t="shared" ref="H786:H788" si="203">SUM(I786:L786)</f>
        <v>0</v>
      </c>
      <c r="I786" s="150"/>
      <c r="J786" s="150"/>
      <c r="K786" s="150"/>
      <c r="L786" s="154"/>
      <c r="M786" s="79">
        <f t="shared" si="201"/>
        <v>0</v>
      </c>
      <c r="N786" s="80"/>
      <c r="O786" s="80"/>
      <c r="P786" s="80"/>
      <c r="Q786" s="84"/>
      <c r="R786" s="124"/>
      <c r="S786" s="129"/>
      <c r="T786" s="80"/>
      <c r="U786" s="80"/>
      <c r="V786" s="80"/>
      <c r="W786" s="80"/>
      <c r="X786" s="124"/>
      <c r="Y786" s="131"/>
      <c r="Z786" s="127"/>
      <c r="AA786" s="134"/>
      <c r="AB786" s="56"/>
      <c r="AC786" s="56"/>
      <c r="AD786" s="56"/>
      <c r="AE786" s="56"/>
      <c r="AF786" s="135"/>
      <c r="AG786" s="136"/>
      <c r="AH786" s="55"/>
      <c r="AI786" s="136"/>
      <c r="AJ786" s="116">
        <f>SUM(AK786:AM786)</f>
        <v>0</v>
      </c>
      <c r="AK786" s="136"/>
      <c r="AL786" s="54"/>
      <c r="AM786" s="55"/>
      <c r="AN786" s="136" t="s">
        <v>74</v>
      </c>
      <c r="AO786" s="54" t="s">
        <v>74</v>
      </c>
      <c r="AP786" s="55" t="s">
        <v>74</v>
      </c>
      <c r="AQ786" s="82" t="s">
        <v>74</v>
      </c>
      <c r="AR786" s="54" t="s">
        <v>74</v>
      </c>
      <c r="AS786" s="54" t="s">
        <v>74</v>
      </c>
      <c r="AT786" s="54" t="s">
        <v>74</v>
      </c>
      <c r="AU786" s="58" t="s">
        <v>74</v>
      </c>
      <c r="AV786" s="83">
        <f t="shared" si="202"/>
        <v>0</v>
      </c>
      <c r="AW786" s="80"/>
      <c r="AX786" s="80"/>
      <c r="AY786" s="80"/>
      <c r="AZ786" s="80"/>
      <c r="BA786" s="80"/>
      <c r="BB786" s="80"/>
      <c r="BC786" s="80"/>
      <c r="BD786" s="80"/>
      <c r="BE786" s="81"/>
    </row>
    <row r="787" spans="1:57" s="414" customFormat="1" ht="34" customHeight="1" x14ac:dyDescent="0.2">
      <c r="A787" s="640"/>
      <c r="B787" s="624"/>
      <c r="C787" s="631"/>
      <c r="D787" s="73" t="s">
        <v>78</v>
      </c>
      <c r="E787" s="634"/>
      <c r="F787" s="637"/>
      <c r="G787" s="147">
        <f t="shared" si="200"/>
        <v>115</v>
      </c>
      <c r="H787" s="153">
        <f t="shared" si="203"/>
        <v>2</v>
      </c>
      <c r="I787" s="150">
        <v>2</v>
      </c>
      <c r="J787" s="150"/>
      <c r="K787" s="150"/>
      <c r="L787" s="154"/>
      <c r="M787" s="79">
        <f t="shared" si="201"/>
        <v>112</v>
      </c>
      <c r="N787" s="80"/>
      <c r="O787" s="80"/>
      <c r="P787" s="80"/>
      <c r="Q787" s="80"/>
      <c r="R787" s="124">
        <v>112</v>
      </c>
      <c r="S787" s="129">
        <v>2</v>
      </c>
      <c r="T787" s="80"/>
      <c r="U787" s="80"/>
      <c r="V787" s="80">
        <v>110</v>
      </c>
      <c r="W787" s="80"/>
      <c r="X787" s="124"/>
      <c r="Y787" s="131">
        <v>94</v>
      </c>
      <c r="Z787" s="127">
        <v>18</v>
      </c>
      <c r="AA787" s="134"/>
      <c r="AB787" s="56">
        <v>26</v>
      </c>
      <c r="AC787" s="56">
        <v>25</v>
      </c>
      <c r="AD787" s="56">
        <v>1</v>
      </c>
      <c r="AE787" s="56">
        <v>74</v>
      </c>
      <c r="AF787" s="135">
        <v>15</v>
      </c>
      <c r="AG787" s="136">
        <v>37</v>
      </c>
      <c r="AH787" s="55">
        <v>22</v>
      </c>
      <c r="AI787" s="136">
        <v>94</v>
      </c>
      <c r="AJ787" s="116">
        <f>SUM(AQ787:AU787)</f>
        <v>107</v>
      </c>
      <c r="AK787" s="136" t="s">
        <v>76</v>
      </c>
      <c r="AL787" s="54" t="s">
        <v>76</v>
      </c>
      <c r="AM787" s="55" t="s">
        <v>76</v>
      </c>
      <c r="AN787" s="136" t="s">
        <v>74</v>
      </c>
      <c r="AO787" s="54" t="s">
        <v>74</v>
      </c>
      <c r="AP787" s="55" t="s">
        <v>74</v>
      </c>
      <c r="AQ787" s="142">
        <v>16</v>
      </c>
      <c r="AR787" s="62">
        <v>36</v>
      </c>
      <c r="AS787" s="62">
        <v>29</v>
      </c>
      <c r="AT787" s="62">
        <v>24</v>
      </c>
      <c r="AU787" s="64">
        <v>2</v>
      </c>
      <c r="AV787" s="83">
        <f t="shared" si="202"/>
        <v>3</v>
      </c>
      <c r="AW787" s="80"/>
      <c r="AX787" s="80"/>
      <c r="AY787" s="80"/>
      <c r="AZ787" s="80"/>
      <c r="BA787" s="80"/>
      <c r="BB787" s="80"/>
      <c r="BC787" s="80">
        <v>1</v>
      </c>
      <c r="BD787" s="80"/>
      <c r="BE787" s="81">
        <v>2</v>
      </c>
    </row>
    <row r="788" spans="1:57" s="414" customFormat="1" ht="34" customHeight="1" thickBot="1" x14ac:dyDescent="0.25">
      <c r="A788" s="641"/>
      <c r="B788" s="642"/>
      <c r="C788" s="643"/>
      <c r="D788" s="75" t="s">
        <v>79</v>
      </c>
      <c r="E788" s="635"/>
      <c r="F788" s="638"/>
      <c r="G788" s="148">
        <f t="shared" si="200"/>
        <v>0</v>
      </c>
      <c r="H788" s="155">
        <f t="shared" si="203"/>
        <v>0</v>
      </c>
      <c r="I788" s="156"/>
      <c r="J788" s="156"/>
      <c r="K788" s="156"/>
      <c r="L788" s="157"/>
      <c r="M788" s="85">
        <f t="shared" si="201"/>
        <v>0</v>
      </c>
      <c r="N788" s="86"/>
      <c r="O788" s="86"/>
      <c r="P788" s="86"/>
      <c r="Q788" s="86"/>
      <c r="R788" s="125"/>
      <c r="S788" s="130"/>
      <c r="T788" s="87"/>
      <c r="U788" s="87"/>
      <c r="V788" s="87"/>
      <c r="W788" s="87"/>
      <c r="X788" s="126"/>
      <c r="Y788" s="129"/>
      <c r="Z788" s="124"/>
      <c r="AA788" s="136"/>
      <c r="AB788" s="54"/>
      <c r="AC788" s="54"/>
      <c r="AD788" s="54"/>
      <c r="AE788" s="54"/>
      <c r="AF788" s="55"/>
      <c r="AG788" s="139"/>
      <c r="AH788" s="140"/>
      <c r="AI788" s="137"/>
      <c r="AJ788" s="117">
        <f>SUM(AQ788:AU788)</f>
        <v>0</v>
      </c>
      <c r="AK788" s="137" t="s">
        <v>74</v>
      </c>
      <c r="AL788" s="90" t="s">
        <v>74</v>
      </c>
      <c r="AM788" s="138" t="s">
        <v>74</v>
      </c>
      <c r="AN788" s="137" t="s">
        <v>74</v>
      </c>
      <c r="AO788" s="90" t="s">
        <v>76</v>
      </c>
      <c r="AP788" s="138" t="s">
        <v>76</v>
      </c>
      <c r="AQ788" s="89"/>
      <c r="AR788" s="90"/>
      <c r="AS788" s="90"/>
      <c r="AT788" s="90"/>
      <c r="AU788" s="91"/>
      <c r="AV788" s="92">
        <f t="shared" si="202"/>
        <v>0</v>
      </c>
      <c r="AW788" s="87"/>
      <c r="AX788" s="87"/>
      <c r="AY788" s="87"/>
      <c r="AZ788" s="87"/>
      <c r="BA788" s="87"/>
      <c r="BB788" s="87"/>
      <c r="BC788" s="87"/>
      <c r="BD788" s="87"/>
      <c r="BE788" s="88"/>
    </row>
    <row r="789" spans="1:57" s="414" customFormat="1" ht="34" customHeight="1" x14ac:dyDescent="0.2">
      <c r="A789" s="639" t="s">
        <v>373</v>
      </c>
      <c r="B789" s="623" t="s">
        <v>363</v>
      </c>
      <c r="C789" s="630" t="s">
        <v>364</v>
      </c>
      <c r="D789" s="72" t="s">
        <v>73</v>
      </c>
      <c r="E789" s="633">
        <v>600</v>
      </c>
      <c r="F789" s="636">
        <f>E789-SUM(M789:M793)</f>
        <v>142</v>
      </c>
      <c r="G789" s="146">
        <f t="shared" si="200"/>
        <v>39</v>
      </c>
      <c r="H789" s="151">
        <f>SUM(I789:L789)</f>
        <v>1</v>
      </c>
      <c r="I789" s="152">
        <v>1</v>
      </c>
      <c r="J789" s="152"/>
      <c r="K789" s="152"/>
      <c r="L789" s="66"/>
      <c r="M789" s="149">
        <f t="shared" si="201"/>
        <v>38</v>
      </c>
      <c r="N789" s="121">
        <v>38</v>
      </c>
      <c r="O789" s="121"/>
      <c r="P789" s="121"/>
      <c r="Q789" s="121"/>
      <c r="R789" s="122"/>
      <c r="S789" s="128">
        <v>4</v>
      </c>
      <c r="T789" s="121"/>
      <c r="U789" s="121"/>
      <c r="V789" s="77">
        <v>31</v>
      </c>
      <c r="W789" s="121">
        <v>3</v>
      </c>
      <c r="X789" s="122"/>
      <c r="Y789" s="128">
        <v>33</v>
      </c>
      <c r="Z789" s="122">
        <v>5</v>
      </c>
      <c r="AA789" s="70"/>
      <c r="AB789" s="77">
        <v>2</v>
      </c>
      <c r="AC789" s="77">
        <v>2</v>
      </c>
      <c r="AD789" s="77">
        <v>1</v>
      </c>
      <c r="AE789" s="77">
        <v>22</v>
      </c>
      <c r="AF789" s="71"/>
      <c r="AG789" s="70">
        <v>40</v>
      </c>
      <c r="AH789" s="71">
        <v>23</v>
      </c>
      <c r="AI789" s="70">
        <v>14</v>
      </c>
      <c r="AJ789" s="115">
        <f>SUM(AN789:AP789)</f>
        <v>38</v>
      </c>
      <c r="AK789" s="70" t="s">
        <v>74</v>
      </c>
      <c r="AL789" s="77" t="s">
        <v>74</v>
      </c>
      <c r="AM789" s="71" t="s">
        <v>74</v>
      </c>
      <c r="AN789" s="70"/>
      <c r="AO789" s="77">
        <v>33</v>
      </c>
      <c r="AP789" s="71">
        <v>5</v>
      </c>
      <c r="AQ789" s="67" t="s">
        <v>74</v>
      </c>
      <c r="AR789" s="68" t="s">
        <v>74</v>
      </c>
      <c r="AS789" s="68" t="s">
        <v>74</v>
      </c>
      <c r="AT789" s="68" t="s">
        <v>74</v>
      </c>
      <c r="AU789" s="69" t="s">
        <v>74</v>
      </c>
      <c r="AV789" s="103">
        <f t="shared" si="202"/>
        <v>1</v>
      </c>
      <c r="AW789" s="93"/>
      <c r="AX789" s="93"/>
      <c r="AY789" s="93"/>
      <c r="AZ789" s="93">
        <v>1</v>
      </c>
      <c r="BA789" s="93"/>
      <c r="BB789" s="93"/>
      <c r="BC789" s="93"/>
      <c r="BD789" s="93"/>
      <c r="BE789" s="78"/>
    </row>
    <row r="790" spans="1:57" s="414" customFormat="1" ht="34" customHeight="1" x14ac:dyDescent="0.2">
      <c r="A790" s="640"/>
      <c r="B790" s="624"/>
      <c r="C790" s="631"/>
      <c r="D790" s="73" t="s">
        <v>75</v>
      </c>
      <c r="E790" s="634"/>
      <c r="F790" s="637"/>
      <c r="G790" s="147">
        <f t="shared" si="200"/>
        <v>0</v>
      </c>
      <c r="H790" s="153">
        <f t="shared" ref="H790:H813" si="204">SUM(I790:L790)</f>
        <v>0</v>
      </c>
      <c r="I790" s="150"/>
      <c r="J790" s="150"/>
      <c r="K790" s="150"/>
      <c r="L790" s="154"/>
      <c r="M790" s="79">
        <f t="shared" si="201"/>
        <v>0</v>
      </c>
      <c r="N790" s="80"/>
      <c r="O790" s="80"/>
      <c r="P790" s="80"/>
      <c r="Q790" s="80"/>
      <c r="R790" s="124"/>
      <c r="S790" s="129"/>
      <c r="T790" s="54"/>
      <c r="U790" s="54"/>
      <c r="V790" s="80"/>
      <c r="W790" s="80"/>
      <c r="X790" s="124"/>
      <c r="Y790" s="131"/>
      <c r="Z790" s="127"/>
      <c r="AA790" s="134"/>
      <c r="AB790" s="56"/>
      <c r="AC790" s="56"/>
      <c r="AD790" s="56"/>
      <c r="AE790" s="56"/>
      <c r="AF790" s="135"/>
      <c r="AG790" s="136"/>
      <c r="AH790" s="55"/>
      <c r="AI790" s="136"/>
      <c r="AJ790" s="116">
        <f>SUM(AN790:AP790)</f>
        <v>0</v>
      </c>
      <c r="AK790" s="136" t="s">
        <v>76</v>
      </c>
      <c r="AL790" s="54" t="s">
        <v>76</v>
      </c>
      <c r="AM790" s="55" t="s">
        <v>76</v>
      </c>
      <c r="AN790" s="136"/>
      <c r="AO790" s="54"/>
      <c r="AP790" s="55"/>
      <c r="AQ790" s="82" t="s">
        <v>74</v>
      </c>
      <c r="AR790" s="54" t="s">
        <v>74</v>
      </c>
      <c r="AS790" s="54" t="s">
        <v>74</v>
      </c>
      <c r="AT790" s="54" t="s">
        <v>74</v>
      </c>
      <c r="AU790" s="58" t="s">
        <v>74</v>
      </c>
      <c r="AV790" s="83">
        <f t="shared" si="202"/>
        <v>0</v>
      </c>
      <c r="AW790" s="80"/>
      <c r="AX790" s="80"/>
      <c r="AY790" s="80"/>
      <c r="AZ790" s="80"/>
      <c r="BA790" s="80"/>
      <c r="BB790" s="80"/>
      <c r="BC790" s="80"/>
      <c r="BD790" s="80"/>
      <c r="BE790" s="81"/>
    </row>
    <row r="791" spans="1:57" s="414" customFormat="1" ht="34" customHeight="1" x14ac:dyDescent="0.2">
      <c r="A791" s="640"/>
      <c r="B791" s="624"/>
      <c r="C791" s="631"/>
      <c r="D791" s="73" t="s">
        <v>77</v>
      </c>
      <c r="E791" s="634"/>
      <c r="F791" s="637"/>
      <c r="G791" s="147">
        <f t="shared" si="200"/>
        <v>0</v>
      </c>
      <c r="H791" s="153">
        <f t="shared" si="204"/>
        <v>0</v>
      </c>
      <c r="I791" s="150"/>
      <c r="J791" s="150"/>
      <c r="K791" s="150"/>
      <c r="L791" s="154"/>
      <c r="M791" s="79">
        <f t="shared" si="201"/>
        <v>0</v>
      </c>
      <c r="N791" s="80"/>
      <c r="O791" s="80"/>
      <c r="P791" s="80"/>
      <c r="Q791" s="84"/>
      <c r="R791" s="124"/>
      <c r="S791" s="129"/>
      <c r="T791" s="80"/>
      <c r="U791" s="80"/>
      <c r="V791" s="80"/>
      <c r="W791" s="80"/>
      <c r="X791" s="124"/>
      <c r="Y791" s="131"/>
      <c r="Z791" s="127"/>
      <c r="AA791" s="134"/>
      <c r="AB791" s="56"/>
      <c r="AC791" s="56"/>
      <c r="AD791" s="56"/>
      <c r="AE791" s="56"/>
      <c r="AF791" s="135"/>
      <c r="AG791" s="136"/>
      <c r="AH791" s="55"/>
      <c r="AI791" s="136"/>
      <c r="AJ791" s="116"/>
      <c r="AK791" s="136"/>
      <c r="AL791" s="54"/>
      <c r="AM791" s="55"/>
      <c r="AN791" s="136" t="s">
        <v>74</v>
      </c>
      <c r="AO791" s="54" t="s">
        <v>74</v>
      </c>
      <c r="AP791" s="55" t="s">
        <v>74</v>
      </c>
      <c r="AQ791" s="82" t="s">
        <v>74</v>
      </c>
      <c r="AR791" s="54" t="s">
        <v>74</v>
      </c>
      <c r="AS791" s="54" t="s">
        <v>74</v>
      </c>
      <c r="AT791" s="54" t="s">
        <v>74</v>
      </c>
      <c r="AU791" s="58" t="s">
        <v>74</v>
      </c>
      <c r="AV791" s="83">
        <f t="shared" si="202"/>
        <v>0</v>
      </c>
      <c r="AW791" s="80"/>
      <c r="AX791" s="80"/>
      <c r="AY791" s="80"/>
      <c r="AZ791" s="80"/>
      <c r="BA791" s="80"/>
      <c r="BB791" s="80"/>
      <c r="BC791" s="80"/>
      <c r="BD791" s="80"/>
      <c r="BE791" s="81"/>
    </row>
    <row r="792" spans="1:57" s="414" customFormat="1" ht="34" customHeight="1" x14ac:dyDescent="0.2">
      <c r="A792" s="640"/>
      <c r="B792" s="624"/>
      <c r="C792" s="631"/>
      <c r="D792" s="73" t="s">
        <v>78</v>
      </c>
      <c r="E792" s="634"/>
      <c r="F792" s="637"/>
      <c r="G792" s="147">
        <f t="shared" si="200"/>
        <v>432</v>
      </c>
      <c r="H792" s="153">
        <f t="shared" si="204"/>
        <v>33</v>
      </c>
      <c r="I792" s="150">
        <v>8</v>
      </c>
      <c r="J792" s="150">
        <v>17</v>
      </c>
      <c r="K792" s="150">
        <v>5</v>
      </c>
      <c r="L792" s="154">
        <v>3</v>
      </c>
      <c r="M792" s="79">
        <f t="shared" si="201"/>
        <v>420</v>
      </c>
      <c r="N792" s="80">
        <v>420</v>
      </c>
      <c r="O792" s="80"/>
      <c r="P792" s="80"/>
      <c r="Q792" s="80"/>
      <c r="R792" s="124"/>
      <c r="S792" s="129">
        <v>31</v>
      </c>
      <c r="T792" s="80"/>
      <c r="U792" s="80"/>
      <c r="V792" s="80">
        <v>368</v>
      </c>
      <c r="W792" s="80">
        <v>21</v>
      </c>
      <c r="X792" s="124"/>
      <c r="Y792" s="131">
        <v>378</v>
      </c>
      <c r="Z792" s="127">
        <v>42</v>
      </c>
      <c r="AA792" s="134">
        <v>0</v>
      </c>
      <c r="AB792" s="56">
        <v>14</v>
      </c>
      <c r="AC792" s="56">
        <v>14</v>
      </c>
      <c r="AD792" s="56">
        <v>39</v>
      </c>
      <c r="AE792" s="56">
        <v>299</v>
      </c>
      <c r="AF792" s="135">
        <v>25</v>
      </c>
      <c r="AG792" s="136">
        <v>40</v>
      </c>
      <c r="AH792" s="55">
        <v>22</v>
      </c>
      <c r="AI792" s="136">
        <v>106</v>
      </c>
      <c r="AJ792" s="116">
        <f>SUM(AQ792:AU792)</f>
        <v>411</v>
      </c>
      <c r="AK792" s="136" t="s">
        <v>76</v>
      </c>
      <c r="AL792" s="54" t="s">
        <v>76</v>
      </c>
      <c r="AM792" s="55" t="s">
        <v>76</v>
      </c>
      <c r="AN792" s="136" t="s">
        <v>74</v>
      </c>
      <c r="AO792" s="54" t="s">
        <v>74</v>
      </c>
      <c r="AP792" s="55" t="s">
        <v>74</v>
      </c>
      <c r="AQ792" s="142">
        <v>4</v>
      </c>
      <c r="AR792" s="62">
        <v>55</v>
      </c>
      <c r="AS792" s="62">
        <v>254</v>
      </c>
      <c r="AT792" s="62">
        <v>95</v>
      </c>
      <c r="AU792" s="64">
        <v>3</v>
      </c>
      <c r="AV792" s="83">
        <f t="shared" si="202"/>
        <v>12</v>
      </c>
      <c r="AW792" s="80"/>
      <c r="AX792" s="80"/>
      <c r="AY792" s="80">
        <v>4</v>
      </c>
      <c r="AZ792" s="80"/>
      <c r="BA792" s="80">
        <v>7</v>
      </c>
      <c r="BB792" s="80"/>
      <c r="BC792" s="80">
        <v>1</v>
      </c>
      <c r="BD792" s="80">
        <v>0</v>
      </c>
      <c r="BE792" s="81"/>
    </row>
    <row r="793" spans="1:57" s="414" customFormat="1" ht="34" customHeight="1" thickBot="1" x14ac:dyDescent="0.25">
      <c r="A793" s="640"/>
      <c r="B793" s="642"/>
      <c r="C793" s="643"/>
      <c r="D793" s="75" t="s">
        <v>79</v>
      </c>
      <c r="E793" s="635"/>
      <c r="F793" s="638"/>
      <c r="G793" s="148">
        <f t="shared" si="200"/>
        <v>0</v>
      </c>
      <c r="H793" s="155">
        <f t="shared" si="204"/>
        <v>0</v>
      </c>
      <c r="I793" s="156"/>
      <c r="J793" s="156"/>
      <c r="K793" s="156"/>
      <c r="L793" s="157"/>
      <c r="M793" s="85">
        <f t="shared" si="201"/>
        <v>0</v>
      </c>
      <c r="N793" s="86"/>
      <c r="O793" s="86"/>
      <c r="P793" s="86"/>
      <c r="Q793" s="86"/>
      <c r="R793" s="125"/>
      <c r="S793" s="130"/>
      <c r="T793" s="87"/>
      <c r="U793" s="87"/>
      <c r="V793" s="87"/>
      <c r="W793" s="87"/>
      <c r="X793" s="126"/>
      <c r="Y793" s="129"/>
      <c r="Z793" s="124"/>
      <c r="AA793" s="136"/>
      <c r="AB793" s="54"/>
      <c r="AC793" s="54"/>
      <c r="AD793" s="54"/>
      <c r="AE793" s="54"/>
      <c r="AF793" s="55"/>
      <c r="AG793" s="139"/>
      <c r="AH793" s="140"/>
      <c r="AI793" s="137"/>
      <c r="AJ793" s="117">
        <f>SUM(AQ793:AU793)</f>
        <v>0</v>
      </c>
      <c r="AK793" s="137" t="s">
        <v>74</v>
      </c>
      <c r="AL793" s="90" t="s">
        <v>74</v>
      </c>
      <c r="AM793" s="138" t="s">
        <v>74</v>
      </c>
      <c r="AN793" s="137" t="s">
        <v>74</v>
      </c>
      <c r="AO793" s="90" t="s">
        <v>76</v>
      </c>
      <c r="AP793" s="138" t="s">
        <v>76</v>
      </c>
      <c r="AQ793" s="89"/>
      <c r="AR793" s="90"/>
      <c r="AS793" s="90"/>
      <c r="AT793" s="90"/>
      <c r="AU793" s="91"/>
      <c r="AV793" s="92">
        <f t="shared" si="202"/>
        <v>0</v>
      </c>
      <c r="AW793" s="87"/>
      <c r="AX793" s="87"/>
      <c r="AY793" s="87"/>
      <c r="AZ793" s="87"/>
      <c r="BA793" s="87"/>
      <c r="BB793" s="87"/>
      <c r="BC793" s="87"/>
      <c r="BD793" s="87"/>
      <c r="BE793" s="88"/>
    </row>
    <row r="794" spans="1:57" s="414" customFormat="1" ht="34" customHeight="1" x14ac:dyDescent="0.2">
      <c r="A794" s="640"/>
      <c r="B794" s="623" t="s">
        <v>365</v>
      </c>
      <c r="C794" s="630" t="s">
        <v>366</v>
      </c>
      <c r="D794" s="72" t="s">
        <v>73</v>
      </c>
      <c r="E794" s="633">
        <v>170</v>
      </c>
      <c r="F794" s="636">
        <f t="shared" ref="F794" si="205">E794-SUM(M794:M798)</f>
        <v>13</v>
      </c>
      <c r="G794" s="146">
        <f t="shared" si="200"/>
        <v>14</v>
      </c>
      <c r="H794" s="151">
        <f t="shared" si="204"/>
        <v>0</v>
      </c>
      <c r="I794" s="152"/>
      <c r="J794" s="152"/>
      <c r="K794" s="152"/>
      <c r="L794" s="66"/>
      <c r="M794" s="149">
        <f t="shared" si="201"/>
        <v>14</v>
      </c>
      <c r="N794" s="121">
        <v>14</v>
      </c>
      <c r="O794" s="121"/>
      <c r="P794" s="121"/>
      <c r="Q794" s="121"/>
      <c r="R794" s="122"/>
      <c r="S794" s="128"/>
      <c r="T794" s="121"/>
      <c r="U794" s="121"/>
      <c r="V794" s="77">
        <v>14</v>
      </c>
      <c r="W794" s="121"/>
      <c r="X794" s="122"/>
      <c r="Y794" s="128">
        <v>13</v>
      </c>
      <c r="Z794" s="122">
        <v>1</v>
      </c>
      <c r="AA794" s="70"/>
      <c r="AB794" s="77">
        <v>10</v>
      </c>
      <c r="AC794" s="77">
        <v>10</v>
      </c>
      <c r="AD794" s="77">
        <v>2</v>
      </c>
      <c r="AE794" s="77">
        <v>7</v>
      </c>
      <c r="AF794" s="71"/>
      <c r="AG794" s="70">
        <v>44</v>
      </c>
      <c r="AH794" s="71">
        <v>21</v>
      </c>
      <c r="AI794" s="70">
        <v>12</v>
      </c>
      <c r="AJ794" s="115">
        <f>SUM(AN794:AP794)</f>
        <v>14</v>
      </c>
      <c r="AK794" s="70" t="s">
        <v>74</v>
      </c>
      <c r="AL794" s="77" t="s">
        <v>74</v>
      </c>
      <c r="AM794" s="71" t="s">
        <v>74</v>
      </c>
      <c r="AN794" s="70"/>
      <c r="AO794" s="77">
        <v>14</v>
      </c>
      <c r="AP794" s="71"/>
      <c r="AQ794" s="67" t="s">
        <v>140</v>
      </c>
      <c r="AR794" s="68" t="s">
        <v>74</v>
      </c>
      <c r="AS794" s="68" t="s">
        <v>74</v>
      </c>
      <c r="AT794" s="68" t="s">
        <v>74</v>
      </c>
      <c r="AU794" s="69" t="s">
        <v>74</v>
      </c>
      <c r="AV794" s="103">
        <f t="shared" si="202"/>
        <v>0</v>
      </c>
      <c r="AW794" s="93"/>
      <c r="AX794" s="93"/>
      <c r="AY794" s="93"/>
      <c r="AZ794" s="93"/>
      <c r="BA794" s="93"/>
      <c r="BB794" s="93"/>
      <c r="BC794" s="93"/>
      <c r="BD794" s="93"/>
      <c r="BE794" s="78"/>
    </row>
    <row r="795" spans="1:57" s="414" customFormat="1" ht="34" customHeight="1" x14ac:dyDescent="0.2">
      <c r="A795" s="640"/>
      <c r="B795" s="624"/>
      <c r="C795" s="631"/>
      <c r="D795" s="73" t="s">
        <v>75</v>
      </c>
      <c r="E795" s="634"/>
      <c r="F795" s="637"/>
      <c r="G795" s="147">
        <f t="shared" si="200"/>
        <v>0</v>
      </c>
      <c r="H795" s="153">
        <f t="shared" si="204"/>
        <v>0</v>
      </c>
      <c r="I795" s="150"/>
      <c r="J795" s="150"/>
      <c r="K795" s="150"/>
      <c r="L795" s="154"/>
      <c r="M795" s="79">
        <f t="shared" si="201"/>
        <v>0</v>
      </c>
      <c r="N795" s="80"/>
      <c r="O795" s="80"/>
      <c r="P795" s="80"/>
      <c r="Q795" s="80"/>
      <c r="R795" s="124"/>
      <c r="S795" s="129"/>
      <c r="T795" s="54"/>
      <c r="U795" s="54"/>
      <c r="V795" s="80"/>
      <c r="W795" s="80"/>
      <c r="X795" s="124"/>
      <c r="Y795" s="131"/>
      <c r="Z795" s="127"/>
      <c r="AA795" s="134"/>
      <c r="AB795" s="56"/>
      <c r="AC795" s="56"/>
      <c r="AD795" s="56"/>
      <c r="AE795" s="56"/>
      <c r="AF795" s="135"/>
      <c r="AG795" s="136"/>
      <c r="AH795" s="55"/>
      <c r="AI795" s="136"/>
      <c r="AJ795" s="116">
        <f>SUM(AN795:AP795)</f>
        <v>0</v>
      </c>
      <c r="AK795" s="136" t="s">
        <v>76</v>
      </c>
      <c r="AL795" s="54" t="s">
        <v>74</v>
      </c>
      <c r="AM795" s="55" t="s">
        <v>74</v>
      </c>
      <c r="AN795" s="136" t="s">
        <v>76</v>
      </c>
      <c r="AO795" s="54" t="s">
        <v>74</v>
      </c>
      <c r="AP795" s="55" t="s">
        <v>74</v>
      </c>
      <c r="AQ795" s="82" t="s">
        <v>74</v>
      </c>
      <c r="AR795" s="54" t="s">
        <v>74</v>
      </c>
      <c r="AS795" s="54" t="s">
        <v>74</v>
      </c>
      <c r="AT795" s="54" t="s">
        <v>74</v>
      </c>
      <c r="AU795" s="58" t="s">
        <v>74</v>
      </c>
      <c r="AV795" s="83">
        <f t="shared" si="202"/>
        <v>0</v>
      </c>
      <c r="AW795" s="80"/>
      <c r="AX795" s="80"/>
      <c r="AY795" s="80"/>
      <c r="AZ795" s="80"/>
      <c r="BA795" s="80"/>
      <c r="BB795" s="80"/>
      <c r="BC795" s="80"/>
      <c r="BD795" s="80"/>
      <c r="BE795" s="81"/>
    </row>
    <row r="796" spans="1:57" s="414" customFormat="1" ht="34" customHeight="1" x14ac:dyDescent="0.2">
      <c r="A796" s="640"/>
      <c r="B796" s="624"/>
      <c r="C796" s="631"/>
      <c r="D796" s="73" t="s">
        <v>77</v>
      </c>
      <c r="E796" s="634"/>
      <c r="F796" s="637"/>
      <c r="G796" s="147">
        <f t="shared" si="200"/>
        <v>0</v>
      </c>
      <c r="H796" s="153">
        <f t="shared" si="204"/>
        <v>0</v>
      </c>
      <c r="I796" s="150"/>
      <c r="J796" s="150"/>
      <c r="K796" s="150"/>
      <c r="L796" s="154"/>
      <c r="M796" s="79">
        <f t="shared" si="201"/>
        <v>0</v>
      </c>
      <c r="N796" s="80"/>
      <c r="O796" s="80"/>
      <c r="P796" s="80"/>
      <c r="Q796" s="84"/>
      <c r="R796" s="124"/>
      <c r="S796" s="129"/>
      <c r="T796" s="80"/>
      <c r="U796" s="80"/>
      <c r="V796" s="80"/>
      <c r="W796" s="80"/>
      <c r="X796" s="124"/>
      <c r="Y796" s="131"/>
      <c r="Z796" s="127"/>
      <c r="AA796" s="134"/>
      <c r="AB796" s="56"/>
      <c r="AC796" s="56"/>
      <c r="AD796" s="56"/>
      <c r="AE796" s="56"/>
      <c r="AF796" s="135"/>
      <c r="AG796" s="136"/>
      <c r="AH796" s="55"/>
      <c r="AI796" s="136"/>
      <c r="AJ796" s="116">
        <f>SUM(AK796:AM796)</f>
        <v>0</v>
      </c>
      <c r="AK796" s="136"/>
      <c r="AL796" s="54"/>
      <c r="AM796" s="55"/>
      <c r="AN796" s="136" t="s">
        <v>74</v>
      </c>
      <c r="AO796" s="54" t="s">
        <v>74</v>
      </c>
      <c r="AP796" s="55" t="s">
        <v>74</v>
      </c>
      <c r="AQ796" s="82" t="s">
        <v>74</v>
      </c>
      <c r="AR796" s="54" t="s">
        <v>74</v>
      </c>
      <c r="AS796" s="54" t="s">
        <v>74</v>
      </c>
      <c r="AT796" s="54" t="s">
        <v>74</v>
      </c>
      <c r="AU796" s="58" t="s">
        <v>74</v>
      </c>
      <c r="AV796" s="83">
        <f t="shared" si="202"/>
        <v>0</v>
      </c>
      <c r="AW796" s="80"/>
      <c r="AX796" s="80"/>
      <c r="AY796" s="80"/>
      <c r="AZ796" s="80"/>
      <c r="BA796" s="80"/>
      <c r="BB796" s="80"/>
      <c r="BC796" s="80"/>
      <c r="BD796" s="80"/>
      <c r="BE796" s="81"/>
    </row>
    <row r="797" spans="1:57" s="414" customFormat="1" ht="34" customHeight="1" x14ac:dyDescent="0.2">
      <c r="A797" s="640"/>
      <c r="B797" s="624"/>
      <c r="C797" s="631"/>
      <c r="D797" s="73" t="s">
        <v>78</v>
      </c>
      <c r="E797" s="634"/>
      <c r="F797" s="637"/>
      <c r="G797" s="147">
        <f t="shared" si="200"/>
        <v>147</v>
      </c>
      <c r="H797" s="153">
        <f t="shared" si="204"/>
        <v>14</v>
      </c>
      <c r="I797" s="150">
        <v>13</v>
      </c>
      <c r="J797" s="150"/>
      <c r="K797" s="150"/>
      <c r="L797" s="154">
        <v>1</v>
      </c>
      <c r="M797" s="79">
        <f t="shared" si="201"/>
        <v>143</v>
      </c>
      <c r="N797" s="80">
        <v>143</v>
      </c>
      <c r="O797" s="80"/>
      <c r="P797" s="80"/>
      <c r="Q797" s="80"/>
      <c r="R797" s="124"/>
      <c r="S797" s="129"/>
      <c r="T797" s="80"/>
      <c r="U797" s="80"/>
      <c r="V797" s="80">
        <v>143</v>
      </c>
      <c r="W797" s="80"/>
      <c r="X797" s="124"/>
      <c r="Y797" s="131">
        <v>127</v>
      </c>
      <c r="Z797" s="127">
        <v>16</v>
      </c>
      <c r="AA797" s="134"/>
      <c r="AB797" s="56">
        <v>140</v>
      </c>
      <c r="AC797" s="56">
        <v>140</v>
      </c>
      <c r="AD797" s="56">
        <v>10</v>
      </c>
      <c r="AE797" s="56">
        <v>97</v>
      </c>
      <c r="AF797" s="135">
        <v>20</v>
      </c>
      <c r="AG797" s="136">
        <v>45</v>
      </c>
      <c r="AH797" s="55">
        <v>20</v>
      </c>
      <c r="AI797" s="136">
        <v>98</v>
      </c>
      <c r="AJ797" s="116">
        <f>SUM(AQ797:AU797)</f>
        <v>143</v>
      </c>
      <c r="AK797" s="136" t="s">
        <v>76</v>
      </c>
      <c r="AL797" s="54" t="s">
        <v>74</v>
      </c>
      <c r="AM797" s="55" t="s">
        <v>74</v>
      </c>
      <c r="AN797" s="136"/>
      <c r="AO797" s="54"/>
      <c r="AP797" s="55"/>
      <c r="AQ797" s="142">
        <v>1</v>
      </c>
      <c r="AR797" s="62">
        <v>21</v>
      </c>
      <c r="AS797" s="62">
        <v>113</v>
      </c>
      <c r="AT797" s="62">
        <v>7</v>
      </c>
      <c r="AU797" s="64">
        <v>1</v>
      </c>
      <c r="AV797" s="83">
        <f t="shared" si="202"/>
        <v>4</v>
      </c>
      <c r="AW797" s="80"/>
      <c r="AX797" s="80"/>
      <c r="AY797" s="80"/>
      <c r="AZ797" s="80">
        <v>2</v>
      </c>
      <c r="BA797" s="80"/>
      <c r="BB797" s="80"/>
      <c r="BC797" s="80">
        <v>1</v>
      </c>
      <c r="BD797" s="80"/>
      <c r="BE797" s="81">
        <v>1</v>
      </c>
    </row>
    <row r="798" spans="1:57" s="414" customFormat="1" ht="34" customHeight="1" thickBot="1" x14ac:dyDescent="0.25">
      <c r="A798" s="640"/>
      <c r="B798" s="642"/>
      <c r="C798" s="643"/>
      <c r="D798" s="75" t="s">
        <v>79</v>
      </c>
      <c r="E798" s="635"/>
      <c r="F798" s="638"/>
      <c r="G798" s="148">
        <f t="shared" si="200"/>
        <v>0</v>
      </c>
      <c r="H798" s="155">
        <f t="shared" si="204"/>
        <v>0</v>
      </c>
      <c r="I798" s="156"/>
      <c r="J798" s="156"/>
      <c r="K798" s="156"/>
      <c r="L798" s="157"/>
      <c r="M798" s="85">
        <f t="shared" si="201"/>
        <v>0</v>
      </c>
      <c r="N798" s="86"/>
      <c r="O798" s="86"/>
      <c r="P798" s="86"/>
      <c r="Q798" s="86"/>
      <c r="R798" s="125"/>
      <c r="S798" s="130"/>
      <c r="T798" s="87"/>
      <c r="U798" s="87"/>
      <c r="V798" s="87"/>
      <c r="W798" s="87"/>
      <c r="X798" s="126"/>
      <c r="Y798" s="129"/>
      <c r="Z798" s="124"/>
      <c r="AA798" s="136"/>
      <c r="AB798" s="54"/>
      <c r="AC798" s="54"/>
      <c r="AD798" s="54"/>
      <c r="AE798" s="54"/>
      <c r="AF798" s="55"/>
      <c r="AG798" s="139"/>
      <c r="AH798" s="140"/>
      <c r="AI798" s="137"/>
      <c r="AJ798" s="117">
        <f>SUM(AQ798:AU798)</f>
        <v>0</v>
      </c>
      <c r="AK798" s="137" t="s">
        <v>74</v>
      </c>
      <c r="AL798" s="90" t="s">
        <v>74</v>
      </c>
      <c r="AM798" s="138" t="s">
        <v>76</v>
      </c>
      <c r="AN798" s="137"/>
      <c r="AO798" s="90"/>
      <c r="AP798" s="138"/>
      <c r="AQ798" s="89"/>
      <c r="AR798" s="90"/>
      <c r="AS798" s="90"/>
      <c r="AT798" s="90"/>
      <c r="AU798" s="91"/>
      <c r="AV798" s="92">
        <f t="shared" si="202"/>
        <v>0</v>
      </c>
      <c r="AW798" s="87"/>
      <c r="AX798" s="87"/>
      <c r="AY798" s="87"/>
      <c r="AZ798" s="87"/>
      <c r="BA798" s="87"/>
      <c r="BB798" s="87"/>
      <c r="BC798" s="87"/>
      <c r="BD798" s="87"/>
      <c r="BE798" s="88"/>
    </row>
    <row r="799" spans="1:57" s="414" customFormat="1" ht="34" customHeight="1" x14ac:dyDescent="0.2">
      <c r="A799" s="640"/>
      <c r="B799" s="623" t="s">
        <v>367</v>
      </c>
      <c r="C799" s="630" t="s">
        <v>368</v>
      </c>
      <c r="D799" s="72" t="s">
        <v>73</v>
      </c>
      <c r="E799" s="633">
        <v>10</v>
      </c>
      <c r="F799" s="636">
        <f t="shared" ref="F799" si="206">E799-SUM(M799:M803)</f>
        <v>9</v>
      </c>
      <c r="G799" s="146">
        <f t="shared" si="200"/>
        <v>0</v>
      </c>
      <c r="H799" s="151">
        <f t="shared" si="204"/>
        <v>0</v>
      </c>
      <c r="I799" s="152"/>
      <c r="J799" s="152"/>
      <c r="K799" s="152"/>
      <c r="L799" s="66"/>
      <c r="M799" s="149">
        <f t="shared" si="201"/>
        <v>0</v>
      </c>
      <c r="N799" s="121"/>
      <c r="O799" s="121"/>
      <c r="P799" s="121"/>
      <c r="Q799" s="121"/>
      <c r="R799" s="122"/>
      <c r="S799" s="128"/>
      <c r="T799" s="121"/>
      <c r="U799" s="121"/>
      <c r="V799" s="77"/>
      <c r="W799" s="121"/>
      <c r="X799" s="122"/>
      <c r="Y799" s="128"/>
      <c r="Z799" s="122"/>
      <c r="AA799" s="70"/>
      <c r="AB799" s="77"/>
      <c r="AC799" s="77"/>
      <c r="AD799" s="77"/>
      <c r="AE799" s="77"/>
      <c r="AF799" s="71"/>
      <c r="AG799" s="70"/>
      <c r="AH799" s="71"/>
      <c r="AI799" s="70"/>
      <c r="AJ799" s="115">
        <f>SUM(AN799:AP799)</f>
        <v>0</v>
      </c>
      <c r="AK799" s="70" t="s">
        <v>74</v>
      </c>
      <c r="AL799" s="77" t="s">
        <v>74</v>
      </c>
      <c r="AM799" s="71" t="s">
        <v>74</v>
      </c>
      <c r="AN799" s="70"/>
      <c r="AO799" s="77"/>
      <c r="AP799" s="71"/>
      <c r="AQ799" s="67" t="s">
        <v>74</v>
      </c>
      <c r="AR799" s="68" t="s">
        <v>74</v>
      </c>
      <c r="AS799" s="68" t="s">
        <v>74</v>
      </c>
      <c r="AT799" s="68" t="s">
        <v>74</v>
      </c>
      <c r="AU799" s="69" t="s">
        <v>74</v>
      </c>
      <c r="AV799" s="103">
        <f t="shared" si="202"/>
        <v>0</v>
      </c>
      <c r="AW799" s="93"/>
      <c r="AX799" s="93"/>
      <c r="AY799" s="93"/>
      <c r="AZ799" s="93"/>
      <c r="BA799" s="93"/>
      <c r="BB799" s="93"/>
      <c r="BC799" s="93"/>
      <c r="BD799" s="93"/>
      <c r="BE799" s="78"/>
    </row>
    <row r="800" spans="1:57" s="414" customFormat="1" ht="34" customHeight="1" x14ac:dyDescent="0.2">
      <c r="A800" s="640"/>
      <c r="B800" s="624"/>
      <c r="C800" s="631"/>
      <c r="D800" s="73" t="s">
        <v>75</v>
      </c>
      <c r="E800" s="634"/>
      <c r="F800" s="637"/>
      <c r="G800" s="147">
        <f t="shared" si="200"/>
        <v>0</v>
      </c>
      <c r="H800" s="153">
        <f t="shared" si="204"/>
        <v>0</v>
      </c>
      <c r="I800" s="150"/>
      <c r="J800" s="150"/>
      <c r="K800" s="150"/>
      <c r="L800" s="154"/>
      <c r="M800" s="79">
        <f t="shared" si="201"/>
        <v>0</v>
      </c>
      <c r="N800" s="80"/>
      <c r="O800" s="80"/>
      <c r="P800" s="80"/>
      <c r="Q800" s="80"/>
      <c r="R800" s="124"/>
      <c r="S800" s="129"/>
      <c r="T800" s="54"/>
      <c r="U800" s="54"/>
      <c r="V800" s="80"/>
      <c r="W800" s="80"/>
      <c r="X800" s="124"/>
      <c r="Y800" s="131"/>
      <c r="Z800" s="127"/>
      <c r="AA800" s="134"/>
      <c r="AB800" s="56"/>
      <c r="AC800" s="56"/>
      <c r="AD800" s="56"/>
      <c r="AE800" s="56"/>
      <c r="AF800" s="135"/>
      <c r="AG800" s="136"/>
      <c r="AH800" s="55"/>
      <c r="AI800" s="136"/>
      <c r="AJ800" s="116">
        <f>SUM(AN800:AP800)</f>
        <v>0</v>
      </c>
      <c r="AK800" s="136" t="s">
        <v>76</v>
      </c>
      <c r="AL800" s="54" t="s">
        <v>76</v>
      </c>
      <c r="AM800" s="55" t="s">
        <v>76</v>
      </c>
      <c r="AN800" s="136"/>
      <c r="AO800" s="54"/>
      <c r="AP800" s="55"/>
      <c r="AQ800" s="82" t="s">
        <v>74</v>
      </c>
      <c r="AR800" s="54" t="s">
        <v>74</v>
      </c>
      <c r="AS800" s="54" t="s">
        <v>74</v>
      </c>
      <c r="AT800" s="54" t="s">
        <v>74</v>
      </c>
      <c r="AU800" s="58" t="s">
        <v>74</v>
      </c>
      <c r="AV800" s="83">
        <f t="shared" si="202"/>
        <v>0</v>
      </c>
      <c r="AW800" s="80"/>
      <c r="AX800" s="80"/>
      <c r="AY800" s="80"/>
      <c r="AZ800" s="80"/>
      <c r="BA800" s="80"/>
      <c r="BB800" s="80"/>
      <c r="BC800" s="80"/>
      <c r="BD800" s="80"/>
      <c r="BE800" s="81"/>
    </row>
    <row r="801" spans="1:57" s="414" customFormat="1" ht="34" customHeight="1" x14ac:dyDescent="0.2">
      <c r="A801" s="640"/>
      <c r="B801" s="624"/>
      <c r="C801" s="631"/>
      <c r="D801" s="73" t="s">
        <v>77</v>
      </c>
      <c r="E801" s="634"/>
      <c r="F801" s="637"/>
      <c r="G801" s="147">
        <f t="shared" si="200"/>
        <v>0</v>
      </c>
      <c r="H801" s="153">
        <f t="shared" si="204"/>
        <v>0</v>
      </c>
      <c r="I801" s="150"/>
      <c r="J801" s="150"/>
      <c r="K801" s="150"/>
      <c r="L801" s="154"/>
      <c r="M801" s="79">
        <f t="shared" si="201"/>
        <v>0</v>
      </c>
      <c r="N801" s="80"/>
      <c r="O801" s="80"/>
      <c r="P801" s="80"/>
      <c r="Q801" s="84"/>
      <c r="R801" s="124"/>
      <c r="S801" s="129"/>
      <c r="T801" s="80"/>
      <c r="U801" s="80"/>
      <c r="V801" s="80"/>
      <c r="W801" s="80"/>
      <c r="X801" s="124"/>
      <c r="Y801" s="131"/>
      <c r="Z801" s="127"/>
      <c r="AA801" s="134"/>
      <c r="AB801" s="56"/>
      <c r="AC801" s="56"/>
      <c r="AD801" s="56"/>
      <c r="AE801" s="56"/>
      <c r="AF801" s="135"/>
      <c r="AG801" s="136"/>
      <c r="AH801" s="55"/>
      <c r="AI801" s="136"/>
      <c r="AJ801" s="116">
        <f>SUM(AK801:AM801)</f>
        <v>0</v>
      </c>
      <c r="AK801" s="136"/>
      <c r="AL801" s="54"/>
      <c r="AM801" s="55"/>
      <c r="AN801" s="136" t="s">
        <v>74</v>
      </c>
      <c r="AO801" s="54" t="s">
        <v>74</v>
      </c>
      <c r="AP801" s="55" t="s">
        <v>74</v>
      </c>
      <c r="AQ801" s="82" t="s">
        <v>74</v>
      </c>
      <c r="AR801" s="54" t="s">
        <v>74</v>
      </c>
      <c r="AS801" s="54" t="s">
        <v>74</v>
      </c>
      <c r="AT801" s="54" t="s">
        <v>74</v>
      </c>
      <c r="AU801" s="58" t="s">
        <v>74</v>
      </c>
      <c r="AV801" s="83">
        <f t="shared" si="202"/>
        <v>0</v>
      </c>
      <c r="AW801" s="80"/>
      <c r="AX801" s="80"/>
      <c r="AY801" s="80"/>
      <c r="AZ801" s="80"/>
      <c r="BA801" s="80"/>
      <c r="BB801" s="80"/>
      <c r="BC801" s="80"/>
      <c r="BD801" s="80"/>
      <c r="BE801" s="81"/>
    </row>
    <row r="802" spans="1:57" s="414" customFormat="1" ht="34" customHeight="1" x14ac:dyDescent="0.2">
      <c r="A802" s="640"/>
      <c r="B802" s="624"/>
      <c r="C802" s="631"/>
      <c r="D802" s="73" t="s">
        <v>78</v>
      </c>
      <c r="E802" s="634"/>
      <c r="F802" s="637"/>
      <c r="G802" s="147">
        <f t="shared" si="200"/>
        <v>2</v>
      </c>
      <c r="H802" s="153">
        <f t="shared" si="204"/>
        <v>0</v>
      </c>
      <c r="I802" s="150"/>
      <c r="J802" s="150"/>
      <c r="K802" s="150"/>
      <c r="L802" s="154"/>
      <c r="M802" s="79">
        <f t="shared" si="201"/>
        <v>1</v>
      </c>
      <c r="N802" s="80">
        <v>1</v>
      </c>
      <c r="O802" s="80"/>
      <c r="P802" s="80"/>
      <c r="Q802" s="80"/>
      <c r="R802" s="124"/>
      <c r="S802" s="129">
        <v>1</v>
      </c>
      <c r="T802" s="80"/>
      <c r="U802" s="80"/>
      <c r="V802" s="80"/>
      <c r="W802" s="80"/>
      <c r="X802" s="124"/>
      <c r="Y802" s="131">
        <v>1</v>
      </c>
      <c r="Z802" s="127">
        <v>0</v>
      </c>
      <c r="AA802" s="134"/>
      <c r="AB802" s="56"/>
      <c r="AC802" s="56"/>
      <c r="AD802" s="56"/>
      <c r="AE802" s="56"/>
      <c r="AF802" s="135">
        <v>1</v>
      </c>
      <c r="AG802" s="136">
        <v>47</v>
      </c>
      <c r="AH802" s="55">
        <v>31</v>
      </c>
      <c r="AI802" s="136">
        <v>90</v>
      </c>
      <c r="AJ802" s="116">
        <f>SUM(AQ802:AU802)</f>
        <v>1</v>
      </c>
      <c r="AK802" s="136" t="s">
        <v>76</v>
      </c>
      <c r="AL802" s="54" t="s">
        <v>76</v>
      </c>
      <c r="AM802" s="55" t="s">
        <v>76</v>
      </c>
      <c r="AN802" s="136" t="s">
        <v>74</v>
      </c>
      <c r="AO802" s="54" t="s">
        <v>74</v>
      </c>
      <c r="AP802" s="55" t="s">
        <v>74</v>
      </c>
      <c r="AQ802" s="142"/>
      <c r="AR802" s="62"/>
      <c r="AS802" s="62">
        <v>1</v>
      </c>
      <c r="AT802" s="62"/>
      <c r="AU802" s="64"/>
      <c r="AV802" s="83">
        <f t="shared" si="202"/>
        <v>1</v>
      </c>
      <c r="AW802" s="80"/>
      <c r="AX802" s="80"/>
      <c r="AY802" s="80"/>
      <c r="AZ802" s="80"/>
      <c r="BA802" s="80"/>
      <c r="BB802" s="80"/>
      <c r="BC802" s="80"/>
      <c r="BD802" s="80">
        <v>1</v>
      </c>
      <c r="BE802" s="81"/>
    </row>
    <row r="803" spans="1:57" s="414" customFormat="1" ht="34" customHeight="1" thickBot="1" x14ac:dyDescent="0.25">
      <c r="A803" s="640"/>
      <c r="B803" s="629"/>
      <c r="C803" s="632"/>
      <c r="D803" s="76" t="s">
        <v>79</v>
      </c>
      <c r="E803" s="635"/>
      <c r="F803" s="638"/>
      <c r="G803" s="148">
        <f t="shared" si="200"/>
        <v>0</v>
      </c>
      <c r="H803" s="155">
        <f t="shared" si="204"/>
        <v>0</v>
      </c>
      <c r="I803" s="156"/>
      <c r="J803" s="156"/>
      <c r="K803" s="156"/>
      <c r="L803" s="157"/>
      <c r="M803" s="85">
        <f t="shared" si="201"/>
        <v>0</v>
      </c>
      <c r="N803" s="86"/>
      <c r="O803" s="86"/>
      <c r="P803" s="86"/>
      <c r="Q803" s="86"/>
      <c r="R803" s="125"/>
      <c r="S803" s="130"/>
      <c r="T803" s="87"/>
      <c r="U803" s="87"/>
      <c r="V803" s="87"/>
      <c r="W803" s="87"/>
      <c r="X803" s="126"/>
      <c r="Y803" s="129"/>
      <c r="Z803" s="124"/>
      <c r="AA803" s="136"/>
      <c r="AB803" s="54"/>
      <c r="AC803" s="54"/>
      <c r="AD803" s="54"/>
      <c r="AE803" s="54"/>
      <c r="AF803" s="55"/>
      <c r="AG803" s="139"/>
      <c r="AH803" s="140"/>
      <c r="AI803" s="137"/>
      <c r="AJ803" s="117">
        <f>SUM(AQ803:AU803)</f>
        <v>0</v>
      </c>
      <c r="AK803" s="137" t="s">
        <v>74</v>
      </c>
      <c r="AL803" s="90" t="s">
        <v>74</v>
      </c>
      <c r="AM803" s="138" t="s">
        <v>74</v>
      </c>
      <c r="AN803" s="137" t="s">
        <v>74</v>
      </c>
      <c r="AO803" s="90" t="s">
        <v>76</v>
      </c>
      <c r="AP803" s="138" t="s">
        <v>76</v>
      </c>
      <c r="AQ803" s="89"/>
      <c r="AR803" s="90"/>
      <c r="AS803" s="90"/>
      <c r="AT803" s="90"/>
      <c r="AU803" s="91"/>
      <c r="AV803" s="92">
        <f t="shared" si="202"/>
        <v>0</v>
      </c>
      <c r="AW803" s="87"/>
      <c r="AX803" s="87"/>
      <c r="AY803" s="87"/>
      <c r="AZ803" s="87"/>
      <c r="BA803" s="87"/>
      <c r="BB803" s="87"/>
      <c r="BC803" s="87"/>
      <c r="BD803" s="87"/>
      <c r="BE803" s="88"/>
    </row>
    <row r="804" spans="1:57" s="414" customFormat="1" ht="34" customHeight="1" x14ac:dyDescent="0.2">
      <c r="A804" s="640"/>
      <c r="B804" s="623" t="s">
        <v>369</v>
      </c>
      <c r="C804" s="630" t="s">
        <v>370</v>
      </c>
      <c r="D804" s="72" t="s">
        <v>73</v>
      </c>
      <c r="E804" s="633">
        <v>30</v>
      </c>
      <c r="F804" s="636">
        <f t="shared" ref="F804" si="207">E804-SUM(M804:M808)</f>
        <v>7</v>
      </c>
      <c r="G804" s="146">
        <f t="shared" si="200"/>
        <v>5</v>
      </c>
      <c r="H804" s="151">
        <f t="shared" si="204"/>
        <v>0</v>
      </c>
      <c r="I804" s="152"/>
      <c r="J804" s="152"/>
      <c r="K804" s="152"/>
      <c r="L804" s="66"/>
      <c r="M804" s="149">
        <f t="shared" si="201"/>
        <v>5</v>
      </c>
      <c r="N804" s="121">
        <v>5</v>
      </c>
      <c r="O804" s="121"/>
      <c r="P804" s="121"/>
      <c r="Q804" s="121"/>
      <c r="R804" s="122"/>
      <c r="S804" s="128"/>
      <c r="T804" s="121"/>
      <c r="U804" s="121"/>
      <c r="V804" s="77"/>
      <c r="W804" s="121">
        <v>5</v>
      </c>
      <c r="X804" s="122"/>
      <c r="Y804" s="128">
        <v>5</v>
      </c>
      <c r="Z804" s="122">
        <v>0</v>
      </c>
      <c r="AA804" s="70"/>
      <c r="AB804" s="77">
        <v>2</v>
      </c>
      <c r="AC804" s="77">
        <v>2</v>
      </c>
      <c r="AD804" s="77"/>
      <c r="AE804" s="77">
        <v>5</v>
      </c>
      <c r="AF804" s="71"/>
      <c r="AG804" s="70">
        <v>42</v>
      </c>
      <c r="AH804" s="71">
        <v>20</v>
      </c>
      <c r="AI804" s="70">
        <v>9</v>
      </c>
      <c r="AJ804" s="115">
        <f>SUM(AN804:AP804)</f>
        <v>5</v>
      </c>
      <c r="AK804" s="70" t="s">
        <v>74</v>
      </c>
      <c r="AL804" s="77" t="s">
        <v>74</v>
      </c>
      <c r="AM804" s="71" t="s">
        <v>74</v>
      </c>
      <c r="AN804" s="70"/>
      <c r="AO804" s="77">
        <v>5</v>
      </c>
      <c r="AP804" s="71"/>
      <c r="AQ804" s="67" t="s">
        <v>74</v>
      </c>
      <c r="AR804" s="68" t="s">
        <v>74</v>
      </c>
      <c r="AS804" s="68" t="s">
        <v>74</v>
      </c>
      <c r="AT804" s="68" t="s">
        <v>74</v>
      </c>
      <c r="AU804" s="69" t="s">
        <v>74</v>
      </c>
      <c r="AV804" s="103">
        <f t="shared" si="202"/>
        <v>0</v>
      </c>
      <c r="AW804" s="93"/>
      <c r="AX804" s="93"/>
      <c r="AY804" s="93"/>
      <c r="AZ804" s="93"/>
      <c r="BA804" s="93"/>
      <c r="BB804" s="93"/>
      <c r="BC804" s="93"/>
      <c r="BD804" s="93"/>
      <c r="BE804" s="78"/>
    </row>
    <row r="805" spans="1:57" s="414" customFormat="1" ht="34" customHeight="1" x14ac:dyDescent="0.2">
      <c r="A805" s="640"/>
      <c r="B805" s="624"/>
      <c r="C805" s="631"/>
      <c r="D805" s="73" t="s">
        <v>75</v>
      </c>
      <c r="E805" s="634"/>
      <c r="F805" s="637"/>
      <c r="G805" s="147">
        <f t="shared" si="200"/>
        <v>0</v>
      </c>
      <c r="H805" s="153">
        <f t="shared" si="204"/>
        <v>0</v>
      </c>
      <c r="I805" s="150"/>
      <c r="J805" s="150"/>
      <c r="K805" s="150"/>
      <c r="L805" s="154"/>
      <c r="M805" s="79">
        <f t="shared" si="201"/>
        <v>0</v>
      </c>
      <c r="N805" s="80"/>
      <c r="O805" s="80"/>
      <c r="P805" s="80"/>
      <c r="Q805" s="80"/>
      <c r="R805" s="124"/>
      <c r="S805" s="129"/>
      <c r="T805" s="54"/>
      <c r="U805" s="54"/>
      <c r="V805" s="80"/>
      <c r="W805" s="80"/>
      <c r="X805" s="124"/>
      <c r="Y805" s="131"/>
      <c r="Z805" s="127"/>
      <c r="AA805" s="134"/>
      <c r="AB805" s="56"/>
      <c r="AC805" s="56"/>
      <c r="AD805" s="56"/>
      <c r="AE805" s="56"/>
      <c r="AF805" s="135"/>
      <c r="AG805" s="136"/>
      <c r="AH805" s="55"/>
      <c r="AI805" s="136"/>
      <c r="AJ805" s="116">
        <f>SUM(AN805:AP805)</f>
        <v>0</v>
      </c>
      <c r="AK805" s="136"/>
      <c r="AL805" s="54"/>
      <c r="AM805" s="55"/>
      <c r="AN805" s="136"/>
      <c r="AO805" s="54"/>
      <c r="AP805" s="55"/>
      <c r="AQ805" s="82" t="s">
        <v>74</v>
      </c>
      <c r="AR805" s="54" t="s">
        <v>74</v>
      </c>
      <c r="AS805" s="54" t="s">
        <v>74</v>
      </c>
      <c r="AT805" s="54" t="s">
        <v>74</v>
      </c>
      <c r="AU805" s="58" t="s">
        <v>74</v>
      </c>
      <c r="AV805" s="83">
        <f t="shared" si="202"/>
        <v>0</v>
      </c>
      <c r="AW805" s="80"/>
      <c r="AX805" s="80"/>
      <c r="AY805" s="80"/>
      <c r="AZ805" s="80"/>
      <c r="BA805" s="80"/>
      <c r="BB805" s="80"/>
      <c r="BC805" s="80"/>
      <c r="BD805" s="80"/>
      <c r="BE805" s="81"/>
    </row>
    <row r="806" spans="1:57" s="414" customFormat="1" ht="34" customHeight="1" x14ac:dyDescent="0.2">
      <c r="A806" s="640"/>
      <c r="B806" s="624"/>
      <c r="C806" s="631"/>
      <c r="D806" s="73" t="s">
        <v>77</v>
      </c>
      <c r="E806" s="634"/>
      <c r="F806" s="637"/>
      <c r="G806" s="147">
        <f t="shared" si="200"/>
        <v>0</v>
      </c>
      <c r="H806" s="153">
        <f t="shared" si="204"/>
        <v>0</v>
      </c>
      <c r="I806" s="150"/>
      <c r="J806" s="150"/>
      <c r="K806" s="150"/>
      <c r="L806" s="154"/>
      <c r="M806" s="79">
        <f t="shared" si="201"/>
        <v>0</v>
      </c>
      <c r="N806" s="80"/>
      <c r="O806" s="80"/>
      <c r="P806" s="80"/>
      <c r="Q806" s="84"/>
      <c r="R806" s="124"/>
      <c r="S806" s="129"/>
      <c r="T806" s="80"/>
      <c r="U806" s="80"/>
      <c r="V806" s="80"/>
      <c r="W806" s="80"/>
      <c r="X806" s="124"/>
      <c r="Y806" s="131"/>
      <c r="Z806" s="127"/>
      <c r="AA806" s="134"/>
      <c r="AB806" s="56"/>
      <c r="AC806" s="56"/>
      <c r="AD806" s="56"/>
      <c r="AE806" s="56"/>
      <c r="AF806" s="135"/>
      <c r="AG806" s="136"/>
      <c r="AH806" s="55"/>
      <c r="AI806" s="136"/>
      <c r="AJ806" s="116">
        <f>SUM(AK806:AM806)</f>
        <v>0</v>
      </c>
      <c r="AK806" s="136"/>
      <c r="AL806" s="54"/>
      <c r="AM806" s="55"/>
      <c r="AN806" s="136" t="s">
        <v>74</v>
      </c>
      <c r="AO806" s="54" t="s">
        <v>74</v>
      </c>
      <c r="AP806" s="55" t="s">
        <v>74</v>
      </c>
      <c r="AQ806" s="82" t="s">
        <v>74</v>
      </c>
      <c r="AR806" s="54" t="s">
        <v>74</v>
      </c>
      <c r="AS806" s="54" t="s">
        <v>74</v>
      </c>
      <c r="AT806" s="54" t="s">
        <v>74</v>
      </c>
      <c r="AU806" s="58" t="s">
        <v>74</v>
      </c>
      <c r="AV806" s="83">
        <f t="shared" si="202"/>
        <v>0</v>
      </c>
      <c r="AW806" s="80"/>
      <c r="AX806" s="80"/>
      <c r="AY806" s="80"/>
      <c r="AZ806" s="80"/>
      <c r="BA806" s="80"/>
      <c r="BB806" s="80"/>
      <c r="BC806" s="80"/>
      <c r="BD806" s="80"/>
      <c r="BE806" s="81"/>
    </row>
    <row r="807" spans="1:57" s="414" customFormat="1" ht="34" customHeight="1" x14ac:dyDescent="0.2">
      <c r="A807" s="640"/>
      <c r="B807" s="624"/>
      <c r="C807" s="631"/>
      <c r="D807" s="73" t="s">
        <v>78</v>
      </c>
      <c r="E807" s="634"/>
      <c r="F807" s="637"/>
      <c r="G807" s="147">
        <f t="shared" si="200"/>
        <v>18</v>
      </c>
      <c r="H807" s="153">
        <f t="shared" si="204"/>
        <v>0</v>
      </c>
      <c r="I807" s="150"/>
      <c r="J807" s="150"/>
      <c r="K807" s="150"/>
      <c r="L807" s="154"/>
      <c r="M807" s="79">
        <f t="shared" si="201"/>
        <v>18</v>
      </c>
      <c r="N807" s="80">
        <v>18</v>
      </c>
      <c r="O807" s="80"/>
      <c r="P807" s="80"/>
      <c r="Q807" s="80"/>
      <c r="R807" s="124"/>
      <c r="S807" s="129"/>
      <c r="T807" s="80"/>
      <c r="U807" s="80"/>
      <c r="V807" s="80"/>
      <c r="W807" s="80">
        <v>18</v>
      </c>
      <c r="X807" s="124"/>
      <c r="Y807" s="131">
        <v>15</v>
      </c>
      <c r="Z807" s="127">
        <v>3</v>
      </c>
      <c r="AA807" s="134"/>
      <c r="AB807" s="56">
        <v>6</v>
      </c>
      <c r="AC807" s="56">
        <v>6</v>
      </c>
      <c r="AD807" s="56"/>
      <c r="AE807" s="56">
        <v>15</v>
      </c>
      <c r="AF807" s="135">
        <v>1</v>
      </c>
      <c r="AG807" s="136">
        <v>40</v>
      </c>
      <c r="AH807" s="55">
        <v>25</v>
      </c>
      <c r="AI807" s="136">
        <v>91</v>
      </c>
      <c r="AJ807" s="116">
        <f>SUM(AQ807:AU807)</f>
        <v>20</v>
      </c>
      <c r="AK807" s="136" t="s">
        <v>74</v>
      </c>
      <c r="AL807" s="54" t="s">
        <v>74</v>
      </c>
      <c r="AM807" s="55" t="s">
        <v>74</v>
      </c>
      <c r="AN807" s="136"/>
      <c r="AO807" s="54"/>
      <c r="AP807" s="55"/>
      <c r="AQ807" s="142"/>
      <c r="AR807" s="62">
        <v>5</v>
      </c>
      <c r="AS807" s="62">
        <v>15</v>
      </c>
      <c r="AT807" s="62"/>
      <c r="AU807" s="64"/>
      <c r="AV807" s="83">
        <f t="shared" si="202"/>
        <v>0</v>
      </c>
      <c r="AW807" s="80"/>
      <c r="AX807" s="80"/>
      <c r="AY807" s="80"/>
      <c r="AZ807" s="80"/>
      <c r="BA807" s="80"/>
      <c r="BB807" s="80"/>
      <c r="BC807" s="80"/>
      <c r="BD807" s="80"/>
      <c r="BE807" s="81"/>
    </row>
    <row r="808" spans="1:57" s="414" customFormat="1" ht="34" customHeight="1" thickBot="1" x14ac:dyDescent="0.25">
      <c r="A808" s="640"/>
      <c r="B808" s="629"/>
      <c r="C808" s="632"/>
      <c r="D808" s="76" t="s">
        <v>79</v>
      </c>
      <c r="E808" s="635"/>
      <c r="F808" s="638"/>
      <c r="G808" s="148">
        <f t="shared" si="200"/>
        <v>0</v>
      </c>
      <c r="H808" s="155">
        <f t="shared" si="204"/>
        <v>0</v>
      </c>
      <c r="I808" s="156"/>
      <c r="J808" s="156"/>
      <c r="K808" s="156"/>
      <c r="L808" s="157"/>
      <c r="M808" s="85">
        <f t="shared" si="201"/>
        <v>0</v>
      </c>
      <c r="N808" s="86"/>
      <c r="O808" s="86"/>
      <c r="P808" s="86"/>
      <c r="Q808" s="86"/>
      <c r="R808" s="125"/>
      <c r="S808" s="130"/>
      <c r="T808" s="87"/>
      <c r="U808" s="87"/>
      <c r="V808" s="87"/>
      <c r="W808" s="87"/>
      <c r="X808" s="126"/>
      <c r="Y808" s="129"/>
      <c r="Z808" s="124"/>
      <c r="AA808" s="136"/>
      <c r="AB808" s="54"/>
      <c r="AC808" s="54"/>
      <c r="AD808" s="54"/>
      <c r="AE808" s="54"/>
      <c r="AF808" s="55"/>
      <c r="AG808" s="139"/>
      <c r="AH808" s="140"/>
      <c r="AI808" s="137"/>
      <c r="AJ808" s="117">
        <f>SUM(AQ808:AU808)</f>
        <v>0</v>
      </c>
      <c r="AK808" s="137" t="s">
        <v>74</v>
      </c>
      <c r="AL808" s="90" t="s">
        <v>76</v>
      </c>
      <c r="AM808" s="138" t="s">
        <v>76</v>
      </c>
      <c r="AN808" s="137"/>
      <c r="AO808" s="90"/>
      <c r="AP808" s="138"/>
      <c r="AQ808" s="89"/>
      <c r="AR808" s="90"/>
      <c r="AS808" s="90"/>
      <c r="AT808" s="90"/>
      <c r="AU808" s="91"/>
      <c r="AV808" s="92">
        <f t="shared" si="202"/>
        <v>0</v>
      </c>
      <c r="AW808" s="87"/>
      <c r="AX808" s="87"/>
      <c r="AY808" s="87"/>
      <c r="AZ808" s="87"/>
      <c r="BA808" s="87"/>
      <c r="BB808" s="87"/>
      <c r="BC808" s="87"/>
      <c r="BD808" s="87"/>
      <c r="BE808" s="88"/>
    </row>
    <row r="809" spans="1:57" s="414" customFormat="1" ht="34" customHeight="1" x14ac:dyDescent="0.2">
      <c r="A809" s="640"/>
      <c r="B809" s="623" t="s">
        <v>371</v>
      </c>
      <c r="C809" s="630" t="s">
        <v>372</v>
      </c>
      <c r="D809" s="72" t="s">
        <v>73</v>
      </c>
      <c r="E809" s="633">
        <v>10</v>
      </c>
      <c r="F809" s="636">
        <f t="shared" ref="F809" si="208">E809-SUM(M809:M813)</f>
        <v>2</v>
      </c>
      <c r="G809" s="146">
        <f t="shared" si="200"/>
        <v>0</v>
      </c>
      <c r="H809" s="151">
        <f t="shared" si="204"/>
        <v>0</v>
      </c>
      <c r="I809" s="152"/>
      <c r="J809" s="152"/>
      <c r="K809" s="152"/>
      <c r="L809" s="66"/>
      <c r="M809" s="149">
        <f t="shared" si="201"/>
        <v>0</v>
      </c>
      <c r="N809" s="121"/>
      <c r="O809" s="121"/>
      <c r="P809" s="121"/>
      <c r="Q809" s="121"/>
      <c r="R809" s="122"/>
      <c r="S809" s="128"/>
      <c r="T809" s="121"/>
      <c r="U809" s="121"/>
      <c r="V809" s="77"/>
      <c r="W809" s="121"/>
      <c r="X809" s="122"/>
      <c r="Y809" s="128"/>
      <c r="Z809" s="122"/>
      <c r="AA809" s="70"/>
      <c r="AB809" s="77"/>
      <c r="AC809" s="77"/>
      <c r="AD809" s="77"/>
      <c r="AE809" s="77"/>
      <c r="AF809" s="71"/>
      <c r="AG809" s="70"/>
      <c r="AH809" s="71"/>
      <c r="AI809" s="70"/>
      <c r="AJ809" s="115">
        <f>SUM(AN809:AP809)</f>
        <v>0</v>
      </c>
      <c r="AK809" s="70" t="s">
        <v>74</v>
      </c>
      <c r="AL809" s="77" t="s">
        <v>74</v>
      </c>
      <c r="AM809" s="71" t="s">
        <v>74</v>
      </c>
      <c r="AN809" s="70"/>
      <c r="AO809" s="77"/>
      <c r="AP809" s="71"/>
      <c r="AQ809" s="67" t="s">
        <v>74</v>
      </c>
      <c r="AR809" s="68" t="s">
        <v>74</v>
      </c>
      <c r="AS809" s="68" t="s">
        <v>74</v>
      </c>
      <c r="AT809" s="68" t="s">
        <v>74</v>
      </c>
      <c r="AU809" s="69" t="s">
        <v>74</v>
      </c>
      <c r="AV809" s="103">
        <f t="shared" si="202"/>
        <v>0</v>
      </c>
      <c r="AW809" s="93"/>
      <c r="AX809" s="93"/>
      <c r="AY809" s="93"/>
      <c r="AZ809" s="93"/>
      <c r="BA809" s="93"/>
      <c r="BB809" s="93"/>
      <c r="BC809" s="93"/>
      <c r="BD809" s="93"/>
      <c r="BE809" s="78"/>
    </row>
    <row r="810" spans="1:57" s="414" customFormat="1" ht="34" customHeight="1" x14ac:dyDescent="0.2">
      <c r="A810" s="640"/>
      <c r="B810" s="624"/>
      <c r="C810" s="631"/>
      <c r="D810" s="73" t="s">
        <v>75</v>
      </c>
      <c r="E810" s="634"/>
      <c r="F810" s="637"/>
      <c r="G810" s="147">
        <f t="shared" si="200"/>
        <v>0</v>
      </c>
      <c r="H810" s="153">
        <f t="shared" si="204"/>
        <v>0</v>
      </c>
      <c r="I810" s="150"/>
      <c r="J810" s="150"/>
      <c r="K810" s="150"/>
      <c r="L810" s="154"/>
      <c r="M810" s="79">
        <f t="shared" si="201"/>
        <v>0</v>
      </c>
      <c r="N810" s="80"/>
      <c r="O810" s="80"/>
      <c r="P810" s="80"/>
      <c r="Q810" s="80"/>
      <c r="R810" s="124"/>
      <c r="S810" s="129"/>
      <c r="T810" s="54"/>
      <c r="U810" s="54"/>
      <c r="V810" s="80"/>
      <c r="W810" s="80"/>
      <c r="X810" s="124"/>
      <c r="Y810" s="131"/>
      <c r="Z810" s="127"/>
      <c r="AA810" s="134"/>
      <c r="AB810" s="56"/>
      <c r="AC810" s="56"/>
      <c r="AD810" s="56"/>
      <c r="AE810" s="56"/>
      <c r="AF810" s="135"/>
      <c r="AG810" s="136"/>
      <c r="AH810" s="55"/>
      <c r="AI810" s="136"/>
      <c r="AJ810" s="116">
        <f>SUM(AN810:AP810)</f>
        <v>0</v>
      </c>
      <c r="AK810" s="136" t="s">
        <v>76</v>
      </c>
      <c r="AL810" s="54" t="s">
        <v>76</v>
      </c>
      <c r="AM810" s="55" t="s">
        <v>76</v>
      </c>
      <c r="AN810" s="136"/>
      <c r="AO810" s="54"/>
      <c r="AP810" s="55"/>
      <c r="AQ810" s="82" t="s">
        <v>74</v>
      </c>
      <c r="AR810" s="54" t="s">
        <v>74</v>
      </c>
      <c r="AS810" s="54" t="s">
        <v>74</v>
      </c>
      <c r="AT810" s="54" t="s">
        <v>74</v>
      </c>
      <c r="AU810" s="58" t="s">
        <v>74</v>
      </c>
      <c r="AV810" s="83">
        <f t="shared" si="202"/>
        <v>0</v>
      </c>
      <c r="AW810" s="80"/>
      <c r="AX810" s="80"/>
      <c r="AY810" s="80"/>
      <c r="AZ810" s="80"/>
      <c r="BA810" s="80"/>
      <c r="BB810" s="80"/>
      <c r="BC810" s="80"/>
      <c r="BD810" s="80"/>
      <c r="BE810" s="81"/>
    </row>
    <row r="811" spans="1:57" s="414" customFormat="1" ht="34" customHeight="1" x14ac:dyDescent="0.2">
      <c r="A811" s="640"/>
      <c r="B811" s="624"/>
      <c r="C811" s="631"/>
      <c r="D811" s="73" t="s">
        <v>77</v>
      </c>
      <c r="E811" s="634"/>
      <c r="F811" s="637"/>
      <c r="G811" s="147">
        <f t="shared" si="200"/>
        <v>0</v>
      </c>
      <c r="H811" s="153">
        <f t="shared" si="204"/>
        <v>0</v>
      </c>
      <c r="I811" s="150"/>
      <c r="J811" s="150"/>
      <c r="K811" s="150"/>
      <c r="L811" s="154"/>
      <c r="M811" s="79">
        <f t="shared" si="201"/>
        <v>0</v>
      </c>
      <c r="N811" s="80"/>
      <c r="O811" s="80"/>
      <c r="P811" s="80"/>
      <c r="Q811" s="84"/>
      <c r="R811" s="124"/>
      <c r="S811" s="129"/>
      <c r="T811" s="80"/>
      <c r="U811" s="80"/>
      <c r="V811" s="80"/>
      <c r="W811" s="80"/>
      <c r="X811" s="124"/>
      <c r="Y811" s="131"/>
      <c r="Z811" s="127"/>
      <c r="AA811" s="134"/>
      <c r="AB811" s="56"/>
      <c r="AC811" s="56"/>
      <c r="AD811" s="56"/>
      <c r="AE811" s="56"/>
      <c r="AF811" s="135"/>
      <c r="AG811" s="136"/>
      <c r="AH811" s="55"/>
      <c r="AI811" s="136"/>
      <c r="AJ811" s="116">
        <f>SUM(AK811:AM811)</f>
        <v>0</v>
      </c>
      <c r="AK811" s="136"/>
      <c r="AL811" s="54"/>
      <c r="AM811" s="55"/>
      <c r="AN811" s="136" t="s">
        <v>74</v>
      </c>
      <c r="AO811" s="54" t="s">
        <v>74</v>
      </c>
      <c r="AP811" s="55" t="s">
        <v>74</v>
      </c>
      <c r="AQ811" s="82" t="s">
        <v>74</v>
      </c>
      <c r="AR811" s="54" t="s">
        <v>74</v>
      </c>
      <c r="AS811" s="54" t="s">
        <v>74</v>
      </c>
      <c r="AT811" s="54" t="s">
        <v>74</v>
      </c>
      <c r="AU811" s="58" t="s">
        <v>74</v>
      </c>
      <c r="AV811" s="83">
        <f t="shared" si="202"/>
        <v>0</v>
      </c>
      <c r="AW811" s="80"/>
      <c r="AX811" s="80"/>
      <c r="AY811" s="80"/>
      <c r="AZ811" s="80"/>
      <c r="BA811" s="80"/>
      <c r="BB811" s="80"/>
      <c r="BC811" s="80"/>
      <c r="BD811" s="80"/>
      <c r="BE811" s="81"/>
    </row>
    <row r="812" spans="1:57" s="414" customFormat="1" ht="34" customHeight="1" x14ac:dyDescent="0.2">
      <c r="A812" s="640"/>
      <c r="B812" s="624"/>
      <c r="C812" s="631"/>
      <c r="D812" s="73" t="s">
        <v>78</v>
      </c>
      <c r="E812" s="634"/>
      <c r="F812" s="637"/>
      <c r="G812" s="147">
        <f t="shared" si="200"/>
        <v>8</v>
      </c>
      <c r="H812" s="153">
        <f t="shared" si="204"/>
        <v>0</v>
      </c>
      <c r="I812" s="150"/>
      <c r="J812" s="150"/>
      <c r="K812" s="150"/>
      <c r="L812" s="154"/>
      <c r="M812" s="79">
        <f t="shared" si="201"/>
        <v>8</v>
      </c>
      <c r="N812" s="80">
        <v>8</v>
      </c>
      <c r="O812" s="80"/>
      <c r="P812" s="80"/>
      <c r="Q812" s="80"/>
      <c r="R812" s="124"/>
      <c r="S812" s="129"/>
      <c r="T812" s="80"/>
      <c r="U812" s="80"/>
      <c r="V812" s="80"/>
      <c r="W812" s="80"/>
      <c r="X812" s="124">
        <v>8</v>
      </c>
      <c r="Y812" s="131">
        <v>8</v>
      </c>
      <c r="Z812" s="127">
        <v>0</v>
      </c>
      <c r="AA812" s="134"/>
      <c r="AB812" s="56">
        <v>3</v>
      </c>
      <c r="AC812" s="56">
        <v>3</v>
      </c>
      <c r="AD812" s="56">
        <v>1</v>
      </c>
      <c r="AE812" s="56">
        <v>8</v>
      </c>
      <c r="AF812" s="135">
        <v>1</v>
      </c>
      <c r="AG812" s="136">
        <v>41</v>
      </c>
      <c r="AH812" s="55">
        <v>20</v>
      </c>
      <c r="AI812" s="136">
        <v>85</v>
      </c>
      <c r="AJ812" s="116">
        <f>SUM(AQ812:AU812)</f>
        <v>8</v>
      </c>
      <c r="AK812" s="136" t="s">
        <v>76</v>
      </c>
      <c r="AL812" s="54" t="s">
        <v>140</v>
      </c>
      <c r="AM812" s="55" t="s">
        <v>140</v>
      </c>
      <c r="AN812" s="136" t="s">
        <v>74</v>
      </c>
      <c r="AO812" s="54" t="s">
        <v>74</v>
      </c>
      <c r="AP812" s="55" t="s">
        <v>74</v>
      </c>
      <c r="AQ812" s="142"/>
      <c r="AR812" s="62">
        <v>2</v>
      </c>
      <c r="AS812" s="62">
        <v>6</v>
      </c>
      <c r="AT812" s="62"/>
      <c r="AU812" s="64"/>
      <c r="AV812" s="83">
        <f t="shared" si="202"/>
        <v>0</v>
      </c>
      <c r="AW812" s="80"/>
      <c r="AX812" s="80"/>
      <c r="AY812" s="80"/>
      <c r="AZ812" s="80"/>
      <c r="BA812" s="80"/>
      <c r="BB812" s="80"/>
      <c r="BC812" s="80"/>
      <c r="BD812" s="80"/>
      <c r="BE812" s="81"/>
    </row>
    <row r="813" spans="1:57" s="414" customFormat="1" ht="34" customHeight="1" thickBot="1" x14ac:dyDescent="0.25">
      <c r="A813" s="641"/>
      <c r="B813" s="629"/>
      <c r="C813" s="632"/>
      <c r="D813" s="76" t="s">
        <v>79</v>
      </c>
      <c r="E813" s="635"/>
      <c r="F813" s="638"/>
      <c r="G813" s="148">
        <f t="shared" si="200"/>
        <v>0</v>
      </c>
      <c r="H813" s="155">
        <f t="shared" si="204"/>
        <v>0</v>
      </c>
      <c r="I813" s="156"/>
      <c r="J813" s="156"/>
      <c r="K813" s="156"/>
      <c r="L813" s="157"/>
      <c r="M813" s="85">
        <f t="shared" si="201"/>
        <v>0</v>
      </c>
      <c r="N813" s="86"/>
      <c r="O813" s="86"/>
      <c r="P813" s="86"/>
      <c r="Q813" s="86"/>
      <c r="R813" s="125"/>
      <c r="S813" s="130"/>
      <c r="T813" s="87"/>
      <c r="U813" s="87"/>
      <c r="V813" s="87"/>
      <c r="W813" s="87"/>
      <c r="X813" s="126"/>
      <c r="Y813" s="129"/>
      <c r="Z813" s="124"/>
      <c r="AA813" s="136"/>
      <c r="AB813" s="54"/>
      <c r="AC813" s="54"/>
      <c r="AD813" s="54"/>
      <c r="AE813" s="54"/>
      <c r="AF813" s="55"/>
      <c r="AG813" s="139"/>
      <c r="AH813" s="140"/>
      <c r="AI813" s="137"/>
      <c r="AJ813" s="117">
        <f>SUM(AQ813:AU813)</f>
        <v>0</v>
      </c>
      <c r="AK813" s="137" t="s">
        <v>74</v>
      </c>
      <c r="AL813" s="90" t="s">
        <v>74</v>
      </c>
      <c r="AM813" s="138" t="s">
        <v>74</v>
      </c>
      <c r="AN813" s="137" t="s">
        <v>74</v>
      </c>
      <c r="AO813" s="90" t="s">
        <v>76</v>
      </c>
      <c r="AP813" s="138" t="s">
        <v>76</v>
      </c>
      <c r="AQ813" s="89"/>
      <c r="AR813" s="90"/>
      <c r="AS813" s="90"/>
      <c r="AT813" s="90"/>
      <c r="AU813" s="91"/>
      <c r="AV813" s="92">
        <f t="shared" si="202"/>
        <v>0</v>
      </c>
      <c r="AW813" s="87"/>
      <c r="AX813" s="87"/>
      <c r="AY813" s="87"/>
      <c r="AZ813" s="87"/>
      <c r="BA813" s="87"/>
      <c r="BB813" s="87"/>
      <c r="BC813" s="87"/>
      <c r="BD813" s="87"/>
      <c r="BE813" s="88"/>
    </row>
    <row r="814" spans="1:57" s="414" customFormat="1" ht="34" customHeight="1" x14ac:dyDescent="0.2">
      <c r="A814" s="639" t="s">
        <v>376</v>
      </c>
      <c r="B814" s="623" t="s">
        <v>374</v>
      </c>
      <c r="C814" s="630" t="s">
        <v>375</v>
      </c>
      <c r="D814" s="72" t="s">
        <v>73</v>
      </c>
      <c r="E814" s="633">
        <v>301</v>
      </c>
      <c r="F814" s="636">
        <f>E814-SUM(M814:M818)</f>
        <v>99</v>
      </c>
      <c r="G814" s="146">
        <f t="shared" si="200"/>
        <v>49</v>
      </c>
      <c r="H814" s="151">
        <f t="shared" ref="H814:H817" si="209">SUM(I814:L814)</f>
        <v>2</v>
      </c>
      <c r="I814" s="152">
        <v>2</v>
      </c>
      <c r="J814" s="152"/>
      <c r="K814" s="152"/>
      <c r="L814" s="66"/>
      <c r="M814" s="149">
        <f t="shared" si="201"/>
        <v>49</v>
      </c>
      <c r="N814" s="121"/>
      <c r="O814" s="121"/>
      <c r="P814" s="121"/>
      <c r="Q814" s="121"/>
      <c r="R814" s="122">
        <v>49</v>
      </c>
      <c r="S814" s="128">
        <v>9</v>
      </c>
      <c r="T814" s="121"/>
      <c r="U814" s="121"/>
      <c r="V814" s="77">
        <v>40</v>
      </c>
      <c r="W814" s="121"/>
      <c r="X814" s="122"/>
      <c r="Y814" s="128">
        <v>46</v>
      </c>
      <c r="Z814" s="122">
        <v>3</v>
      </c>
      <c r="AA814" s="70"/>
      <c r="AB814" s="77">
        <v>8</v>
      </c>
      <c r="AC814" s="77">
        <v>8</v>
      </c>
      <c r="AD814" s="77">
        <v>0</v>
      </c>
      <c r="AE814" s="77">
        <v>29</v>
      </c>
      <c r="AF814" s="71">
        <v>2</v>
      </c>
      <c r="AG814" s="70">
        <v>42.75</v>
      </c>
      <c r="AH814" s="71">
        <v>19.420000000000002</v>
      </c>
      <c r="AI814" s="70">
        <v>8.5299999999999994</v>
      </c>
      <c r="AJ814" s="115">
        <f>SUM(AN814:AP814)</f>
        <v>49</v>
      </c>
      <c r="AK814" s="70" t="s">
        <v>74</v>
      </c>
      <c r="AL814" s="77" t="s">
        <v>74</v>
      </c>
      <c r="AM814" s="71" t="s">
        <v>74</v>
      </c>
      <c r="AN814" s="70">
        <v>19</v>
      </c>
      <c r="AO814" s="77">
        <v>30</v>
      </c>
      <c r="AP814" s="71"/>
      <c r="AQ814" s="67" t="s">
        <v>74</v>
      </c>
      <c r="AR814" s="68" t="s">
        <v>74</v>
      </c>
      <c r="AS814" s="68" t="s">
        <v>74</v>
      </c>
      <c r="AT814" s="68" t="s">
        <v>74</v>
      </c>
      <c r="AU814" s="69" t="s">
        <v>74</v>
      </c>
      <c r="AV814" s="103">
        <f t="shared" si="202"/>
        <v>0</v>
      </c>
      <c r="AW814" s="93"/>
      <c r="AX814" s="93"/>
      <c r="AY814" s="93"/>
      <c r="AZ814" s="93"/>
      <c r="BA814" s="93"/>
      <c r="BB814" s="93"/>
      <c r="BC814" s="93"/>
      <c r="BD814" s="93"/>
      <c r="BE814" s="78"/>
    </row>
    <row r="815" spans="1:57" s="414" customFormat="1" ht="34" customHeight="1" x14ac:dyDescent="0.2">
      <c r="A815" s="640"/>
      <c r="B815" s="624"/>
      <c r="C815" s="631"/>
      <c r="D815" s="73" t="s">
        <v>75</v>
      </c>
      <c r="E815" s="634"/>
      <c r="F815" s="637"/>
      <c r="G815" s="147">
        <f t="shared" si="200"/>
        <v>0</v>
      </c>
      <c r="H815" s="153">
        <f t="shared" si="209"/>
        <v>0</v>
      </c>
      <c r="I815" s="150"/>
      <c r="J815" s="150"/>
      <c r="K815" s="150"/>
      <c r="L815" s="154"/>
      <c r="M815" s="79">
        <f t="shared" si="201"/>
        <v>0</v>
      </c>
      <c r="N815" s="80"/>
      <c r="O815" s="80"/>
      <c r="P815" s="80"/>
      <c r="Q815" s="80"/>
      <c r="R815" s="124"/>
      <c r="S815" s="129"/>
      <c r="T815" s="54"/>
      <c r="U815" s="54"/>
      <c r="V815" s="80"/>
      <c r="W815" s="80"/>
      <c r="X815" s="124"/>
      <c r="Y815" s="131"/>
      <c r="Z815" s="127"/>
      <c r="AA815" s="134"/>
      <c r="AB815" s="56"/>
      <c r="AC815" s="56"/>
      <c r="AD815" s="56"/>
      <c r="AE815" s="56"/>
      <c r="AF815" s="135"/>
      <c r="AG815" s="136"/>
      <c r="AH815" s="55"/>
      <c r="AI815" s="136"/>
      <c r="AJ815" s="116">
        <f>SUM(AN815:AP815)</f>
        <v>0</v>
      </c>
      <c r="AK815" s="136" t="s">
        <v>76</v>
      </c>
      <c r="AL815" s="54" t="s">
        <v>76</v>
      </c>
      <c r="AM815" s="55" t="s">
        <v>76</v>
      </c>
      <c r="AN815" s="136"/>
      <c r="AO815" s="54"/>
      <c r="AP815" s="55"/>
      <c r="AQ815" s="82" t="s">
        <v>74</v>
      </c>
      <c r="AR815" s="54" t="s">
        <v>74</v>
      </c>
      <c r="AS815" s="54" t="s">
        <v>74</v>
      </c>
      <c r="AT815" s="54" t="s">
        <v>74</v>
      </c>
      <c r="AU815" s="58" t="s">
        <v>74</v>
      </c>
      <c r="AV815" s="83">
        <f t="shared" si="202"/>
        <v>0</v>
      </c>
      <c r="AW815" s="80"/>
      <c r="AX815" s="80"/>
      <c r="AY815" s="80"/>
      <c r="AZ815" s="80"/>
      <c r="BA815" s="80"/>
      <c r="BB815" s="80"/>
      <c r="BC815" s="80"/>
      <c r="BD815" s="80"/>
      <c r="BE815" s="81"/>
    </row>
    <row r="816" spans="1:57" s="414" customFormat="1" ht="34" customHeight="1" x14ac:dyDescent="0.2">
      <c r="A816" s="640"/>
      <c r="B816" s="624"/>
      <c r="C816" s="631"/>
      <c r="D816" s="73" t="s">
        <v>77</v>
      </c>
      <c r="E816" s="634"/>
      <c r="F816" s="637"/>
      <c r="G816" s="147">
        <f t="shared" si="200"/>
        <v>0</v>
      </c>
      <c r="H816" s="153">
        <f t="shared" si="209"/>
        <v>0</v>
      </c>
      <c r="I816" s="150"/>
      <c r="J816" s="150"/>
      <c r="K816" s="150"/>
      <c r="L816" s="154"/>
      <c r="M816" s="79">
        <f t="shared" si="201"/>
        <v>0</v>
      </c>
      <c r="N816" s="80"/>
      <c r="O816" s="80"/>
      <c r="P816" s="80"/>
      <c r="Q816" s="84"/>
      <c r="R816" s="124"/>
      <c r="S816" s="129"/>
      <c r="T816" s="80"/>
      <c r="U816" s="80"/>
      <c r="V816" s="80"/>
      <c r="W816" s="80"/>
      <c r="X816" s="124"/>
      <c r="Y816" s="131"/>
      <c r="Z816" s="127"/>
      <c r="AA816" s="134"/>
      <c r="AB816" s="56"/>
      <c r="AC816" s="56"/>
      <c r="AD816" s="56"/>
      <c r="AE816" s="56"/>
      <c r="AF816" s="135"/>
      <c r="AG816" s="136"/>
      <c r="AH816" s="55"/>
      <c r="AI816" s="136"/>
      <c r="AJ816" s="116">
        <f>SUM(AK816:AM816)</f>
        <v>0</v>
      </c>
      <c r="AK816" s="136"/>
      <c r="AL816" s="54"/>
      <c r="AM816" s="55"/>
      <c r="AN816" s="136" t="s">
        <v>74</v>
      </c>
      <c r="AO816" s="54" t="s">
        <v>74</v>
      </c>
      <c r="AP816" s="55" t="s">
        <v>74</v>
      </c>
      <c r="AQ816" s="82" t="s">
        <v>74</v>
      </c>
      <c r="AR816" s="54" t="s">
        <v>74</v>
      </c>
      <c r="AS816" s="54" t="s">
        <v>74</v>
      </c>
      <c r="AT816" s="54" t="s">
        <v>74</v>
      </c>
      <c r="AU816" s="58" t="s">
        <v>74</v>
      </c>
      <c r="AV816" s="83">
        <f t="shared" si="202"/>
        <v>0</v>
      </c>
      <c r="AW816" s="80"/>
      <c r="AX816" s="80"/>
      <c r="AY816" s="80"/>
      <c r="AZ816" s="80"/>
      <c r="BA816" s="80"/>
      <c r="BB816" s="80"/>
      <c r="BC816" s="80"/>
      <c r="BD816" s="80"/>
      <c r="BE816" s="81"/>
    </row>
    <row r="817" spans="1:57" s="414" customFormat="1" ht="34" customHeight="1" x14ac:dyDescent="0.2">
      <c r="A817" s="640"/>
      <c r="B817" s="624"/>
      <c r="C817" s="631"/>
      <c r="D817" s="73" t="s">
        <v>78</v>
      </c>
      <c r="E817" s="634"/>
      <c r="F817" s="637"/>
      <c r="G817" s="147">
        <f t="shared" si="200"/>
        <v>160</v>
      </c>
      <c r="H817" s="153">
        <f t="shared" si="209"/>
        <v>22</v>
      </c>
      <c r="I817" s="150">
        <v>17</v>
      </c>
      <c r="J817" s="150">
        <v>5</v>
      </c>
      <c r="K817" s="150"/>
      <c r="L817" s="154"/>
      <c r="M817" s="79">
        <f t="shared" si="201"/>
        <v>153</v>
      </c>
      <c r="N817" s="80"/>
      <c r="O817" s="80"/>
      <c r="P817" s="80"/>
      <c r="Q817" s="80"/>
      <c r="R817" s="124">
        <v>153</v>
      </c>
      <c r="S817" s="129">
        <v>35</v>
      </c>
      <c r="T817" s="80"/>
      <c r="U817" s="80"/>
      <c r="V817" s="80">
        <v>118</v>
      </c>
      <c r="W817" s="80"/>
      <c r="X817" s="124"/>
      <c r="Y817" s="131">
        <v>134</v>
      </c>
      <c r="Z817" s="127">
        <v>19</v>
      </c>
      <c r="AA817" s="134">
        <v>1</v>
      </c>
      <c r="AB817" s="56">
        <v>48</v>
      </c>
      <c r="AC817" s="56">
        <v>48</v>
      </c>
      <c r="AD817" s="56">
        <v>0</v>
      </c>
      <c r="AE817" s="56">
        <v>98</v>
      </c>
      <c r="AF817" s="135">
        <v>12</v>
      </c>
      <c r="AG817" s="136">
        <v>47.62</v>
      </c>
      <c r="AH817" s="55">
        <v>18.7</v>
      </c>
      <c r="AI817" s="136">
        <v>69.13</v>
      </c>
      <c r="AJ817" s="116">
        <f>SUM(AQ817:AU817)</f>
        <v>153</v>
      </c>
      <c r="AK817" s="136" t="s">
        <v>76</v>
      </c>
      <c r="AL817" s="54" t="s">
        <v>76</v>
      </c>
      <c r="AM817" s="55" t="s">
        <v>76</v>
      </c>
      <c r="AN817" s="136" t="s">
        <v>74</v>
      </c>
      <c r="AO817" s="54" t="s">
        <v>74</v>
      </c>
      <c r="AP817" s="55" t="s">
        <v>74</v>
      </c>
      <c r="AQ817" s="142">
        <v>53</v>
      </c>
      <c r="AR817" s="62">
        <v>55</v>
      </c>
      <c r="AS817" s="62">
        <v>33</v>
      </c>
      <c r="AT817" s="62">
        <v>12</v>
      </c>
      <c r="AU817" s="64"/>
      <c r="AV817" s="83">
        <f t="shared" si="202"/>
        <v>7</v>
      </c>
      <c r="AW817" s="80"/>
      <c r="AX817" s="80"/>
      <c r="AY817" s="80"/>
      <c r="AZ817" s="80"/>
      <c r="BA817" s="80">
        <v>4</v>
      </c>
      <c r="BB817" s="80"/>
      <c r="BC817" s="80"/>
      <c r="BD817" s="80">
        <v>1</v>
      </c>
      <c r="BE817" s="81">
        <v>2</v>
      </c>
    </row>
    <row r="818" spans="1:57" s="414" customFormat="1" ht="34" customHeight="1" thickBot="1" x14ac:dyDescent="0.25">
      <c r="A818" s="641"/>
      <c r="B818" s="642"/>
      <c r="C818" s="643"/>
      <c r="D818" s="75" t="s">
        <v>79</v>
      </c>
      <c r="E818" s="635"/>
      <c r="F818" s="638"/>
      <c r="G818" s="148">
        <f t="shared" si="200"/>
        <v>0</v>
      </c>
      <c r="H818" s="155">
        <f t="shared" ref="H818" si="210">SUM(I818:L818)</f>
        <v>0</v>
      </c>
      <c r="I818" s="156"/>
      <c r="J818" s="156"/>
      <c r="K818" s="156"/>
      <c r="L818" s="157"/>
      <c r="M818" s="85">
        <f t="shared" si="201"/>
        <v>0</v>
      </c>
      <c r="N818" s="86"/>
      <c r="O818" s="86"/>
      <c r="P818" s="86"/>
      <c r="Q818" s="86"/>
      <c r="R818" s="125"/>
      <c r="S818" s="130"/>
      <c r="T818" s="87"/>
      <c r="U818" s="87"/>
      <c r="V818" s="87"/>
      <c r="W818" s="87"/>
      <c r="X818" s="126"/>
      <c r="Y818" s="129"/>
      <c r="Z818" s="124"/>
      <c r="AA818" s="136"/>
      <c r="AB818" s="54"/>
      <c r="AC818" s="54"/>
      <c r="AD818" s="54"/>
      <c r="AE818" s="54"/>
      <c r="AF818" s="55"/>
      <c r="AG818" s="139"/>
      <c r="AH818" s="140"/>
      <c r="AI818" s="137"/>
      <c r="AJ818" s="117">
        <f>SUM(AQ818:AU818)</f>
        <v>0</v>
      </c>
      <c r="AK818" s="137" t="s">
        <v>74</v>
      </c>
      <c r="AL818" s="90" t="s">
        <v>74</v>
      </c>
      <c r="AM818" s="138" t="s">
        <v>74</v>
      </c>
      <c r="AN818" s="137" t="s">
        <v>74</v>
      </c>
      <c r="AO818" s="90" t="s">
        <v>76</v>
      </c>
      <c r="AP818" s="138" t="s">
        <v>76</v>
      </c>
      <c r="AQ818" s="89"/>
      <c r="AR818" s="90"/>
      <c r="AS818" s="90"/>
      <c r="AT818" s="90"/>
      <c r="AU818" s="91"/>
      <c r="AV818" s="92">
        <f t="shared" si="202"/>
        <v>0</v>
      </c>
      <c r="AW818" s="87"/>
      <c r="AX818" s="87"/>
      <c r="AY818" s="87"/>
      <c r="AZ818" s="87"/>
      <c r="BA818" s="87"/>
      <c r="BB818" s="87"/>
      <c r="BC818" s="87"/>
      <c r="BD818" s="87"/>
      <c r="BE818" s="88"/>
    </row>
    <row r="819" spans="1:57" s="414" customFormat="1" ht="34" customHeight="1" x14ac:dyDescent="0.2">
      <c r="A819" s="639" t="s">
        <v>401</v>
      </c>
      <c r="B819" s="623" t="s">
        <v>377</v>
      </c>
      <c r="C819" s="630" t="s">
        <v>378</v>
      </c>
      <c r="D819" s="72" t="s">
        <v>73</v>
      </c>
      <c r="E819" s="633">
        <v>404</v>
      </c>
      <c r="F819" s="636">
        <f>E819-SUM(M819:M823)</f>
        <v>91</v>
      </c>
      <c r="G819" s="146">
        <f t="shared" si="200"/>
        <v>16</v>
      </c>
      <c r="H819" s="151">
        <f t="shared" ref="H819:H827" si="211">SUM(I819:L819)</f>
        <v>0</v>
      </c>
      <c r="I819" s="152"/>
      <c r="J819" s="152"/>
      <c r="K819" s="152"/>
      <c r="L819" s="66"/>
      <c r="M819" s="149">
        <f t="shared" si="201"/>
        <v>16</v>
      </c>
      <c r="N819" s="121"/>
      <c r="O819" s="121"/>
      <c r="P819" s="121"/>
      <c r="Q819" s="121"/>
      <c r="R819" s="122">
        <v>16</v>
      </c>
      <c r="S819" s="128">
        <v>2</v>
      </c>
      <c r="T819" s="121"/>
      <c r="U819" s="121"/>
      <c r="V819" s="77">
        <v>14</v>
      </c>
      <c r="W819" s="121"/>
      <c r="X819" s="122"/>
      <c r="Y819" s="128">
        <v>14</v>
      </c>
      <c r="Z819" s="122">
        <v>2</v>
      </c>
      <c r="AA819" s="70"/>
      <c r="AB819" s="77">
        <v>9</v>
      </c>
      <c r="AC819" s="77">
        <v>8</v>
      </c>
      <c r="AD819" s="77">
        <v>4</v>
      </c>
      <c r="AE819" s="77">
        <v>7</v>
      </c>
      <c r="AF819" s="71">
        <v>2</v>
      </c>
      <c r="AG819" s="70">
        <v>45</v>
      </c>
      <c r="AH819" s="71">
        <v>22</v>
      </c>
      <c r="AI819" s="70">
        <v>13.9</v>
      </c>
      <c r="AJ819" s="115">
        <f>SUM(AN819:AP819)</f>
        <v>16</v>
      </c>
      <c r="AK819" s="70" t="s">
        <v>74</v>
      </c>
      <c r="AL819" s="77" t="s">
        <v>74</v>
      </c>
      <c r="AM819" s="71" t="s">
        <v>74</v>
      </c>
      <c r="AN819" s="70">
        <v>3</v>
      </c>
      <c r="AO819" s="77">
        <v>13</v>
      </c>
      <c r="AP819" s="71"/>
      <c r="AQ819" s="67" t="s">
        <v>74</v>
      </c>
      <c r="AR819" s="68" t="s">
        <v>74</v>
      </c>
      <c r="AS819" s="68" t="s">
        <v>74</v>
      </c>
      <c r="AT819" s="68" t="s">
        <v>74</v>
      </c>
      <c r="AU819" s="69" t="s">
        <v>74</v>
      </c>
      <c r="AV819" s="103">
        <f>SUM(AW819:BE819)</f>
        <v>0</v>
      </c>
      <c r="AW819" s="93"/>
      <c r="AX819" s="93"/>
      <c r="AY819" s="93"/>
      <c r="AZ819" s="93"/>
      <c r="BA819" s="93"/>
      <c r="BB819" s="93"/>
      <c r="BC819" s="93"/>
      <c r="BD819" s="93"/>
      <c r="BE819" s="78"/>
    </row>
    <row r="820" spans="1:57" s="414" customFormat="1" ht="34" customHeight="1" x14ac:dyDescent="0.2">
      <c r="A820" s="640"/>
      <c r="B820" s="624"/>
      <c r="C820" s="631"/>
      <c r="D820" s="73" t="s">
        <v>75</v>
      </c>
      <c r="E820" s="634"/>
      <c r="F820" s="637"/>
      <c r="G820" s="147">
        <f t="shared" si="200"/>
        <v>0</v>
      </c>
      <c r="H820" s="153">
        <f t="shared" si="211"/>
        <v>0</v>
      </c>
      <c r="I820" s="150"/>
      <c r="J820" s="150"/>
      <c r="K820" s="150"/>
      <c r="L820" s="154"/>
      <c r="M820" s="79">
        <f t="shared" si="201"/>
        <v>0</v>
      </c>
      <c r="N820" s="80"/>
      <c r="O820" s="80"/>
      <c r="P820" s="80"/>
      <c r="Q820" s="80"/>
      <c r="R820" s="124"/>
      <c r="S820" s="129"/>
      <c r="T820" s="54"/>
      <c r="U820" s="54"/>
      <c r="V820" s="80"/>
      <c r="W820" s="80"/>
      <c r="X820" s="124"/>
      <c r="Y820" s="131"/>
      <c r="Z820" s="127"/>
      <c r="AA820" s="134"/>
      <c r="AB820" s="56"/>
      <c r="AC820" s="56"/>
      <c r="AD820" s="56"/>
      <c r="AE820" s="56"/>
      <c r="AF820" s="135"/>
      <c r="AG820" s="136"/>
      <c r="AH820" s="55"/>
      <c r="AI820" s="136"/>
      <c r="AJ820" s="116">
        <f>SUM(AN820:AP820)</f>
        <v>0</v>
      </c>
      <c r="AK820" s="136" t="s">
        <v>76</v>
      </c>
      <c r="AL820" s="54" t="s">
        <v>76</v>
      </c>
      <c r="AM820" s="55" t="s">
        <v>76</v>
      </c>
      <c r="AN820" s="136"/>
      <c r="AO820" s="54"/>
      <c r="AP820" s="55"/>
      <c r="AQ820" s="82" t="s">
        <v>74</v>
      </c>
      <c r="AR820" s="54" t="s">
        <v>74</v>
      </c>
      <c r="AS820" s="54" t="s">
        <v>74</v>
      </c>
      <c r="AT820" s="54" t="s">
        <v>74</v>
      </c>
      <c r="AU820" s="58" t="s">
        <v>74</v>
      </c>
      <c r="AV820" s="83">
        <f t="shared" ref="AV820:AV833" si="212">SUM(AW820:BE820)</f>
        <v>0</v>
      </c>
      <c r="AW820" s="80"/>
      <c r="AX820" s="80"/>
      <c r="AY820" s="80"/>
      <c r="AZ820" s="80"/>
      <c r="BA820" s="80"/>
      <c r="BB820" s="80"/>
      <c r="BC820" s="80"/>
      <c r="BD820" s="80"/>
      <c r="BE820" s="81"/>
    </row>
    <row r="821" spans="1:57" s="414" customFormat="1" ht="34" customHeight="1" x14ac:dyDescent="0.2">
      <c r="A821" s="640"/>
      <c r="B821" s="624"/>
      <c r="C821" s="631"/>
      <c r="D821" s="73" t="s">
        <v>77</v>
      </c>
      <c r="E821" s="634"/>
      <c r="F821" s="637"/>
      <c r="G821" s="147">
        <f t="shared" si="200"/>
        <v>0</v>
      </c>
      <c r="H821" s="153">
        <f t="shared" si="211"/>
        <v>0</v>
      </c>
      <c r="I821" s="150"/>
      <c r="J821" s="150"/>
      <c r="K821" s="150"/>
      <c r="L821" s="154"/>
      <c r="M821" s="79">
        <f t="shared" si="201"/>
        <v>0</v>
      </c>
      <c r="N821" s="80"/>
      <c r="O821" s="80"/>
      <c r="P821" s="80"/>
      <c r="Q821" s="84"/>
      <c r="R821" s="124"/>
      <c r="S821" s="129"/>
      <c r="T821" s="80"/>
      <c r="U821" s="80"/>
      <c r="V821" s="80"/>
      <c r="W821" s="80"/>
      <c r="X821" s="124"/>
      <c r="Y821" s="131"/>
      <c r="Z821" s="127"/>
      <c r="AA821" s="134"/>
      <c r="AB821" s="56"/>
      <c r="AC821" s="56"/>
      <c r="AD821" s="56"/>
      <c r="AE821" s="56"/>
      <c r="AF821" s="135"/>
      <c r="AG821" s="136"/>
      <c r="AH821" s="55"/>
      <c r="AI821" s="136"/>
      <c r="AJ821" s="116">
        <f>SUM(AK821:AM821)</f>
        <v>0</v>
      </c>
      <c r="AK821" s="136"/>
      <c r="AL821" s="54"/>
      <c r="AM821" s="55"/>
      <c r="AN821" s="136" t="s">
        <v>74</v>
      </c>
      <c r="AO821" s="54" t="s">
        <v>74</v>
      </c>
      <c r="AP821" s="55" t="s">
        <v>74</v>
      </c>
      <c r="AQ821" s="82" t="s">
        <v>74</v>
      </c>
      <c r="AR821" s="54" t="s">
        <v>74</v>
      </c>
      <c r="AS821" s="54" t="s">
        <v>74</v>
      </c>
      <c r="AT821" s="54" t="s">
        <v>74</v>
      </c>
      <c r="AU821" s="58" t="s">
        <v>74</v>
      </c>
      <c r="AV821" s="83">
        <f t="shared" si="212"/>
        <v>0</v>
      </c>
      <c r="AW821" s="80"/>
      <c r="AX821" s="80"/>
      <c r="AY821" s="80"/>
      <c r="AZ821" s="80"/>
      <c r="BA821" s="80"/>
      <c r="BB821" s="80"/>
      <c r="BC821" s="80"/>
      <c r="BD821" s="80"/>
      <c r="BE821" s="81"/>
    </row>
    <row r="822" spans="1:57" s="414" customFormat="1" ht="34" customHeight="1" x14ac:dyDescent="0.2">
      <c r="A822" s="640"/>
      <c r="B822" s="624"/>
      <c r="C822" s="631"/>
      <c r="D822" s="73" t="s">
        <v>78</v>
      </c>
      <c r="E822" s="634"/>
      <c r="F822" s="637"/>
      <c r="G822" s="147">
        <f t="shared" si="200"/>
        <v>305</v>
      </c>
      <c r="H822" s="153">
        <f t="shared" si="211"/>
        <v>13</v>
      </c>
      <c r="I822" s="150">
        <v>6</v>
      </c>
      <c r="J822" s="150"/>
      <c r="K822" s="150">
        <v>2</v>
      </c>
      <c r="L822" s="154">
        <v>5</v>
      </c>
      <c r="M822" s="79">
        <f t="shared" si="201"/>
        <v>297</v>
      </c>
      <c r="N822" s="80"/>
      <c r="O822" s="80"/>
      <c r="P822" s="80"/>
      <c r="Q822" s="80"/>
      <c r="R822" s="124">
        <v>297</v>
      </c>
      <c r="S822" s="129">
        <v>13</v>
      </c>
      <c r="T822" s="80"/>
      <c r="U822" s="80"/>
      <c r="V822" s="80">
        <v>284</v>
      </c>
      <c r="W822" s="80"/>
      <c r="X822" s="124"/>
      <c r="Y822" s="131">
        <v>249</v>
      </c>
      <c r="Z822" s="127">
        <v>48</v>
      </c>
      <c r="AA822" s="134"/>
      <c r="AB822" s="56">
        <v>85</v>
      </c>
      <c r="AC822" s="56">
        <v>84</v>
      </c>
      <c r="AD822" s="56">
        <v>39</v>
      </c>
      <c r="AE822" s="56">
        <v>106</v>
      </c>
      <c r="AF822" s="135">
        <v>18</v>
      </c>
      <c r="AG822" s="136">
        <v>41</v>
      </c>
      <c r="AH822" s="55">
        <v>25</v>
      </c>
      <c r="AI822" s="136">
        <v>100.3</v>
      </c>
      <c r="AJ822" s="116">
        <f>SUM(AQ822:AU822)</f>
        <v>297</v>
      </c>
      <c r="AK822" s="136" t="s">
        <v>76</v>
      </c>
      <c r="AL822" s="54" t="s">
        <v>76</v>
      </c>
      <c r="AM822" s="55" t="s">
        <v>76</v>
      </c>
      <c r="AN822" s="136" t="s">
        <v>74</v>
      </c>
      <c r="AO822" s="54" t="s">
        <v>74</v>
      </c>
      <c r="AP822" s="55" t="s">
        <v>74</v>
      </c>
      <c r="AQ822" s="142">
        <v>19</v>
      </c>
      <c r="AR822" s="62">
        <v>65</v>
      </c>
      <c r="AS822" s="62">
        <v>137</v>
      </c>
      <c r="AT822" s="62">
        <v>67</v>
      </c>
      <c r="AU822" s="64">
        <v>9</v>
      </c>
      <c r="AV822" s="83">
        <f t="shared" si="212"/>
        <v>8</v>
      </c>
      <c r="AW822" s="80"/>
      <c r="AX822" s="80"/>
      <c r="AY822" s="80"/>
      <c r="AZ822" s="80"/>
      <c r="BA822" s="80">
        <v>3</v>
      </c>
      <c r="BB822" s="80"/>
      <c r="BC822" s="80">
        <v>2</v>
      </c>
      <c r="BD822" s="80">
        <v>3</v>
      </c>
      <c r="BE822" s="81"/>
    </row>
    <row r="823" spans="1:57" s="414" customFormat="1" ht="34" customHeight="1" thickBot="1" x14ac:dyDescent="0.25">
      <c r="A823" s="640"/>
      <c r="B823" s="642"/>
      <c r="C823" s="643"/>
      <c r="D823" s="75" t="s">
        <v>79</v>
      </c>
      <c r="E823" s="635"/>
      <c r="F823" s="638"/>
      <c r="G823" s="148">
        <f t="shared" si="200"/>
        <v>0</v>
      </c>
      <c r="H823" s="155">
        <f t="shared" si="211"/>
        <v>0</v>
      </c>
      <c r="I823" s="156"/>
      <c r="J823" s="156"/>
      <c r="K823" s="156"/>
      <c r="L823" s="157"/>
      <c r="M823" s="85">
        <f t="shared" si="201"/>
        <v>0</v>
      </c>
      <c r="N823" s="86"/>
      <c r="O823" s="86"/>
      <c r="P823" s="86"/>
      <c r="Q823" s="86"/>
      <c r="R823" s="125"/>
      <c r="S823" s="130"/>
      <c r="T823" s="87"/>
      <c r="U823" s="87"/>
      <c r="V823" s="87"/>
      <c r="W823" s="87"/>
      <c r="X823" s="126"/>
      <c r="Y823" s="129"/>
      <c r="Z823" s="124"/>
      <c r="AA823" s="136"/>
      <c r="AB823" s="54"/>
      <c r="AC823" s="54"/>
      <c r="AD823" s="54"/>
      <c r="AE823" s="54"/>
      <c r="AF823" s="55"/>
      <c r="AG823" s="139"/>
      <c r="AH823" s="140"/>
      <c r="AI823" s="137"/>
      <c r="AJ823" s="117">
        <f>SUM(AQ823:AU823)</f>
        <v>0</v>
      </c>
      <c r="AK823" s="137" t="s">
        <v>74</v>
      </c>
      <c r="AL823" s="90" t="s">
        <v>74</v>
      </c>
      <c r="AM823" s="138" t="s">
        <v>74</v>
      </c>
      <c r="AN823" s="137" t="s">
        <v>74</v>
      </c>
      <c r="AO823" s="90" t="s">
        <v>76</v>
      </c>
      <c r="AP823" s="138" t="s">
        <v>76</v>
      </c>
      <c r="AQ823" s="89"/>
      <c r="AR823" s="90"/>
      <c r="AS823" s="90"/>
      <c r="AT823" s="90"/>
      <c r="AU823" s="91"/>
      <c r="AV823" s="92">
        <f t="shared" si="212"/>
        <v>0</v>
      </c>
      <c r="AW823" s="87"/>
      <c r="AX823" s="87"/>
      <c r="AY823" s="87"/>
      <c r="AZ823" s="87"/>
      <c r="BA823" s="87"/>
      <c r="BB823" s="87"/>
      <c r="BC823" s="87"/>
      <c r="BD823" s="87"/>
      <c r="BE823" s="88"/>
    </row>
    <row r="824" spans="1:57" s="414" customFormat="1" ht="34" customHeight="1" x14ac:dyDescent="0.2">
      <c r="A824" s="640"/>
      <c r="B824" s="623" t="s">
        <v>379</v>
      </c>
      <c r="C824" s="630" t="s">
        <v>380</v>
      </c>
      <c r="D824" s="72" t="s">
        <v>73</v>
      </c>
      <c r="E824" s="633">
        <v>12</v>
      </c>
      <c r="F824" s="636">
        <f>E824-SUM(M824:M828)</f>
        <v>1</v>
      </c>
      <c r="G824" s="146">
        <f t="shared" si="200"/>
        <v>0</v>
      </c>
      <c r="H824" s="151">
        <f t="shared" si="211"/>
        <v>0</v>
      </c>
      <c r="I824" s="152"/>
      <c r="J824" s="152"/>
      <c r="K824" s="152"/>
      <c r="L824" s="66"/>
      <c r="M824" s="149">
        <f t="shared" si="201"/>
        <v>0</v>
      </c>
      <c r="N824" s="121"/>
      <c r="O824" s="121"/>
      <c r="P824" s="121"/>
      <c r="Q824" s="121"/>
      <c r="R824" s="122"/>
      <c r="S824" s="128"/>
      <c r="T824" s="121"/>
      <c r="U824" s="121"/>
      <c r="V824" s="77"/>
      <c r="W824" s="121"/>
      <c r="X824" s="122"/>
      <c r="Y824" s="128"/>
      <c r="Z824" s="122"/>
      <c r="AA824" s="70"/>
      <c r="AB824" s="77"/>
      <c r="AC824" s="77"/>
      <c r="AD824" s="77"/>
      <c r="AE824" s="77"/>
      <c r="AF824" s="71"/>
      <c r="AG824" s="70"/>
      <c r="AH824" s="71"/>
      <c r="AI824" s="70"/>
      <c r="AJ824" s="115">
        <f>SUM(AN824:AP824)</f>
        <v>0</v>
      </c>
      <c r="AK824" s="70" t="s">
        <v>74</v>
      </c>
      <c r="AL824" s="77" t="s">
        <v>74</v>
      </c>
      <c r="AM824" s="71" t="s">
        <v>74</v>
      </c>
      <c r="AN824" s="70"/>
      <c r="AO824" s="77"/>
      <c r="AP824" s="71"/>
      <c r="AQ824" s="67" t="s">
        <v>74</v>
      </c>
      <c r="AR824" s="68" t="s">
        <v>74</v>
      </c>
      <c r="AS824" s="68" t="s">
        <v>74</v>
      </c>
      <c r="AT824" s="68" t="s">
        <v>74</v>
      </c>
      <c r="AU824" s="69" t="s">
        <v>74</v>
      </c>
      <c r="AV824" s="103">
        <f t="shared" si="212"/>
        <v>0</v>
      </c>
      <c r="AW824" s="93"/>
      <c r="AX824" s="93"/>
      <c r="AY824" s="93"/>
      <c r="AZ824" s="93"/>
      <c r="BA824" s="93"/>
      <c r="BB824" s="93"/>
      <c r="BC824" s="93"/>
      <c r="BD824" s="93"/>
      <c r="BE824" s="78"/>
    </row>
    <row r="825" spans="1:57" s="414" customFormat="1" ht="34" customHeight="1" x14ac:dyDescent="0.2">
      <c r="A825" s="640"/>
      <c r="B825" s="624"/>
      <c r="C825" s="631"/>
      <c r="D825" s="73" t="s">
        <v>75</v>
      </c>
      <c r="E825" s="634"/>
      <c r="F825" s="637"/>
      <c r="G825" s="147">
        <f t="shared" si="200"/>
        <v>0</v>
      </c>
      <c r="H825" s="153">
        <f t="shared" si="211"/>
        <v>0</v>
      </c>
      <c r="I825" s="150"/>
      <c r="J825" s="150"/>
      <c r="K825" s="150"/>
      <c r="L825" s="154"/>
      <c r="M825" s="79">
        <f t="shared" si="201"/>
        <v>0</v>
      </c>
      <c r="N825" s="80"/>
      <c r="O825" s="80"/>
      <c r="P825" s="80"/>
      <c r="Q825" s="80"/>
      <c r="R825" s="124"/>
      <c r="S825" s="129"/>
      <c r="T825" s="54"/>
      <c r="U825" s="54"/>
      <c r="V825" s="80"/>
      <c r="W825" s="80"/>
      <c r="X825" s="124"/>
      <c r="Y825" s="131"/>
      <c r="Z825" s="127"/>
      <c r="AA825" s="134"/>
      <c r="AB825" s="56"/>
      <c r="AC825" s="56"/>
      <c r="AD825" s="56"/>
      <c r="AE825" s="56"/>
      <c r="AF825" s="135"/>
      <c r="AG825" s="136"/>
      <c r="AH825" s="55"/>
      <c r="AI825" s="136"/>
      <c r="AJ825" s="116">
        <f>SUM(AN825:AP825)</f>
        <v>0</v>
      </c>
      <c r="AK825" s="136" t="s">
        <v>76</v>
      </c>
      <c r="AL825" s="54" t="s">
        <v>76</v>
      </c>
      <c r="AM825" s="55" t="s">
        <v>76</v>
      </c>
      <c r="AN825" s="136"/>
      <c r="AO825" s="54"/>
      <c r="AP825" s="55"/>
      <c r="AQ825" s="82" t="s">
        <v>74</v>
      </c>
      <c r="AR825" s="54" t="s">
        <v>74</v>
      </c>
      <c r="AS825" s="54" t="s">
        <v>74</v>
      </c>
      <c r="AT825" s="54" t="s">
        <v>74</v>
      </c>
      <c r="AU825" s="58" t="s">
        <v>74</v>
      </c>
      <c r="AV825" s="83">
        <f t="shared" si="212"/>
        <v>0</v>
      </c>
      <c r="AW825" s="80"/>
      <c r="AX825" s="80"/>
      <c r="AY825" s="80"/>
      <c r="AZ825" s="80"/>
      <c r="BA825" s="80"/>
      <c r="BB825" s="80"/>
      <c r="BC825" s="80"/>
      <c r="BD825" s="80"/>
      <c r="BE825" s="81"/>
    </row>
    <row r="826" spans="1:57" s="414" customFormat="1" ht="34" customHeight="1" x14ac:dyDescent="0.2">
      <c r="A826" s="640"/>
      <c r="B826" s="624"/>
      <c r="C826" s="631"/>
      <c r="D826" s="73" t="s">
        <v>77</v>
      </c>
      <c r="E826" s="634"/>
      <c r="F826" s="637"/>
      <c r="G826" s="147">
        <f t="shared" si="200"/>
        <v>0</v>
      </c>
      <c r="H826" s="153">
        <f t="shared" si="211"/>
        <v>0</v>
      </c>
      <c r="I826" s="150"/>
      <c r="J826" s="150"/>
      <c r="K826" s="150"/>
      <c r="L826" s="154"/>
      <c r="M826" s="79">
        <f t="shared" si="201"/>
        <v>0</v>
      </c>
      <c r="N826" s="80"/>
      <c r="O826" s="80"/>
      <c r="P826" s="80"/>
      <c r="Q826" s="84"/>
      <c r="R826" s="124"/>
      <c r="S826" s="129"/>
      <c r="T826" s="80"/>
      <c r="U826" s="80"/>
      <c r="V826" s="80"/>
      <c r="W826" s="80"/>
      <c r="X826" s="124"/>
      <c r="Y826" s="131"/>
      <c r="Z826" s="127"/>
      <c r="AA826" s="134"/>
      <c r="AB826" s="56"/>
      <c r="AC826" s="56"/>
      <c r="AD826" s="56"/>
      <c r="AE826" s="56"/>
      <c r="AF826" s="135"/>
      <c r="AG826" s="136"/>
      <c r="AH826" s="55"/>
      <c r="AI826" s="136"/>
      <c r="AJ826" s="116">
        <f>SUM(AK826:AM826)</f>
        <v>0</v>
      </c>
      <c r="AK826" s="136"/>
      <c r="AL826" s="54"/>
      <c r="AM826" s="55"/>
      <c r="AN826" s="136" t="s">
        <v>74</v>
      </c>
      <c r="AO826" s="54" t="s">
        <v>74</v>
      </c>
      <c r="AP826" s="55" t="s">
        <v>74</v>
      </c>
      <c r="AQ826" s="82" t="s">
        <v>74</v>
      </c>
      <c r="AR826" s="54" t="s">
        <v>74</v>
      </c>
      <c r="AS826" s="54" t="s">
        <v>74</v>
      </c>
      <c r="AT826" s="54" t="s">
        <v>74</v>
      </c>
      <c r="AU826" s="58" t="s">
        <v>74</v>
      </c>
      <c r="AV826" s="83">
        <f t="shared" si="212"/>
        <v>0</v>
      </c>
      <c r="AW826" s="80"/>
      <c r="AX826" s="80"/>
      <c r="AY826" s="80"/>
      <c r="AZ826" s="80"/>
      <c r="BA826" s="80"/>
      <c r="BB826" s="80"/>
      <c r="BC826" s="80"/>
      <c r="BD826" s="80"/>
      <c r="BE826" s="81"/>
    </row>
    <row r="827" spans="1:57" s="414" customFormat="1" ht="34" customHeight="1" x14ac:dyDescent="0.2">
      <c r="A827" s="640"/>
      <c r="B827" s="624"/>
      <c r="C827" s="631"/>
      <c r="D827" s="73" t="s">
        <v>78</v>
      </c>
      <c r="E827" s="634"/>
      <c r="F827" s="637"/>
      <c r="G827" s="147">
        <f t="shared" si="200"/>
        <v>11</v>
      </c>
      <c r="H827" s="153">
        <f t="shared" si="211"/>
        <v>0</v>
      </c>
      <c r="I827" s="150"/>
      <c r="J827" s="150"/>
      <c r="K827" s="150"/>
      <c r="L827" s="154"/>
      <c r="M827" s="79">
        <f t="shared" si="201"/>
        <v>11</v>
      </c>
      <c r="N827" s="80"/>
      <c r="O827" s="80"/>
      <c r="P827" s="80"/>
      <c r="Q827" s="80"/>
      <c r="R827" s="124">
        <v>11</v>
      </c>
      <c r="S827" s="129"/>
      <c r="T827" s="80"/>
      <c r="U827" s="80"/>
      <c r="V827" s="80">
        <v>10</v>
      </c>
      <c r="W827" s="80">
        <v>1</v>
      </c>
      <c r="X827" s="124"/>
      <c r="Y827" s="131">
        <v>11</v>
      </c>
      <c r="Z827" s="127"/>
      <c r="AA827" s="134"/>
      <c r="AB827" s="56">
        <v>2</v>
      </c>
      <c r="AC827" s="56">
        <v>2</v>
      </c>
      <c r="AD827" s="56"/>
      <c r="AE827" s="56">
        <v>4</v>
      </c>
      <c r="AF827" s="135">
        <v>1</v>
      </c>
      <c r="AG827" s="136">
        <v>46</v>
      </c>
      <c r="AH827" s="55">
        <v>20</v>
      </c>
      <c r="AI827" s="136">
        <v>137</v>
      </c>
      <c r="AJ827" s="116">
        <f>SUM(AQ827:AU827)</f>
        <v>11</v>
      </c>
      <c r="AK827" s="136" t="s">
        <v>76</v>
      </c>
      <c r="AL827" s="54" t="s">
        <v>76</v>
      </c>
      <c r="AM827" s="55" t="s">
        <v>76</v>
      </c>
      <c r="AN827" s="136" t="s">
        <v>74</v>
      </c>
      <c r="AO827" s="54" t="s">
        <v>74</v>
      </c>
      <c r="AP827" s="55" t="s">
        <v>74</v>
      </c>
      <c r="AQ827" s="142"/>
      <c r="AR827" s="62"/>
      <c r="AS827" s="62">
        <v>5</v>
      </c>
      <c r="AT827" s="62">
        <v>3</v>
      </c>
      <c r="AU827" s="64">
        <v>3</v>
      </c>
      <c r="AV827" s="83">
        <f t="shared" si="212"/>
        <v>0</v>
      </c>
      <c r="AW827" s="80"/>
      <c r="AX827" s="80"/>
      <c r="AY827" s="80"/>
      <c r="AZ827" s="80"/>
      <c r="BA827" s="80"/>
      <c r="BB827" s="80"/>
      <c r="BC827" s="80"/>
      <c r="BD827" s="80"/>
      <c r="BE827" s="81"/>
    </row>
    <row r="828" spans="1:57" s="414" customFormat="1" ht="34" customHeight="1" thickBot="1" x14ac:dyDescent="0.25">
      <c r="A828" s="640"/>
      <c r="B828" s="642"/>
      <c r="C828" s="643"/>
      <c r="D828" s="75" t="s">
        <v>79</v>
      </c>
      <c r="E828" s="635"/>
      <c r="F828" s="638"/>
      <c r="G828" s="148">
        <f t="shared" si="200"/>
        <v>0</v>
      </c>
      <c r="H828" s="155">
        <f t="shared" ref="H828:H833" si="213">SUM(I828:L828)</f>
        <v>0</v>
      </c>
      <c r="I828" s="156"/>
      <c r="J828" s="156"/>
      <c r="K828" s="156"/>
      <c r="L828" s="157"/>
      <c r="M828" s="85">
        <f t="shared" si="201"/>
        <v>0</v>
      </c>
      <c r="N828" s="86"/>
      <c r="O828" s="86"/>
      <c r="P828" s="86"/>
      <c r="Q828" s="86"/>
      <c r="R828" s="125"/>
      <c r="S828" s="130"/>
      <c r="T828" s="87"/>
      <c r="U828" s="87"/>
      <c r="V828" s="87"/>
      <c r="W828" s="87"/>
      <c r="X828" s="126"/>
      <c r="Y828" s="129"/>
      <c r="Z828" s="124"/>
      <c r="AA828" s="136"/>
      <c r="AB828" s="54"/>
      <c r="AC828" s="54"/>
      <c r="AD828" s="54"/>
      <c r="AE828" s="54"/>
      <c r="AF828" s="55"/>
      <c r="AG828" s="139"/>
      <c r="AH828" s="140"/>
      <c r="AI828" s="137"/>
      <c r="AJ828" s="117">
        <f>SUM(AQ828:AU828)</f>
        <v>0</v>
      </c>
      <c r="AK828" s="137" t="s">
        <v>74</v>
      </c>
      <c r="AL828" s="90" t="s">
        <v>74</v>
      </c>
      <c r="AM828" s="138" t="s">
        <v>74</v>
      </c>
      <c r="AN828" s="137" t="s">
        <v>74</v>
      </c>
      <c r="AO828" s="90" t="s">
        <v>76</v>
      </c>
      <c r="AP828" s="138" t="s">
        <v>76</v>
      </c>
      <c r="AQ828" s="89"/>
      <c r="AR828" s="90"/>
      <c r="AS828" s="90"/>
      <c r="AT828" s="90"/>
      <c r="AU828" s="91"/>
      <c r="AV828" s="92">
        <f t="shared" si="212"/>
        <v>0</v>
      </c>
      <c r="AW828" s="87"/>
      <c r="AX828" s="87"/>
      <c r="AY828" s="87"/>
      <c r="AZ828" s="87"/>
      <c r="BA828" s="87"/>
      <c r="BB828" s="87"/>
      <c r="BC828" s="87"/>
      <c r="BD828" s="87"/>
      <c r="BE828" s="88"/>
    </row>
    <row r="829" spans="1:57" s="414" customFormat="1" ht="34" customHeight="1" x14ac:dyDescent="0.2">
      <c r="A829" s="640"/>
      <c r="B829" s="623" t="s">
        <v>381</v>
      </c>
      <c r="C829" s="630" t="s">
        <v>382</v>
      </c>
      <c r="D829" s="72" t="s">
        <v>73</v>
      </c>
      <c r="E829" s="633">
        <v>9</v>
      </c>
      <c r="F829" s="636">
        <f>E829-SUM(M829:M833)</f>
        <v>4</v>
      </c>
      <c r="G829" s="146">
        <f t="shared" si="200"/>
        <v>0</v>
      </c>
      <c r="H829" s="151">
        <f t="shared" si="213"/>
        <v>0</v>
      </c>
      <c r="I829" s="152"/>
      <c r="J829" s="152"/>
      <c r="K829" s="152"/>
      <c r="L829" s="66"/>
      <c r="M829" s="149">
        <f t="shared" si="201"/>
        <v>0</v>
      </c>
      <c r="N829" s="121"/>
      <c r="O829" s="121"/>
      <c r="P829" s="121"/>
      <c r="Q829" s="121"/>
      <c r="R829" s="122"/>
      <c r="S829" s="128"/>
      <c r="T829" s="121"/>
      <c r="U829" s="121"/>
      <c r="V829" s="77"/>
      <c r="W829" s="121"/>
      <c r="X829" s="122"/>
      <c r="Y829" s="128"/>
      <c r="Z829" s="122"/>
      <c r="AA829" s="70"/>
      <c r="AB829" s="77"/>
      <c r="AC829" s="77"/>
      <c r="AD829" s="77"/>
      <c r="AE829" s="77"/>
      <c r="AF829" s="71"/>
      <c r="AG829" s="70"/>
      <c r="AH829" s="71"/>
      <c r="AI829" s="70"/>
      <c r="AJ829" s="115">
        <f>SUM(AN829:AP829)</f>
        <v>0</v>
      </c>
      <c r="AK829" s="70" t="s">
        <v>74</v>
      </c>
      <c r="AL829" s="77" t="s">
        <v>74</v>
      </c>
      <c r="AM829" s="71" t="s">
        <v>74</v>
      </c>
      <c r="AN829" s="70"/>
      <c r="AO829" s="77"/>
      <c r="AP829" s="71"/>
      <c r="AQ829" s="67" t="s">
        <v>74</v>
      </c>
      <c r="AR829" s="68" t="s">
        <v>74</v>
      </c>
      <c r="AS829" s="68" t="s">
        <v>74</v>
      </c>
      <c r="AT829" s="68" t="s">
        <v>74</v>
      </c>
      <c r="AU829" s="69" t="s">
        <v>74</v>
      </c>
      <c r="AV829" s="103">
        <f t="shared" si="212"/>
        <v>0</v>
      </c>
      <c r="AW829" s="93"/>
      <c r="AX829" s="93"/>
      <c r="AY829" s="93"/>
      <c r="AZ829" s="93"/>
      <c r="BA829" s="93"/>
      <c r="BB829" s="93"/>
      <c r="BC829" s="93"/>
      <c r="BD829" s="93"/>
      <c r="BE829" s="78"/>
    </row>
    <row r="830" spans="1:57" s="414" customFormat="1" ht="34" customHeight="1" x14ac:dyDescent="0.2">
      <c r="A830" s="640"/>
      <c r="B830" s="624"/>
      <c r="C830" s="631"/>
      <c r="D830" s="73" t="s">
        <v>75</v>
      </c>
      <c r="E830" s="634"/>
      <c r="F830" s="637"/>
      <c r="G830" s="147">
        <f t="shared" si="200"/>
        <v>0</v>
      </c>
      <c r="H830" s="153">
        <f t="shared" si="213"/>
        <v>0</v>
      </c>
      <c r="I830" s="150"/>
      <c r="J830" s="150"/>
      <c r="K830" s="150"/>
      <c r="L830" s="154"/>
      <c r="M830" s="79">
        <f t="shared" si="201"/>
        <v>0</v>
      </c>
      <c r="N830" s="80"/>
      <c r="O830" s="80"/>
      <c r="P830" s="80"/>
      <c r="Q830" s="80"/>
      <c r="R830" s="124"/>
      <c r="S830" s="129"/>
      <c r="T830" s="54"/>
      <c r="U830" s="54"/>
      <c r="V830" s="80"/>
      <c r="W830" s="80"/>
      <c r="X830" s="124"/>
      <c r="Y830" s="131"/>
      <c r="Z830" s="127"/>
      <c r="AA830" s="134"/>
      <c r="AB830" s="56"/>
      <c r="AC830" s="56"/>
      <c r="AD830" s="56"/>
      <c r="AE830" s="56"/>
      <c r="AF830" s="135"/>
      <c r="AG830" s="136"/>
      <c r="AH830" s="55"/>
      <c r="AI830" s="136"/>
      <c r="AJ830" s="116">
        <f>SUM(AN830:AP830)</f>
        <v>0</v>
      </c>
      <c r="AK830" s="136" t="s">
        <v>76</v>
      </c>
      <c r="AL830" s="54" t="s">
        <v>76</v>
      </c>
      <c r="AM830" s="55" t="s">
        <v>76</v>
      </c>
      <c r="AN830" s="136"/>
      <c r="AO830" s="54"/>
      <c r="AP830" s="55"/>
      <c r="AQ830" s="82" t="s">
        <v>74</v>
      </c>
      <c r="AR830" s="54" t="s">
        <v>74</v>
      </c>
      <c r="AS830" s="54" t="s">
        <v>74</v>
      </c>
      <c r="AT830" s="54" t="s">
        <v>74</v>
      </c>
      <c r="AU830" s="58" t="s">
        <v>74</v>
      </c>
      <c r="AV830" s="83">
        <f t="shared" si="212"/>
        <v>0</v>
      </c>
      <c r="AW830" s="80"/>
      <c r="AX830" s="80"/>
      <c r="AY830" s="80"/>
      <c r="AZ830" s="80"/>
      <c r="BA830" s="80"/>
      <c r="BB830" s="80"/>
      <c r="BC830" s="80"/>
      <c r="BD830" s="80"/>
      <c r="BE830" s="81"/>
    </row>
    <row r="831" spans="1:57" s="414" customFormat="1" ht="34" customHeight="1" x14ac:dyDescent="0.2">
      <c r="A831" s="640"/>
      <c r="B831" s="624"/>
      <c r="C831" s="631"/>
      <c r="D831" s="73" t="s">
        <v>77</v>
      </c>
      <c r="E831" s="634"/>
      <c r="F831" s="637"/>
      <c r="G831" s="147">
        <f t="shared" si="200"/>
        <v>0</v>
      </c>
      <c r="H831" s="153">
        <f t="shared" si="213"/>
        <v>0</v>
      </c>
      <c r="I831" s="150"/>
      <c r="J831" s="150"/>
      <c r="K831" s="150"/>
      <c r="L831" s="154"/>
      <c r="M831" s="79">
        <f t="shared" si="201"/>
        <v>0</v>
      </c>
      <c r="N831" s="80"/>
      <c r="O831" s="80"/>
      <c r="P831" s="80"/>
      <c r="Q831" s="84"/>
      <c r="R831" s="124"/>
      <c r="S831" s="129"/>
      <c r="T831" s="80"/>
      <c r="U831" s="80"/>
      <c r="V831" s="80"/>
      <c r="W831" s="80"/>
      <c r="X831" s="124"/>
      <c r="Y831" s="131"/>
      <c r="Z831" s="127"/>
      <c r="AA831" s="134"/>
      <c r="AB831" s="56"/>
      <c r="AC831" s="56"/>
      <c r="AD831" s="56"/>
      <c r="AE831" s="56"/>
      <c r="AF831" s="135"/>
      <c r="AG831" s="136"/>
      <c r="AH831" s="55"/>
      <c r="AI831" s="136"/>
      <c r="AJ831" s="116">
        <f>SUM(AK831:AM831)</f>
        <v>0</v>
      </c>
      <c r="AK831" s="136"/>
      <c r="AL831" s="54"/>
      <c r="AM831" s="55"/>
      <c r="AN831" s="136" t="s">
        <v>74</v>
      </c>
      <c r="AO831" s="54" t="s">
        <v>74</v>
      </c>
      <c r="AP831" s="55" t="s">
        <v>74</v>
      </c>
      <c r="AQ831" s="82" t="s">
        <v>74</v>
      </c>
      <c r="AR831" s="54" t="s">
        <v>74</v>
      </c>
      <c r="AS831" s="54" t="s">
        <v>74</v>
      </c>
      <c r="AT831" s="54" t="s">
        <v>74</v>
      </c>
      <c r="AU831" s="58" t="s">
        <v>74</v>
      </c>
      <c r="AV831" s="83">
        <f t="shared" si="212"/>
        <v>0</v>
      </c>
      <c r="AW831" s="80"/>
      <c r="AX831" s="80"/>
      <c r="AY831" s="80"/>
      <c r="AZ831" s="80"/>
      <c r="BA831" s="80"/>
      <c r="BB831" s="80"/>
      <c r="BC831" s="80"/>
      <c r="BD831" s="80"/>
      <c r="BE831" s="81"/>
    </row>
    <row r="832" spans="1:57" s="414" customFormat="1" ht="34" customHeight="1" x14ac:dyDescent="0.2">
      <c r="A832" s="640"/>
      <c r="B832" s="624"/>
      <c r="C832" s="631"/>
      <c r="D832" s="73" t="s">
        <v>78</v>
      </c>
      <c r="E832" s="634"/>
      <c r="F832" s="637"/>
      <c r="G832" s="147">
        <f t="shared" si="200"/>
        <v>5</v>
      </c>
      <c r="H832" s="153">
        <f t="shared" si="213"/>
        <v>0</v>
      </c>
      <c r="I832" s="150"/>
      <c r="J832" s="150"/>
      <c r="K832" s="150"/>
      <c r="L832" s="154"/>
      <c r="M832" s="79">
        <f t="shared" si="201"/>
        <v>5</v>
      </c>
      <c r="N832" s="80"/>
      <c r="O832" s="80"/>
      <c r="P832" s="80"/>
      <c r="Q832" s="80"/>
      <c r="R832" s="124">
        <v>5</v>
      </c>
      <c r="S832" s="129"/>
      <c r="T832" s="80"/>
      <c r="U832" s="80"/>
      <c r="V832" s="80">
        <v>5</v>
      </c>
      <c r="W832" s="80"/>
      <c r="X832" s="124"/>
      <c r="Y832" s="131">
        <v>4</v>
      </c>
      <c r="Z832" s="127">
        <v>1</v>
      </c>
      <c r="AA832" s="134"/>
      <c r="AB832" s="56">
        <v>2</v>
      </c>
      <c r="AC832" s="56">
        <v>2</v>
      </c>
      <c r="AD832" s="56">
        <v>2</v>
      </c>
      <c r="AE832" s="56">
        <v>3</v>
      </c>
      <c r="AF832" s="135">
        <v>1</v>
      </c>
      <c r="AG832" s="136">
        <v>44</v>
      </c>
      <c r="AH832" s="55">
        <v>21</v>
      </c>
      <c r="AI832" s="136">
        <v>150</v>
      </c>
      <c r="AJ832" s="116">
        <f>SUM(AQ832:AU832)</f>
        <v>5</v>
      </c>
      <c r="AK832" s="136" t="s">
        <v>76</v>
      </c>
      <c r="AL832" s="54" t="s">
        <v>76</v>
      </c>
      <c r="AM832" s="55" t="s">
        <v>76</v>
      </c>
      <c r="AN832" s="136" t="s">
        <v>74</v>
      </c>
      <c r="AO832" s="54" t="s">
        <v>74</v>
      </c>
      <c r="AP832" s="55" t="s">
        <v>74</v>
      </c>
      <c r="AQ832" s="142"/>
      <c r="AR832" s="62"/>
      <c r="AS832" s="62"/>
      <c r="AT832" s="62">
        <v>5</v>
      </c>
      <c r="AU832" s="64"/>
      <c r="AV832" s="83">
        <f t="shared" si="212"/>
        <v>0</v>
      </c>
      <c r="AW832" s="80"/>
      <c r="AX832" s="80"/>
      <c r="AY832" s="80"/>
      <c r="AZ832" s="80"/>
      <c r="BA832" s="80"/>
      <c r="BB832" s="80"/>
      <c r="BC832" s="80"/>
      <c r="BD832" s="80"/>
      <c r="BE832" s="81"/>
    </row>
    <row r="833" spans="1:57" s="414" customFormat="1" ht="34" customHeight="1" thickBot="1" x14ac:dyDescent="0.25">
      <c r="A833" s="640"/>
      <c r="B833" s="629"/>
      <c r="C833" s="632"/>
      <c r="D833" s="76" t="s">
        <v>79</v>
      </c>
      <c r="E833" s="635"/>
      <c r="F833" s="638"/>
      <c r="G833" s="148">
        <f t="shared" si="200"/>
        <v>0</v>
      </c>
      <c r="H833" s="155">
        <f t="shared" si="213"/>
        <v>0</v>
      </c>
      <c r="I833" s="156"/>
      <c r="J833" s="156"/>
      <c r="K833" s="156"/>
      <c r="L833" s="157"/>
      <c r="M833" s="85">
        <f t="shared" si="201"/>
        <v>0</v>
      </c>
      <c r="N833" s="86"/>
      <c r="O833" s="86"/>
      <c r="P833" s="86"/>
      <c r="Q833" s="86"/>
      <c r="R833" s="125"/>
      <c r="S833" s="130"/>
      <c r="T833" s="87"/>
      <c r="U833" s="87"/>
      <c r="V833" s="87"/>
      <c r="W833" s="87"/>
      <c r="X833" s="126"/>
      <c r="Y833" s="129"/>
      <c r="Z833" s="124"/>
      <c r="AA833" s="136"/>
      <c r="AB833" s="54"/>
      <c r="AC833" s="54"/>
      <c r="AD833" s="54"/>
      <c r="AE833" s="54"/>
      <c r="AF833" s="55"/>
      <c r="AG833" s="139"/>
      <c r="AH833" s="140"/>
      <c r="AI833" s="137"/>
      <c r="AJ833" s="117">
        <f>SUM(AQ833:AU833)</f>
        <v>0</v>
      </c>
      <c r="AK833" s="137" t="s">
        <v>74</v>
      </c>
      <c r="AL833" s="90" t="s">
        <v>74</v>
      </c>
      <c r="AM833" s="138" t="s">
        <v>74</v>
      </c>
      <c r="AN833" s="137" t="s">
        <v>74</v>
      </c>
      <c r="AO833" s="90" t="s">
        <v>76</v>
      </c>
      <c r="AP833" s="138" t="s">
        <v>76</v>
      </c>
      <c r="AQ833" s="89"/>
      <c r="AR833" s="90"/>
      <c r="AS833" s="90"/>
      <c r="AT833" s="90"/>
      <c r="AU833" s="91"/>
      <c r="AV833" s="92">
        <f t="shared" si="212"/>
        <v>0</v>
      </c>
      <c r="AW833" s="87"/>
      <c r="AX833" s="87"/>
      <c r="AY833" s="87"/>
      <c r="AZ833" s="87"/>
      <c r="BA833" s="87"/>
      <c r="BB833" s="87"/>
      <c r="BC833" s="87"/>
      <c r="BD833" s="87"/>
      <c r="BE833" s="88"/>
    </row>
    <row r="834" spans="1:57" s="414" customFormat="1" ht="34" customHeight="1" x14ac:dyDescent="0.2">
      <c r="A834" s="640"/>
      <c r="B834" s="623" t="s">
        <v>383</v>
      </c>
      <c r="C834" s="630" t="s">
        <v>384</v>
      </c>
      <c r="D834" s="72" t="s">
        <v>73</v>
      </c>
      <c r="E834" s="633">
        <v>2</v>
      </c>
      <c r="F834" s="636">
        <f>E834-SUM(M834:M838)</f>
        <v>-2</v>
      </c>
      <c r="G834" s="146">
        <f t="shared" si="200"/>
        <v>0</v>
      </c>
      <c r="H834" s="151">
        <f>SUM(I834:L834)</f>
        <v>0</v>
      </c>
      <c r="I834" s="152"/>
      <c r="J834" s="152"/>
      <c r="K834" s="152"/>
      <c r="L834" s="66"/>
      <c r="M834" s="149">
        <f t="shared" si="201"/>
        <v>0</v>
      </c>
      <c r="N834" s="121"/>
      <c r="O834" s="121"/>
      <c r="P834" s="121"/>
      <c r="Q834" s="121"/>
      <c r="R834" s="122"/>
      <c r="S834" s="128"/>
      <c r="T834" s="121"/>
      <c r="U834" s="121"/>
      <c r="V834" s="77"/>
      <c r="W834" s="121"/>
      <c r="X834" s="122"/>
      <c r="Y834" s="128"/>
      <c r="Z834" s="122"/>
      <c r="AA834" s="70"/>
      <c r="AB834" s="77"/>
      <c r="AC834" s="77"/>
      <c r="AD834" s="77"/>
      <c r="AE834" s="77"/>
      <c r="AF834" s="71"/>
      <c r="AG834" s="70"/>
      <c r="AH834" s="71"/>
      <c r="AI834" s="70"/>
      <c r="AJ834" s="115">
        <f>SUM(AN834:AP834)</f>
        <v>0</v>
      </c>
      <c r="AK834" s="70" t="s">
        <v>74</v>
      </c>
      <c r="AL834" s="77" t="s">
        <v>74</v>
      </c>
      <c r="AM834" s="71" t="s">
        <v>74</v>
      </c>
      <c r="AN834" s="70"/>
      <c r="AO834" s="77"/>
      <c r="AP834" s="71"/>
      <c r="AQ834" s="67" t="s">
        <v>74</v>
      </c>
      <c r="AR834" s="68" t="s">
        <v>74</v>
      </c>
      <c r="AS834" s="68" t="s">
        <v>74</v>
      </c>
      <c r="AT834" s="68" t="s">
        <v>74</v>
      </c>
      <c r="AU834" s="69" t="s">
        <v>74</v>
      </c>
      <c r="AV834" s="103">
        <f>SUM(AW834:BE834)</f>
        <v>0</v>
      </c>
      <c r="AW834" s="93"/>
      <c r="AX834" s="93"/>
      <c r="AY834" s="93"/>
      <c r="AZ834" s="93"/>
      <c r="BA834" s="93"/>
      <c r="BB834" s="93"/>
      <c r="BC834" s="93"/>
      <c r="BD834" s="93"/>
      <c r="BE834" s="78"/>
    </row>
    <row r="835" spans="1:57" s="414" customFormat="1" ht="34" customHeight="1" x14ac:dyDescent="0.2">
      <c r="A835" s="640"/>
      <c r="B835" s="624"/>
      <c r="C835" s="631"/>
      <c r="D835" s="73" t="s">
        <v>75</v>
      </c>
      <c r="E835" s="634"/>
      <c r="F835" s="637"/>
      <c r="G835" s="147">
        <f t="shared" si="200"/>
        <v>0</v>
      </c>
      <c r="H835" s="153">
        <f>SUM(I835:L835)</f>
        <v>0</v>
      </c>
      <c r="I835" s="150"/>
      <c r="J835" s="150"/>
      <c r="K835" s="150"/>
      <c r="L835" s="154"/>
      <c r="M835" s="79">
        <f t="shared" si="201"/>
        <v>0</v>
      </c>
      <c r="N835" s="80"/>
      <c r="O835" s="80"/>
      <c r="P835" s="80"/>
      <c r="Q835" s="80"/>
      <c r="R835" s="124"/>
      <c r="S835" s="129"/>
      <c r="T835" s="54"/>
      <c r="U835" s="54"/>
      <c r="V835" s="80"/>
      <c r="W835" s="80"/>
      <c r="X835" s="124"/>
      <c r="Y835" s="131"/>
      <c r="Z835" s="127"/>
      <c r="AA835" s="134"/>
      <c r="AB835" s="56"/>
      <c r="AC835" s="56"/>
      <c r="AD835" s="56"/>
      <c r="AE835" s="56"/>
      <c r="AF835" s="135"/>
      <c r="AG835" s="136"/>
      <c r="AH835" s="55"/>
      <c r="AI835" s="136"/>
      <c r="AJ835" s="116">
        <f>SUM(AN835:AP835)</f>
        <v>0</v>
      </c>
      <c r="AK835" s="136" t="s">
        <v>76</v>
      </c>
      <c r="AL835" s="54" t="s">
        <v>76</v>
      </c>
      <c r="AM835" s="55" t="s">
        <v>76</v>
      </c>
      <c r="AN835" s="136"/>
      <c r="AO835" s="54"/>
      <c r="AP835" s="55"/>
      <c r="AQ835" s="82" t="s">
        <v>74</v>
      </c>
      <c r="AR835" s="54" t="s">
        <v>74</v>
      </c>
      <c r="AS835" s="54" t="s">
        <v>74</v>
      </c>
      <c r="AT835" s="54" t="s">
        <v>74</v>
      </c>
      <c r="AU835" s="58" t="s">
        <v>74</v>
      </c>
      <c r="AV835" s="83">
        <f>SUM(AW835:BE835)</f>
        <v>0</v>
      </c>
      <c r="AW835" s="80"/>
      <c r="AX835" s="80"/>
      <c r="AY835" s="80"/>
      <c r="AZ835" s="80"/>
      <c r="BA835" s="80"/>
      <c r="BB835" s="80"/>
      <c r="BC835" s="80"/>
      <c r="BD835" s="80"/>
      <c r="BE835" s="81"/>
    </row>
    <row r="836" spans="1:57" s="414" customFormat="1" ht="34" customHeight="1" x14ac:dyDescent="0.2">
      <c r="A836" s="640"/>
      <c r="B836" s="624"/>
      <c r="C836" s="631"/>
      <c r="D836" s="73" t="s">
        <v>77</v>
      </c>
      <c r="E836" s="634"/>
      <c r="F836" s="637"/>
      <c r="G836" s="147">
        <f t="shared" si="200"/>
        <v>0</v>
      </c>
      <c r="H836" s="153">
        <f>SUM(I836:L836)</f>
        <v>0</v>
      </c>
      <c r="I836" s="150"/>
      <c r="J836" s="150"/>
      <c r="K836" s="150"/>
      <c r="L836" s="154"/>
      <c r="M836" s="79">
        <f t="shared" si="201"/>
        <v>0</v>
      </c>
      <c r="N836" s="80"/>
      <c r="O836" s="80"/>
      <c r="P836" s="80"/>
      <c r="Q836" s="84"/>
      <c r="R836" s="124"/>
      <c r="S836" s="129"/>
      <c r="T836" s="80"/>
      <c r="U836" s="80"/>
      <c r="V836" s="80"/>
      <c r="W836" s="80"/>
      <c r="X836" s="124"/>
      <c r="Y836" s="131"/>
      <c r="Z836" s="127"/>
      <c r="AA836" s="134"/>
      <c r="AB836" s="56"/>
      <c r="AC836" s="56"/>
      <c r="AD836" s="56"/>
      <c r="AE836" s="56"/>
      <c r="AF836" s="135"/>
      <c r="AG836" s="136"/>
      <c r="AH836" s="55"/>
      <c r="AI836" s="136"/>
      <c r="AJ836" s="116">
        <f>SUM(AK836:AM836)</f>
        <v>0</v>
      </c>
      <c r="AK836" s="136"/>
      <c r="AL836" s="54"/>
      <c r="AM836" s="55"/>
      <c r="AN836" s="136" t="s">
        <v>74</v>
      </c>
      <c r="AO836" s="54" t="s">
        <v>74</v>
      </c>
      <c r="AP836" s="55" t="s">
        <v>74</v>
      </c>
      <c r="AQ836" s="82" t="s">
        <v>74</v>
      </c>
      <c r="AR836" s="54" t="s">
        <v>74</v>
      </c>
      <c r="AS836" s="54" t="s">
        <v>74</v>
      </c>
      <c r="AT836" s="54" t="s">
        <v>74</v>
      </c>
      <c r="AU836" s="58" t="s">
        <v>74</v>
      </c>
      <c r="AV836" s="83">
        <f>SUM(AW836:BE836)</f>
        <v>0</v>
      </c>
      <c r="AW836" s="80"/>
      <c r="AX836" s="80"/>
      <c r="AY836" s="80"/>
      <c r="AZ836" s="80"/>
      <c r="BA836" s="80"/>
      <c r="BB836" s="80"/>
      <c r="BC836" s="80"/>
      <c r="BD836" s="80"/>
      <c r="BE836" s="81"/>
    </row>
    <row r="837" spans="1:57" s="414" customFormat="1" ht="34" customHeight="1" x14ac:dyDescent="0.2">
      <c r="A837" s="640"/>
      <c r="B837" s="624"/>
      <c r="C837" s="631"/>
      <c r="D837" s="73" t="s">
        <v>78</v>
      </c>
      <c r="E837" s="634"/>
      <c r="F837" s="637"/>
      <c r="G837" s="147">
        <f t="shared" si="200"/>
        <v>4</v>
      </c>
      <c r="H837" s="153">
        <f>SUM(I837:L837)</f>
        <v>0</v>
      </c>
      <c r="I837" s="150"/>
      <c r="J837" s="150"/>
      <c r="K837" s="150"/>
      <c r="L837" s="154"/>
      <c r="M837" s="79">
        <f t="shared" si="201"/>
        <v>4</v>
      </c>
      <c r="N837" s="80"/>
      <c r="O837" s="80"/>
      <c r="P837" s="80"/>
      <c r="Q837" s="80"/>
      <c r="R837" s="124">
        <v>4</v>
      </c>
      <c r="S837" s="129"/>
      <c r="T837" s="80"/>
      <c r="U837" s="80"/>
      <c r="V837" s="80">
        <v>4</v>
      </c>
      <c r="W837" s="80"/>
      <c r="X837" s="124"/>
      <c r="Y837" s="131">
        <v>3</v>
      </c>
      <c r="Z837" s="127">
        <v>1</v>
      </c>
      <c r="AA837" s="134"/>
      <c r="AB837" s="56">
        <v>1</v>
      </c>
      <c r="AC837" s="56">
        <v>1</v>
      </c>
      <c r="AD837" s="56"/>
      <c r="AE837" s="56">
        <v>4</v>
      </c>
      <c r="AF837" s="135"/>
      <c r="AG837" s="136">
        <v>37</v>
      </c>
      <c r="AH837" s="55">
        <v>16</v>
      </c>
      <c r="AI837" s="136">
        <v>69</v>
      </c>
      <c r="AJ837" s="116">
        <f>SUM(AQ837:AU837)</f>
        <v>4</v>
      </c>
      <c r="AK837" s="136" t="s">
        <v>76</v>
      </c>
      <c r="AL837" s="54" t="s">
        <v>76</v>
      </c>
      <c r="AM837" s="55" t="s">
        <v>76</v>
      </c>
      <c r="AN837" s="136" t="s">
        <v>74</v>
      </c>
      <c r="AO837" s="54" t="s">
        <v>74</v>
      </c>
      <c r="AP837" s="55" t="s">
        <v>74</v>
      </c>
      <c r="AQ837" s="142">
        <v>1</v>
      </c>
      <c r="AR837" s="62">
        <v>2</v>
      </c>
      <c r="AS837" s="62">
        <v>1</v>
      </c>
      <c r="AT837" s="62"/>
      <c r="AU837" s="64"/>
      <c r="AV837" s="83">
        <f>SUM(AW837:BE837)</f>
        <v>0</v>
      </c>
      <c r="AW837" s="80"/>
      <c r="AX837" s="80"/>
      <c r="AY837" s="80"/>
      <c r="AZ837" s="80"/>
      <c r="BA837" s="80"/>
      <c r="BB837" s="80"/>
      <c r="BC837" s="80"/>
      <c r="BD837" s="80"/>
      <c r="BE837" s="81"/>
    </row>
    <row r="838" spans="1:57" s="414" customFormat="1" ht="34" customHeight="1" thickBot="1" x14ac:dyDescent="0.25">
      <c r="A838" s="640"/>
      <c r="B838" s="629"/>
      <c r="C838" s="632"/>
      <c r="D838" s="76" t="s">
        <v>79</v>
      </c>
      <c r="E838" s="635"/>
      <c r="F838" s="638"/>
      <c r="G838" s="148">
        <f t="shared" si="200"/>
        <v>0</v>
      </c>
      <c r="H838" s="155">
        <f>SUM(I838:L838)</f>
        <v>0</v>
      </c>
      <c r="I838" s="156"/>
      <c r="J838" s="156"/>
      <c r="K838" s="156"/>
      <c r="L838" s="157"/>
      <c r="M838" s="85">
        <f t="shared" si="201"/>
        <v>0</v>
      </c>
      <c r="N838" s="86"/>
      <c r="O838" s="86"/>
      <c r="P838" s="86"/>
      <c r="Q838" s="86"/>
      <c r="R838" s="125"/>
      <c r="S838" s="130"/>
      <c r="T838" s="87"/>
      <c r="U838" s="87"/>
      <c r="V838" s="87"/>
      <c r="W838" s="87"/>
      <c r="X838" s="126"/>
      <c r="Y838" s="129"/>
      <c r="Z838" s="124"/>
      <c r="AA838" s="136"/>
      <c r="AB838" s="54"/>
      <c r="AC838" s="54"/>
      <c r="AD838" s="54"/>
      <c r="AE838" s="54"/>
      <c r="AF838" s="55"/>
      <c r="AG838" s="139"/>
      <c r="AH838" s="140"/>
      <c r="AI838" s="137"/>
      <c r="AJ838" s="117">
        <f>SUM(AQ838:AU838)</f>
        <v>0</v>
      </c>
      <c r="AK838" s="137" t="s">
        <v>74</v>
      </c>
      <c r="AL838" s="90" t="s">
        <v>74</v>
      </c>
      <c r="AM838" s="138" t="s">
        <v>74</v>
      </c>
      <c r="AN838" s="137" t="s">
        <v>74</v>
      </c>
      <c r="AO838" s="90" t="s">
        <v>76</v>
      </c>
      <c r="AP838" s="138" t="s">
        <v>76</v>
      </c>
      <c r="AQ838" s="89"/>
      <c r="AR838" s="90"/>
      <c r="AS838" s="90"/>
      <c r="AT838" s="90"/>
      <c r="AU838" s="91"/>
      <c r="AV838" s="92">
        <f>SUM(AW838:BE838)</f>
        <v>0</v>
      </c>
      <c r="AW838" s="87"/>
      <c r="AX838" s="87"/>
      <c r="AY838" s="87"/>
      <c r="AZ838" s="87"/>
      <c r="BA838" s="87"/>
      <c r="BB838" s="87"/>
      <c r="BC838" s="87"/>
      <c r="BD838" s="87"/>
      <c r="BE838" s="88"/>
    </row>
    <row r="839" spans="1:57" s="414" customFormat="1" ht="34" customHeight="1" x14ac:dyDescent="0.2">
      <c r="A839" s="640"/>
      <c r="B839" s="623" t="s">
        <v>385</v>
      </c>
      <c r="C839" s="630" t="s">
        <v>386</v>
      </c>
      <c r="D839" s="72" t="s">
        <v>73</v>
      </c>
      <c r="E839" s="633">
        <v>26</v>
      </c>
      <c r="F839" s="636">
        <f>E839-SUM(M839:M843)</f>
        <v>0</v>
      </c>
      <c r="G839" s="146">
        <f t="shared" si="200"/>
        <v>0</v>
      </c>
      <c r="H839" s="151">
        <f t="shared" ref="H839:H878" si="214">SUM(I839:L839)</f>
        <v>0</v>
      </c>
      <c r="I839" s="152"/>
      <c r="J839" s="152"/>
      <c r="K839" s="152"/>
      <c r="L839" s="66"/>
      <c r="M839" s="149">
        <f t="shared" si="201"/>
        <v>0</v>
      </c>
      <c r="N839" s="121"/>
      <c r="O839" s="121"/>
      <c r="P839" s="121"/>
      <c r="Q839" s="121"/>
      <c r="R839" s="122"/>
      <c r="S839" s="128"/>
      <c r="T839" s="121"/>
      <c r="U839" s="121"/>
      <c r="V839" s="77"/>
      <c r="W839" s="121"/>
      <c r="X839" s="122"/>
      <c r="Y839" s="128"/>
      <c r="Z839" s="122"/>
      <c r="AA839" s="70"/>
      <c r="AB839" s="77"/>
      <c r="AC839" s="77"/>
      <c r="AD839" s="77"/>
      <c r="AE839" s="77"/>
      <c r="AF839" s="71"/>
      <c r="AG839" s="70"/>
      <c r="AH839" s="71"/>
      <c r="AI839" s="70"/>
      <c r="AJ839" s="115">
        <f>SUM(AN839:AP839)</f>
        <v>0</v>
      </c>
      <c r="AK839" s="70" t="s">
        <v>74</v>
      </c>
      <c r="AL839" s="77" t="s">
        <v>74</v>
      </c>
      <c r="AM839" s="71" t="s">
        <v>74</v>
      </c>
      <c r="AN839" s="70"/>
      <c r="AO839" s="77"/>
      <c r="AP839" s="71"/>
      <c r="AQ839" s="67" t="s">
        <v>74</v>
      </c>
      <c r="AR839" s="68" t="s">
        <v>74</v>
      </c>
      <c r="AS839" s="68" t="s">
        <v>74</v>
      </c>
      <c r="AT839" s="68" t="s">
        <v>74</v>
      </c>
      <c r="AU839" s="69" t="s">
        <v>74</v>
      </c>
      <c r="AV839" s="103">
        <f t="shared" ref="AV839:AV868" si="215">SUM(AW839:BE839)</f>
        <v>0</v>
      </c>
      <c r="AW839" s="93"/>
      <c r="AX839" s="93"/>
      <c r="AY839" s="93"/>
      <c r="AZ839" s="93"/>
      <c r="BA839" s="93"/>
      <c r="BB839" s="93"/>
      <c r="BC839" s="93"/>
      <c r="BD839" s="93"/>
      <c r="BE839" s="78"/>
    </row>
    <row r="840" spans="1:57" s="414" customFormat="1" ht="34" customHeight="1" x14ac:dyDescent="0.2">
      <c r="A840" s="640"/>
      <c r="B840" s="624"/>
      <c r="C840" s="631"/>
      <c r="D840" s="73" t="s">
        <v>75</v>
      </c>
      <c r="E840" s="634"/>
      <c r="F840" s="637"/>
      <c r="G840" s="147">
        <f t="shared" si="200"/>
        <v>0</v>
      </c>
      <c r="H840" s="153">
        <f t="shared" si="214"/>
        <v>0</v>
      </c>
      <c r="I840" s="150"/>
      <c r="J840" s="150"/>
      <c r="K840" s="150"/>
      <c r="L840" s="154"/>
      <c r="M840" s="79">
        <f t="shared" si="201"/>
        <v>0</v>
      </c>
      <c r="N840" s="80"/>
      <c r="O840" s="80"/>
      <c r="P840" s="80"/>
      <c r="Q840" s="80"/>
      <c r="R840" s="124"/>
      <c r="S840" s="129"/>
      <c r="T840" s="54"/>
      <c r="U840" s="54"/>
      <c r="V840" s="80"/>
      <c r="W840" s="80"/>
      <c r="X840" s="124"/>
      <c r="Y840" s="131"/>
      <c r="Z840" s="127"/>
      <c r="AA840" s="134"/>
      <c r="AB840" s="56"/>
      <c r="AC840" s="56"/>
      <c r="AD840" s="56"/>
      <c r="AE840" s="56"/>
      <c r="AF840" s="135"/>
      <c r="AG840" s="136"/>
      <c r="AH840" s="55"/>
      <c r="AI840" s="136"/>
      <c r="AJ840" s="116">
        <f>SUM(AN840:AP840)</f>
        <v>0</v>
      </c>
      <c r="AK840" s="136" t="s">
        <v>76</v>
      </c>
      <c r="AL840" s="54" t="s">
        <v>76</v>
      </c>
      <c r="AM840" s="55" t="s">
        <v>76</v>
      </c>
      <c r="AN840" s="136"/>
      <c r="AO840" s="54"/>
      <c r="AP840" s="55"/>
      <c r="AQ840" s="82" t="s">
        <v>74</v>
      </c>
      <c r="AR840" s="54" t="s">
        <v>74</v>
      </c>
      <c r="AS840" s="54" t="s">
        <v>74</v>
      </c>
      <c r="AT840" s="54" t="s">
        <v>74</v>
      </c>
      <c r="AU840" s="58" t="s">
        <v>74</v>
      </c>
      <c r="AV840" s="83">
        <f t="shared" si="215"/>
        <v>0</v>
      </c>
      <c r="AW840" s="80"/>
      <c r="AX840" s="80"/>
      <c r="AY840" s="80"/>
      <c r="AZ840" s="80"/>
      <c r="BA840" s="80"/>
      <c r="BB840" s="80"/>
      <c r="BC840" s="80"/>
      <c r="BD840" s="80"/>
      <c r="BE840" s="81"/>
    </row>
    <row r="841" spans="1:57" s="414" customFormat="1" ht="34" customHeight="1" x14ac:dyDescent="0.2">
      <c r="A841" s="640"/>
      <c r="B841" s="624"/>
      <c r="C841" s="631"/>
      <c r="D841" s="73" t="s">
        <v>77</v>
      </c>
      <c r="E841" s="634"/>
      <c r="F841" s="637"/>
      <c r="G841" s="147">
        <f t="shared" si="200"/>
        <v>0</v>
      </c>
      <c r="H841" s="153">
        <f t="shared" si="214"/>
        <v>0</v>
      </c>
      <c r="I841" s="150"/>
      <c r="J841" s="150"/>
      <c r="K841" s="150"/>
      <c r="L841" s="154"/>
      <c r="M841" s="79">
        <f t="shared" si="201"/>
        <v>0</v>
      </c>
      <c r="N841" s="80"/>
      <c r="O841" s="80"/>
      <c r="P841" s="80"/>
      <c r="Q841" s="84"/>
      <c r="R841" s="124"/>
      <c r="S841" s="129"/>
      <c r="T841" s="80"/>
      <c r="U841" s="80"/>
      <c r="V841" s="80"/>
      <c r="W841" s="80"/>
      <c r="X841" s="124"/>
      <c r="Y841" s="131"/>
      <c r="Z841" s="127"/>
      <c r="AA841" s="134"/>
      <c r="AB841" s="56"/>
      <c r="AC841" s="56"/>
      <c r="AD841" s="56"/>
      <c r="AE841" s="56"/>
      <c r="AF841" s="135"/>
      <c r="AG841" s="136"/>
      <c r="AH841" s="55"/>
      <c r="AI841" s="136"/>
      <c r="AJ841" s="116">
        <f>SUM(AK841:AM841)</f>
        <v>0</v>
      </c>
      <c r="AK841" s="136"/>
      <c r="AL841" s="54"/>
      <c r="AM841" s="55"/>
      <c r="AN841" s="136" t="s">
        <v>74</v>
      </c>
      <c r="AO841" s="54" t="s">
        <v>74</v>
      </c>
      <c r="AP841" s="55" t="s">
        <v>74</v>
      </c>
      <c r="AQ841" s="82" t="s">
        <v>74</v>
      </c>
      <c r="AR841" s="54" t="s">
        <v>74</v>
      </c>
      <c r="AS841" s="54" t="s">
        <v>74</v>
      </c>
      <c r="AT841" s="54" t="s">
        <v>74</v>
      </c>
      <c r="AU841" s="58" t="s">
        <v>74</v>
      </c>
      <c r="AV841" s="83">
        <f t="shared" si="215"/>
        <v>0</v>
      </c>
      <c r="AW841" s="80"/>
      <c r="AX841" s="80"/>
      <c r="AY841" s="80"/>
      <c r="AZ841" s="80"/>
      <c r="BA841" s="80"/>
      <c r="BB841" s="80"/>
      <c r="BC841" s="80"/>
      <c r="BD841" s="80"/>
      <c r="BE841" s="81"/>
    </row>
    <row r="842" spans="1:57" s="414" customFormat="1" ht="34" customHeight="1" x14ac:dyDescent="0.2">
      <c r="A842" s="640"/>
      <c r="B842" s="624"/>
      <c r="C842" s="631"/>
      <c r="D842" s="73" t="s">
        <v>78</v>
      </c>
      <c r="E842" s="634"/>
      <c r="F842" s="637"/>
      <c r="G842" s="147">
        <f t="shared" ref="G842:G905" si="216">SUM(M842,AV842)</f>
        <v>28</v>
      </c>
      <c r="H842" s="153">
        <f t="shared" si="214"/>
        <v>1</v>
      </c>
      <c r="I842" s="150">
        <v>1</v>
      </c>
      <c r="J842" s="150"/>
      <c r="K842" s="150"/>
      <c r="L842" s="154"/>
      <c r="M842" s="79">
        <f t="shared" ref="M842:M905" si="217">IF(AND(SUM(N842:R842)=SUM(Y842:Z842),SUM(S842:X842)=SUM(Y842:Z842)),SUM(N842:R842),"ПЕРЕВІРТЕ ПРАВИЛЬНІСТЬ ДАНИХ")</f>
        <v>26</v>
      </c>
      <c r="N842" s="80"/>
      <c r="O842" s="80"/>
      <c r="P842" s="80"/>
      <c r="Q842" s="80"/>
      <c r="R842" s="124">
        <v>26</v>
      </c>
      <c r="S842" s="129">
        <v>2</v>
      </c>
      <c r="T842" s="80"/>
      <c r="U842" s="80"/>
      <c r="V842" s="80">
        <v>24</v>
      </c>
      <c r="W842" s="80"/>
      <c r="X842" s="124"/>
      <c r="Y842" s="131">
        <v>24</v>
      </c>
      <c r="Z842" s="127">
        <v>2</v>
      </c>
      <c r="AA842" s="134"/>
      <c r="AB842" s="56">
        <v>4</v>
      </c>
      <c r="AC842" s="56">
        <v>3</v>
      </c>
      <c r="AD842" s="56">
        <v>2</v>
      </c>
      <c r="AE842" s="56">
        <v>10</v>
      </c>
      <c r="AF842" s="135">
        <v>5</v>
      </c>
      <c r="AG842" s="136">
        <v>41.9</v>
      </c>
      <c r="AH842" s="55">
        <v>22</v>
      </c>
      <c r="AI842" s="136">
        <v>93.3</v>
      </c>
      <c r="AJ842" s="116">
        <f>SUM(AQ842:AU842)</f>
        <v>26</v>
      </c>
      <c r="AK842" s="136" t="s">
        <v>76</v>
      </c>
      <c r="AL842" s="54" t="s">
        <v>76</v>
      </c>
      <c r="AM842" s="55" t="s">
        <v>76</v>
      </c>
      <c r="AN842" s="136" t="s">
        <v>74</v>
      </c>
      <c r="AO842" s="54" t="s">
        <v>74</v>
      </c>
      <c r="AP842" s="55" t="s">
        <v>74</v>
      </c>
      <c r="AQ842" s="142">
        <v>1</v>
      </c>
      <c r="AR842" s="62">
        <v>6</v>
      </c>
      <c r="AS842" s="62">
        <v>19</v>
      </c>
      <c r="AT842" s="62"/>
      <c r="AU842" s="64"/>
      <c r="AV842" s="83">
        <f t="shared" si="215"/>
        <v>2</v>
      </c>
      <c r="AW842" s="80"/>
      <c r="AX842" s="80"/>
      <c r="AY842" s="80">
        <v>2</v>
      </c>
      <c r="AZ842" s="80"/>
      <c r="BA842" s="80"/>
      <c r="BB842" s="80"/>
      <c r="BC842" s="80"/>
      <c r="BD842" s="80"/>
      <c r="BE842" s="81"/>
    </row>
    <row r="843" spans="1:57" s="414" customFormat="1" ht="34" customHeight="1" thickBot="1" x14ac:dyDescent="0.25">
      <c r="A843" s="640"/>
      <c r="B843" s="629"/>
      <c r="C843" s="632"/>
      <c r="D843" s="76" t="s">
        <v>79</v>
      </c>
      <c r="E843" s="635"/>
      <c r="F843" s="638"/>
      <c r="G843" s="148">
        <f t="shared" si="216"/>
        <v>0</v>
      </c>
      <c r="H843" s="155">
        <f t="shared" si="214"/>
        <v>0</v>
      </c>
      <c r="I843" s="156"/>
      <c r="J843" s="156"/>
      <c r="K843" s="156"/>
      <c r="L843" s="157"/>
      <c r="M843" s="85">
        <f t="shared" si="217"/>
        <v>0</v>
      </c>
      <c r="N843" s="86"/>
      <c r="O843" s="86"/>
      <c r="P843" s="86"/>
      <c r="Q843" s="86"/>
      <c r="R843" s="125"/>
      <c r="S843" s="130"/>
      <c r="T843" s="87"/>
      <c r="U843" s="87"/>
      <c r="V843" s="87"/>
      <c r="W843" s="87"/>
      <c r="X843" s="126"/>
      <c r="Y843" s="129"/>
      <c r="Z843" s="124"/>
      <c r="AA843" s="136"/>
      <c r="AB843" s="54"/>
      <c r="AC843" s="54"/>
      <c r="AD843" s="54"/>
      <c r="AE843" s="54"/>
      <c r="AF843" s="55"/>
      <c r="AG843" s="139"/>
      <c r="AH843" s="140"/>
      <c r="AI843" s="137"/>
      <c r="AJ843" s="117">
        <f>SUM(AQ843:AU843)</f>
        <v>0</v>
      </c>
      <c r="AK843" s="137" t="s">
        <v>74</v>
      </c>
      <c r="AL843" s="90" t="s">
        <v>74</v>
      </c>
      <c r="AM843" s="138" t="s">
        <v>74</v>
      </c>
      <c r="AN843" s="137" t="s">
        <v>74</v>
      </c>
      <c r="AO843" s="90" t="s">
        <v>76</v>
      </c>
      <c r="AP843" s="138" t="s">
        <v>76</v>
      </c>
      <c r="AQ843" s="89"/>
      <c r="AR843" s="90"/>
      <c r="AS843" s="90"/>
      <c r="AT843" s="90"/>
      <c r="AU843" s="91"/>
      <c r="AV843" s="92">
        <f t="shared" si="215"/>
        <v>0</v>
      </c>
      <c r="AW843" s="87"/>
      <c r="AX843" s="87"/>
      <c r="AY843" s="87"/>
      <c r="AZ843" s="87"/>
      <c r="BA843" s="87"/>
      <c r="BB843" s="87"/>
      <c r="BC843" s="87"/>
      <c r="BD843" s="87"/>
      <c r="BE843" s="88"/>
    </row>
    <row r="844" spans="1:57" s="414" customFormat="1" ht="34" customHeight="1" x14ac:dyDescent="0.2">
      <c r="A844" s="640"/>
      <c r="B844" s="623" t="s">
        <v>387</v>
      </c>
      <c r="C844" s="630" t="s">
        <v>388</v>
      </c>
      <c r="D844" s="72" t="s">
        <v>73</v>
      </c>
      <c r="E844" s="633">
        <v>35</v>
      </c>
      <c r="F844" s="636">
        <f>E844-SUM(M844:M848)</f>
        <v>17</v>
      </c>
      <c r="G844" s="146">
        <f t="shared" si="216"/>
        <v>0</v>
      </c>
      <c r="H844" s="151">
        <f t="shared" si="214"/>
        <v>0</v>
      </c>
      <c r="I844" s="152"/>
      <c r="J844" s="152"/>
      <c r="K844" s="152"/>
      <c r="L844" s="66"/>
      <c r="M844" s="149">
        <f t="shared" si="217"/>
        <v>0</v>
      </c>
      <c r="N844" s="121"/>
      <c r="O844" s="121"/>
      <c r="P844" s="121"/>
      <c r="Q844" s="121"/>
      <c r="R844" s="122"/>
      <c r="S844" s="128"/>
      <c r="T844" s="121"/>
      <c r="U844" s="121"/>
      <c r="V844" s="77"/>
      <c r="W844" s="121"/>
      <c r="X844" s="122"/>
      <c r="Y844" s="128"/>
      <c r="Z844" s="122"/>
      <c r="AA844" s="70"/>
      <c r="AB844" s="77"/>
      <c r="AC844" s="77"/>
      <c r="AD844" s="77"/>
      <c r="AE844" s="77"/>
      <c r="AF844" s="71"/>
      <c r="AG844" s="70"/>
      <c r="AH844" s="71"/>
      <c r="AI844" s="70"/>
      <c r="AJ844" s="115">
        <f>SUM(AN844:AP844)</f>
        <v>0</v>
      </c>
      <c r="AK844" s="70" t="s">
        <v>74</v>
      </c>
      <c r="AL844" s="77" t="s">
        <v>74</v>
      </c>
      <c r="AM844" s="71" t="s">
        <v>74</v>
      </c>
      <c r="AN844" s="70"/>
      <c r="AO844" s="77"/>
      <c r="AP844" s="71"/>
      <c r="AQ844" s="67" t="s">
        <v>74</v>
      </c>
      <c r="AR844" s="68" t="s">
        <v>74</v>
      </c>
      <c r="AS844" s="68" t="s">
        <v>74</v>
      </c>
      <c r="AT844" s="68" t="s">
        <v>74</v>
      </c>
      <c r="AU844" s="69" t="s">
        <v>74</v>
      </c>
      <c r="AV844" s="103">
        <f t="shared" si="215"/>
        <v>0</v>
      </c>
      <c r="AW844" s="93"/>
      <c r="AX844" s="93"/>
      <c r="AY844" s="93"/>
      <c r="AZ844" s="93"/>
      <c r="BA844" s="93"/>
      <c r="BB844" s="93"/>
      <c r="BC844" s="93"/>
      <c r="BD844" s="93"/>
      <c r="BE844" s="78"/>
    </row>
    <row r="845" spans="1:57" s="414" customFormat="1" ht="34" customHeight="1" x14ac:dyDescent="0.2">
      <c r="A845" s="640"/>
      <c r="B845" s="624"/>
      <c r="C845" s="631"/>
      <c r="D845" s="73" t="s">
        <v>75</v>
      </c>
      <c r="E845" s="634"/>
      <c r="F845" s="637"/>
      <c r="G845" s="147">
        <f t="shared" si="216"/>
        <v>0</v>
      </c>
      <c r="H845" s="153">
        <f t="shared" si="214"/>
        <v>0</v>
      </c>
      <c r="I845" s="150"/>
      <c r="J845" s="150"/>
      <c r="K845" s="150"/>
      <c r="L845" s="154"/>
      <c r="M845" s="79">
        <f t="shared" si="217"/>
        <v>0</v>
      </c>
      <c r="N845" s="80"/>
      <c r="O845" s="80"/>
      <c r="P845" s="80"/>
      <c r="Q845" s="80"/>
      <c r="R845" s="124"/>
      <c r="S845" s="129"/>
      <c r="T845" s="54"/>
      <c r="U845" s="54"/>
      <c r="V845" s="80"/>
      <c r="W845" s="80"/>
      <c r="X845" s="124"/>
      <c r="Y845" s="131"/>
      <c r="Z845" s="127"/>
      <c r="AA845" s="134"/>
      <c r="AB845" s="56"/>
      <c r="AC845" s="56"/>
      <c r="AD845" s="56"/>
      <c r="AE845" s="56"/>
      <c r="AF845" s="135"/>
      <c r="AG845" s="136"/>
      <c r="AH845" s="55"/>
      <c r="AI845" s="136"/>
      <c r="AJ845" s="116">
        <f>SUM(AN845:AP845)</f>
        <v>0</v>
      </c>
      <c r="AK845" s="136" t="s">
        <v>76</v>
      </c>
      <c r="AL845" s="54" t="s">
        <v>76</v>
      </c>
      <c r="AM845" s="55" t="s">
        <v>76</v>
      </c>
      <c r="AN845" s="136"/>
      <c r="AO845" s="54"/>
      <c r="AP845" s="55"/>
      <c r="AQ845" s="82" t="s">
        <v>74</v>
      </c>
      <c r="AR845" s="54" t="s">
        <v>74</v>
      </c>
      <c r="AS845" s="54" t="s">
        <v>74</v>
      </c>
      <c r="AT845" s="54" t="s">
        <v>74</v>
      </c>
      <c r="AU845" s="58" t="s">
        <v>74</v>
      </c>
      <c r="AV845" s="83">
        <f t="shared" si="215"/>
        <v>0</v>
      </c>
      <c r="AW845" s="80"/>
      <c r="AX845" s="80"/>
      <c r="AY845" s="80"/>
      <c r="AZ845" s="80"/>
      <c r="BA845" s="80"/>
      <c r="BB845" s="80"/>
      <c r="BC845" s="80"/>
      <c r="BD845" s="80"/>
      <c r="BE845" s="81"/>
    </row>
    <row r="846" spans="1:57" s="414" customFormat="1" ht="34" customHeight="1" x14ac:dyDescent="0.2">
      <c r="A846" s="640"/>
      <c r="B846" s="624"/>
      <c r="C846" s="631"/>
      <c r="D846" s="73" t="s">
        <v>77</v>
      </c>
      <c r="E846" s="634"/>
      <c r="F846" s="637"/>
      <c r="G846" s="147">
        <f t="shared" si="216"/>
        <v>0</v>
      </c>
      <c r="H846" s="153">
        <f t="shared" si="214"/>
        <v>0</v>
      </c>
      <c r="I846" s="150"/>
      <c r="J846" s="150"/>
      <c r="K846" s="150"/>
      <c r="L846" s="154"/>
      <c r="M846" s="79">
        <f t="shared" si="217"/>
        <v>0</v>
      </c>
      <c r="N846" s="80"/>
      <c r="O846" s="80"/>
      <c r="P846" s="80"/>
      <c r="Q846" s="84"/>
      <c r="R846" s="124"/>
      <c r="S846" s="129"/>
      <c r="T846" s="80"/>
      <c r="U846" s="80"/>
      <c r="V846" s="80"/>
      <c r="W846" s="80"/>
      <c r="X846" s="124"/>
      <c r="Y846" s="131"/>
      <c r="Z846" s="127"/>
      <c r="AA846" s="134"/>
      <c r="AB846" s="56"/>
      <c r="AC846" s="56"/>
      <c r="AD846" s="56"/>
      <c r="AE846" s="56"/>
      <c r="AF846" s="135"/>
      <c r="AG846" s="136"/>
      <c r="AH846" s="55"/>
      <c r="AI846" s="136"/>
      <c r="AJ846" s="116">
        <f>SUM(AK846:AM846)</f>
        <v>0</v>
      </c>
      <c r="AK846" s="136"/>
      <c r="AL846" s="54"/>
      <c r="AM846" s="55"/>
      <c r="AN846" s="136" t="s">
        <v>74</v>
      </c>
      <c r="AO846" s="54" t="s">
        <v>74</v>
      </c>
      <c r="AP846" s="55" t="s">
        <v>74</v>
      </c>
      <c r="AQ846" s="82" t="s">
        <v>74</v>
      </c>
      <c r="AR846" s="54" t="s">
        <v>74</v>
      </c>
      <c r="AS846" s="54" t="s">
        <v>74</v>
      </c>
      <c r="AT846" s="54" t="s">
        <v>74</v>
      </c>
      <c r="AU846" s="58" t="s">
        <v>74</v>
      </c>
      <c r="AV846" s="83">
        <f t="shared" si="215"/>
        <v>0</v>
      </c>
      <c r="AW846" s="80"/>
      <c r="AX846" s="80"/>
      <c r="AY846" s="80"/>
      <c r="AZ846" s="80"/>
      <c r="BA846" s="80"/>
      <c r="BB846" s="80"/>
      <c r="BC846" s="80"/>
      <c r="BD846" s="80"/>
      <c r="BE846" s="81"/>
    </row>
    <row r="847" spans="1:57" s="414" customFormat="1" ht="34" customHeight="1" x14ac:dyDescent="0.2">
      <c r="A847" s="640"/>
      <c r="B847" s="624"/>
      <c r="C847" s="631"/>
      <c r="D847" s="73" t="s">
        <v>78</v>
      </c>
      <c r="E847" s="634"/>
      <c r="F847" s="637"/>
      <c r="G847" s="147">
        <f t="shared" si="216"/>
        <v>21</v>
      </c>
      <c r="H847" s="153">
        <f t="shared" si="214"/>
        <v>1</v>
      </c>
      <c r="I847" s="150">
        <v>1</v>
      </c>
      <c r="J847" s="150"/>
      <c r="K847" s="150"/>
      <c r="L847" s="154"/>
      <c r="M847" s="79">
        <f t="shared" si="217"/>
        <v>18</v>
      </c>
      <c r="N847" s="80"/>
      <c r="O847" s="80"/>
      <c r="P847" s="80"/>
      <c r="Q847" s="80"/>
      <c r="R847" s="124">
        <v>18</v>
      </c>
      <c r="S847" s="129">
        <v>7</v>
      </c>
      <c r="T847" s="80"/>
      <c r="U847" s="80"/>
      <c r="V847" s="80">
        <v>11</v>
      </c>
      <c r="W847" s="80"/>
      <c r="X847" s="124"/>
      <c r="Y847" s="131">
        <v>18</v>
      </c>
      <c r="Z847" s="127"/>
      <c r="AA847" s="134"/>
      <c r="AB847" s="56">
        <v>6</v>
      </c>
      <c r="AC847" s="56">
        <v>6</v>
      </c>
      <c r="AD847" s="56">
        <v>1</v>
      </c>
      <c r="AE847" s="56">
        <v>6</v>
      </c>
      <c r="AF847" s="135"/>
      <c r="AG847" s="136">
        <v>42</v>
      </c>
      <c r="AH847" s="55">
        <v>24</v>
      </c>
      <c r="AI847" s="136">
        <v>75</v>
      </c>
      <c r="AJ847" s="116">
        <f>SUM(AQ847:AU847)</f>
        <v>20</v>
      </c>
      <c r="AK847" s="136" t="s">
        <v>76</v>
      </c>
      <c r="AL847" s="54" t="s">
        <v>76</v>
      </c>
      <c r="AM847" s="55" t="s">
        <v>76</v>
      </c>
      <c r="AN847" s="136" t="s">
        <v>74</v>
      </c>
      <c r="AO847" s="54" t="s">
        <v>74</v>
      </c>
      <c r="AP847" s="55" t="s">
        <v>74</v>
      </c>
      <c r="AQ847" s="142">
        <v>1</v>
      </c>
      <c r="AR847" s="62">
        <v>16</v>
      </c>
      <c r="AS847" s="62">
        <v>3</v>
      </c>
      <c r="AT847" s="62"/>
      <c r="AU847" s="64"/>
      <c r="AV847" s="83">
        <f t="shared" si="215"/>
        <v>3</v>
      </c>
      <c r="AW847" s="80"/>
      <c r="AX847" s="80"/>
      <c r="AY847" s="80">
        <v>2</v>
      </c>
      <c r="AZ847" s="80"/>
      <c r="BA847" s="80"/>
      <c r="BB847" s="80"/>
      <c r="BC847" s="80">
        <v>1</v>
      </c>
      <c r="BD847" s="80"/>
      <c r="BE847" s="81"/>
    </row>
    <row r="848" spans="1:57" s="414" customFormat="1" ht="34" customHeight="1" thickBot="1" x14ac:dyDescent="0.25">
      <c r="A848" s="640"/>
      <c r="B848" s="629"/>
      <c r="C848" s="632"/>
      <c r="D848" s="76" t="s">
        <v>79</v>
      </c>
      <c r="E848" s="635"/>
      <c r="F848" s="638"/>
      <c r="G848" s="148">
        <f t="shared" si="216"/>
        <v>0</v>
      </c>
      <c r="H848" s="155">
        <f t="shared" si="214"/>
        <v>0</v>
      </c>
      <c r="I848" s="156"/>
      <c r="J848" s="156"/>
      <c r="K848" s="156"/>
      <c r="L848" s="157"/>
      <c r="M848" s="85">
        <f t="shared" si="217"/>
        <v>0</v>
      </c>
      <c r="N848" s="86"/>
      <c r="O848" s="86"/>
      <c r="P848" s="86"/>
      <c r="Q848" s="86"/>
      <c r="R848" s="125"/>
      <c r="S848" s="130"/>
      <c r="T848" s="87"/>
      <c r="U848" s="87"/>
      <c r="V848" s="87"/>
      <c r="W848" s="87"/>
      <c r="X848" s="126"/>
      <c r="Y848" s="129"/>
      <c r="Z848" s="124"/>
      <c r="AA848" s="136"/>
      <c r="AB848" s="54"/>
      <c r="AC848" s="54"/>
      <c r="AD848" s="54"/>
      <c r="AE848" s="54"/>
      <c r="AF848" s="55"/>
      <c r="AG848" s="139"/>
      <c r="AH848" s="140"/>
      <c r="AI848" s="137"/>
      <c r="AJ848" s="117">
        <f>SUM(AQ848:AU848)</f>
        <v>0</v>
      </c>
      <c r="AK848" s="137" t="s">
        <v>74</v>
      </c>
      <c r="AL848" s="90" t="s">
        <v>74</v>
      </c>
      <c r="AM848" s="138" t="s">
        <v>74</v>
      </c>
      <c r="AN848" s="137" t="s">
        <v>74</v>
      </c>
      <c r="AO848" s="90" t="s">
        <v>76</v>
      </c>
      <c r="AP848" s="138" t="s">
        <v>76</v>
      </c>
      <c r="AQ848" s="89"/>
      <c r="AR848" s="90"/>
      <c r="AS848" s="90"/>
      <c r="AT848" s="90"/>
      <c r="AU848" s="91"/>
      <c r="AV848" s="92">
        <f t="shared" si="215"/>
        <v>0</v>
      </c>
      <c r="AW848" s="87"/>
      <c r="AX848" s="87"/>
      <c r="AY848" s="87"/>
      <c r="AZ848" s="87"/>
      <c r="BA848" s="87"/>
      <c r="BB848" s="87"/>
      <c r="BC848" s="87"/>
      <c r="BD848" s="87"/>
      <c r="BE848" s="88"/>
    </row>
    <row r="849" spans="1:57" s="414" customFormat="1" ht="34" customHeight="1" x14ac:dyDescent="0.2">
      <c r="A849" s="640"/>
      <c r="B849" s="623" t="s">
        <v>389</v>
      </c>
      <c r="C849" s="630" t="s">
        <v>390</v>
      </c>
      <c r="D849" s="72" t="s">
        <v>73</v>
      </c>
      <c r="E849" s="633">
        <v>5</v>
      </c>
      <c r="F849" s="636">
        <f>E849-SUM(M849:M853)</f>
        <v>0</v>
      </c>
      <c r="G849" s="146">
        <f t="shared" si="216"/>
        <v>0</v>
      </c>
      <c r="H849" s="151">
        <f t="shared" si="214"/>
        <v>0</v>
      </c>
      <c r="I849" s="152"/>
      <c r="J849" s="152"/>
      <c r="K849" s="152"/>
      <c r="L849" s="66"/>
      <c r="M849" s="149">
        <f t="shared" si="217"/>
        <v>0</v>
      </c>
      <c r="N849" s="121"/>
      <c r="O849" s="121"/>
      <c r="P849" s="121"/>
      <c r="Q849" s="121"/>
      <c r="R849" s="122"/>
      <c r="S849" s="128"/>
      <c r="T849" s="121"/>
      <c r="U849" s="121"/>
      <c r="V849" s="77"/>
      <c r="W849" s="121"/>
      <c r="X849" s="122"/>
      <c r="Y849" s="128"/>
      <c r="Z849" s="122"/>
      <c r="AA849" s="70"/>
      <c r="AB849" s="77"/>
      <c r="AC849" s="77"/>
      <c r="AD849" s="77"/>
      <c r="AE849" s="77"/>
      <c r="AF849" s="71"/>
      <c r="AG849" s="70"/>
      <c r="AH849" s="71"/>
      <c r="AI849" s="70"/>
      <c r="AJ849" s="115">
        <f>SUM(AN849:AP849)</f>
        <v>0</v>
      </c>
      <c r="AK849" s="70" t="s">
        <v>74</v>
      </c>
      <c r="AL849" s="77" t="s">
        <v>74</v>
      </c>
      <c r="AM849" s="71" t="s">
        <v>74</v>
      </c>
      <c r="AN849" s="70"/>
      <c r="AO849" s="77"/>
      <c r="AP849" s="71"/>
      <c r="AQ849" s="67" t="s">
        <v>74</v>
      </c>
      <c r="AR849" s="68" t="s">
        <v>74</v>
      </c>
      <c r="AS849" s="68" t="s">
        <v>74</v>
      </c>
      <c r="AT849" s="68" t="s">
        <v>74</v>
      </c>
      <c r="AU849" s="69" t="s">
        <v>74</v>
      </c>
      <c r="AV849" s="103">
        <f t="shared" si="215"/>
        <v>0</v>
      </c>
      <c r="AW849" s="93"/>
      <c r="AX849" s="93"/>
      <c r="AY849" s="93"/>
      <c r="AZ849" s="93"/>
      <c r="BA849" s="93"/>
      <c r="BB849" s="93"/>
      <c r="BC849" s="93"/>
      <c r="BD849" s="93"/>
      <c r="BE849" s="78"/>
    </row>
    <row r="850" spans="1:57" s="414" customFormat="1" ht="34" customHeight="1" x14ac:dyDescent="0.2">
      <c r="A850" s="640"/>
      <c r="B850" s="624"/>
      <c r="C850" s="631"/>
      <c r="D850" s="73" t="s">
        <v>75</v>
      </c>
      <c r="E850" s="634"/>
      <c r="F850" s="637"/>
      <c r="G850" s="147">
        <f t="shared" si="216"/>
        <v>0</v>
      </c>
      <c r="H850" s="153">
        <f t="shared" si="214"/>
        <v>0</v>
      </c>
      <c r="I850" s="150"/>
      <c r="J850" s="150"/>
      <c r="K850" s="150"/>
      <c r="L850" s="154"/>
      <c r="M850" s="79">
        <f t="shared" si="217"/>
        <v>0</v>
      </c>
      <c r="N850" s="80"/>
      <c r="O850" s="80"/>
      <c r="P850" s="80"/>
      <c r="Q850" s="80"/>
      <c r="R850" s="124"/>
      <c r="S850" s="129"/>
      <c r="T850" s="54"/>
      <c r="U850" s="54"/>
      <c r="V850" s="80"/>
      <c r="W850" s="80"/>
      <c r="X850" s="124"/>
      <c r="Y850" s="131"/>
      <c r="Z850" s="127"/>
      <c r="AA850" s="134"/>
      <c r="AB850" s="56"/>
      <c r="AC850" s="56"/>
      <c r="AD850" s="56"/>
      <c r="AE850" s="56"/>
      <c r="AF850" s="135"/>
      <c r="AG850" s="136"/>
      <c r="AH850" s="55"/>
      <c r="AI850" s="136"/>
      <c r="AJ850" s="116">
        <f>SUM(AN850:AP850)</f>
        <v>0</v>
      </c>
      <c r="AK850" s="136" t="s">
        <v>76</v>
      </c>
      <c r="AL850" s="54" t="s">
        <v>76</v>
      </c>
      <c r="AM850" s="55" t="s">
        <v>76</v>
      </c>
      <c r="AN850" s="136"/>
      <c r="AO850" s="54"/>
      <c r="AP850" s="55"/>
      <c r="AQ850" s="82" t="s">
        <v>74</v>
      </c>
      <c r="AR850" s="54" t="s">
        <v>74</v>
      </c>
      <c r="AS850" s="54" t="s">
        <v>74</v>
      </c>
      <c r="AT850" s="54" t="s">
        <v>74</v>
      </c>
      <c r="AU850" s="58" t="s">
        <v>74</v>
      </c>
      <c r="AV850" s="83">
        <f t="shared" si="215"/>
        <v>0</v>
      </c>
      <c r="AW850" s="80"/>
      <c r="AX850" s="80"/>
      <c r="AY850" s="80"/>
      <c r="AZ850" s="80"/>
      <c r="BA850" s="80"/>
      <c r="BB850" s="80"/>
      <c r="BC850" s="80"/>
      <c r="BD850" s="80"/>
      <c r="BE850" s="81"/>
    </row>
    <row r="851" spans="1:57" s="414" customFormat="1" ht="34" customHeight="1" x14ac:dyDescent="0.2">
      <c r="A851" s="640"/>
      <c r="B851" s="624"/>
      <c r="C851" s="631"/>
      <c r="D851" s="73" t="s">
        <v>77</v>
      </c>
      <c r="E851" s="634"/>
      <c r="F851" s="637"/>
      <c r="G851" s="147">
        <f t="shared" si="216"/>
        <v>0</v>
      </c>
      <c r="H851" s="153">
        <f t="shared" si="214"/>
        <v>0</v>
      </c>
      <c r="I851" s="150"/>
      <c r="J851" s="150"/>
      <c r="K851" s="150"/>
      <c r="L851" s="154"/>
      <c r="M851" s="79">
        <f t="shared" si="217"/>
        <v>0</v>
      </c>
      <c r="N851" s="80"/>
      <c r="O851" s="80"/>
      <c r="P851" s="80"/>
      <c r="Q851" s="84"/>
      <c r="R851" s="124"/>
      <c r="S851" s="129"/>
      <c r="T851" s="80"/>
      <c r="U851" s="80"/>
      <c r="V851" s="80"/>
      <c r="W851" s="80"/>
      <c r="X851" s="124"/>
      <c r="Y851" s="131"/>
      <c r="Z851" s="127"/>
      <c r="AA851" s="134"/>
      <c r="AB851" s="56"/>
      <c r="AC851" s="56"/>
      <c r="AD851" s="56"/>
      <c r="AE851" s="56"/>
      <c r="AF851" s="135"/>
      <c r="AG851" s="136"/>
      <c r="AH851" s="55"/>
      <c r="AI851" s="136"/>
      <c r="AJ851" s="116">
        <f>SUM(AK851:AM851)</f>
        <v>0</v>
      </c>
      <c r="AK851" s="136"/>
      <c r="AL851" s="54"/>
      <c r="AM851" s="55"/>
      <c r="AN851" s="136" t="s">
        <v>74</v>
      </c>
      <c r="AO851" s="54" t="s">
        <v>74</v>
      </c>
      <c r="AP851" s="55" t="s">
        <v>74</v>
      </c>
      <c r="AQ851" s="82" t="s">
        <v>74</v>
      </c>
      <c r="AR851" s="54" t="s">
        <v>74</v>
      </c>
      <c r="AS851" s="54" t="s">
        <v>74</v>
      </c>
      <c r="AT851" s="54" t="s">
        <v>74</v>
      </c>
      <c r="AU851" s="58" t="s">
        <v>74</v>
      </c>
      <c r="AV851" s="83">
        <f t="shared" si="215"/>
        <v>0</v>
      </c>
      <c r="AW851" s="80"/>
      <c r="AX851" s="80"/>
      <c r="AY851" s="80"/>
      <c r="AZ851" s="80"/>
      <c r="BA851" s="80"/>
      <c r="BB851" s="80"/>
      <c r="BC851" s="80"/>
      <c r="BD851" s="80"/>
      <c r="BE851" s="81"/>
    </row>
    <row r="852" spans="1:57" s="414" customFormat="1" ht="34" customHeight="1" x14ac:dyDescent="0.2">
      <c r="A852" s="640"/>
      <c r="B852" s="624"/>
      <c r="C852" s="631"/>
      <c r="D852" s="73" t="s">
        <v>78</v>
      </c>
      <c r="E852" s="634"/>
      <c r="F852" s="637"/>
      <c r="G852" s="147">
        <f t="shared" si="216"/>
        <v>5</v>
      </c>
      <c r="H852" s="153">
        <f t="shared" si="214"/>
        <v>0</v>
      </c>
      <c r="I852" s="150"/>
      <c r="J852" s="150"/>
      <c r="K852" s="150"/>
      <c r="L852" s="154"/>
      <c r="M852" s="79">
        <f t="shared" si="217"/>
        <v>5</v>
      </c>
      <c r="N852" s="80"/>
      <c r="O852" s="80"/>
      <c r="P852" s="80"/>
      <c r="Q852" s="80"/>
      <c r="R852" s="124">
        <v>5</v>
      </c>
      <c r="S852" s="129"/>
      <c r="T852" s="80"/>
      <c r="U852" s="80"/>
      <c r="V852" s="80">
        <v>5</v>
      </c>
      <c r="W852" s="80"/>
      <c r="X852" s="124"/>
      <c r="Y852" s="131">
        <v>4</v>
      </c>
      <c r="Z852" s="127">
        <v>1</v>
      </c>
      <c r="AA852" s="134"/>
      <c r="AB852" s="56">
        <v>1</v>
      </c>
      <c r="AC852" s="56">
        <v>1</v>
      </c>
      <c r="AD852" s="56"/>
      <c r="AE852" s="56"/>
      <c r="AF852" s="135"/>
      <c r="AG852" s="136">
        <v>47</v>
      </c>
      <c r="AH852" s="55">
        <v>22</v>
      </c>
      <c r="AI852" s="136">
        <v>123</v>
      </c>
      <c r="AJ852" s="116">
        <f>SUM(AQ852:AU852)</f>
        <v>5</v>
      </c>
      <c r="AK852" s="136" t="s">
        <v>76</v>
      </c>
      <c r="AL852" s="54" t="s">
        <v>76</v>
      </c>
      <c r="AM852" s="55" t="s">
        <v>76</v>
      </c>
      <c r="AN852" s="136" t="s">
        <v>74</v>
      </c>
      <c r="AO852" s="54" t="s">
        <v>74</v>
      </c>
      <c r="AP852" s="55" t="s">
        <v>74</v>
      </c>
      <c r="AQ852" s="142"/>
      <c r="AR852" s="62"/>
      <c r="AS852" s="62">
        <v>1</v>
      </c>
      <c r="AT852" s="62">
        <v>4</v>
      </c>
      <c r="AU852" s="64"/>
      <c r="AV852" s="83">
        <f t="shared" si="215"/>
        <v>0</v>
      </c>
      <c r="AW852" s="80"/>
      <c r="AX852" s="80"/>
      <c r="AY852" s="80"/>
      <c r="AZ852" s="80"/>
      <c r="BA852" s="80"/>
      <c r="BB852" s="80"/>
      <c r="BC852" s="80"/>
      <c r="BD852" s="80"/>
      <c r="BE852" s="81"/>
    </row>
    <row r="853" spans="1:57" s="414" customFormat="1" ht="34" customHeight="1" thickBot="1" x14ac:dyDescent="0.25">
      <c r="A853" s="640"/>
      <c r="B853" s="629"/>
      <c r="C853" s="632"/>
      <c r="D853" s="76" t="s">
        <v>79</v>
      </c>
      <c r="E853" s="635"/>
      <c r="F853" s="638"/>
      <c r="G853" s="148">
        <f t="shared" si="216"/>
        <v>0</v>
      </c>
      <c r="H853" s="155">
        <f t="shared" si="214"/>
        <v>0</v>
      </c>
      <c r="I853" s="156"/>
      <c r="J853" s="156"/>
      <c r="K853" s="156"/>
      <c r="L853" s="157"/>
      <c r="M853" s="85">
        <f t="shared" si="217"/>
        <v>0</v>
      </c>
      <c r="N853" s="86"/>
      <c r="O853" s="86"/>
      <c r="P853" s="86"/>
      <c r="Q853" s="86"/>
      <c r="R853" s="125"/>
      <c r="S853" s="130"/>
      <c r="T853" s="87"/>
      <c r="U853" s="87"/>
      <c r="V853" s="87"/>
      <c r="W853" s="87"/>
      <c r="X853" s="126"/>
      <c r="Y853" s="129"/>
      <c r="Z853" s="124"/>
      <c r="AA853" s="136"/>
      <c r="AB853" s="54"/>
      <c r="AC853" s="54"/>
      <c r="AD853" s="54"/>
      <c r="AE853" s="54"/>
      <c r="AF853" s="55"/>
      <c r="AG853" s="139"/>
      <c r="AH853" s="140"/>
      <c r="AI853" s="137"/>
      <c r="AJ853" s="117">
        <f>SUM(AQ853:AU853)</f>
        <v>0</v>
      </c>
      <c r="AK853" s="137" t="s">
        <v>74</v>
      </c>
      <c r="AL853" s="90" t="s">
        <v>74</v>
      </c>
      <c r="AM853" s="138" t="s">
        <v>74</v>
      </c>
      <c r="AN853" s="137" t="s">
        <v>74</v>
      </c>
      <c r="AO853" s="90" t="s">
        <v>76</v>
      </c>
      <c r="AP853" s="138" t="s">
        <v>76</v>
      </c>
      <c r="AQ853" s="89"/>
      <c r="AR853" s="90"/>
      <c r="AS853" s="90"/>
      <c r="AT853" s="90"/>
      <c r="AU853" s="91"/>
      <c r="AV853" s="92">
        <f t="shared" si="215"/>
        <v>0</v>
      </c>
      <c r="AW853" s="87"/>
      <c r="AX853" s="87"/>
      <c r="AY853" s="87"/>
      <c r="AZ853" s="87"/>
      <c r="BA853" s="87"/>
      <c r="BB853" s="87"/>
      <c r="BC853" s="87"/>
      <c r="BD853" s="87"/>
      <c r="BE853" s="88"/>
    </row>
    <row r="854" spans="1:57" s="414" customFormat="1" ht="34" customHeight="1" x14ac:dyDescent="0.2">
      <c r="A854" s="640"/>
      <c r="B854" s="623" t="s">
        <v>391</v>
      </c>
      <c r="C854" s="630" t="s">
        <v>392</v>
      </c>
      <c r="D854" s="72" t="s">
        <v>73</v>
      </c>
      <c r="E854" s="633">
        <v>10</v>
      </c>
      <c r="F854" s="636">
        <f>E854-SUM(M854:M858)</f>
        <v>0</v>
      </c>
      <c r="G854" s="146">
        <f t="shared" si="216"/>
        <v>0</v>
      </c>
      <c r="H854" s="151">
        <f t="shared" si="214"/>
        <v>0</v>
      </c>
      <c r="I854" s="152"/>
      <c r="J854" s="152"/>
      <c r="K854" s="152"/>
      <c r="L854" s="66"/>
      <c r="M854" s="149">
        <f t="shared" si="217"/>
        <v>0</v>
      </c>
      <c r="N854" s="121"/>
      <c r="O854" s="121"/>
      <c r="P854" s="121"/>
      <c r="Q854" s="121"/>
      <c r="R854" s="122"/>
      <c r="S854" s="128"/>
      <c r="T854" s="121"/>
      <c r="U854" s="121"/>
      <c r="V854" s="77"/>
      <c r="W854" s="121"/>
      <c r="X854" s="122"/>
      <c r="Y854" s="128"/>
      <c r="Z854" s="122"/>
      <c r="AA854" s="70"/>
      <c r="AB854" s="77"/>
      <c r="AC854" s="77"/>
      <c r="AD854" s="77"/>
      <c r="AE854" s="77"/>
      <c r="AF854" s="71"/>
      <c r="AG854" s="70"/>
      <c r="AH854" s="71"/>
      <c r="AI854" s="70"/>
      <c r="AJ854" s="115">
        <f>SUM(AN854:AP854)</f>
        <v>0</v>
      </c>
      <c r="AK854" s="70" t="s">
        <v>74</v>
      </c>
      <c r="AL854" s="77" t="s">
        <v>74</v>
      </c>
      <c r="AM854" s="71" t="s">
        <v>74</v>
      </c>
      <c r="AN854" s="70"/>
      <c r="AO854" s="77"/>
      <c r="AP854" s="71"/>
      <c r="AQ854" s="67" t="s">
        <v>74</v>
      </c>
      <c r="AR854" s="68" t="s">
        <v>74</v>
      </c>
      <c r="AS854" s="68" t="s">
        <v>74</v>
      </c>
      <c r="AT854" s="68" t="s">
        <v>74</v>
      </c>
      <c r="AU854" s="69" t="s">
        <v>74</v>
      </c>
      <c r="AV854" s="103">
        <f t="shared" si="215"/>
        <v>0</v>
      </c>
      <c r="AW854" s="93"/>
      <c r="AX854" s="93"/>
      <c r="AY854" s="93"/>
      <c r="AZ854" s="93"/>
      <c r="BA854" s="93"/>
      <c r="BB854" s="93"/>
      <c r="BC854" s="93"/>
      <c r="BD854" s="93"/>
      <c r="BE854" s="78"/>
    </row>
    <row r="855" spans="1:57" s="414" customFormat="1" ht="34" customHeight="1" x14ac:dyDescent="0.2">
      <c r="A855" s="640"/>
      <c r="B855" s="624"/>
      <c r="C855" s="631"/>
      <c r="D855" s="73" t="s">
        <v>75</v>
      </c>
      <c r="E855" s="634"/>
      <c r="F855" s="637"/>
      <c r="G855" s="147">
        <f t="shared" si="216"/>
        <v>0</v>
      </c>
      <c r="H855" s="153">
        <f t="shared" si="214"/>
        <v>0</v>
      </c>
      <c r="I855" s="150"/>
      <c r="J855" s="150"/>
      <c r="K855" s="150"/>
      <c r="L855" s="154"/>
      <c r="M855" s="79">
        <f t="shared" si="217"/>
        <v>0</v>
      </c>
      <c r="N855" s="80"/>
      <c r="O855" s="80"/>
      <c r="P855" s="80"/>
      <c r="Q855" s="80"/>
      <c r="R855" s="124"/>
      <c r="S855" s="129"/>
      <c r="T855" s="54"/>
      <c r="U855" s="54"/>
      <c r="V855" s="80"/>
      <c r="W855" s="80"/>
      <c r="X855" s="124"/>
      <c r="Y855" s="131"/>
      <c r="Z855" s="127"/>
      <c r="AA855" s="134"/>
      <c r="AB855" s="56"/>
      <c r="AC855" s="56"/>
      <c r="AD855" s="56"/>
      <c r="AE855" s="56"/>
      <c r="AF855" s="135"/>
      <c r="AG855" s="136"/>
      <c r="AH855" s="55"/>
      <c r="AI855" s="136"/>
      <c r="AJ855" s="116">
        <f>SUM(AN855:AP855)</f>
        <v>0</v>
      </c>
      <c r="AK855" s="136" t="s">
        <v>76</v>
      </c>
      <c r="AL855" s="54" t="s">
        <v>76</v>
      </c>
      <c r="AM855" s="55" t="s">
        <v>76</v>
      </c>
      <c r="AN855" s="136"/>
      <c r="AO855" s="54"/>
      <c r="AP855" s="55"/>
      <c r="AQ855" s="82" t="s">
        <v>74</v>
      </c>
      <c r="AR855" s="54" t="s">
        <v>74</v>
      </c>
      <c r="AS855" s="54" t="s">
        <v>74</v>
      </c>
      <c r="AT855" s="54" t="s">
        <v>74</v>
      </c>
      <c r="AU855" s="58" t="s">
        <v>74</v>
      </c>
      <c r="AV855" s="83">
        <f t="shared" si="215"/>
        <v>0</v>
      </c>
      <c r="AW855" s="80"/>
      <c r="AX855" s="80"/>
      <c r="AY855" s="80"/>
      <c r="AZ855" s="80"/>
      <c r="BA855" s="80"/>
      <c r="BB855" s="80"/>
      <c r="BC855" s="80"/>
      <c r="BD855" s="80"/>
      <c r="BE855" s="81"/>
    </row>
    <row r="856" spans="1:57" s="414" customFormat="1" ht="34" customHeight="1" x14ac:dyDescent="0.2">
      <c r="A856" s="640"/>
      <c r="B856" s="624"/>
      <c r="C856" s="631"/>
      <c r="D856" s="73" t="s">
        <v>77</v>
      </c>
      <c r="E856" s="634"/>
      <c r="F856" s="637"/>
      <c r="G856" s="147">
        <f t="shared" si="216"/>
        <v>0</v>
      </c>
      <c r="H856" s="153">
        <f t="shared" si="214"/>
        <v>0</v>
      </c>
      <c r="I856" s="150"/>
      <c r="J856" s="150"/>
      <c r="K856" s="150"/>
      <c r="L856" s="154"/>
      <c r="M856" s="79">
        <f t="shared" si="217"/>
        <v>0</v>
      </c>
      <c r="N856" s="80"/>
      <c r="O856" s="80"/>
      <c r="P856" s="80"/>
      <c r="Q856" s="84"/>
      <c r="R856" s="124"/>
      <c r="S856" s="129"/>
      <c r="T856" s="80"/>
      <c r="U856" s="80"/>
      <c r="V856" s="80"/>
      <c r="W856" s="80"/>
      <c r="X856" s="124"/>
      <c r="Y856" s="131"/>
      <c r="Z856" s="127"/>
      <c r="AA856" s="134"/>
      <c r="AB856" s="56"/>
      <c r="AC856" s="56"/>
      <c r="AD856" s="56"/>
      <c r="AE856" s="56"/>
      <c r="AF856" s="135"/>
      <c r="AG856" s="136"/>
      <c r="AH856" s="55"/>
      <c r="AI856" s="136"/>
      <c r="AJ856" s="116">
        <f>SUM(AK856:AM856)</f>
        <v>0</v>
      </c>
      <c r="AK856" s="136"/>
      <c r="AL856" s="54"/>
      <c r="AM856" s="55"/>
      <c r="AN856" s="136" t="s">
        <v>74</v>
      </c>
      <c r="AO856" s="54" t="s">
        <v>74</v>
      </c>
      <c r="AP856" s="55" t="s">
        <v>74</v>
      </c>
      <c r="AQ856" s="82" t="s">
        <v>74</v>
      </c>
      <c r="AR856" s="54" t="s">
        <v>74</v>
      </c>
      <c r="AS856" s="54" t="s">
        <v>74</v>
      </c>
      <c r="AT856" s="54" t="s">
        <v>74</v>
      </c>
      <c r="AU856" s="58" t="s">
        <v>74</v>
      </c>
      <c r="AV856" s="83">
        <f t="shared" si="215"/>
        <v>0</v>
      </c>
      <c r="AW856" s="80"/>
      <c r="AX856" s="80"/>
      <c r="AY856" s="80"/>
      <c r="AZ856" s="80"/>
      <c r="BA856" s="80"/>
      <c r="BB856" s="80"/>
      <c r="BC856" s="80"/>
      <c r="BD856" s="80"/>
      <c r="BE856" s="81"/>
    </row>
    <row r="857" spans="1:57" s="414" customFormat="1" ht="34" customHeight="1" x14ac:dyDescent="0.2">
      <c r="A857" s="640"/>
      <c r="B857" s="624"/>
      <c r="C857" s="631"/>
      <c r="D857" s="73" t="s">
        <v>78</v>
      </c>
      <c r="E857" s="634"/>
      <c r="F857" s="637"/>
      <c r="G857" s="147">
        <f t="shared" si="216"/>
        <v>10</v>
      </c>
      <c r="H857" s="153">
        <f t="shared" si="214"/>
        <v>0</v>
      </c>
      <c r="I857" s="150"/>
      <c r="J857" s="150"/>
      <c r="K857" s="150"/>
      <c r="L857" s="154"/>
      <c r="M857" s="79">
        <f t="shared" si="217"/>
        <v>10</v>
      </c>
      <c r="N857" s="80"/>
      <c r="O857" s="80"/>
      <c r="P857" s="80"/>
      <c r="Q857" s="80"/>
      <c r="R857" s="124">
        <v>10</v>
      </c>
      <c r="S857" s="129">
        <v>3</v>
      </c>
      <c r="T857" s="80"/>
      <c r="U857" s="80"/>
      <c r="V857" s="80">
        <v>7</v>
      </c>
      <c r="W857" s="80"/>
      <c r="X857" s="124"/>
      <c r="Y857" s="131">
        <v>10</v>
      </c>
      <c r="Z857" s="127"/>
      <c r="AA857" s="134"/>
      <c r="AB857" s="56">
        <v>7</v>
      </c>
      <c r="AC857" s="56">
        <v>7</v>
      </c>
      <c r="AD857" s="56">
        <v>3</v>
      </c>
      <c r="AE857" s="56">
        <v>5</v>
      </c>
      <c r="AF857" s="135">
        <v>2</v>
      </c>
      <c r="AG857" s="136">
        <v>40</v>
      </c>
      <c r="AH857" s="55">
        <v>19.5</v>
      </c>
      <c r="AI857" s="136">
        <v>95</v>
      </c>
      <c r="AJ857" s="116">
        <f>SUM(AQ857:AU857)</f>
        <v>10</v>
      </c>
      <c r="AK857" s="136" t="s">
        <v>76</v>
      </c>
      <c r="AL857" s="54" t="s">
        <v>76</v>
      </c>
      <c r="AM857" s="55" t="s">
        <v>76</v>
      </c>
      <c r="AN857" s="136" t="s">
        <v>74</v>
      </c>
      <c r="AO857" s="54" t="s">
        <v>74</v>
      </c>
      <c r="AP857" s="55" t="s">
        <v>74</v>
      </c>
      <c r="AQ857" s="142">
        <v>1</v>
      </c>
      <c r="AR857" s="62">
        <v>1</v>
      </c>
      <c r="AS857" s="62">
        <v>8</v>
      </c>
      <c r="AT857" s="62"/>
      <c r="AU857" s="64"/>
      <c r="AV857" s="83">
        <f t="shared" si="215"/>
        <v>0</v>
      </c>
      <c r="AW857" s="80"/>
      <c r="AX857" s="80"/>
      <c r="AY857" s="80"/>
      <c r="AZ857" s="80"/>
      <c r="BA857" s="80"/>
      <c r="BB857" s="80"/>
      <c r="BC857" s="80"/>
      <c r="BD857" s="80"/>
      <c r="BE857" s="81"/>
    </row>
    <row r="858" spans="1:57" s="414" customFormat="1" ht="34" customHeight="1" thickBot="1" x14ac:dyDescent="0.25">
      <c r="A858" s="640"/>
      <c r="B858" s="629"/>
      <c r="C858" s="632"/>
      <c r="D858" s="76" t="s">
        <v>79</v>
      </c>
      <c r="E858" s="635"/>
      <c r="F858" s="638"/>
      <c r="G858" s="148">
        <f t="shared" si="216"/>
        <v>0</v>
      </c>
      <c r="H858" s="155">
        <f t="shared" si="214"/>
        <v>0</v>
      </c>
      <c r="I858" s="156"/>
      <c r="J858" s="156"/>
      <c r="K858" s="156"/>
      <c r="L858" s="157"/>
      <c r="M858" s="85">
        <f t="shared" si="217"/>
        <v>0</v>
      </c>
      <c r="N858" s="86"/>
      <c r="O858" s="86"/>
      <c r="P858" s="86"/>
      <c r="Q858" s="86"/>
      <c r="R858" s="125"/>
      <c r="S858" s="130"/>
      <c r="T858" s="87"/>
      <c r="U858" s="87"/>
      <c r="V858" s="87"/>
      <c r="W858" s="87"/>
      <c r="X858" s="126"/>
      <c r="Y858" s="129"/>
      <c r="Z858" s="124"/>
      <c r="AA858" s="136"/>
      <c r="AB858" s="54"/>
      <c r="AC858" s="54"/>
      <c r="AD858" s="54"/>
      <c r="AE858" s="54"/>
      <c r="AF858" s="55"/>
      <c r="AG858" s="139"/>
      <c r="AH858" s="140"/>
      <c r="AI858" s="137"/>
      <c r="AJ858" s="117">
        <f>SUM(AQ858:AU858)</f>
        <v>0</v>
      </c>
      <c r="AK858" s="137" t="s">
        <v>74</v>
      </c>
      <c r="AL858" s="90" t="s">
        <v>74</v>
      </c>
      <c r="AM858" s="138" t="s">
        <v>74</v>
      </c>
      <c r="AN858" s="137" t="s">
        <v>74</v>
      </c>
      <c r="AO858" s="90" t="s">
        <v>76</v>
      </c>
      <c r="AP858" s="138" t="s">
        <v>76</v>
      </c>
      <c r="AQ858" s="89"/>
      <c r="AR858" s="90"/>
      <c r="AS858" s="90"/>
      <c r="AT858" s="90"/>
      <c r="AU858" s="91"/>
      <c r="AV858" s="92">
        <f t="shared" si="215"/>
        <v>0</v>
      </c>
      <c r="AW858" s="87"/>
      <c r="AX858" s="87"/>
      <c r="AY858" s="87"/>
      <c r="AZ858" s="87"/>
      <c r="BA858" s="87"/>
      <c r="BB858" s="87"/>
      <c r="BC858" s="87"/>
      <c r="BD858" s="87"/>
      <c r="BE858" s="88"/>
    </row>
    <row r="859" spans="1:57" s="414" customFormat="1" ht="34" customHeight="1" x14ac:dyDescent="0.2">
      <c r="A859" s="640"/>
      <c r="B859" s="623" t="s">
        <v>393</v>
      </c>
      <c r="C859" s="630" t="s">
        <v>394</v>
      </c>
      <c r="D859" s="72" t="s">
        <v>73</v>
      </c>
      <c r="E859" s="633">
        <v>18</v>
      </c>
      <c r="F859" s="636">
        <f>E859-SUM(M859:M863)</f>
        <v>0</v>
      </c>
      <c r="G859" s="146">
        <f t="shared" si="216"/>
        <v>0</v>
      </c>
      <c r="H859" s="151">
        <f t="shared" si="214"/>
        <v>0</v>
      </c>
      <c r="I859" s="152"/>
      <c r="J859" s="152"/>
      <c r="K859" s="152"/>
      <c r="L859" s="66"/>
      <c r="M859" s="149">
        <f t="shared" si="217"/>
        <v>0</v>
      </c>
      <c r="N859" s="121"/>
      <c r="O859" s="121"/>
      <c r="P859" s="121"/>
      <c r="Q859" s="121"/>
      <c r="R859" s="122"/>
      <c r="S859" s="128"/>
      <c r="T859" s="121"/>
      <c r="U859" s="121"/>
      <c r="V859" s="77"/>
      <c r="W859" s="121"/>
      <c r="X859" s="122"/>
      <c r="Y859" s="128"/>
      <c r="Z859" s="122"/>
      <c r="AA859" s="70"/>
      <c r="AB859" s="77"/>
      <c r="AC859" s="77"/>
      <c r="AD859" s="77"/>
      <c r="AE859" s="77"/>
      <c r="AF859" s="71"/>
      <c r="AG859" s="70"/>
      <c r="AH859" s="71"/>
      <c r="AI859" s="70"/>
      <c r="AJ859" s="115">
        <f>SUM(AN859:AP859)</f>
        <v>0</v>
      </c>
      <c r="AK859" s="70" t="s">
        <v>74</v>
      </c>
      <c r="AL859" s="77" t="s">
        <v>74</v>
      </c>
      <c r="AM859" s="71" t="s">
        <v>74</v>
      </c>
      <c r="AN859" s="70"/>
      <c r="AO859" s="77"/>
      <c r="AP859" s="71"/>
      <c r="AQ859" s="67" t="s">
        <v>74</v>
      </c>
      <c r="AR859" s="68" t="s">
        <v>74</v>
      </c>
      <c r="AS859" s="68" t="s">
        <v>74</v>
      </c>
      <c r="AT859" s="68" t="s">
        <v>74</v>
      </c>
      <c r="AU859" s="69" t="s">
        <v>74</v>
      </c>
      <c r="AV859" s="103">
        <f t="shared" si="215"/>
        <v>0</v>
      </c>
      <c r="AW859" s="93"/>
      <c r="AX859" s="93"/>
      <c r="AY859" s="93"/>
      <c r="AZ859" s="93"/>
      <c r="BA859" s="93"/>
      <c r="BB859" s="93"/>
      <c r="BC859" s="93"/>
      <c r="BD859" s="93"/>
      <c r="BE859" s="78"/>
    </row>
    <row r="860" spans="1:57" s="414" customFormat="1" ht="34" customHeight="1" x14ac:dyDescent="0.2">
      <c r="A860" s="640"/>
      <c r="B860" s="624"/>
      <c r="C860" s="631"/>
      <c r="D860" s="73" t="s">
        <v>75</v>
      </c>
      <c r="E860" s="634"/>
      <c r="F860" s="637"/>
      <c r="G860" s="147">
        <f t="shared" si="216"/>
        <v>0</v>
      </c>
      <c r="H860" s="153">
        <f t="shared" si="214"/>
        <v>0</v>
      </c>
      <c r="I860" s="150"/>
      <c r="J860" s="150"/>
      <c r="K860" s="150"/>
      <c r="L860" s="154"/>
      <c r="M860" s="79">
        <f t="shared" si="217"/>
        <v>0</v>
      </c>
      <c r="N860" s="80"/>
      <c r="O860" s="80"/>
      <c r="P860" s="80"/>
      <c r="Q860" s="80"/>
      <c r="R860" s="124"/>
      <c r="S860" s="129"/>
      <c r="T860" s="54"/>
      <c r="U860" s="54"/>
      <c r="V860" s="80"/>
      <c r="W860" s="80"/>
      <c r="X860" s="124"/>
      <c r="Y860" s="131"/>
      <c r="Z860" s="127"/>
      <c r="AA860" s="134"/>
      <c r="AB860" s="56"/>
      <c r="AC860" s="56"/>
      <c r="AD860" s="56"/>
      <c r="AE860" s="56"/>
      <c r="AF860" s="135"/>
      <c r="AG860" s="136"/>
      <c r="AH860" s="55"/>
      <c r="AI860" s="136"/>
      <c r="AJ860" s="116">
        <f>SUM(AN860:AP860)</f>
        <v>0</v>
      </c>
      <c r="AK860" s="136" t="s">
        <v>76</v>
      </c>
      <c r="AL860" s="54" t="s">
        <v>76</v>
      </c>
      <c r="AM860" s="55" t="s">
        <v>76</v>
      </c>
      <c r="AN860" s="136"/>
      <c r="AO860" s="54"/>
      <c r="AP860" s="55"/>
      <c r="AQ860" s="82" t="s">
        <v>74</v>
      </c>
      <c r="AR860" s="54" t="s">
        <v>74</v>
      </c>
      <c r="AS860" s="54" t="s">
        <v>74</v>
      </c>
      <c r="AT860" s="54" t="s">
        <v>74</v>
      </c>
      <c r="AU860" s="58" t="s">
        <v>74</v>
      </c>
      <c r="AV860" s="83">
        <f t="shared" si="215"/>
        <v>0</v>
      </c>
      <c r="AW860" s="80"/>
      <c r="AX860" s="80"/>
      <c r="AY860" s="80"/>
      <c r="AZ860" s="80"/>
      <c r="BA860" s="80"/>
      <c r="BB860" s="80"/>
      <c r="BC860" s="80"/>
      <c r="BD860" s="80"/>
      <c r="BE860" s="81"/>
    </row>
    <row r="861" spans="1:57" s="414" customFormat="1" ht="34" customHeight="1" x14ac:dyDescent="0.2">
      <c r="A861" s="640"/>
      <c r="B861" s="624"/>
      <c r="C861" s="631"/>
      <c r="D861" s="73" t="s">
        <v>77</v>
      </c>
      <c r="E861" s="634"/>
      <c r="F861" s="637"/>
      <c r="G861" s="147">
        <f t="shared" si="216"/>
        <v>0</v>
      </c>
      <c r="H861" s="153">
        <f t="shared" si="214"/>
        <v>0</v>
      </c>
      <c r="I861" s="150"/>
      <c r="J861" s="150"/>
      <c r="K861" s="150"/>
      <c r="L861" s="154"/>
      <c r="M861" s="79">
        <f t="shared" si="217"/>
        <v>0</v>
      </c>
      <c r="N861" s="80"/>
      <c r="O861" s="80"/>
      <c r="P861" s="80"/>
      <c r="Q861" s="84"/>
      <c r="R861" s="124"/>
      <c r="S861" s="129"/>
      <c r="T861" s="80"/>
      <c r="U861" s="80"/>
      <c r="V861" s="80"/>
      <c r="W861" s="80"/>
      <c r="X861" s="124"/>
      <c r="Y861" s="131"/>
      <c r="Z861" s="127"/>
      <c r="AA861" s="134"/>
      <c r="AB861" s="56"/>
      <c r="AC861" s="56"/>
      <c r="AD861" s="56"/>
      <c r="AE861" s="56"/>
      <c r="AF861" s="135"/>
      <c r="AG861" s="136"/>
      <c r="AH861" s="55"/>
      <c r="AI861" s="136"/>
      <c r="AJ861" s="116">
        <f>SUM(AK861:AM861)</f>
        <v>0</v>
      </c>
      <c r="AK861" s="136"/>
      <c r="AL861" s="54"/>
      <c r="AM861" s="55"/>
      <c r="AN861" s="136" t="s">
        <v>74</v>
      </c>
      <c r="AO861" s="54" t="s">
        <v>74</v>
      </c>
      <c r="AP861" s="55" t="s">
        <v>74</v>
      </c>
      <c r="AQ861" s="82" t="s">
        <v>74</v>
      </c>
      <c r="AR861" s="54" t="s">
        <v>74</v>
      </c>
      <c r="AS861" s="54" t="s">
        <v>74</v>
      </c>
      <c r="AT861" s="54" t="s">
        <v>74</v>
      </c>
      <c r="AU861" s="58" t="s">
        <v>74</v>
      </c>
      <c r="AV861" s="83">
        <f t="shared" si="215"/>
        <v>0</v>
      </c>
      <c r="AW861" s="80"/>
      <c r="AX861" s="80"/>
      <c r="AY861" s="80"/>
      <c r="AZ861" s="80"/>
      <c r="BA861" s="80"/>
      <c r="BB861" s="80"/>
      <c r="BC861" s="80"/>
      <c r="BD861" s="80"/>
      <c r="BE861" s="81"/>
    </row>
    <row r="862" spans="1:57" s="414" customFormat="1" ht="34" customHeight="1" x14ac:dyDescent="0.2">
      <c r="A862" s="640"/>
      <c r="B862" s="624"/>
      <c r="C862" s="631"/>
      <c r="D862" s="73" t="s">
        <v>78</v>
      </c>
      <c r="E862" s="634"/>
      <c r="F862" s="637"/>
      <c r="G862" s="147">
        <f t="shared" si="216"/>
        <v>18</v>
      </c>
      <c r="H862" s="153">
        <f t="shared" si="214"/>
        <v>1</v>
      </c>
      <c r="I862" s="150">
        <v>1</v>
      </c>
      <c r="J862" s="150"/>
      <c r="K862" s="150"/>
      <c r="L862" s="154"/>
      <c r="M862" s="79">
        <f t="shared" si="217"/>
        <v>18</v>
      </c>
      <c r="N862" s="80"/>
      <c r="O862" s="80"/>
      <c r="P862" s="80"/>
      <c r="Q862" s="80"/>
      <c r="R862" s="124">
        <v>18</v>
      </c>
      <c r="S862" s="129">
        <v>2</v>
      </c>
      <c r="T862" s="80"/>
      <c r="U862" s="80"/>
      <c r="V862" s="80">
        <v>16</v>
      </c>
      <c r="W862" s="80"/>
      <c r="X862" s="124"/>
      <c r="Y862" s="131">
        <v>16</v>
      </c>
      <c r="Z862" s="127">
        <v>2</v>
      </c>
      <c r="AA862" s="134"/>
      <c r="AB862" s="56">
        <v>1</v>
      </c>
      <c r="AC862" s="56">
        <v>1</v>
      </c>
      <c r="AD862" s="56"/>
      <c r="AE862" s="56">
        <v>5</v>
      </c>
      <c r="AF862" s="135">
        <v>1</v>
      </c>
      <c r="AG862" s="136">
        <v>43</v>
      </c>
      <c r="AH862" s="55">
        <v>22</v>
      </c>
      <c r="AI862" s="136">
        <v>113</v>
      </c>
      <c r="AJ862" s="116">
        <f>SUM(AQ862:AU862)</f>
        <v>18</v>
      </c>
      <c r="AK862" s="136" t="s">
        <v>76</v>
      </c>
      <c r="AL862" s="54" t="s">
        <v>76</v>
      </c>
      <c r="AM862" s="55" t="s">
        <v>76</v>
      </c>
      <c r="AN862" s="136" t="s">
        <v>74</v>
      </c>
      <c r="AO862" s="54" t="s">
        <v>74</v>
      </c>
      <c r="AP862" s="55" t="s">
        <v>74</v>
      </c>
      <c r="AQ862" s="142"/>
      <c r="AR862" s="62"/>
      <c r="AS862" s="62"/>
      <c r="AT862" s="62">
        <v>18</v>
      </c>
      <c r="AU862" s="64"/>
      <c r="AV862" s="83">
        <f t="shared" si="215"/>
        <v>0</v>
      </c>
      <c r="AW862" s="80"/>
      <c r="AX862" s="80"/>
      <c r="AY862" s="80"/>
      <c r="AZ862" s="80"/>
      <c r="BA862" s="80"/>
      <c r="BB862" s="80"/>
      <c r="BC862" s="80"/>
      <c r="BD862" s="80"/>
      <c r="BE862" s="81"/>
    </row>
    <row r="863" spans="1:57" s="414" customFormat="1" ht="34" customHeight="1" thickBot="1" x14ac:dyDescent="0.25">
      <c r="A863" s="640"/>
      <c r="B863" s="629"/>
      <c r="C863" s="632"/>
      <c r="D863" s="76" t="s">
        <v>79</v>
      </c>
      <c r="E863" s="635"/>
      <c r="F863" s="638"/>
      <c r="G863" s="148">
        <f t="shared" si="216"/>
        <v>0</v>
      </c>
      <c r="H863" s="155">
        <f t="shared" si="214"/>
        <v>0</v>
      </c>
      <c r="I863" s="156"/>
      <c r="J863" s="156"/>
      <c r="K863" s="156"/>
      <c r="L863" s="157"/>
      <c r="M863" s="85">
        <f t="shared" si="217"/>
        <v>0</v>
      </c>
      <c r="N863" s="86"/>
      <c r="O863" s="86"/>
      <c r="P863" s="86"/>
      <c r="Q863" s="86"/>
      <c r="R863" s="125"/>
      <c r="S863" s="130"/>
      <c r="T863" s="87"/>
      <c r="U863" s="87"/>
      <c r="V863" s="87"/>
      <c r="W863" s="87"/>
      <c r="X863" s="126"/>
      <c r="Y863" s="129"/>
      <c r="Z863" s="124"/>
      <c r="AA863" s="136"/>
      <c r="AB863" s="54"/>
      <c r="AC863" s="54"/>
      <c r="AD863" s="54"/>
      <c r="AE863" s="54"/>
      <c r="AF863" s="55"/>
      <c r="AG863" s="139"/>
      <c r="AH863" s="140"/>
      <c r="AI863" s="137"/>
      <c r="AJ863" s="117">
        <f>SUM(AQ863:AU863)</f>
        <v>0</v>
      </c>
      <c r="AK863" s="137" t="s">
        <v>74</v>
      </c>
      <c r="AL863" s="90" t="s">
        <v>74</v>
      </c>
      <c r="AM863" s="138" t="s">
        <v>74</v>
      </c>
      <c r="AN863" s="137" t="s">
        <v>74</v>
      </c>
      <c r="AO863" s="90" t="s">
        <v>76</v>
      </c>
      <c r="AP863" s="138" t="s">
        <v>76</v>
      </c>
      <c r="AQ863" s="89"/>
      <c r="AR863" s="90"/>
      <c r="AS863" s="90"/>
      <c r="AT863" s="90"/>
      <c r="AU863" s="91"/>
      <c r="AV863" s="92">
        <f t="shared" si="215"/>
        <v>0</v>
      </c>
      <c r="AW863" s="87"/>
      <c r="AX863" s="87"/>
      <c r="AY863" s="87"/>
      <c r="AZ863" s="87"/>
      <c r="BA863" s="87"/>
      <c r="BB863" s="87"/>
      <c r="BC863" s="87"/>
      <c r="BD863" s="87"/>
      <c r="BE863" s="88"/>
    </row>
    <row r="864" spans="1:57" s="414" customFormat="1" ht="34" customHeight="1" x14ac:dyDescent="0.2">
      <c r="A864" s="640"/>
      <c r="B864" s="623" t="s">
        <v>395</v>
      </c>
      <c r="C864" s="630" t="s">
        <v>396</v>
      </c>
      <c r="D864" s="72" t="s">
        <v>73</v>
      </c>
      <c r="E864" s="633">
        <v>5</v>
      </c>
      <c r="F864" s="636">
        <f>E864-SUM(M864:M868)</f>
        <v>3</v>
      </c>
      <c r="G864" s="146">
        <f t="shared" si="216"/>
        <v>0</v>
      </c>
      <c r="H864" s="151">
        <f t="shared" si="214"/>
        <v>0</v>
      </c>
      <c r="I864" s="152"/>
      <c r="J864" s="152"/>
      <c r="K864" s="152"/>
      <c r="L864" s="66"/>
      <c r="M864" s="149">
        <f t="shared" si="217"/>
        <v>0</v>
      </c>
      <c r="N864" s="121"/>
      <c r="O864" s="121"/>
      <c r="P864" s="121"/>
      <c r="Q864" s="121"/>
      <c r="R864" s="122"/>
      <c r="S864" s="128"/>
      <c r="T864" s="121"/>
      <c r="U864" s="121"/>
      <c r="V864" s="77"/>
      <c r="W864" s="121"/>
      <c r="X864" s="122"/>
      <c r="Y864" s="128"/>
      <c r="Z864" s="122"/>
      <c r="AA864" s="70"/>
      <c r="AB864" s="77"/>
      <c r="AC864" s="77"/>
      <c r="AD864" s="77"/>
      <c r="AE864" s="77"/>
      <c r="AF864" s="71"/>
      <c r="AG864" s="70"/>
      <c r="AH864" s="71"/>
      <c r="AI864" s="70"/>
      <c r="AJ864" s="115">
        <f>SUM(AN864:AP864)</f>
        <v>0</v>
      </c>
      <c r="AK864" s="70" t="s">
        <v>74</v>
      </c>
      <c r="AL864" s="77" t="s">
        <v>74</v>
      </c>
      <c r="AM864" s="71" t="s">
        <v>74</v>
      </c>
      <c r="AN864" s="70"/>
      <c r="AO864" s="77"/>
      <c r="AP864" s="71"/>
      <c r="AQ864" s="67" t="s">
        <v>74</v>
      </c>
      <c r="AR864" s="68" t="s">
        <v>74</v>
      </c>
      <c r="AS864" s="68" t="s">
        <v>74</v>
      </c>
      <c r="AT864" s="68" t="s">
        <v>74</v>
      </c>
      <c r="AU864" s="69" t="s">
        <v>74</v>
      </c>
      <c r="AV864" s="103">
        <f t="shared" si="215"/>
        <v>0</v>
      </c>
      <c r="AW864" s="93"/>
      <c r="AX864" s="93"/>
      <c r="AY864" s="93"/>
      <c r="AZ864" s="93"/>
      <c r="BA864" s="93"/>
      <c r="BB864" s="93"/>
      <c r="BC864" s="93"/>
      <c r="BD864" s="93"/>
      <c r="BE864" s="78"/>
    </row>
    <row r="865" spans="1:57" s="414" customFormat="1" ht="34" customHeight="1" x14ac:dyDescent="0.2">
      <c r="A865" s="640"/>
      <c r="B865" s="624"/>
      <c r="C865" s="631"/>
      <c r="D865" s="73" t="s">
        <v>75</v>
      </c>
      <c r="E865" s="634"/>
      <c r="F865" s="637"/>
      <c r="G865" s="147">
        <f t="shared" si="216"/>
        <v>0</v>
      </c>
      <c r="H865" s="153">
        <f t="shared" si="214"/>
        <v>0</v>
      </c>
      <c r="I865" s="150"/>
      <c r="J865" s="150"/>
      <c r="K865" s="150"/>
      <c r="L865" s="154"/>
      <c r="M865" s="79">
        <f t="shared" si="217"/>
        <v>0</v>
      </c>
      <c r="N865" s="80"/>
      <c r="O865" s="80"/>
      <c r="P865" s="80"/>
      <c r="Q865" s="80"/>
      <c r="R865" s="124"/>
      <c r="S865" s="129"/>
      <c r="T865" s="54"/>
      <c r="U865" s="54"/>
      <c r="V865" s="80"/>
      <c r="W865" s="80"/>
      <c r="X865" s="124"/>
      <c r="Y865" s="131"/>
      <c r="Z865" s="127"/>
      <c r="AA865" s="134"/>
      <c r="AB865" s="56"/>
      <c r="AC865" s="56"/>
      <c r="AD865" s="56"/>
      <c r="AE865" s="56"/>
      <c r="AF865" s="135"/>
      <c r="AG865" s="136"/>
      <c r="AH865" s="55"/>
      <c r="AI865" s="136"/>
      <c r="AJ865" s="116">
        <f>SUM(AN865:AP865)</f>
        <v>0</v>
      </c>
      <c r="AK865" s="136" t="s">
        <v>76</v>
      </c>
      <c r="AL865" s="54" t="s">
        <v>76</v>
      </c>
      <c r="AM865" s="55" t="s">
        <v>76</v>
      </c>
      <c r="AN865" s="136"/>
      <c r="AO865" s="54"/>
      <c r="AP865" s="55"/>
      <c r="AQ865" s="82" t="s">
        <v>74</v>
      </c>
      <c r="AR865" s="54" t="s">
        <v>74</v>
      </c>
      <c r="AS865" s="54" t="s">
        <v>74</v>
      </c>
      <c r="AT865" s="54" t="s">
        <v>74</v>
      </c>
      <c r="AU865" s="58" t="s">
        <v>74</v>
      </c>
      <c r="AV865" s="83">
        <f t="shared" si="215"/>
        <v>0</v>
      </c>
      <c r="AW865" s="80"/>
      <c r="AX865" s="80"/>
      <c r="AY865" s="80"/>
      <c r="AZ865" s="80"/>
      <c r="BA865" s="80"/>
      <c r="BB865" s="80"/>
      <c r="BC865" s="80"/>
      <c r="BD865" s="80"/>
      <c r="BE865" s="81"/>
    </row>
    <row r="866" spans="1:57" s="414" customFormat="1" ht="34" customHeight="1" x14ac:dyDescent="0.2">
      <c r="A866" s="640"/>
      <c r="B866" s="624"/>
      <c r="C866" s="631"/>
      <c r="D866" s="73" t="s">
        <v>77</v>
      </c>
      <c r="E866" s="634"/>
      <c r="F866" s="637"/>
      <c r="G866" s="147">
        <f t="shared" si="216"/>
        <v>0</v>
      </c>
      <c r="H866" s="153">
        <f t="shared" si="214"/>
        <v>0</v>
      </c>
      <c r="I866" s="150"/>
      <c r="J866" s="150"/>
      <c r="K866" s="150"/>
      <c r="L866" s="154"/>
      <c r="M866" s="79">
        <f t="shared" si="217"/>
        <v>0</v>
      </c>
      <c r="N866" s="80"/>
      <c r="O866" s="80"/>
      <c r="P866" s="80"/>
      <c r="Q866" s="84"/>
      <c r="R866" s="124"/>
      <c r="S866" s="129"/>
      <c r="T866" s="80"/>
      <c r="U866" s="80"/>
      <c r="V866" s="80"/>
      <c r="W866" s="80"/>
      <c r="X866" s="124"/>
      <c r="Y866" s="131"/>
      <c r="Z866" s="127"/>
      <c r="AA866" s="134"/>
      <c r="AB866" s="56"/>
      <c r="AC866" s="56"/>
      <c r="AD866" s="56"/>
      <c r="AE866" s="56"/>
      <c r="AF866" s="135"/>
      <c r="AG866" s="136"/>
      <c r="AH866" s="55"/>
      <c r="AI866" s="136"/>
      <c r="AJ866" s="116">
        <f>SUM(AK866:AM866)</f>
        <v>0</v>
      </c>
      <c r="AK866" s="136"/>
      <c r="AL866" s="54"/>
      <c r="AM866" s="55"/>
      <c r="AN866" s="136" t="s">
        <v>74</v>
      </c>
      <c r="AO866" s="54" t="s">
        <v>74</v>
      </c>
      <c r="AP866" s="55" t="s">
        <v>74</v>
      </c>
      <c r="AQ866" s="82" t="s">
        <v>74</v>
      </c>
      <c r="AR866" s="54" t="s">
        <v>74</v>
      </c>
      <c r="AS866" s="54" t="s">
        <v>74</v>
      </c>
      <c r="AT866" s="54" t="s">
        <v>74</v>
      </c>
      <c r="AU866" s="58" t="s">
        <v>74</v>
      </c>
      <c r="AV866" s="83">
        <f t="shared" si="215"/>
        <v>0</v>
      </c>
      <c r="AW866" s="80"/>
      <c r="AX866" s="80"/>
      <c r="AY866" s="80"/>
      <c r="AZ866" s="80"/>
      <c r="BA866" s="80"/>
      <c r="BB866" s="80"/>
      <c r="BC866" s="80"/>
      <c r="BD866" s="80"/>
      <c r="BE866" s="81"/>
    </row>
    <row r="867" spans="1:57" s="414" customFormat="1" ht="34" customHeight="1" x14ac:dyDescent="0.2">
      <c r="A867" s="640"/>
      <c r="B867" s="624"/>
      <c r="C867" s="631"/>
      <c r="D867" s="73" t="s">
        <v>78</v>
      </c>
      <c r="E867" s="634"/>
      <c r="F867" s="637"/>
      <c r="G867" s="147">
        <f t="shared" si="216"/>
        <v>2</v>
      </c>
      <c r="H867" s="153">
        <f t="shared" si="214"/>
        <v>0</v>
      </c>
      <c r="I867" s="150"/>
      <c r="J867" s="150"/>
      <c r="K867" s="150"/>
      <c r="L867" s="154"/>
      <c r="M867" s="79">
        <f t="shared" si="217"/>
        <v>2</v>
      </c>
      <c r="N867" s="80"/>
      <c r="O867" s="80"/>
      <c r="P867" s="80"/>
      <c r="Q867" s="80"/>
      <c r="R867" s="124">
        <v>2</v>
      </c>
      <c r="S867" s="129"/>
      <c r="T867" s="80"/>
      <c r="U867" s="80"/>
      <c r="V867" s="80">
        <v>2</v>
      </c>
      <c r="W867" s="80"/>
      <c r="X867" s="124"/>
      <c r="Y867" s="131">
        <v>2</v>
      </c>
      <c r="Z867" s="127"/>
      <c r="AA867" s="134"/>
      <c r="AB867" s="56"/>
      <c r="AC867" s="56"/>
      <c r="AD867" s="56"/>
      <c r="AE867" s="56"/>
      <c r="AF867" s="135"/>
      <c r="AG867" s="136">
        <v>50</v>
      </c>
      <c r="AH867" s="55">
        <v>15</v>
      </c>
      <c r="AI867" s="136">
        <v>87.5</v>
      </c>
      <c r="AJ867" s="116">
        <f>SUM(AQ867:AU867)</f>
        <v>2</v>
      </c>
      <c r="AK867" s="136" t="s">
        <v>76</v>
      </c>
      <c r="AL867" s="54" t="s">
        <v>76</v>
      </c>
      <c r="AM867" s="55" t="s">
        <v>76</v>
      </c>
      <c r="AN867" s="136" t="s">
        <v>74</v>
      </c>
      <c r="AO867" s="54" t="s">
        <v>74</v>
      </c>
      <c r="AP867" s="55" t="s">
        <v>74</v>
      </c>
      <c r="AQ867" s="142"/>
      <c r="AR867" s="62">
        <v>1</v>
      </c>
      <c r="AS867" s="62">
        <v>1</v>
      </c>
      <c r="AT867" s="62"/>
      <c r="AU867" s="64"/>
      <c r="AV867" s="83">
        <f t="shared" si="215"/>
        <v>0</v>
      </c>
      <c r="AW867" s="80"/>
      <c r="AX867" s="80"/>
      <c r="AY867" s="80"/>
      <c r="AZ867" s="80"/>
      <c r="BA867" s="80"/>
      <c r="BB867" s="80"/>
      <c r="BC867" s="80"/>
      <c r="BD867" s="80"/>
      <c r="BE867" s="81"/>
    </row>
    <row r="868" spans="1:57" s="414" customFormat="1" ht="34" customHeight="1" thickBot="1" x14ac:dyDescent="0.25">
      <c r="A868" s="640"/>
      <c r="B868" s="629"/>
      <c r="C868" s="632"/>
      <c r="D868" s="76" t="s">
        <v>79</v>
      </c>
      <c r="E868" s="635"/>
      <c r="F868" s="638"/>
      <c r="G868" s="148">
        <f t="shared" si="216"/>
        <v>0</v>
      </c>
      <c r="H868" s="155">
        <f t="shared" si="214"/>
        <v>0</v>
      </c>
      <c r="I868" s="156"/>
      <c r="J868" s="156"/>
      <c r="K868" s="156"/>
      <c r="L868" s="157"/>
      <c r="M868" s="85">
        <f t="shared" si="217"/>
        <v>0</v>
      </c>
      <c r="N868" s="86"/>
      <c r="O868" s="86"/>
      <c r="P868" s="86"/>
      <c r="Q868" s="86"/>
      <c r="R868" s="125"/>
      <c r="S868" s="130"/>
      <c r="T868" s="87"/>
      <c r="U868" s="87"/>
      <c r="V868" s="87"/>
      <c r="W868" s="87"/>
      <c r="X868" s="126"/>
      <c r="Y868" s="129"/>
      <c r="Z868" s="124"/>
      <c r="AA868" s="136"/>
      <c r="AB868" s="54"/>
      <c r="AC868" s="54"/>
      <c r="AD868" s="54"/>
      <c r="AE868" s="54"/>
      <c r="AF868" s="55"/>
      <c r="AG868" s="139"/>
      <c r="AH868" s="140"/>
      <c r="AI868" s="137"/>
      <c r="AJ868" s="117">
        <f>SUM(AQ868:AU868)</f>
        <v>0</v>
      </c>
      <c r="AK868" s="137" t="s">
        <v>74</v>
      </c>
      <c r="AL868" s="90" t="s">
        <v>74</v>
      </c>
      <c r="AM868" s="138" t="s">
        <v>74</v>
      </c>
      <c r="AN868" s="137" t="s">
        <v>74</v>
      </c>
      <c r="AO868" s="90" t="s">
        <v>76</v>
      </c>
      <c r="AP868" s="138" t="s">
        <v>76</v>
      </c>
      <c r="AQ868" s="89"/>
      <c r="AR868" s="90"/>
      <c r="AS868" s="90"/>
      <c r="AT868" s="90"/>
      <c r="AU868" s="91"/>
      <c r="AV868" s="92">
        <f t="shared" si="215"/>
        <v>0</v>
      </c>
      <c r="AW868" s="87"/>
      <c r="AX868" s="87"/>
      <c r="AY868" s="87"/>
      <c r="AZ868" s="87"/>
      <c r="BA868" s="87"/>
      <c r="BB868" s="87"/>
      <c r="BC868" s="87"/>
      <c r="BD868" s="87"/>
      <c r="BE868" s="88"/>
    </row>
    <row r="869" spans="1:57" s="414" customFormat="1" ht="34" customHeight="1" x14ac:dyDescent="0.2">
      <c r="A869" s="640"/>
      <c r="B869" s="623" t="s">
        <v>397</v>
      </c>
      <c r="C869" s="630" t="s">
        <v>398</v>
      </c>
      <c r="D869" s="72" t="s">
        <v>73</v>
      </c>
      <c r="E869" s="633">
        <v>35</v>
      </c>
      <c r="F869" s="636">
        <f>E869-SUM(M869:M873)</f>
        <v>5</v>
      </c>
      <c r="G869" s="146">
        <f t="shared" si="216"/>
        <v>0</v>
      </c>
      <c r="H869" s="151">
        <f t="shared" si="214"/>
        <v>0</v>
      </c>
      <c r="I869" s="152"/>
      <c r="J869" s="152"/>
      <c r="K869" s="152"/>
      <c r="L869" s="66"/>
      <c r="M869" s="149">
        <f t="shared" si="217"/>
        <v>0</v>
      </c>
      <c r="N869" s="121"/>
      <c r="O869" s="121"/>
      <c r="P869" s="121"/>
      <c r="Q869" s="121"/>
      <c r="R869" s="122"/>
      <c r="S869" s="128"/>
      <c r="T869" s="121"/>
      <c r="U869" s="121"/>
      <c r="V869" s="77"/>
      <c r="W869" s="121"/>
      <c r="X869" s="122"/>
      <c r="Y869" s="128"/>
      <c r="Z869" s="122"/>
      <c r="AA869" s="70"/>
      <c r="AB869" s="77"/>
      <c r="AC869" s="77"/>
      <c r="AD869" s="77"/>
      <c r="AE869" s="77"/>
      <c r="AF869" s="71"/>
      <c r="AG869" s="70"/>
      <c r="AH869" s="71"/>
      <c r="AI869" s="70"/>
      <c r="AJ869" s="115">
        <f>SUM(AN869:AP869)</f>
        <v>0</v>
      </c>
      <c r="AK869" s="70" t="s">
        <v>74</v>
      </c>
      <c r="AL869" s="77" t="s">
        <v>74</v>
      </c>
      <c r="AM869" s="71" t="s">
        <v>74</v>
      </c>
      <c r="AN869" s="70"/>
      <c r="AO869" s="77"/>
      <c r="AP869" s="71"/>
      <c r="AQ869" s="67" t="s">
        <v>74</v>
      </c>
      <c r="AR869" s="68" t="s">
        <v>74</v>
      </c>
      <c r="AS869" s="68" t="s">
        <v>74</v>
      </c>
      <c r="AT869" s="68" t="s">
        <v>74</v>
      </c>
      <c r="AU869" s="69" t="s">
        <v>74</v>
      </c>
      <c r="AV869" s="103">
        <f t="shared" ref="AV869:AV878" si="218">SUM(AW869:BE869)</f>
        <v>0</v>
      </c>
      <c r="AW869" s="93"/>
      <c r="AX869" s="93"/>
      <c r="AY869" s="93"/>
      <c r="AZ869" s="93"/>
      <c r="BA869" s="93"/>
      <c r="BB869" s="93"/>
      <c r="BC869" s="93"/>
      <c r="BD869" s="93"/>
      <c r="BE869" s="78"/>
    </row>
    <row r="870" spans="1:57" s="414" customFormat="1" ht="34" customHeight="1" x14ac:dyDescent="0.2">
      <c r="A870" s="640"/>
      <c r="B870" s="624"/>
      <c r="C870" s="631"/>
      <c r="D870" s="73" t="s">
        <v>75</v>
      </c>
      <c r="E870" s="634"/>
      <c r="F870" s="637"/>
      <c r="G870" s="147">
        <f t="shared" si="216"/>
        <v>0</v>
      </c>
      <c r="H870" s="153">
        <f t="shared" si="214"/>
        <v>0</v>
      </c>
      <c r="I870" s="150"/>
      <c r="J870" s="150"/>
      <c r="K870" s="150"/>
      <c r="L870" s="154"/>
      <c r="M870" s="79">
        <f t="shared" si="217"/>
        <v>0</v>
      </c>
      <c r="N870" s="80"/>
      <c r="O870" s="80"/>
      <c r="P870" s="80"/>
      <c r="Q870" s="80"/>
      <c r="R870" s="124"/>
      <c r="S870" s="129"/>
      <c r="T870" s="54"/>
      <c r="U870" s="54"/>
      <c r="V870" s="80"/>
      <c r="W870" s="80"/>
      <c r="X870" s="124"/>
      <c r="Y870" s="131"/>
      <c r="Z870" s="127"/>
      <c r="AA870" s="134"/>
      <c r="AB870" s="56"/>
      <c r="AC870" s="56"/>
      <c r="AD870" s="56"/>
      <c r="AE870" s="56"/>
      <c r="AF870" s="135"/>
      <c r="AG870" s="136"/>
      <c r="AH870" s="55"/>
      <c r="AI870" s="136"/>
      <c r="AJ870" s="116">
        <f>SUM(AN870:AP870)</f>
        <v>0</v>
      </c>
      <c r="AK870" s="136" t="s">
        <v>76</v>
      </c>
      <c r="AL870" s="54" t="s">
        <v>76</v>
      </c>
      <c r="AM870" s="55" t="s">
        <v>76</v>
      </c>
      <c r="AN870" s="136"/>
      <c r="AO870" s="54"/>
      <c r="AP870" s="55"/>
      <c r="AQ870" s="82" t="s">
        <v>74</v>
      </c>
      <c r="AR870" s="54" t="s">
        <v>74</v>
      </c>
      <c r="AS870" s="54" t="s">
        <v>74</v>
      </c>
      <c r="AT870" s="54" t="s">
        <v>74</v>
      </c>
      <c r="AU870" s="58" t="s">
        <v>74</v>
      </c>
      <c r="AV870" s="83">
        <f t="shared" si="218"/>
        <v>0</v>
      </c>
      <c r="AW870" s="80"/>
      <c r="AX870" s="80"/>
      <c r="AY870" s="80"/>
      <c r="AZ870" s="80"/>
      <c r="BA870" s="80"/>
      <c r="BB870" s="80"/>
      <c r="BC870" s="80"/>
      <c r="BD870" s="80"/>
      <c r="BE870" s="81"/>
    </row>
    <row r="871" spans="1:57" s="414" customFormat="1" ht="34" customHeight="1" x14ac:dyDescent="0.2">
      <c r="A871" s="640"/>
      <c r="B871" s="624"/>
      <c r="C871" s="631"/>
      <c r="D871" s="73" t="s">
        <v>77</v>
      </c>
      <c r="E871" s="634"/>
      <c r="F871" s="637"/>
      <c r="G871" s="147">
        <f t="shared" si="216"/>
        <v>0</v>
      </c>
      <c r="H871" s="153">
        <f t="shared" si="214"/>
        <v>0</v>
      </c>
      <c r="I871" s="150"/>
      <c r="J871" s="150"/>
      <c r="K871" s="150"/>
      <c r="L871" s="154"/>
      <c r="M871" s="79">
        <f t="shared" si="217"/>
        <v>0</v>
      </c>
      <c r="N871" s="80"/>
      <c r="O871" s="80"/>
      <c r="P871" s="80"/>
      <c r="Q871" s="84"/>
      <c r="R871" s="124"/>
      <c r="S871" s="129"/>
      <c r="T871" s="80"/>
      <c r="U871" s="80"/>
      <c r="V871" s="80"/>
      <c r="W871" s="80"/>
      <c r="X871" s="124"/>
      <c r="Y871" s="131"/>
      <c r="Z871" s="127"/>
      <c r="AA871" s="134"/>
      <c r="AB871" s="56"/>
      <c r="AC871" s="56"/>
      <c r="AD871" s="56"/>
      <c r="AE871" s="56"/>
      <c r="AF871" s="135"/>
      <c r="AG871" s="136"/>
      <c r="AH871" s="55"/>
      <c r="AI871" s="136"/>
      <c r="AJ871" s="116">
        <f>SUM(AK871:AM871)</f>
        <v>0</v>
      </c>
      <c r="AK871" s="136"/>
      <c r="AL871" s="54"/>
      <c r="AM871" s="55"/>
      <c r="AN871" s="136" t="s">
        <v>74</v>
      </c>
      <c r="AO871" s="54" t="s">
        <v>74</v>
      </c>
      <c r="AP871" s="55" t="s">
        <v>74</v>
      </c>
      <c r="AQ871" s="82" t="s">
        <v>74</v>
      </c>
      <c r="AR871" s="54" t="s">
        <v>74</v>
      </c>
      <c r="AS871" s="54" t="s">
        <v>74</v>
      </c>
      <c r="AT871" s="54" t="s">
        <v>74</v>
      </c>
      <c r="AU871" s="58" t="s">
        <v>74</v>
      </c>
      <c r="AV871" s="83">
        <f t="shared" si="218"/>
        <v>0</v>
      </c>
      <c r="AW871" s="80"/>
      <c r="AX871" s="80"/>
      <c r="AY871" s="80"/>
      <c r="AZ871" s="80"/>
      <c r="BA871" s="80"/>
      <c r="BB871" s="80"/>
      <c r="BC871" s="80"/>
      <c r="BD871" s="80"/>
      <c r="BE871" s="81"/>
    </row>
    <row r="872" spans="1:57" s="414" customFormat="1" ht="34" customHeight="1" x14ac:dyDescent="0.2">
      <c r="A872" s="640"/>
      <c r="B872" s="624"/>
      <c r="C872" s="631"/>
      <c r="D872" s="73" t="s">
        <v>78</v>
      </c>
      <c r="E872" s="634"/>
      <c r="F872" s="637"/>
      <c r="G872" s="147">
        <f t="shared" si="216"/>
        <v>31</v>
      </c>
      <c r="H872" s="153">
        <f t="shared" si="214"/>
        <v>0</v>
      </c>
      <c r="I872" s="150"/>
      <c r="J872" s="150"/>
      <c r="K872" s="150"/>
      <c r="L872" s="154"/>
      <c r="M872" s="79">
        <f t="shared" si="217"/>
        <v>30</v>
      </c>
      <c r="N872" s="80"/>
      <c r="O872" s="80"/>
      <c r="P872" s="80"/>
      <c r="Q872" s="80"/>
      <c r="R872" s="124">
        <v>30</v>
      </c>
      <c r="S872" s="129">
        <v>3</v>
      </c>
      <c r="T872" s="80"/>
      <c r="U872" s="80"/>
      <c r="V872" s="80">
        <v>27</v>
      </c>
      <c r="W872" s="80"/>
      <c r="X872" s="124"/>
      <c r="Y872" s="131">
        <v>27</v>
      </c>
      <c r="Z872" s="127">
        <v>3</v>
      </c>
      <c r="AA872" s="134"/>
      <c r="AB872" s="56">
        <v>6</v>
      </c>
      <c r="AC872" s="56">
        <v>6</v>
      </c>
      <c r="AD872" s="56"/>
      <c r="AE872" s="56">
        <v>29</v>
      </c>
      <c r="AF872" s="135">
        <v>1</v>
      </c>
      <c r="AG872" s="136">
        <v>43</v>
      </c>
      <c r="AH872" s="55">
        <v>29</v>
      </c>
      <c r="AI872" s="136">
        <v>87</v>
      </c>
      <c r="AJ872" s="116">
        <f>SUM(AQ872:AU872)</f>
        <v>30</v>
      </c>
      <c r="AK872" s="136" t="s">
        <v>76</v>
      </c>
      <c r="AL872" s="54" t="s">
        <v>76</v>
      </c>
      <c r="AM872" s="55" t="s">
        <v>76</v>
      </c>
      <c r="AN872" s="136" t="s">
        <v>74</v>
      </c>
      <c r="AO872" s="54" t="s">
        <v>74</v>
      </c>
      <c r="AP872" s="55" t="s">
        <v>74</v>
      </c>
      <c r="AQ872" s="142">
        <v>3</v>
      </c>
      <c r="AR872" s="62">
        <v>14</v>
      </c>
      <c r="AS872" s="62">
        <v>7</v>
      </c>
      <c r="AT872" s="62">
        <v>6</v>
      </c>
      <c r="AU872" s="64"/>
      <c r="AV872" s="83">
        <f t="shared" si="218"/>
        <v>1</v>
      </c>
      <c r="AW872" s="80"/>
      <c r="AX872" s="80"/>
      <c r="AY872" s="80">
        <v>1</v>
      </c>
      <c r="AZ872" s="80"/>
      <c r="BA872" s="80"/>
      <c r="BB872" s="80"/>
      <c r="BC872" s="80"/>
      <c r="BD872" s="80"/>
      <c r="BE872" s="81"/>
    </row>
    <row r="873" spans="1:57" s="414" customFormat="1" ht="34" customHeight="1" thickBot="1" x14ac:dyDescent="0.25">
      <c r="A873" s="640"/>
      <c r="B873" s="629"/>
      <c r="C873" s="632"/>
      <c r="D873" s="76" t="s">
        <v>79</v>
      </c>
      <c r="E873" s="635"/>
      <c r="F873" s="638"/>
      <c r="G873" s="148">
        <f t="shared" si="216"/>
        <v>0</v>
      </c>
      <c r="H873" s="155">
        <f t="shared" si="214"/>
        <v>0</v>
      </c>
      <c r="I873" s="156"/>
      <c r="J873" s="156"/>
      <c r="K873" s="156"/>
      <c r="L873" s="157"/>
      <c r="M873" s="85">
        <f t="shared" si="217"/>
        <v>0</v>
      </c>
      <c r="N873" s="86"/>
      <c r="O873" s="86"/>
      <c r="P873" s="86"/>
      <c r="Q873" s="86"/>
      <c r="R873" s="125"/>
      <c r="S873" s="130"/>
      <c r="T873" s="87"/>
      <c r="U873" s="87"/>
      <c r="V873" s="87"/>
      <c r="W873" s="87"/>
      <c r="X873" s="126"/>
      <c r="Y873" s="129"/>
      <c r="Z873" s="124"/>
      <c r="AA873" s="136"/>
      <c r="AB873" s="54"/>
      <c r="AC873" s="54"/>
      <c r="AD873" s="54"/>
      <c r="AE873" s="54"/>
      <c r="AF873" s="55"/>
      <c r="AG873" s="139"/>
      <c r="AH873" s="140"/>
      <c r="AI873" s="137"/>
      <c r="AJ873" s="117">
        <f>SUM(AQ873:AU873)</f>
        <v>0</v>
      </c>
      <c r="AK873" s="137" t="s">
        <v>74</v>
      </c>
      <c r="AL873" s="90" t="s">
        <v>74</v>
      </c>
      <c r="AM873" s="138" t="s">
        <v>74</v>
      </c>
      <c r="AN873" s="137" t="s">
        <v>74</v>
      </c>
      <c r="AO873" s="90" t="s">
        <v>76</v>
      </c>
      <c r="AP873" s="138" t="s">
        <v>76</v>
      </c>
      <c r="AQ873" s="89"/>
      <c r="AR873" s="90"/>
      <c r="AS873" s="90"/>
      <c r="AT873" s="90"/>
      <c r="AU873" s="91"/>
      <c r="AV873" s="92">
        <f t="shared" si="218"/>
        <v>0</v>
      </c>
      <c r="AW873" s="87"/>
      <c r="AX873" s="87"/>
      <c r="AY873" s="87"/>
      <c r="AZ873" s="87"/>
      <c r="BA873" s="87"/>
      <c r="BB873" s="87"/>
      <c r="BC873" s="87"/>
      <c r="BD873" s="87"/>
      <c r="BE873" s="88"/>
    </row>
    <row r="874" spans="1:57" s="414" customFormat="1" ht="34" customHeight="1" x14ac:dyDescent="0.2">
      <c r="A874" s="640"/>
      <c r="B874" s="623" t="s">
        <v>399</v>
      </c>
      <c r="C874" s="630" t="s">
        <v>400</v>
      </c>
      <c r="D874" s="72" t="s">
        <v>73</v>
      </c>
      <c r="E874" s="633">
        <v>25</v>
      </c>
      <c r="F874" s="636">
        <f>E874-SUM(M874:M878)</f>
        <v>10</v>
      </c>
      <c r="G874" s="146">
        <f t="shared" si="216"/>
        <v>0</v>
      </c>
      <c r="H874" s="151">
        <f t="shared" si="214"/>
        <v>0</v>
      </c>
      <c r="I874" s="152"/>
      <c r="J874" s="152"/>
      <c r="K874" s="152"/>
      <c r="L874" s="66"/>
      <c r="M874" s="149">
        <f t="shared" si="217"/>
        <v>0</v>
      </c>
      <c r="N874" s="121"/>
      <c r="O874" s="121"/>
      <c r="P874" s="121"/>
      <c r="Q874" s="121"/>
      <c r="R874" s="122"/>
      <c r="S874" s="128"/>
      <c r="T874" s="121"/>
      <c r="U874" s="121"/>
      <c r="V874" s="77"/>
      <c r="W874" s="121"/>
      <c r="X874" s="122"/>
      <c r="Y874" s="128"/>
      <c r="Z874" s="122"/>
      <c r="AA874" s="70"/>
      <c r="AB874" s="77"/>
      <c r="AC874" s="77"/>
      <c r="AD874" s="77"/>
      <c r="AE874" s="77"/>
      <c r="AF874" s="71"/>
      <c r="AG874" s="70"/>
      <c r="AH874" s="71"/>
      <c r="AI874" s="70"/>
      <c r="AJ874" s="115">
        <f>SUM(AN874:AP874)</f>
        <v>0</v>
      </c>
      <c r="AK874" s="70" t="s">
        <v>74</v>
      </c>
      <c r="AL874" s="77" t="s">
        <v>74</v>
      </c>
      <c r="AM874" s="71" t="s">
        <v>74</v>
      </c>
      <c r="AN874" s="70"/>
      <c r="AO874" s="77"/>
      <c r="AP874" s="71"/>
      <c r="AQ874" s="67" t="s">
        <v>74</v>
      </c>
      <c r="AR874" s="68" t="s">
        <v>74</v>
      </c>
      <c r="AS874" s="68" t="s">
        <v>74</v>
      </c>
      <c r="AT874" s="68" t="s">
        <v>74</v>
      </c>
      <c r="AU874" s="69" t="s">
        <v>74</v>
      </c>
      <c r="AV874" s="103">
        <f t="shared" si="218"/>
        <v>0</v>
      </c>
      <c r="AW874" s="93"/>
      <c r="AX874" s="93"/>
      <c r="AY874" s="93"/>
      <c r="AZ874" s="93"/>
      <c r="BA874" s="93"/>
      <c r="BB874" s="93"/>
      <c r="BC874" s="93"/>
      <c r="BD874" s="93"/>
      <c r="BE874" s="78"/>
    </row>
    <row r="875" spans="1:57" s="414" customFormat="1" ht="34" customHeight="1" x14ac:dyDescent="0.2">
      <c r="A875" s="640"/>
      <c r="B875" s="624"/>
      <c r="C875" s="631"/>
      <c r="D875" s="73" t="s">
        <v>75</v>
      </c>
      <c r="E875" s="634"/>
      <c r="F875" s="637"/>
      <c r="G875" s="147">
        <f t="shared" si="216"/>
        <v>0</v>
      </c>
      <c r="H875" s="153">
        <f t="shared" si="214"/>
        <v>0</v>
      </c>
      <c r="I875" s="150"/>
      <c r="J875" s="150"/>
      <c r="K875" s="150"/>
      <c r="L875" s="154"/>
      <c r="M875" s="79">
        <f t="shared" si="217"/>
        <v>0</v>
      </c>
      <c r="N875" s="80"/>
      <c r="O875" s="80"/>
      <c r="P875" s="80"/>
      <c r="Q875" s="80"/>
      <c r="R875" s="124"/>
      <c r="S875" s="129"/>
      <c r="T875" s="54"/>
      <c r="U875" s="54"/>
      <c r="V875" s="80"/>
      <c r="W875" s="80"/>
      <c r="X875" s="124"/>
      <c r="Y875" s="131"/>
      <c r="Z875" s="127"/>
      <c r="AA875" s="134"/>
      <c r="AB875" s="56"/>
      <c r="AC875" s="56"/>
      <c r="AD875" s="56"/>
      <c r="AE875" s="56"/>
      <c r="AF875" s="135"/>
      <c r="AG875" s="136"/>
      <c r="AH875" s="55"/>
      <c r="AI875" s="136"/>
      <c r="AJ875" s="116">
        <f>SUM(AN875:AP875)</f>
        <v>0</v>
      </c>
      <c r="AK875" s="136" t="s">
        <v>76</v>
      </c>
      <c r="AL875" s="54" t="s">
        <v>76</v>
      </c>
      <c r="AM875" s="55" t="s">
        <v>76</v>
      </c>
      <c r="AN875" s="136"/>
      <c r="AO875" s="54"/>
      <c r="AP875" s="55"/>
      <c r="AQ875" s="82" t="s">
        <v>74</v>
      </c>
      <c r="AR875" s="54" t="s">
        <v>74</v>
      </c>
      <c r="AS875" s="54" t="s">
        <v>74</v>
      </c>
      <c r="AT875" s="54" t="s">
        <v>74</v>
      </c>
      <c r="AU875" s="58" t="s">
        <v>74</v>
      </c>
      <c r="AV875" s="83">
        <f t="shared" si="218"/>
        <v>0</v>
      </c>
      <c r="AW875" s="80"/>
      <c r="AX875" s="80"/>
      <c r="AY875" s="80"/>
      <c r="AZ875" s="80"/>
      <c r="BA875" s="80"/>
      <c r="BB875" s="80"/>
      <c r="BC875" s="80"/>
      <c r="BD875" s="80"/>
      <c r="BE875" s="81"/>
    </row>
    <row r="876" spans="1:57" s="414" customFormat="1" ht="34" customHeight="1" x14ac:dyDescent="0.2">
      <c r="A876" s="640"/>
      <c r="B876" s="624"/>
      <c r="C876" s="631"/>
      <c r="D876" s="73" t="s">
        <v>77</v>
      </c>
      <c r="E876" s="634"/>
      <c r="F876" s="637"/>
      <c r="G876" s="147">
        <f t="shared" si="216"/>
        <v>0</v>
      </c>
      <c r="H876" s="153">
        <f t="shared" si="214"/>
        <v>0</v>
      </c>
      <c r="I876" s="150"/>
      <c r="J876" s="150"/>
      <c r="K876" s="150"/>
      <c r="L876" s="154"/>
      <c r="M876" s="79">
        <f t="shared" si="217"/>
        <v>0</v>
      </c>
      <c r="N876" s="80"/>
      <c r="O876" s="80"/>
      <c r="P876" s="80"/>
      <c r="Q876" s="84"/>
      <c r="R876" s="124"/>
      <c r="S876" s="129"/>
      <c r="T876" s="80"/>
      <c r="U876" s="80"/>
      <c r="V876" s="80"/>
      <c r="W876" s="80"/>
      <c r="X876" s="124"/>
      <c r="Y876" s="131"/>
      <c r="Z876" s="127"/>
      <c r="AA876" s="134"/>
      <c r="AB876" s="56"/>
      <c r="AC876" s="56"/>
      <c r="AD876" s="56"/>
      <c r="AE876" s="56"/>
      <c r="AF876" s="135"/>
      <c r="AG876" s="136"/>
      <c r="AH876" s="55"/>
      <c r="AI876" s="136"/>
      <c r="AJ876" s="116">
        <f>SUM(AK876:AM876)</f>
        <v>0</v>
      </c>
      <c r="AK876" s="136"/>
      <c r="AL876" s="54"/>
      <c r="AM876" s="55"/>
      <c r="AN876" s="136" t="s">
        <v>74</v>
      </c>
      <c r="AO876" s="54" t="s">
        <v>74</v>
      </c>
      <c r="AP876" s="55" t="s">
        <v>74</v>
      </c>
      <c r="AQ876" s="82" t="s">
        <v>74</v>
      </c>
      <c r="AR876" s="54" t="s">
        <v>74</v>
      </c>
      <c r="AS876" s="54" t="s">
        <v>74</v>
      </c>
      <c r="AT876" s="54" t="s">
        <v>74</v>
      </c>
      <c r="AU876" s="58" t="s">
        <v>74</v>
      </c>
      <c r="AV876" s="83">
        <f t="shared" si="218"/>
        <v>0</v>
      </c>
      <c r="AW876" s="80"/>
      <c r="AX876" s="80"/>
      <c r="AY876" s="80"/>
      <c r="AZ876" s="80"/>
      <c r="BA876" s="80"/>
      <c r="BB876" s="80"/>
      <c r="BC876" s="80"/>
      <c r="BD876" s="80"/>
      <c r="BE876" s="81"/>
    </row>
    <row r="877" spans="1:57" s="414" customFormat="1" ht="34" customHeight="1" x14ac:dyDescent="0.2">
      <c r="A877" s="640"/>
      <c r="B877" s="624"/>
      <c r="C877" s="631"/>
      <c r="D877" s="73" t="s">
        <v>78</v>
      </c>
      <c r="E877" s="634"/>
      <c r="F877" s="637"/>
      <c r="G877" s="147">
        <f t="shared" si="216"/>
        <v>15</v>
      </c>
      <c r="H877" s="153">
        <f t="shared" si="214"/>
        <v>0</v>
      </c>
      <c r="I877" s="150"/>
      <c r="J877" s="150"/>
      <c r="K877" s="150"/>
      <c r="L877" s="154"/>
      <c r="M877" s="79">
        <f t="shared" si="217"/>
        <v>15</v>
      </c>
      <c r="N877" s="80"/>
      <c r="O877" s="80"/>
      <c r="P877" s="80"/>
      <c r="Q877" s="80"/>
      <c r="R877" s="124">
        <v>15</v>
      </c>
      <c r="S877" s="129"/>
      <c r="T877" s="80"/>
      <c r="U877" s="80"/>
      <c r="V877" s="80">
        <v>15</v>
      </c>
      <c r="W877" s="80"/>
      <c r="X877" s="124"/>
      <c r="Y877" s="131">
        <v>12</v>
      </c>
      <c r="Z877" s="127">
        <v>3</v>
      </c>
      <c r="AA877" s="134"/>
      <c r="AB877" s="56">
        <v>3</v>
      </c>
      <c r="AC877" s="56">
        <v>3</v>
      </c>
      <c r="AD877" s="56"/>
      <c r="AE877" s="56">
        <v>11</v>
      </c>
      <c r="AF877" s="135">
        <v>1</v>
      </c>
      <c r="AG877" s="136">
        <v>46.2</v>
      </c>
      <c r="AH877" s="55">
        <v>23.66</v>
      </c>
      <c r="AI877" s="136">
        <v>100</v>
      </c>
      <c r="AJ877" s="116">
        <f>SUM(AQ877:AU877)</f>
        <v>15</v>
      </c>
      <c r="AK877" s="136" t="s">
        <v>76</v>
      </c>
      <c r="AL877" s="54" t="s">
        <v>76</v>
      </c>
      <c r="AM877" s="55" t="s">
        <v>76</v>
      </c>
      <c r="AN877" s="136" t="s">
        <v>74</v>
      </c>
      <c r="AO877" s="54" t="s">
        <v>74</v>
      </c>
      <c r="AP877" s="55" t="s">
        <v>74</v>
      </c>
      <c r="AQ877" s="142">
        <v>1</v>
      </c>
      <c r="AR877" s="62">
        <v>2</v>
      </c>
      <c r="AS877" s="62">
        <v>8</v>
      </c>
      <c r="AT877" s="62">
        <v>4</v>
      </c>
      <c r="AU877" s="64"/>
      <c r="AV877" s="83">
        <f t="shared" si="218"/>
        <v>0</v>
      </c>
      <c r="AW877" s="80"/>
      <c r="AX877" s="80"/>
      <c r="AY877" s="80"/>
      <c r="AZ877" s="80"/>
      <c r="BA877" s="80"/>
      <c r="BB877" s="80"/>
      <c r="BC877" s="80"/>
      <c r="BD877" s="80"/>
      <c r="BE877" s="81"/>
    </row>
    <row r="878" spans="1:57" s="414" customFormat="1" ht="34" customHeight="1" thickBot="1" x14ac:dyDescent="0.25">
      <c r="A878" s="641"/>
      <c r="B878" s="629"/>
      <c r="C878" s="632"/>
      <c r="D878" s="76" t="s">
        <v>79</v>
      </c>
      <c r="E878" s="635"/>
      <c r="F878" s="638"/>
      <c r="G878" s="148">
        <f t="shared" si="216"/>
        <v>0</v>
      </c>
      <c r="H878" s="155">
        <f t="shared" si="214"/>
        <v>0</v>
      </c>
      <c r="I878" s="156"/>
      <c r="J878" s="156"/>
      <c r="K878" s="156"/>
      <c r="L878" s="157"/>
      <c r="M878" s="85">
        <f t="shared" si="217"/>
        <v>0</v>
      </c>
      <c r="N878" s="86"/>
      <c r="O878" s="86"/>
      <c r="P878" s="86"/>
      <c r="Q878" s="86"/>
      <c r="R878" s="125"/>
      <c r="S878" s="130"/>
      <c r="T878" s="87"/>
      <c r="U878" s="87"/>
      <c r="V878" s="87"/>
      <c r="W878" s="87"/>
      <c r="X878" s="126"/>
      <c r="Y878" s="129"/>
      <c r="Z878" s="124"/>
      <c r="AA878" s="136"/>
      <c r="AB878" s="54"/>
      <c r="AC878" s="54"/>
      <c r="AD878" s="54"/>
      <c r="AE878" s="54"/>
      <c r="AF878" s="55"/>
      <c r="AG878" s="139"/>
      <c r="AH878" s="140"/>
      <c r="AI878" s="137"/>
      <c r="AJ878" s="117">
        <f>SUM(AQ878:AU878)</f>
        <v>0</v>
      </c>
      <c r="AK878" s="137" t="s">
        <v>74</v>
      </c>
      <c r="AL878" s="90" t="s">
        <v>74</v>
      </c>
      <c r="AM878" s="138" t="s">
        <v>74</v>
      </c>
      <c r="AN878" s="137" t="s">
        <v>74</v>
      </c>
      <c r="AO878" s="90" t="s">
        <v>76</v>
      </c>
      <c r="AP878" s="138" t="s">
        <v>76</v>
      </c>
      <c r="AQ878" s="89"/>
      <c r="AR878" s="90"/>
      <c r="AS878" s="90"/>
      <c r="AT878" s="90"/>
      <c r="AU878" s="91"/>
      <c r="AV878" s="92">
        <f t="shared" si="218"/>
        <v>0</v>
      </c>
      <c r="AW878" s="87"/>
      <c r="AX878" s="87"/>
      <c r="AY878" s="87"/>
      <c r="AZ878" s="87"/>
      <c r="BA878" s="87"/>
      <c r="BB878" s="87"/>
      <c r="BC878" s="87"/>
      <c r="BD878" s="87"/>
      <c r="BE878" s="88"/>
    </row>
    <row r="879" spans="1:57" s="414" customFormat="1" ht="34" customHeight="1" x14ac:dyDescent="0.2">
      <c r="A879" s="639" t="s">
        <v>450</v>
      </c>
      <c r="B879" s="752" t="s">
        <v>430</v>
      </c>
      <c r="C879" s="755" t="s">
        <v>388</v>
      </c>
      <c r="D879" s="72" t="s">
        <v>73</v>
      </c>
      <c r="E879" s="633">
        <v>275</v>
      </c>
      <c r="F879" s="636">
        <f>E879-SUM(M879:M883)</f>
        <v>33</v>
      </c>
      <c r="G879" s="146">
        <f t="shared" si="216"/>
        <v>34</v>
      </c>
      <c r="H879" s="151">
        <f>SUM(I879:L879)</f>
        <v>1</v>
      </c>
      <c r="I879" s="152">
        <v>1</v>
      </c>
      <c r="J879" s="152"/>
      <c r="K879" s="152"/>
      <c r="L879" s="66"/>
      <c r="M879" s="149">
        <f t="shared" si="217"/>
        <v>34</v>
      </c>
      <c r="N879" s="121"/>
      <c r="O879" s="121"/>
      <c r="P879" s="121"/>
      <c r="Q879" s="121"/>
      <c r="R879" s="122">
        <v>34</v>
      </c>
      <c r="S879" s="128">
        <v>12</v>
      </c>
      <c r="T879" s="121"/>
      <c r="U879" s="121"/>
      <c r="V879" s="77">
        <v>21</v>
      </c>
      <c r="W879" s="121">
        <v>1</v>
      </c>
      <c r="X879" s="122"/>
      <c r="Y879" s="128">
        <v>31</v>
      </c>
      <c r="Z879" s="122">
        <v>3</v>
      </c>
      <c r="AA879" s="70"/>
      <c r="AB879" s="77">
        <v>12</v>
      </c>
      <c r="AC879" s="77">
        <v>12</v>
      </c>
      <c r="AD879" s="77"/>
      <c r="AE879" s="77">
        <v>18</v>
      </c>
      <c r="AF879" s="71">
        <v>4</v>
      </c>
      <c r="AG879" s="70">
        <v>36</v>
      </c>
      <c r="AH879" s="71">
        <v>18</v>
      </c>
      <c r="AI879" s="70">
        <v>78.599999999999994</v>
      </c>
      <c r="AJ879" s="115">
        <f>SUM(AN879:AP879)</f>
        <v>34</v>
      </c>
      <c r="AK879" s="70" t="s">
        <v>74</v>
      </c>
      <c r="AL879" s="77" t="s">
        <v>74</v>
      </c>
      <c r="AM879" s="71" t="s">
        <v>74</v>
      </c>
      <c r="AN879" s="70">
        <v>7</v>
      </c>
      <c r="AO879" s="77">
        <v>25</v>
      </c>
      <c r="AP879" s="71">
        <v>2</v>
      </c>
      <c r="AQ879" s="67" t="s">
        <v>74</v>
      </c>
      <c r="AR879" s="68" t="s">
        <v>74</v>
      </c>
      <c r="AS879" s="68" t="s">
        <v>74</v>
      </c>
      <c r="AT879" s="68" t="s">
        <v>74</v>
      </c>
      <c r="AU879" s="69" t="s">
        <v>74</v>
      </c>
      <c r="AV879" s="103">
        <f>SUM(AW879:BE879)</f>
        <v>0</v>
      </c>
      <c r="AW879" s="93"/>
      <c r="AX879" s="93"/>
      <c r="AY879" s="93"/>
      <c r="AZ879" s="93"/>
      <c r="BA879" s="93"/>
      <c r="BB879" s="93"/>
      <c r="BC879" s="93"/>
      <c r="BD879" s="93"/>
      <c r="BE879" s="78"/>
    </row>
    <row r="880" spans="1:57" s="414" customFormat="1" ht="34" customHeight="1" x14ac:dyDescent="0.2">
      <c r="A880" s="640"/>
      <c r="B880" s="753"/>
      <c r="C880" s="756"/>
      <c r="D880" s="73" t="s">
        <v>75</v>
      </c>
      <c r="E880" s="634"/>
      <c r="F880" s="637"/>
      <c r="G880" s="147">
        <f t="shared" si="216"/>
        <v>0</v>
      </c>
      <c r="H880" s="153">
        <f>SUM(I880:L880)</f>
        <v>0</v>
      </c>
      <c r="I880" s="150"/>
      <c r="J880" s="150"/>
      <c r="K880" s="150"/>
      <c r="L880" s="154"/>
      <c r="M880" s="79">
        <f t="shared" si="217"/>
        <v>0</v>
      </c>
      <c r="N880" s="80"/>
      <c r="O880" s="80"/>
      <c r="P880" s="80"/>
      <c r="Q880" s="80"/>
      <c r="R880" s="124"/>
      <c r="S880" s="129"/>
      <c r="T880" s="54"/>
      <c r="U880" s="54"/>
      <c r="V880" s="80"/>
      <c r="W880" s="80"/>
      <c r="X880" s="124"/>
      <c r="Y880" s="131"/>
      <c r="Z880" s="127"/>
      <c r="AA880" s="134"/>
      <c r="AB880" s="56"/>
      <c r="AC880" s="56"/>
      <c r="AD880" s="56"/>
      <c r="AE880" s="56"/>
      <c r="AF880" s="135"/>
      <c r="AG880" s="136"/>
      <c r="AH880" s="55"/>
      <c r="AI880" s="136"/>
      <c r="AJ880" s="116">
        <f>SUM(AN880:AP880)</f>
        <v>0</v>
      </c>
      <c r="AK880" s="136" t="s">
        <v>76</v>
      </c>
      <c r="AL880" s="54" t="s">
        <v>76</v>
      </c>
      <c r="AM880" s="55" t="s">
        <v>76</v>
      </c>
      <c r="AN880" s="136"/>
      <c r="AO880" s="54"/>
      <c r="AP880" s="55"/>
      <c r="AQ880" s="82" t="s">
        <v>74</v>
      </c>
      <c r="AR880" s="54" t="s">
        <v>74</v>
      </c>
      <c r="AS880" s="54" t="s">
        <v>74</v>
      </c>
      <c r="AT880" s="54" t="s">
        <v>74</v>
      </c>
      <c r="AU880" s="58" t="s">
        <v>74</v>
      </c>
      <c r="AV880" s="83">
        <f t="shared" ref="AV880:AV898" si="219">SUM(AW880:BE880)</f>
        <v>0</v>
      </c>
      <c r="AW880" s="80"/>
      <c r="AX880" s="80"/>
      <c r="AY880" s="80"/>
      <c r="AZ880" s="80"/>
      <c r="BA880" s="80"/>
      <c r="BB880" s="80"/>
      <c r="BC880" s="80"/>
      <c r="BD880" s="80"/>
      <c r="BE880" s="81"/>
    </row>
    <row r="881" spans="1:57" s="414" customFormat="1" ht="34" customHeight="1" x14ac:dyDescent="0.2">
      <c r="A881" s="640"/>
      <c r="B881" s="753"/>
      <c r="C881" s="756"/>
      <c r="D881" s="73" t="s">
        <v>77</v>
      </c>
      <c r="E881" s="634"/>
      <c r="F881" s="637"/>
      <c r="G881" s="147">
        <f t="shared" si="216"/>
        <v>0</v>
      </c>
      <c r="H881" s="153">
        <f t="shared" ref="H881:H887" si="220">SUM(I881:L881)</f>
        <v>0</v>
      </c>
      <c r="I881" s="150"/>
      <c r="J881" s="150"/>
      <c r="K881" s="150"/>
      <c r="L881" s="154"/>
      <c r="M881" s="79">
        <f t="shared" si="217"/>
        <v>0</v>
      </c>
      <c r="N881" s="80"/>
      <c r="O881" s="80"/>
      <c r="P881" s="80"/>
      <c r="Q881" s="84"/>
      <c r="R881" s="124"/>
      <c r="S881" s="129"/>
      <c r="T881" s="80"/>
      <c r="U881" s="80"/>
      <c r="V881" s="80"/>
      <c r="W881" s="80"/>
      <c r="X881" s="124"/>
      <c r="Y881" s="131"/>
      <c r="Z881" s="127"/>
      <c r="AA881" s="134"/>
      <c r="AB881" s="56"/>
      <c r="AC881" s="56"/>
      <c r="AD881" s="56"/>
      <c r="AE881" s="56"/>
      <c r="AF881" s="135"/>
      <c r="AG881" s="136"/>
      <c r="AH881" s="55"/>
      <c r="AI881" s="136"/>
      <c r="AJ881" s="116">
        <f>SUM(AK881:AM881)</f>
        <v>0</v>
      </c>
      <c r="AK881" s="136"/>
      <c r="AL881" s="54"/>
      <c r="AM881" s="55"/>
      <c r="AN881" s="136" t="s">
        <v>74</v>
      </c>
      <c r="AO881" s="54" t="s">
        <v>74</v>
      </c>
      <c r="AP881" s="55" t="s">
        <v>74</v>
      </c>
      <c r="AQ881" s="82" t="s">
        <v>74</v>
      </c>
      <c r="AR881" s="54" t="s">
        <v>74</v>
      </c>
      <c r="AS881" s="54" t="s">
        <v>74</v>
      </c>
      <c r="AT881" s="54" t="s">
        <v>74</v>
      </c>
      <c r="AU881" s="58" t="s">
        <v>74</v>
      </c>
      <c r="AV881" s="83">
        <f t="shared" si="219"/>
        <v>0</v>
      </c>
      <c r="AW881" s="80"/>
      <c r="AX881" s="80"/>
      <c r="AY881" s="80"/>
      <c r="AZ881" s="80"/>
      <c r="BA881" s="80"/>
      <c r="BB881" s="80"/>
      <c r="BC881" s="80"/>
      <c r="BD881" s="80"/>
      <c r="BE881" s="81"/>
    </row>
    <row r="882" spans="1:57" s="414" customFormat="1" ht="34" customHeight="1" x14ac:dyDescent="0.2">
      <c r="A882" s="640"/>
      <c r="B882" s="753"/>
      <c r="C882" s="756"/>
      <c r="D882" s="73" t="s">
        <v>78</v>
      </c>
      <c r="E882" s="634"/>
      <c r="F882" s="637"/>
      <c r="G882" s="147">
        <f t="shared" si="216"/>
        <v>215</v>
      </c>
      <c r="H882" s="153">
        <f t="shared" si="220"/>
        <v>9</v>
      </c>
      <c r="I882" s="150">
        <v>9</v>
      </c>
      <c r="J882" s="150"/>
      <c r="K882" s="150"/>
      <c r="L882" s="154"/>
      <c r="M882" s="79">
        <f t="shared" si="217"/>
        <v>208</v>
      </c>
      <c r="N882" s="80"/>
      <c r="O882" s="80"/>
      <c r="P882" s="80"/>
      <c r="Q882" s="80"/>
      <c r="R882" s="124">
        <v>208</v>
      </c>
      <c r="S882" s="129">
        <v>54</v>
      </c>
      <c r="T882" s="80"/>
      <c r="U882" s="80"/>
      <c r="V882" s="80">
        <v>143</v>
      </c>
      <c r="W882" s="80">
        <v>11</v>
      </c>
      <c r="X882" s="124"/>
      <c r="Y882" s="131">
        <v>182</v>
      </c>
      <c r="Z882" s="127">
        <v>26</v>
      </c>
      <c r="AA882" s="134"/>
      <c r="AB882" s="56">
        <v>98</v>
      </c>
      <c r="AC882" s="56">
        <v>98</v>
      </c>
      <c r="AD882" s="56">
        <v>5</v>
      </c>
      <c r="AE882" s="56">
        <v>116</v>
      </c>
      <c r="AF882" s="135">
        <v>52</v>
      </c>
      <c r="AG882" s="136">
        <v>38</v>
      </c>
      <c r="AH882" s="55">
        <v>20</v>
      </c>
      <c r="AI882" s="136">
        <v>10.6</v>
      </c>
      <c r="AJ882" s="116">
        <f>SUM(AQ882:AU882)</f>
        <v>208</v>
      </c>
      <c r="AK882" s="136" t="s">
        <v>76</v>
      </c>
      <c r="AL882" s="54" t="s">
        <v>76</v>
      </c>
      <c r="AM882" s="55" t="s">
        <v>76</v>
      </c>
      <c r="AN882" s="136" t="s">
        <v>74</v>
      </c>
      <c r="AO882" s="54" t="s">
        <v>74</v>
      </c>
      <c r="AP882" s="55" t="s">
        <v>74</v>
      </c>
      <c r="AQ882" s="142">
        <v>34</v>
      </c>
      <c r="AR882" s="62">
        <v>113</v>
      </c>
      <c r="AS882" s="62">
        <v>60</v>
      </c>
      <c r="AT882" s="62">
        <v>1</v>
      </c>
      <c r="AU882" s="64"/>
      <c r="AV882" s="83">
        <f t="shared" si="219"/>
        <v>7</v>
      </c>
      <c r="AW882" s="80"/>
      <c r="AX882" s="80"/>
      <c r="AY882" s="80"/>
      <c r="AZ882" s="80">
        <v>1</v>
      </c>
      <c r="BA882" s="80"/>
      <c r="BB882" s="80"/>
      <c r="BC882" s="80"/>
      <c r="BD882" s="80">
        <v>3</v>
      </c>
      <c r="BE882" s="81">
        <v>3</v>
      </c>
    </row>
    <row r="883" spans="1:57" s="414" customFormat="1" ht="34" customHeight="1" thickBot="1" x14ac:dyDescent="0.25">
      <c r="A883" s="640"/>
      <c r="B883" s="754"/>
      <c r="C883" s="757"/>
      <c r="D883" s="75" t="s">
        <v>79</v>
      </c>
      <c r="E883" s="635"/>
      <c r="F883" s="638"/>
      <c r="G883" s="148">
        <f t="shared" si="216"/>
        <v>0</v>
      </c>
      <c r="H883" s="155">
        <f t="shared" si="220"/>
        <v>0</v>
      </c>
      <c r="I883" s="156"/>
      <c r="J883" s="156"/>
      <c r="K883" s="156"/>
      <c r="L883" s="157"/>
      <c r="M883" s="85">
        <f t="shared" si="217"/>
        <v>0</v>
      </c>
      <c r="N883" s="86"/>
      <c r="O883" s="86"/>
      <c r="P883" s="86"/>
      <c r="Q883" s="86"/>
      <c r="R883" s="125"/>
      <c r="S883" s="130"/>
      <c r="T883" s="87"/>
      <c r="U883" s="87"/>
      <c r="V883" s="87"/>
      <c r="W883" s="87"/>
      <c r="X883" s="126"/>
      <c r="Y883" s="129"/>
      <c r="Z883" s="124"/>
      <c r="AA883" s="136"/>
      <c r="AB883" s="54"/>
      <c r="AC883" s="54"/>
      <c r="AD883" s="54"/>
      <c r="AE883" s="54"/>
      <c r="AF883" s="55"/>
      <c r="AG883" s="139"/>
      <c r="AH883" s="140"/>
      <c r="AI883" s="137"/>
      <c r="AJ883" s="117">
        <f>SUM(AQ883:AU883)</f>
        <v>0</v>
      </c>
      <c r="AK883" s="137" t="s">
        <v>74</v>
      </c>
      <c r="AL883" s="90" t="s">
        <v>74</v>
      </c>
      <c r="AM883" s="138" t="s">
        <v>74</v>
      </c>
      <c r="AN883" s="137" t="s">
        <v>74</v>
      </c>
      <c r="AO883" s="90" t="s">
        <v>76</v>
      </c>
      <c r="AP883" s="138" t="s">
        <v>76</v>
      </c>
      <c r="AQ883" s="89"/>
      <c r="AR883" s="90"/>
      <c r="AS883" s="90"/>
      <c r="AT883" s="90"/>
      <c r="AU883" s="91"/>
      <c r="AV883" s="92">
        <f t="shared" si="219"/>
        <v>0</v>
      </c>
      <c r="AW883" s="87"/>
      <c r="AX883" s="87"/>
      <c r="AY883" s="87"/>
      <c r="AZ883" s="87"/>
      <c r="BA883" s="87"/>
      <c r="BB883" s="87"/>
      <c r="BC883" s="87"/>
      <c r="BD883" s="87"/>
      <c r="BE883" s="88"/>
    </row>
    <row r="884" spans="1:57" s="414" customFormat="1" ht="34" customHeight="1" x14ac:dyDescent="0.2">
      <c r="A884" s="640"/>
      <c r="B884" s="752" t="s">
        <v>431</v>
      </c>
      <c r="C884" s="761" t="s">
        <v>402</v>
      </c>
      <c r="D884" s="72" t="s">
        <v>73</v>
      </c>
      <c r="E884" s="633">
        <v>10</v>
      </c>
      <c r="F884" s="636">
        <f>E884-SUM(M884:M888)</f>
        <v>5</v>
      </c>
      <c r="G884" s="146">
        <f t="shared" si="216"/>
        <v>0</v>
      </c>
      <c r="H884" s="151">
        <f t="shared" si="220"/>
        <v>0</v>
      </c>
      <c r="I884" s="152"/>
      <c r="J884" s="152"/>
      <c r="K884" s="152"/>
      <c r="L884" s="66"/>
      <c r="M884" s="149">
        <f t="shared" si="217"/>
        <v>0</v>
      </c>
      <c r="N884" s="121"/>
      <c r="O884" s="121"/>
      <c r="P884" s="121"/>
      <c r="Q884" s="121"/>
      <c r="R884" s="122"/>
      <c r="S884" s="128"/>
      <c r="T884" s="121"/>
      <c r="U884" s="121"/>
      <c r="V884" s="77"/>
      <c r="W884" s="121"/>
      <c r="X884" s="122"/>
      <c r="Y884" s="128"/>
      <c r="Z884" s="122"/>
      <c r="AA884" s="70"/>
      <c r="AB884" s="77"/>
      <c r="AC884" s="77"/>
      <c r="AD884" s="77"/>
      <c r="AE884" s="77"/>
      <c r="AF884" s="71"/>
      <c r="AG884" s="70"/>
      <c r="AH884" s="71"/>
      <c r="AI884" s="70"/>
      <c r="AJ884" s="115">
        <f>SUM(AN884:AP884)</f>
        <v>0</v>
      </c>
      <c r="AK884" s="70" t="s">
        <v>74</v>
      </c>
      <c r="AL884" s="77" t="s">
        <v>74</v>
      </c>
      <c r="AM884" s="71" t="s">
        <v>74</v>
      </c>
      <c r="AN884" s="70"/>
      <c r="AO884" s="77"/>
      <c r="AP884" s="71"/>
      <c r="AQ884" s="67" t="s">
        <v>74</v>
      </c>
      <c r="AR884" s="68" t="s">
        <v>74</v>
      </c>
      <c r="AS884" s="68" t="s">
        <v>74</v>
      </c>
      <c r="AT884" s="68" t="s">
        <v>74</v>
      </c>
      <c r="AU884" s="69" t="s">
        <v>74</v>
      </c>
      <c r="AV884" s="103">
        <f t="shared" si="219"/>
        <v>0</v>
      </c>
      <c r="AW884" s="93"/>
      <c r="AX884" s="93"/>
      <c r="AY884" s="93"/>
      <c r="AZ884" s="93"/>
      <c r="BA884" s="93"/>
      <c r="BB884" s="93"/>
      <c r="BC884" s="93"/>
      <c r="BD884" s="93"/>
      <c r="BE884" s="78"/>
    </row>
    <row r="885" spans="1:57" s="414" customFormat="1" ht="34" customHeight="1" x14ac:dyDescent="0.2">
      <c r="A885" s="640"/>
      <c r="B885" s="753"/>
      <c r="C885" s="759"/>
      <c r="D885" s="73" t="s">
        <v>75</v>
      </c>
      <c r="E885" s="634"/>
      <c r="F885" s="637"/>
      <c r="G885" s="147">
        <f t="shared" si="216"/>
        <v>0</v>
      </c>
      <c r="H885" s="153">
        <f t="shared" si="220"/>
        <v>0</v>
      </c>
      <c r="I885" s="150"/>
      <c r="J885" s="150"/>
      <c r="K885" s="150"/>
      <c r="L885" s="154"/>
      <c r="M885" s="79">
        <f t="shared" si="217"/>
        <v>0</v>
      </c>
      <c r="N885" s="80"/>
      <c r="O885" s="80"/>
      <c r="P885" s="80"/>
      <c r="Q885" s="80"/>
      <c r="R885" s="124"/>
      <c r="S885" s="129"/>
      <c r="T885" s="54"/>
      <c r="U885" s="54"/>
      <c r="V885" s="80"/>
      <c r="W885" s="80"/>
      <c r="X885" s="124"/>
      <c r="Y885" s="131"/>
      <c r="Z885" s="127"/>
      <c r="AA885" s="134"/>
      <c r="AB885" s="56"/>
      <c r="AC885" s="56"/>
      <c r="AD885" s="56"/>
      <c r="AE885" s="56"/>
      <c r="AF885" s="135"/>
      <c r="AG885" s="136"/>
      <c r="AH885" s="55"/>
      <c r="AI885" s="136"/>
      <c r="AJ885" s="116">
        <f>SUM(AN885:AP885)</f>
        <v>0</v>
      </c>
      <c r="AK885" s="136" t="s">
        <v>76</v>
      </c>
      <c r="AL885" s="54" t="s">
        <v>76</v>
      </c>
      <c r="AM885" s="55" t="s">
        <v>76</v>
      </c>
      <c r="AN885" s="136"/>
      <c r="AO885" s="54"/>
      <c r="AP885" s="55"/>
      <c r="AQ885" s="82" t="s">
        <v>74</v>
      </c>
      <c r="AR885" s="54" t="s">
        <v>74</v>
      </c>
      <c r="AS885" s="54" t="s">
        <v>74</v>
      </c>
      <c r="AT885" s="54" t="s">
        <v>74</v>
      </c>
      <c r="AU885" s="58" t="s">
        <v>74</v>
      </c>
      <c r="AV885" s="83">
        <f t="shared" si="219"/>
        <v>0</v>
      </c>
      <c r="AW885" s="80"/>
      <c r="AX885" s="80"/>
      <c r="AY885" s="80"/>
      <c r="AZ885" s="80"/>
      <c r="BA885" s="80"/>
      <c r="BB885" s="80"/>
      <c r="BC885" s="80"/>
      <c r="BD885" s="80"/>
      <c r="BE885" s="81"/>
    </row>
    <row r="886" spans="1:57" s="414" customFormat="1" ht="34" customHeight="1" x14ac:dyDescent="0.2">
      <c r="A886" s="640"/>
      <c r="B886" s="753"/>
      <c r="C886" s="759"/>
      <c r="D886" s="73" t="s">
        <v>77</v>
      </c>
      <c r="E886" s="634"/>
      <c r="F886" s="637"/>
      <c r="G886" s="147">
        <f t="shared" si="216"/>
        <v>0</v>
      </c>
      <c r="H886" s="153">
        <f t="shared" si="220"/>
        <v>0</v>
      </c>
      <c r="I886" s="150"/>
      <c r="J886" s="150"/>
      <c r="K886" s="150"/>
      <c r="L886" s="154"/>
      <c r="M886" s="79">
        <f t="shared" si="217"/>
        <v>0</v>
      </c>
      <c r="N886" s="80"/>
      <c r="O886" s="80"/>
      <c r="P886" s="80"/>
      <c r="Q886" s="84"/>
      <c r="R886" s="124"/>
      <c r="S886" s="129"/>
      <c r="T886" s="80"/>
      <c r="U886" s="80"/>
      <c r="V886" s="80"/>
      <c r="W886" s="80"/>
      <c r="X886" s="124"/>
      <c r="Y886" s="131"/>
      <c r="Z886" s="127"/>
      <c r="AA886" s="134"/>
      <c r="AB886" s="56"/>
      <c r="AC886" s="56"/>
      <c r="AD886" s="56"/>
      <c r="AE886" s="56"/>
      <c r="AF886" s="135"/>
      <c r="AG886" s="136"/>
      <c r="AH886" s="55"/>
      <c r="AI886" s="136"/>
      <c r="AJ886" s="116">
        <f>SUM(AK886:AM886)</f>
        <v>0</v>
      </c>
      <c r="AK886" s="136"/>
      <c r="AL886" s="54"/>
      <c r="AM886" s="55"/>
      <c r="AN886" s="136" t="s">
        <v>74</v>
      </c>
      <c r="AO886" s="54" t="s">
        <v>74</v>
      </c>
      <c r="AP886" s="55" t="s">
        <v>74</v>
      </c>
      <c r="AQ886" s="82" t="s">
        <v>74</v>
      </c>
      <c r="AR886" s="54" t="s">
        <v>74</v>
      </c>
      <c r="AS886" s="54" t="s">
        <v>74</v>
      </c>
      <c r="AT886" s="54" t="s">
        <v>74</v>
      </c>
      <c r="AU886" s="58" t="s">
        <v>74</v>
      </c>
      <c r="AV886" s="83">
        <f t="shared" si="219"/>
        <v>0</v>
      </c>
      <c r="AW886" s="80"/>
      <c r="AX886" s="80"/>
      <c r="AY886" s="80"/>
      <c r="AZ886" s="80"/>
      <c r="BA886" s="80"/>
      <c r="BB886" s="80"/>
      <c r="BC886" s="80"/>
      <c r="BD886" s="80"/>
      <c r="BE886" s="81"/>
    </row>
    <row r="887" spans="1:57" s="414" customFormat="1" ht="34" customHeight="1" x14ac:dyDescent="0.2">
      <c r="A887" s="640"/>
      <c r="B887" s="753"/>
      <c r="C887" s="759"/>
      <c r="D887" s="73" t="s">
        <v>78</v>
      </c>
      <c r="E887" s="634"/>
      <c r="F887" s="637"/>
      <c r="G887" s="147">
        <f t="shared" si="216"/>
        <v>7</v>
      </c>
      <c r="H887" s="153">
        <f t="shared" si="220"/>
        <v>1</v>
      </c>
      <c r="I887" s="150">
        <v>1</v>
      </c>
      <c r="J887" s="150"/>
      <c r="K887" s="150"/>
      <c r="L887" s="154"/>
      <c r="M887" s="79">
        <f t="shared" si="217"/>
        <v>5</v>
      </c>
      <c r="N887" s="80"/>
      <c r="O887" s="80"/>
      <c r="P887" s="80"/>
      <c r="Q887" s="80"/>
      <c r="R887" s="124">
        <v>5</v>
      </c>
      <c r="S887" s="129">
        <v>5</v>
      </c>
      <c r="T887" s="80"/>
      <c r="U887" s="80"/>
      <c r="V887" s="80"/>
      <c r="W887" s="80"/>
      <c r="X887" s="124"/>
      <c r="Y887" s="131">
        <v>5</v>
      </c>
      <c r="Z887" s="127"/>
      <c r="AA887" s="134"/>
      <c r="AB887" s="56">
        <v>2</v>
      </c>
      <c r="AC887" s="56">
        <v>2</v>
      </c>
      <c r="AD887" s="56">
        <v>2</v>
      </c>
      <c r="AE887" s="56">
        <v>5</v>
      </c>
      <c r="AF887" s="135">
        <v>5</v>
      </c>
      <c r="AG887" s="136">
        <v>40</v>
      </c>
      <c r="AH887" s="55">
        <v>15</v>
      </c>
      <c r="AI887" s="136">
        <v>110</v>
      </c>
      <c r="AJ887" s="116">
        <f>SUM(AQ887:AU887)</f>
        <v>5</v>
      </c>
      <c r="AK887" s="136" t="s">
        <v>76</v>
      </c>
      <c r="AL887" s="54" t="s">
        <v>76</v>
      </c>
      <c r="AM887" s="55" t="s">
        <v>76</v>
      </c>
      <c r="AN887" s="136" t="s">
        <v>74</v>
      </c>
      <c r="AO887" s="54" t="s">
        <v>74</v>
      </c>
      <c r="AP887" s="55" t="s">
        <v>74</v>
      </c>
      <c r="AQ887" s="142"/>
      <c r="AR887" s="62">
        <v>1</v>
      </c>
      <c r="AS887" s="62">
        <v>1</v>
      </c>
      <c r="AT887" s="62">
        <v>3</v>
      </c>
      <c r="AU887" s="64"/>
      <c r="AV887" s="83">
        <f t="shared" si="219"/>
        <v>2</v>
      </c>
      <c r="AW887" s="80"/>
      <c r="AX887" s="80"/>
      <c r="AY887" s="80"/>
      <c r="AZ887" s="80"/>
      <c r="BA887" s="80"/>
      <c r="BB887" s="80"/>
      <c r="BC887" s="80"/>
      <c r="BD887" s="80">
        <v>2</v>
      </c>
      <c r="BE887" s="81"/>
    </row>
    <row r="888" spans="1:57" s="414" customFormat="1" ht="34" customHeight="1" thickBot="1" x14ac:dyDescent="0.25">
      <c r="A888" s="640"/>
      <c r="B888" s="754"/>
      <c r="C888" s="762"/>
      <c r="D888" s="75" t="s">
        <v>79</v>
      </c>
      <c r="E888" s="635"/>
      <c r="F888" s="638"/>
      <c r="G888" s="148">
        <f t="shared" si="216"/>
        <v>0</v>
      </c>
      <c r="H888" s="155">
        <f t="shared" ref="H888" si="221">SUM(I888:L888)</f>
        <v>0</v>
      </c>
      <c r="I888" s="156"/>
      <c r="J888" s="156"/>
      <c r="K888" s="156"/>
      <c r="L888" s="157"/>
      <c r="M888" s="85">
        <f t="shared" si="217"/>
        <v>0</v>
      </c>
      <c r="N888" s="86"/>
      <c r="O888" s="86"/>
      <c r="P888" s="86"/>
      <c r="Q888" s="86"/>
      <c r="R888" s="125"/>
      <c r="S888" s="130"/>
      <c r="T888" s="87"/>
      <c r="U888" s="87"/>
      <c r="V888" s="87"/>
      <c r="W888" s="87"/>
      <c r="X888" s="126"/>
      <c r="Y888" s="129"/>
      <c r="Z888" s="124"/>
      <c r="AA888" s="136"/>
      <c r="AB888" s="54"/>
      <c r="AC888" s="54"/>
      <c r="AD888" s="54"/>
      <c r="AE888" s="54"/>
      <c r="AF888" s="55"/>
      <c r="AG888" s="139"/>
      <c r="AH888" s="140"/>
      <c r="AI888" s="137"/>
      <c r="AJ888" s="117">
        <f>SUM(AQ888:AU888)</f>
        <v>0</v>
      </c>
      <c r="AK888" s="137" t="s">
        <v>74</v>
      </c>
      <c r="AL888" s="90" t="s">
        <v>74</v>
      </c>
      <c r="AM888" s="138" t="s">
        <v>74</v>
      </c>
      <c r="AN888" s="137" t="s">
        <v>74</v>
      </c>
      <c r="AO888" s="90" t="s">
        <v>76</v>
      </c>
      <c r="AP888" s="138" t="s">
        <v>76</v>
      </c>
      <c r="AQ888" s="89"/>
      <c r="AR888" s="90"/>
      <c r="AS888" s="90"/>
      <c r="AT888" s="90"/>
      <c r="AU888" s="91"/>
      <c r="AV888" s="92">
        <f t="shared" si="219"/>
        <v>0</v>
      </c>
      <c r="AW888" s="87"/>
      <c r="AX888" s="87"/>
      <c r="AY888" s="87"/>
      <c r="AZ888" s="87"/>
      <c r="BA888" s="87"/>
      <c r="BB888" s="87"/>
      <c r="BC888" s="87"/>
      <c r="BD888" s="87"/>
      <c r="BE888" s="88"/>
    </row>
    <row r="889" spans="1:57" s="414" customFormat="1" ht="34" customHeight="1" x14ac:dyDescent="0.2">
      <c r="A889" s="640"/>
      <c r="B889" s="752" t="s">
        <v>403</v>
      </c>
      <c r="C889" s="758" t="s">
        <v>388</v>
      </c>
      <c r="D889" s="72" t="s">
        <v>73</v>
      </c>
      <c r="E889" s="633">
        <v>10</v>
      </c>
      <c r="F889" s="636">
        <f>E889-SUM(M889:M893)</f>
        <v>2</v>
      </c>
      <c r="G889" s="146">
        <f t="shared" si="216"/>
        <v>1</v>
      </c>
      <c r="H889" s="151">
        <f t="shared" ref="H889:H892" si="222">SUM(I889:L889)</f>
        <v>1</v>
      </c>
      <c r="I889" s="152"/>
      <c r="J889" s="152"/>
      <c r="K889" s="152">
        <v>1</v>
      </c>
      <c r="L889" s="66"/>
      <c r="M889" s="149">
        <f t="shared" si="217"/>
        <v>1</v>
      </c>
      <c r="N889" s="121"/>
      <c r="O889" s="121"/>
      <c r="P889" s="121"/>
      <c r="Q889" s="121"/>
      <c r="R889" s="122">
        <v>1</v>
      </c>
      <c r="S889" s="128">
        <v>1</v>
      </c>
      <c r="T889" s="121"/>
      <c r="U889" s="121"/>
      <c r="V889" s="77"/>
      <c r="W889" s="121"/>
      <c r="X889" s="122"/>
      <c r="Y889" s="128">
        <v>1</v>
      </c>
      <c r="Z889" s="122"/>
      <c r="AA889" s="70"/>
      <c r="AB889" s="77">
        <v>1</v>
      </c>
      <c r="AC889" s="77"/>
      <c r="AD889" s="77"/>
      <c r="AE889" s="77">
        <v>1</v>
      </c>
      <c r="AF889" s="71"/>
      <c r="AG889" s="70">
        <v>50</v>
      </c>
      <c r="AH889" s="71">
        <v>16</v>
      </c>
      <c r="AI889" s="70">
        <v>6</v>
      </c>
      <c r="AJ889" s="115">
        <f>SUM(AN889:AP889)</f>
        <v>1</v>
      </c>
      <c r="AK889" s="70" t="s">
        <v>74</v>
      </c>
      <c r="AL889" s="77" t="s">
        <v>74</v>
      </c>
      <c r="AM889" s="71" t="s">
        <v>74</v>
      </c>
      <c r="AN889" s="70">
        <v>1</v>
      </c>
      <c r="AO889" s="77"/>
      <c r="AP889" s="71"/>
      <c r="AQ889" s="67" t="s">
        <v>74</v>
      </c>
      <c r="AR889" s="68" t="s">
        <v>74</v>
      </c>
      <c r="AS889" s="68" t="s">
        <v>74</v>
      </c>
      <c r="AT889" s="68" t="s">
        <v>74</v>
      </c>
      <c r="AU889" s="69" t="s">
        <v>74</v>
      </c>
      <c r="AV889" s="103">
        <f t="shared" si="219"/>
        <v>0</v>
      </c>
      <c r="AW889" s="93"/>
      <c r="AX889" s="93"/>
      <c r="AY889" s="93"/>
      <c r="AZ889" s="93"/>
      <c r="BA889" s="93"/>
      <c r="BB889" s="93"/>
      <c r="BC889" s="93"/>
      <c r="BD889" s="93"/>
      <c r="BE889" s="78"/>
    </row>
    <row r="890" spans="1:57" s="414" customFormat="1" ht="34" customHeight="1" x14ac:dyDescent="0.2">
      <c r="A890" s="640"/>
      <c r="B890" s="753"/>
      <c r="C890" s="759"/>
      <c r="D890" s="73" t="s">
        <v>75</v>
      </c>
      <c r="E890" s="634"/>
      <c r="F890" s="637"/>
      <c r="G890" s="147">
        <f t="shared" si="216"/>
        <v>0</v>
      </c>
      <c r="H890" s="153">
        <f t="shared" si="222"/>
        <v>0</v>
      </c>
      <c r="I890" s="150"/>
      <c r="J890" s="150"/>
      <c r="K890" s="150"/>
      <c r="L890" s="154"/>
      <c r="M890" s="79">
        <f t="shared" si="217"/>
        <v>0</v>
      </c>
      <c r="N890" s="80"/>
      <c r="O890" s="80"/>
      <c r="P890" s="80"/>
      <c r="Q890" s="80"/>
      <c r="R890" s="124"/>
      <c r="S890" s="129"/>
      <c r="T890" s="54"/>
      <c r="U890" s="54"/>
      <c r="V890" s="80"/>
      <c r="W890" s="80"/>
      <c r="X890" s="124"/>
      <c r="Y890" s="131"/>
      <c r="Z890" s="127"/>
      <c r="AA890" s="134"/>
      <c r="AB890" s="56"/>
      <c r="AC890" s="56"/>
      <c r="AD890" s="56"/>
      <c r="AE890" s="56"/>
      <c r="AF890" s="135"/>
      <c r="AG890" s="136"/>
      <c r="AH890" s="55"/>
      <c r="AI890" s="136"/>
      <c r="AJ890" s="116">
        <f>SUM(AN890:AP890)</f>
        <v>0</v>
      </c>
      <c r="AK890" s="136" t="s">
        <v>76</v>
      </c>
      <c r="AL890" s="54" t="s">
        <v>76</v>
      </c>
      <c r="AM890" s="55" t="s">
        <v>76</v>
      </c>
      <c r="AN890" s="136"/>
      <c r="AO890" s="54"/>
      <c r="AP890" s="55"/>
      <c r="AQ890" s="82" t="s">
        <v>74</v>
      </c>
      <c r="AR890" s="54" t="s">
        <v>74</v>
      </c>
      <c r="AS890" s="54" t="s">
        <v>74</v>
      </c>
      <c r="AT890" s="54" t="s">
        <v>74</v>
      </c>
      <c r="AU890" s="58" t="s">
        <v>74</v>
      </c>
      <c r="AV890" s="83">
        <f t="shared" si="219"/>
        <v>0</v>
      </c>
      <c r="AW890" s="80"/>
      <c r="AX890" s="80"/>
      <c r="AY890" s="80"/>
      <c r="AZ890" s="80"/>
      <c r="BA890" s="80"/>
      <c r="BB890" s="80"/>
      <c r="BC890" s="80"/>
      <c r="BD890" s="80"/>
      <c r="BE890" s="81"/>
    </row>
    <row r="891" spans="1:57" s="414" customFormat="1" ht="34" customHeight="1" x14ac:dyDescent="0.2">
      <c r="A891" s="640"/>
      <c r="B891" s="753"/>
      <c r="C891" s="759"/>
      <c r="D891" s="73" t="s">
        <v>77</v>
      </c>
      <c r="E891" s="634"/>
      <c r="F891" s="637"/>
      <c r="G891" s="147">
        <f t="shared" si="216"/>
        <v>0</v>
      </c>
      <c r="H891" s="153">
        <f t="shared" si="222"/>
        <v>0</v>
      </c>
      <c r="I891" s="150"/>
      <c r="J891" s="150"/>
      <c r="K891" s="150"/>
      <c r="L891" s="154"/>
      <c r="M891" s="79">
        <f t="shared" si="217"/>
        <v>0</v>
      </c>
      <c r="N891" s="80"/>
      <c r="O891" s="80"/>
      <c r="P891" s="80"/>
      <c r="Q891" s="84"/>
      <c r="R891" s="124"/>
      <c r="S891" s="129"/>
      <c r="T891" s="80"/>
      <c r="U891" s="80"/>
      <c r="V891" s="80"/>
      <c r="W891" s="80"/>
      <c r="X891" s="124"/>
      <c r="Y891" s="131"/>
      <c r="Z891" s="127"/>
      <c r="AA891" s="134"/>
      <c r="AB891" s="56"/>
      <c r="AC891" s="56"/>
      <c r="AD891" s="56"/>
      <c r="AE891" s="56"/>
      <c r="AF891" s="135"/>
      <c r="AG891" s="136"/>
      <c r="AH891" s="55"/>
      <c r="AI891" s="136"/>
      <c r="AJ891" s="116">
        <f>SUM(AK891:AM891)</f>
        <v>0</v>
      </c>
      <c r="AK891" s="136"/>
      <c r="AL891" s="54"/>
      <c r="AM891" s="55"/>
      <c r="AN891" s="136" t="s">
        <v>74</v>
      </c>
      <c r="AO891" s="54" t="s">
        <v>74</v>
      </c>
      <c r="AP891" s="55" t="s">
        <v>74</v>
      </c>
      <c r="AQ891" s="82" t="s">
        <v>74</v>
      </c>
      <c r="AR891" s="54" t="s">
        <v>74</v>
      </c>
      <c r="AS891" s="54" t="s">
        <v>74</v>
      </c>
      <c r="AT891" s="54" t="s">
        <v>74</v>
      </c>
      <c r="AU891" s="58" t="s">
        <v>74</v>
      </c>
      <c r="AV891" s="83">
        <f t="shared" si="219"/>
        <v>0</v>
      </c>
      <c r="AW891" s="80"/>
      <c r="AX891" s="80"/>
      <c r="AY891" s="80"/>
      <c r="AZ891" s="80"/>
      <c r="BA891" s="80"/>
      <c r="BB891" s="80"/>
      <c r="BC891" s="80"/>
      <c r="BD891" s="80"/>
      <c r="BE891" s="81"/>
    </row>
    <row r="892" spans="1:57" s="414" customFormat="1" ht="34" customHeight="1" x14ac:dyDescent="0.2">
      <c r="A892" s="640"/>
      <c r="B892" s="753"/>
      <c r="C892" s="759"/>
      <c r="D892" s="73" t="s">
        <v>78</v>
      </c>
      <c r="E892" s="634"/>
      <c r="F892" s="637"/>
      <c r="G892" s="147">
        <f t="shared" si="216"/>
        <v>7</v>
      </c>
      <c r="H892" s="153">
        <f t="shared" si="222"/>
        <v>3</v>
      </c>
      <c r="I892" s="150"/>
      <c r="J892" s="150"/>
      <c r="K892" s="150">
        <v>3</v>
      </c>
      <c r="L892" s="154"/>
      <c r="M892" s="79">
        <f t="shared" si="217"/>
        <v>7</v>
      </c>
      <c r="N892" s="80"/>
      <c r="O892" s="80"/>
      <c r="P892" s="80"/>
      <c r="Q892" s="80"/>
      <c r="R892" s="124">
        <v>7</v>
      </c>
      <c r="S892" s="129">
        <v>6</v>
      </c>
      <c r="T892" s="80"/>
      <c r="U892" s="80"/>
      <c r="V892" s="80">
        <v>1</v>
      </c>
      <c r="W892" s="80"/>
      <c r="X892" s="124"/>
      <c r="Y892" s="131">
        <v>7</v>
      </c>
      <c r="Z892" s="127"/>
      <c r="AA892" s="134"/>
      <c r="AB892" s="56"/>
      <c r="AC892" s="56"/>
      <c r="AD892" s="56"/>
      <c r="AE892" s="56">
        <v>5</v>
      </c>
      <c r="AF892" s="135"/>
      <c r="AG892" s="136">
        <v>36</v>
      </c>
      <c r="AH892" s="55">
        <v>13.7</v>
      </c>
      <c r="AI892" s="136">
        <v>100</v>
      </c>
      <c r="AJ892" s="116">
        <f>SUM(AQ892:AU892)</f>
        <v>7</v>
      </c>
      <c r="AK892" s="136" t="s">
        <v>76</v>
      </c>
      <c r="AL892" s="54" t="s">
        <v>76</v>
      </c>
      <c r="AM892" s="55" t="s">
        <v>76</v>
      </c>
      <c r="AN892" s="136" t="s">
        <v>74</v>
      </c>
      <c r="AO892" s="54" t="s">
        <v>74</v>
      </c>
      <c r="AP892" s="55" t="s">
        <v>74</v>
      </c>
      <c r="AQ892" s="142"/>
      <c r="AR892" s="62">
        <v>5</v>
      </c>
      <c r="AS892" s="62">
        <v>2</v>
      </c>
      <c r="AT892" s="62"/>
      <c r="AU892" s="64"/>
      <c r="AV892" s="83">
        <f t="shared" si="219"/>
        <v>0</v>
      </c>
      <c r="AW892" s="80"/>
      <c r="AX892" s="80"/>
      <c r="AY892" s="80"/>
      <c r="AZ892" s="80"/>
      <c r="BA892" s="80"/>
      <c r="BB892" s="80"/>
      <c r="BC892" s="80"/>
      <c r="BD892" s="80"/>
      <c r="BE892" s="81"/>
    </row>
    <row r="893" spans="1:57" s="414" customFormat="1" ht="34" customHeight="1" thickBot="1" x14ac:dyDescent="0.25">
      <c r="A893" s="640"/>
      <c r="B893" s="754"/>
      <c r="C893" s="760"/>
      <c r="D893" s="75" t="s">
        <v>79</v>
      </c>
      <c r="E893" s="635"/>
      <c r="F893" s="638"/>
      <c r="G893" s="148">
        <f t="shared" si="216"/>
        <v>0</v>
      </c>
      <c r="H893" s="155">
        <f t="shared" ref="H893" si="223">SUM(I893:L893)</f>
        <v>0</v>
      </c>
      <c r="I893" s="156"/>
      <c r="J893" s="156"/>
      <c r="K893" s="156"/>
      <c r="L893" s="157"/>
      <c r="M893" s="85">
        <f t="shared" si="217"/>
        <v>0</v>
      </c>
      <c r="N893" s="86"/>
      <c r="O893" s="86"/>
      <c r="P893" s="86"/>
      <c r="Q893" s="86"/>
      <c r="R893" s="125"/>
      <c r="S893" s="130"/>
      <c r="T893" s="87"/>
      <c r="U893" s="87"/>
      <c r="V893" s="87"/>
      <c r="W893" s="87"/>
      <c r="X893" s="126"/>
      <c r="Y893" s="129"/>
      <c r="Z893" s="124"/>
      <c r="AA893" s="136"/>
      <c r="AB893" s="54"/>
      <c r="AC893" s="54"/>
      <c r="AD893" s="54"/>
      <c r="AE893" s="54"/>
      <c r="AF893" s="55"/>
      <c r="AG893" s="139"/>
      <c r="AH893" s="140"/>
      <c r="AI893" s="137"/>
      <c r="AJ893" s="117">
        <f>SUM(AQ893:AU893)</f>
        <v>0</v>
      </c>
      <c r="AK893" s="137" t="s">
        <v>74</v>
      </c>
      <c r="AL893" s="90" t="s">
        <v>74</v>
      </c>
      <c r="AM893" s="138" t="s">
        <v>74</v>
      </c>
      <c r="AN893" s="137" t="s">
        <v>74</v>
      </c>
      <c r="AO893" s="90" t="s">
        <v>76</v>
      </c>
      <c r="AP893" s="138" t="s">
        <v>76</v>
      </c>
      <c r="AQ893" s="89"/>
      <c r="AR893" s="90"/>
      <c r="AS893" s="90"/>
      <c r="AT893" s="90"/>
      <c r="AU893" s="91"/>
      <c r="AV893" s="92">
        <f t="shared" si="219"/>
        <v>0</v>
      </c>
      <c r="AW893" s="87"/>
      <c r="AX893" s="87"/>
      <c r="AY893" s="87"/>
      <c r="AZ893" s="87"/>
      <c r="BA893" s="87"/>
      <c r="BB893" s="87"/>
      <c r="BC893" s="87"/>
      <c r="BD893" s="87"/>
      <c r="BE893" s="88"/>
    </row>
    <row r="894" spans="1:57" s="414" customFormat="1" ht="34" customHeight="1" x14ac:dyDescent="0.2">
      <c r="A894" s="640"/>
      <c r="B894" s="752" t="s">
        <v>432</v>
      </c>
      <c r="C894" s="758" t="s">
        <v>404</v>
      </c>
      <c r="D894" s="72" t="s">
        <v>73</v>
      </c>
      <c r="E894" s="633">
        <v>280</v>
      </c>
      <c r="F894" s="636">
        <f>E894-SUM(M894:M898)</f>
        <v>49</v>
      </c>
      <c r="G894" s="146">
        <f t="shared" si="216"/>
        <v>19</v>
      </c>
      <c r="H894" s="151">
        <f t="shared" ref="H894:H898" si="224">SUM(I894:L894)</f>
        <v>0</v>
      </c>
      <c r="I894" s="152"/>
      <c r="J894" s="152"/>
      <c r="K894" s="152"/>
      <c r="L894" s="66"/>
      <c r="M894" s="149">
        <f t="shared" si="217"/>
        <v>19</v>
      </c>
      <c r="N894" s="121"/>
      <c r="O894" s="121"/>
      <c r="P894" s="121"/>
      <c r="Q894" s="121"/>
      <c r="R894" s="122">
        <v>19</v>
      </c>
      <c r="S894" s="128">
        <v>1</v>
      </c>
      <c r="T894" s="121"/>
      <c r="U894" s="121"/>
      <c r="V894" s="77">
        <v>18</v>
      </c>
      <c r="W894" s="121"/>
      <c r="X894" s="122"/>
      <c r="Y894" s="128">
        <v>19</v>
      </c>
      <c r="Z894" s="122"/>
      <c r="AA894" s="70"/>
      <c r="AB894" s="77">
        <v>4</v>
      </c>
      <c r="AC894" s="77">
        <v>4</v>
      </c>
      <c r="AD894" s="77">
        <v>1</v>
      </c>
      <c r="AE894" s="77">
        <v>3</v>
      </c>
      <c r="AF894" s="71">
        <v>1</v>
      </c>
      <c r="AG894" s="70">
        <v>37</v>
      </c>
      <c r="AH894" s="71">
        <v>12</v>
      </c>
      <c r="AI894" s="70">
        <v>10</v>
      </c>
      <c r="AJ894" s="115">
        <f>SUM(AN894:AP894)</f>
        <v>19</v>
      </c>
      <c r="AK894" s="70" t="s">
        <v>74</v>
      </c>
      <c r="AL894" s="77" t="s">
        <v>74</v>
      </c>
      <c r="AM894" s="71" t="s">
        <v>74</v>
      </c>
      <c r="AN894" s="70">
        <v>3</v>
      </c>
      <c r="AO894" s="77">
        <v>16</v>
      </c>
      <c r="AP894" s="71"/>
      <c r="AQ894" s="67" t="s">
        <v>74</v>
      </c>
      <c r="AR894" s="68" t="s">
        <v>74</v>
      </c>
      <c r="AS894" s="68" t="s">
        <v>74</v>
      </c>
      <c r="AT894" s="68" t="s">
        <v>74</v>
      </c>
      <c r="AU894" s="69" t="s">
        <v>74</v>
      </c>
      <c r="AV894" s="103">
        <f t="shared" si="219"/>
        <v>0</v>
      </c>
      <c r="AW894" s="93"/>
      <c r="AX894" s="93"/>
      <c r="AY894" s="93"/>
      <c r="AZ894" s="93"/>
      <c r="BA894" s="93"/>
      <c r="BB894" s="93"/>
      <c r="BC894" s="93"/>
      <c r="BD894" s="93"/>
      <c r="BE894" s="78"/>
    </row>
    <row r="895" spans="1:57" s="414" customFormat="1" ht="34" customHeight="1" x14ac:dyDescent="0.2">
      <c r="A895" s="640"/>
      <c r="B895" s="753"/>
      <c r="C895" s="759"/>
      <c r="D895" s="73" t="s">
        <v>75</v>
      </c>
      <c r="E895" s="634"/>
      <c r="F895" s="637"/>
      <c r="G895" s="147">
        <f t="shared" si="216"/>
        <v>0</v>
      </c>
      <c r="H895" s="153">
        <f t="shared" si="224"/>
        <v>0</v>
      </c>
      <c r="I895" s="150"/>
      <c r="J895" s="150"/>
      <c r="K895" s="150"/>
      <c r="L895" s="154"/>
      <c r="M895" s="79">
        <f t="shared" si="217"/>
        <v>0</v>
      </c>
      <c r="N895" s="80"/>
      <c r="O895" s="80"/>
      <c r="P895" s="80"/>
      <c r="Q895" s="80"/>
      <c r="R895" s="124"/>
      <c r="S895" s="129"/>
      <c r="T895" s="54"/>
      <c r="U895" s="54"/>
      <c r="V895" s="80"/>
      <c r="W895" s="80"/>
      <c r="X895" s="124"/>
      <c r="Y895" s="131"/>
      <c r="Z895" s="127"/>
      <c r="AA895" s="134"/>
      <c r="AB895" s="56"/>
      <c r="AC895" s="56"/>
      <c r="AD895" s="56"/>
      <c r="AE895" s="56"/>
      <c r="AF895" s="135"/>
      <c r="AG895" s="136"/>
      <c r="AH895" s="55"/>
      <c r="AI895" s="136"/>
      <c r="AJ895" s="116">
        <f>SUM(AN895:AP895)</f>
        <v>0</v>
      </c>
      <c r="AK895" s="136" t="s">
        <v>76</v>
      </c>
      <c r="AL895" s="54" t="s">
        <v>76</v>
      </c>
      <c r="AM895" s="55" t="s">
        <v>76</v>
      </c>
      <c r="AN895" s="136"/>
      <c r="AO895" s="54"/>
      <c r="AP895" s="55"/>
      <c r="AQ895" s="82" t="s">
        <v>74</v>
      </c>
      <c r="AR895" s="54" t="s">
        <v>74</v>
      </c>
      <c r="AS895" s="54" t="s">
        <v>74</v>
      </c>
      <c r="AT895" s="54" t="s">
        <v>74</v>
      </c>
      <c r="AU895" s="58" t="s">
        <v>74</v>
      </c>
      <c r="AV895" s="83">
        <f t="shared" si="219"/>
        <v>0</v>
      </c>
      <c r="AW895" s="80"/>
      <c r="AX895" s="80"/>
      <c r="AY895" s="80"/>
      <c r="AZ895" s="80"/>
      <c r="BA895" s="80"/>
      <c r="BB895" s="80"/>
      <c r="BC895" s="80"/>
      <c r="BD895" s="80"/>
      <c r="BE895" s="81"/>
    </row>
    <row r="896" spans="1:57" s="414" customFormat="1" ht="34" customHeight="1" x14ac:dyDescent="0.2">
      <c r="A896" s="640"/>
      <c r="B896" s="753"/>
      <c r="C896" s="759"/>
      <c r="D896" s="73" t="s">
        <v>77</v>
      </c>
      <c r="E896" s="634"/>
      <c r="F896" s="637"/>
      <c r="G896" s="147">
        <f t="shared" si="216"/>
        <v>0</v>
      </c>
      <c r="H896" s="153">
        <f t="shared" si="224"/>
        <v>0</v>
      </c>
      <c r="I896" s="150"/>
      <c r="J896" s="150"/>
      <c r="K896" s="150"/>
      <c r="L896" s="154"/>
      <c r="M896" s="79">
        <f t="shared" si="217"/>
        <v>0</v>
      </c>
      <c r="N896" s="80"/>
      <c r="O896" s="80"/>
      <c r="P896" s="80"/>
      <c r="Q896" s="84"/>
      <c r="R896" s="124"/>
      <c r="S896" s="129"/>
      <c r="T896" s="80"/>
      <c r="U896" s="80"/>
      <c r="V896" s="80"/>
      <c r="W896" s="80"/>
      <c r="X896" s="124"/>
      <c r="Y896" s="131"/>
      <c r="Z896" s="127"/>
      <c r="AA896" s="134"/>
      <c r="AB896" s="56"/>
      <c r="AC896" s="56"/>
      <c r="AD896" s="56"/>
      <c r="AE896" s="56"/>
      <c r="AF896" s="135"/>
      <c r="AG896" s="136"/>
      <c r="AH896" s="55"/>
      <c r="AI896" s="136"/>
      <c r="AJ896" s="116">
        <f>SUM(AK896:AM896)</f>
        <v>0</v>
      </c>
      <c r="AK896" s="136"/>
      <c r="AL896" s="54"/>
      <c r="AM896" s="55"/>
      <c r="AN896" s="136" t="s">
        <v>74</v>
      </c>
      <c r="AO896" s="54" t="s">
        <v>74</v>
      </c>
      <c r="AP896" s="55" t="s">
        <v>74</v>
      </c>
      <c r="AQ896" s="82" t="s">
        <v>74</v>
      </c>
      <c r="AR896" s="54" t="s">
        <v>74</v>
      </c>
      <c r="AS896" s="54" t="s">
        <v>74</v>
      </c>
      <c r="AT896" s="54" t="s">
        <v>74</v>
      </c>
      <c r="AU896" s="58" t="s">
        <v>74</v>
      </c>
      <c r="AV896" s="83">
        <f t="shared" si="219"/>
        <v>0</v>
      </c>
      <c r="AW896" s="80"/>
      <c r="AX896" s="80"/>
      <c r="AY896" s="80"/>
      <c r="AZ896" s="80"/>
      <c r="BA896" s="80"/>
      <c r="BB896" s="80"/>
      <c r="BC896" s="80"/>
      <c r="BD896" s="80"/>
      <c r="BE896" s="81"/>
    </row>
    <row r="897" spans="1:57" s="414" customFormat="1" ht="34" customHeight="1" x14ac:dyDescent="0.2">
      <c r="A897" s="640"/>
      <c r="B897" s="753"/>
      <c r="C897" s="759"/>
      <c r="D897" s="73" t="s">
        <v>78</v>
      </c>
      <c r="E897" s="634"/>
      <c r="F897" s="637"/>
      <c r="G897" s="147">
        <f t="shared" si="216"/>
        <v>213</v>
      </c>
      <c r="H897" s="153">
        <f t="shared" si="224"/>
        <v>0</v>
      </c>
      <c r="I897" s="150"/>
      <c r="J897" s="150"/>
      <c r="K897" s="150"/>
      <c r="L897" s="154"/>
      <c r="M897" s="79">
        <f t="shared" si="217"/>
        <v>212</v>
      </c>
      <c r="N897" s="80"/>
      <c r="O897" s="80"/>
      <c r="P897" s="80"/>
      <c r="Q897" s="80"/>
      <c r="R897" s="124">
        <v>212</v>
      </c>
      <c r="S897" s="129"/>
      <c r="T897" s="80"/>
      <c r="U897" s="80"/>
      <c r="V897" s="80">
        <v>211</v>
      </c>
      <c r="W897" s="80">
        <v>1</v>
      </c>
      <c r="X897" s="124"/>
      <c r="Y897" s="131">
        <v>186</v>
      </c>
      <c r="Z897" s="127">
        <v>26</v>
      </c>
      <c r="AA897" s="134"/>
      <c r="AB897" s="56">
        <v>49</v>
      </c>
      <c r="AC897" s="56">
        <v>42</v>
      </c>
      <c r="AD897" s="56">
        <v>3</v>
      </c>
      <c r="AE897" s="56">
        <v>66</v>
      </c>
      <c r="AF897" s="135">
        <v>10</v>
      </c>
      <c r="AG897" s="136">
        <v>40</v>
      </c>
      <c r="AH897" s="55">
        <v>18</v>
      </c>
      <c r="AI897" s="136">
        <v>135</v>
      </c>
      <c r="AJ897" s="116">
        <f>SUM(AQ897:AU897)</f>
        <v>212</v>
      </c>
      <c r="AK897" s="136" t="s">
        <v>76</v>
      </c>
      <c r="AL897" s="54" t="s">
        <v>76</v>
      </c>
      <c r="AM897" s="55" t="s">
        <v>76</v>
      </c>
      <c r="AN897" s="136" t="s">
        <v>74</v>
      </c>
      <c r="AO897" s="54" t="s">
        <v>74</v>
      </c>
      <c r="AP897" s="55" t="s">
        <v>74</v>
      </c>
      <c r="AQ897" s="142">
        <v>7</v>
      </c>
      <c r="AR897" s="62">
        <v>2</v>
      </c>
      <c r="AS897" s="62">
        <v>54</v>
      </c>
      <c r="AT897" s="62">
        <v>149</v>
      </c>
      <c r="AU897" s="64"/>
      <c r="AV897" s="83">
        <f t="shared" si="219"/>
        <v>1</v>
      </c>
      <c r="AW897" s="80"/>
      <c r="AX897" s="80"/>
      <c r="AY897" s="80"/>
      <c r="AZ897" s="80"/>
      <c r="BA897" s="80">
        <v>1</v>
      </c>
      <c r="BB897" s="80"/>
      <c r="BC897" s="80"/>
      <c r="BD897" s="80"/>
      <c r="BE897" s="81"/>
    </row>
    <row r="898" spans="1:57" s="414" customFormat="1" ht="34" customHeight="1" thickBot="1" x14ac:dyDescent="0.25">
      <c r="A898" s="640"/>
      <c r="B898" s="754"/>
      <c r="C898" s="760"/>
      <c r="D898" s="76" t="s">
        <v>79</v>
      </c>
      <c r="E898" s="635"/>
      <c r="F898" s="638"/>
      <c r="G898" s="148">
        <f t="shared" si="216"/>
        <v>0</v>
      </c>
      <c r="H898" s="155">
        <f t="shared" si="224"/>
        <v>0</v>
      </c>
      <c r="I898" s="156"/>
      <c r="J898" s="156"/>
      <c r="K898" s="156"/>
      <c r="L898" s="157"/>
      <c r="M898" s="85">
        <f t="shared" si="217"/>
        <v>0</v>
      </c>
      <c r="N898" s="86"/>
      <c r="O898" s="86"/>
      <c r="P898" s="86"/>
      <c r="Q898" s="86"/>
      <c r="R898" s="125"/>
      <c r="S898" s="130"/>
      <c r="T898" s="87"/>
      <c r="U898" s="87"/>
      <c r="V898" s="87"/>
      <c r="W898" s="87"/>
      <c r="X898" s="126"/>
      <c r="Y898" s="129"/>
      <c r="Z898" s="124"/>
      <c r="AA898" s="136"/>
      <c r="AB898" s="54"/>
      <c r="AC898" s="54"/>
      <c r="AD898" s="54"/>
      <c r="AE898" s="54"/>
      <c r="AF898" s="55"/>
      <c r="AG898" s="139"/>
      <c r="AH898" s="140"/>
      <c r="AI898" s="137"/>
      <c r="AJ898" s="117">
        <f>SUM(AQ898:AU898)</f>
        <v>0</v>
      </c>
      <c r="AK898" s="137" t="s">
        <v>74</v>
      </c>
      <c r="AL898" s="90" t="s">
        <v>74</v>
      </c>
      <c r="AM898" s="138" t="s">
        <v>74</v>
      </c>
      <c r="AN898" s="137" t="s">
        <v>74</v>
      </c>
      <c r="AO898" s="90" t="s">
        <v>76</v>
      </c>
      <c r="AP898" s="138" t="s">
        <v>76</v>
      </c>
      <c r="AQ898" s="89"/>
      <c r="AR898" s="90"/>
      <c r="AS898" s="90"/>
      <c r="AT898" s="90"/>
      <c r="AU898" s="91"/>
      <c r="AV898" s="92">
        <f t="shared" si="219"/>
        <v>0</v>
      </c>
      <c r="AW898" s="87"/>
      <c r="AX898" s="87"/>
      <c r="AY898" s="87"/>
      <c r="AZ898" s="87"/>
      <c r="BA898" s="87"/>
      <c r="BB898" s="87"/>
      <c r="BC898" s="87"/>
      <c r="BD898" s="87"/>
      <c r="BE898" s="88"/>
    </row>
    <row r="899" spans="1:57" s="414" customFormat="1" ht="34" customHeight="1" x14ac:dyDescent="0.2">
      <c r="A899" s="640"/>
      <c r="B899" s="752" t="s">
        <v>433</v>
      </c>
      <c r="C899" s="761" t="s">
        <v>405</v>
      </c>
      <c r="D899" s="72" t="s">
        <v>73</v>
      </c>
      <c r="E899" s="633">
        <v>80</v>
      </c>
      <c r="F899" s="636">
        <f>E899-SUM(M899:M903)</f>
        <v>0</v>
      </c>
      <c r="G899" s="146">
        <f t="shared" si="216"/>
        <v>0</v>
      </c>
      <c r="H899" s="151">
        <f t="shared" ref="H899:H933" si="225">SUM(I899:L899)</f>
        <v>0</v>
      </c>
      <c r="I899" s="152"/>
      <c r="J899" s="152"/>
      <c r="K899" s="152"/>
      <c r="L899" s="66"/>
      <c r="M899" s="149">
        <f t="shared" si="217"/>
        <v>0</v>
      </c>
      <c r="N899" s="121"/>
      <c r="O899" s="121"/>
      <c r="P899" s="121"/>
      <c r="Q899" s="121"/>
      <c r="R899" s="122"/>
      <c r="S899" s="128"/>
      <c r="T899" s="121"/>
      <c r="U899" s="121"/>
      <c r="V899" s="77"/>
      <c r="W899" s="121"/>
      <c r="X899" s="122"/>
      <c r="Y899" s="128"/>
      <c r="Z899" s="122"/>
      <c r="AA899" s="70"/>
      <c r="AB899" s="77"/>
      <c r="AC899" s="77"/>
      <c r="AD899" s="77"/>
      <c r="AE899" s="77"/>
      <c r="AF899" s="71"/>
      <c r="AG899" s="70"/>
      <c r="AH899" s="71"/>
      <c r="AI899" s="70"/>
      <c r="AJ899" s="115">
        <f>SUM(AN899:AP899)</f>
        <v>0</v>
      </c>
      <c r="AK899" s="70" t="s">
        <v>74</v>
      </c>
      <c r="AL899" s="77" t="s">
        <v>74</v>
      </c>
      <c r="AM899" s="71" t="s">
        <v>74</v>
      </c>
      <c r="AN899" s="70"/>
      <c r="AO899" s="77"/>
      <c r="AP899" s="71"/>
      <c r="AQ899" s="67" t="s">
        <v>74</v>
      </c>
      <c r="AR899" s="68" t="s">
        <v>74</v>
      </c>
      <c r="AS899" s="68" t="s">
        <v>74</v>
      </c>
      <c r="AT899" s="68" t="s">
        <v>74</v>
      </c>
      <c r="AU899" s="69" t="s">
        <v>74</v>
      </c>
      <c r="AV899" s="103">
        <f t="shared" ref="AV899:AV933" si="226">SUM(AW899:BE899)</f>
        <v>0</v>
      </c>
      <c r="AW899" s="93"/>
      <c r="AX899" s="93"/>
      <c r="AY899" s="93"/>
      <c r="AZ899" s="93"/>
      <c r="BA899" s="93"/>
      <c r="BB899" s="93"/>
      <c r="BC899" s="93"/>
      <c r="BD899" s="93"/>
      <c r="BE899" s="78"/>
    </row>
    <row r="900" spans="1:57" s="414" customFormat="1" ht="34" customHeight="1" x14ac:dyDescent="0.2">
      <c r="A900" s="640"/>
      <c r="B900" s="753"/>
      <c r="C900" s="759"/>
      <c r="D900" s="73" t="s">
        <v>75</v>
      </c>
      <c r="E900" s="634"/>
      <c r="F900" s="637"/>
      <c r="G900" s="147">
        <f t="shared" si="216"/>
        <v>0</v>
      </c>
      <c r="H900" s="153">
        <f t="shared" si="225"/>
        <v>0</v>
      </c>
      <c r="I900" s="150"/>
      <c r="J900" s="150"/>
      <c r="K900" s="150"/>
      <c r="L900" s="154"/>
      <c r="M900" s="79">
        <f t="shared" si="217"/>
        <v>0</v>
      </c>
      <c r="N900" s="80"/>
      <c r="O900" s="80"/>
      <c r="P900" s="80"/>
      <c r="Q900" s="80"/>
      <c r="R900" s="124"/>
      <c r="S900" s="129"/>
      <c r="T900" s="54"/>
      <c r="U900" s="54"/>
      <c r="V900" s="80"/>
      <c r="W900" s="80"/>
      <c r="X900" s="124"/>
      <c r="Y900" s="131"/>
      <c r="Z900" s="127"/>
      <c r="AA900" s="134"/>
      <c r="AB900" s="56"/>
      <c r="AC900" s="56"/>
      <c r="AD900" s="56"/>
      <c r="AE900" s="56"/>
      <c r="AF900" s="135"/>
      <c r="AG900" s="136"/>
      <c r="AH900" s="55"/>
      <c r="AI900" s="136"/>
      <c r="AJ900" s="116">
        <f>SUM(AN900:AP900)</f>
        <v>0</v>
      </c>
      <c r="AK900" s="136" t="s">
        <v>76</v>
      </c>
      <c r="AL900" s="54" t="s">
        <v>76</v>
      </c>
      <c r="AM900" s="55" t="s">
        <v>76</v>
      </c>
      <c r="AN900" s="136"/>
      <c r="AO900" s="54"/>
      <c r="AP900" s="55"/>
      <c r="AQ900" s="82" t="s">
        <v>74</v>
      </c>
      <c r="AR900" s="54" t="s">
        <v>74</v>
      </c>
      <c r="AS900" s="54" t="s">
        <v>74</v>
      </c>
      <c r="AT900" s="54" t="s">
        <v>74</v>
      </c>
      <c r="AU900" s="58" t="s">
        <v>74</v>
      </c>
      <c r="AV900" s="83">
        <f t="shared" si="226"/>
        <v>0</v>
      </c>
      <c r="AW900" s="80"/>
      <c r="AX900" s="80"/>
      <c r="AY900" s="80"/>
      <c r="AZ900" s="80"/>
      <c r="BA900" s="80"/>
      <c r="BB900" s="80"/>
      <c r="BC900" s="80"/>
      <c r="BD900" s="80"/>
      <c r="BE900" s="81"/>
    </row>
    <row r="901" spans="1:57" s="414" customFormat="1" ht="34" customHeight="1" x14ac:dyDescent="0.2">
      <c r="A901" s="640"/>
      <c r="B901" s="753"/>
      <c r="C901" s="759"/>
      <c r="D901" s="73" t="s">
        <v>77</v>
      </c>
      <c r="E901" s="634"/>
      <c r="F901" s="637"/>
      <c r="G901" s="147">
        <f t="shared" si="216"/>
        <v>0</v>
      </c>
      <c r="H901" s="153">
        <f t="shared" si="225"/>
        <v>0</v>
      </c>
      <c r="I901" s="150"/>
      <c r="J901" s="150"/>
      <c r="K901" s="150"/>
      <c r="L901" s="154"/>
      <c r="M901" s="79">
        <f t="shared" si="217"/>
        <v>0</v>
      </c>
      <c r="N901" s="80"/>
      <c r="O901" s="80"/>
      <c r="P901" s="80"/>
      <c r="Q901" s="84"/>
      <c r="R901" s="124"/>
      <c r="S901" s="129"/>
      <c r="T901" s="80"/>
      <c r="U901" s="80"/>
      <c r="V901" s="80"/>
      <c r="W901" s="80"/>
      <c r="X901" s="124"/>
      <c r="Y901" s="131"/>
      <c r="Z901" s="127"/>
      <c r="AA901" s="134"/>
      <c r="AB901" s="56"/>
      <c r="AC901" s="56"/>
      <c r="AD901" s="56"/>
      <c r="AE901" s="56"/>
      <c r="AF901" s="135"/>
      <c r="AG901" s="136"/>
      <c r="AH901" s="55"/>
      <c r="AI901" s="136"/>
      <c r="AJ901" s="116">
        <f>SUM(AK901:AM901)</f>
        <v>0</v>
      </c>
      <c r="AK901" s="136"/>
      <c r="AL901" s="54"/>
      <c r="AM901" s="55"/>
      <c r="AN901" s="136" t="s">
        <v>74</v>
      </c>
      <c r="AO901" s="54" t="s">
        <v>74</v>
      </c>
      <c r="AP901" s="55" t="s">
        <v>74</v>
      </c>
      <c r="AQ901" s="82" t="s">
        <v>74</v>
      </c>
      <c r="AR901" s="54" t="s">
        <v>74</v>
      </c>
      <c r="AS901" s="54" t="s">
        <v>74</v>
      </c>
      <c r="AT901" s="54" t="s">
        <v>74</v>
      </c>
      <c r="AU901" s="58" t="s">
        <v>74</v>
      </c>
      <c r="AV901" s="83">
        <f t="shared" si="226"/>
        <v>0</v>
      </c>
      <c r="AW901" s="80"/>
      <c r="AX901" s="80"/>
      <c r="AY901" s="80"/>
      <c r="AZ901" s="80"/>
      <c r="BA901" s="80"/>
      <c r="BB901" s="80"/>
      <c r="BC901" s="80"/>
      <c r="BD901" s="80"/>
      <c r="BE901" s="81"/>
    </row>
    <row r="902" spans="1:57" s="414" customFormat="1" ht="34" customHeight="1" x14ac:dyDescent="0.2">
      <c r="A902" s="640"/>
      <c r="B902" s="753"/>
      <c r="C902" s="759"/>
      <c r="D902" s="73" t="s">
        <v>78</v>
      </c>
      <c r="E902" s="634"/>
      <c r="F902" s="637"/>
      <c r="G902" s="147">
        <f t="shared" si="216"/>
        <v>80</v>
      </c>
      <c r="H902" s="153">
        <f t="shared" si="225"/>
        <v>2</v>
      </c>
      <c r="I902" s="150">
        <v>1</v>
      </c>
      <c r="J902" s="150"/>
      <c r="K902" s="150">
        <v>1</v>
      </c>
      <c r="L902" s="154"/>
      <c r="M902" s="79">
        <f t="shared" si="217"/>
        <v>80</v>
      </c>
      <c r="N902" s="80"/>
      <c r="O902" s="80"/>
      <c r="P902" s="80"/>
      <c r="Q902" s="80"/>
      <c r="R902" s="124">
        <v>80</v>
      </c>
      <c r="S902" s="129"/>
      <c r="T902" s="80"/>
      <c r="U902" s="80"/>
      <c r="V902" s="80">
        <v>76</v>
      </c>
      <c r="W902" s="80">
        <v>4</v>
      </c>
      <c r="X902" s="124"/>
      <c r="Y902" s="131">
        <v>73</v>
      </c>
      <c r="Z902" s="127">
        <v>7</v>
      </c>
      <c r="AA902" s="134"/>
      <c r="AB902" s="56">
        <v>24</v>
      </c>
      <c r="AC902" s="56">
        <v>24</v>
      </c>
      <c r="AD902" s="56">
        <v>10</v>
      </c>
      <c r="AE902" s="56">
        <v>57</v>
      </c>
      <c r="AF902" s="135">
        <v>1</v>
      </c>
      <c r="AG902" s="136">
        <v>41.4</v>
      </c>
      <c r="AH902" s="55">
        <v>15</v>
      </c>
      <c r="AI902" s="136">
        <v>99</v>
      </c>
      <c r="AJ902" s="116">
        <f>SUM(AQ902:AU902)</f>
        <v>80</v>
      </c>
      <c r="AK902" s="136" t="s">
        <v>76</v>
      </c>
      <c r="AL902" s="54" t="s">
        <v>76</v>
      </c>
      <c r="AM902" s="55" t="s">
        <v>76</v>
      </c>
      <c r="AN902" s="136" t="s">
        <v>74</v>
      </c>
      <c r="AO902" s="54" t="s">
        <v>74</v>
      </c>
      <c r="AP902" s="55" t="s">
        <v>74</v>
      </c>
      <c r="AQ902" s="142">
        <v>1</v>
      </c>
      <c r="AR902" s="62">
        <v>4</v>
      </c>
      <c r="AS902" s="62">
        <v>14</v>
      </c>
      <c r="AT902" s="62">
        <v>41</v>
      </c>
      <c r="AU902" s="64">
        <v>20</v>
      </c>
      <c r="AV902" s="83">
        <f t="shared" si="226"/>
        <v>0</v>
      </c>
      <c r="AW902" s="80"/>
      <c r="AX902" s="80"/>
      <c r="AY902" s="80"/>
      <c r="AZ902" s="80"/>
      <c r="BA902" s="80"/>
      <c r="BB902" s="80"/>
      <c r="BC902" s="80"/>
      <c r="BD902" s="80"/>
      <c r="BE902" s="81"/>
    </row>
    <row r="903" spans="1:57" s="414" customFormat="1" ht="34" customHeight="1" thickBot="1" x14ac:dyDescent="0.25">
      <c r="A903" s="640"/>
      <c r="B903" s="754"/>
      <c r="C903" s="762"/>
      <c r="D903" s="76" t="s">
        <v>79</v>
      </c>
      <c r="E903" s="635"/>
      <c r="F903" s="638"/>
      <c r="G903" s="148">
        <f t="shared" si="216"/>
        <v>0</v>
      </c>
      <c r="H903" s="155">
        <f t="shared" si="225"/>
        <v>0</v>
      </c>
      <c r="I903" s="156"/>
      <c r="J903" s="156"/>
      <c r="K903" s="156"/>
      <c r="L903" s="157"/>
      <c r="M903" s="85">
        <f t="shared" si="217"/>
        <v>0</v>
      </c>
      <c r="N903" s="86"/>
      <c r="O903" s="86"/>
      <c r="P903" s="86"/>
      <c r="Q903" s="86"/>
      <c r="R903" s="125"/>
      <c r="S903" s="130"/>
      <c r="T903" s="87"/>
      <c r="U903" s="87"/>
      <c r="V903" s="87"/>
      <c r="W903" s="87"/>
      <c r="X903" s="126"/>
      <c r="Y903" s="129"/>
      <c r="Z903" s="124"/>
      <c r="AA903" s="136"/>
      <c r="AB903" s="54"/>
      <c r="AC903" s="54"/>
      <c r="AD903" s="54"/>
      <c r="AE903" s="54"/>
      <c r="AF903" s="55"/>
      <c r="AG903" s="139"/>
      <c r="AH903" s="140"/>
      <c r="AI903" s="137"/>
      <c r="AJ903" s="117">
        <f>SUM(AQ903:AU903)</f>
        <v>0</v>
      </c>
      <c r="AK903" s="137" t="s">
        <v>74</v>
      </c>
      <c r="AL903" s="90" t="s">
        <v>74</v>
      </c>
      <c r="AM903" s="138" t="s">
        <v>74</v>
      </c>
      <c r="AN903" s="137" t="s">
        <v>74</v>
      </c>
      <c r="AO903" s="90" t="s">
        <v>76</v>
      </c>
      <c r="AP903" s="138" t="s">
        <v>76</v>
      </c>
      <c r="AQ903" s="89"/>
      <c r="AR903" s="90"/>
      <c r="AS903" s="90"/>
      <c r="AT903" s="90"/>
      <c r="AU903" s="91"/>
      <c r="AV903" s="92">
        <f t="shared" si="226"/>
        <v>0</v>
      </c>
      <c r="AW903" s="87"/>
      <c r="AX903" s="87"/>
      <c r="AY903" s="87"/>
      <c r="AZ903" s="87"/>
      <c r="BA903" s="87"/>
      <c r="BB903" s="87"/>
      <c r="BC903" s="87"/>
      <c r="BD903" s="87"/>
      <c r="BE903" s="88"/>
    </row>
    <row r="904" spans="1:57" s="414" customFormat="1" ht="34" customHeight="1" x14ac:dyDescent="0.2">
      <c r="A904" s="640"/>
      <c r="B904" s="752" t="s">
        <v>434</v>
      </c>
      <c r="C904" s="758" t="s">
        <v>406</v>
      </c>
      <c r="D904" s="72" t="s">
        <v>73</v>
      </c>
      <c r="E904" s="633">
        <v>30</v>
      </c>
      <c r="F904" s="636">
        <f>E904-SUM(M904:M908)</f>
        <v>7</v>
      </c>
      <c r="G904" s="146">
        <f t="shared" si="216"/>
        <v>6</v>
      </c>
      <c r="H904" s="151">
        <f t="shared" si="225"/>
        <v>0</v>
      </c>
      <c r="I904" s="152"/>
      <c r="J904" s="152"/>
      <c r="K904" s="152"/>
      <c r="L904" s="66"/>
      <c r="M904" s="149">
        <f t="shared" si="217"/>
        <v>6</v>
      </c>
      <c r="N904" s="121"/>
      <c r="O904" s="121"/>
      <c r="P904" s="121"/>
      <c r="Q904" s="121"/>
      <c r="R904" s="122">
        <v>6</v>
      </c>
      <c r="S904" s="128"/>
      <c r="T904" s="121"/>
      <c r="U904" s="121"/>
      <c r="V904" s="77">
        <v>6</v>
      </c>
      <c r="W904" s="121"/>
      <c r="X904" s="122"/>
      <c r="Y904" s="128">
        <v>6</v>
      </c>
      <c r="Z904" s="122"/>
      <c r="AA904" s="70"/>
      <c r="AB904" s="77">
        <v>1</v>
      </c>
      <c r="AC904" s="77">
        <v>1</v>
      </c>
      <c r="AD904" s="77"/>
      <c r="AE904" s="77">
        <v>5</v>
      </c>
      <c r="AF904" s="71"/>
      <c r="AG904" s="70">
        <v>46</v>
      </c>
      <c r="AH904" s="71">
        <v>24</v>
      </c>
      <c r="AI904" s="70">
        <v>11</v>
      </c>
      <c r="AJ904" s="115">
        <f>SUM(AN904:AP904)</f>
        <v>6</v>
      </c>
      <c r="AK904" s="70" t="s">
        <v>74</v>
      </c>
      <c r="AL904" s="77" t="s">
        <v>74</v>
      </c>
      <c r="AM904" s="71" t="s">
        <v>74</v>
      </c>
      <c r="AN904" s="70"/>
      <c r="AO904" s="77">
        <v>6</v>
      </c>
      <c r="AP904" s="71"/>
      <c r="AQ904" s="67" t="s">
        <v>74</v>
      </c>
      <c r="AR904" s="68" t="s">
        <v>74</v>
      </c>
      <c r="AS904" s="68" t="s">
        <v>74</v>
      </c>
      <c r="AT904" s="68" t="s">
        <v>74</v>
      </c>
      <c r="AU904" s="69" t="s">
        <v>74</v>
      </c>
      <c r="AV904" s="103">
        <f t="shared" si="226"/>
        <v>0</v>
      </c>
      <c r="AW904" s="93"/>
      <c r="AX904" s="93"/>
      <c r="AY904" s="93"/>
      <c r="AZ904" s="93"/>
      <c r="BA904" s="93"/>
      <c r="BB904" s="93"/>
      <c r="BC904" s="93"/>
      <c r="BD904" s="93"/>
      <c r="BE904" s="78"/>
    </row>
    <row r="905" spans="1:57" s="414" customFormat="1" ht="34" customHeight="1" x14ac:dyDescent="0.2">
      <c r="A905" s="640"/>
      <c r="B905" s="753"/>
      <c r="C905" s="759"/>
      <c r="D905" s="73" t="s">
        <v>75</v>
      </c>
      <c r="E905" s="634"/>
      <c r="F905" s="637"/>
      <c r="G905" s="147">
        <f t="shared" si="216"/>
        <v>0</v>
      </c>
      <c r="H905" s="153">
        <f t="shared" si="225"/>
        <v>0</v>
      </c>
      <c r="I905" s="150"/>
      <c r="J905" s="150"/>
      <c r="K905" s="150"/>
      <c r="L905" s="154"/>
      <c r="M905" s="79">
        <f t="shared" si="217"/>
        <v>0</v>
      </c>
      <c r="N905" s="80"/>
      <c r="O905" s="80"/>
      <c r="P905" s="80"/>
      <c r="Q905" s="80"/>
      <c r="R905" s="124"/>
      <c r="S905" s="129"/>
      <c r="T905" s="54"/>
      <c r="U905" s="54"/>
      <c r="V905" s="80"/>
      <c r="W905" s="80"/>
      <c r="X905" s="124"/>
      <c r="Y905" s="131"/>
      <c r="Z905" s="127"/>
      <c r="AA905" s="134"/>
      <c r="AB905" s="56"/>
      <c r="AC905" s="56"/>
      <c r="AD905" s="56"/>
      <c r="AE905" s="56"/>
      <c r="AF905" s="135"/>
      <c r="AG905" s="136"/>
      <c r="AH905" s="55"/>
      <c r="AI905" s="136"/>
      <c r="AJ905" s="116">
        <f>SUM(AN905:AP905)</f>
        <v>0</v>
      </c>
      <c r="AK905" s="136" t="s">
        <v>76</v>
      </c>
      <c r="AL905" s="54" t="s">
        <v>76</v>
      </c>
      <c r="AM905" s="55" t="s">
        <v>76</v>
      </c>
      <c r="AN905" s="136"/>
      <c r="AO905" s="54"/>
      <c r="AP905" s="55"/>
      <c r="AQ905" s="82" t="s">
        <v>74</v>
      </c>
      <c r="AR905" s="54" t="s">
        <v>74</v>
      </c>
      <c r="AS905" s="54" t="s">
        <v>74</v>
      </c>
      <c r="AT905" s="54" t="s">
        <v>74</v>
      </c>
      <c r="AU905" s="58" t="s">
        <v>74</v>
      </c>
      <c r="AV905" s="83">
        <f t="shared" si="226"/>
        <v>0</v>
      </c>
      <c r="AW905" s="80"/>
      <c r="AX905" s="80"/>
      <c r="AY905" s="80"/>
      <c r="AZ905" s="80"/>
      <c r="BA905" s="80"/>
      <c r="BB905" s="80"/>
      <c r="BC905" s="80"/>
      <c r="BD905" s="80"/>
      <c r="BE905" s="81"/>
    </row>
    <row r="906" spans="1:57" s="414" customFormat="1" ht="34" customHeight="1" x14ac:dyDescent="0.2">
      <c r="A906" s="640"/>
      <c r="B906" s="753"/>
      <c r="C906" s="759"/>
      <c r="D906" s="73" t="s">
        <v>77</v>
      </c>
      <c r="E906" s="634"/>
      <c r="F906" s="637"/>
      <c r="G906" s="147">
        <f t="shared" ref="G906:G969" si="227">SUM(M906,AV906)</f>
        <v>0</v>
      </c>
      <c r="H906" s="153">
        <f t="shared" si="225"/>
        <v>0</v>
      </c>
      <c r="I906" s="150"/>
      <c r="J906" s="150"/>
      <c r="K906" s="150"/>
      <c r="L906" s="154"/>
      <c r="M906" s="79">
        <f t="shared" ref="M906:M969" si="228">IF(AND(SUM(N906:R906)=SUM(Y906:Z906),SUM(S906:X906)=SUM(Y906:Z906)),SUM(N906:R906),"ПЕРЕВІРТЕ ПРАВИЛЬНІСТЬ ДАНИХ")</f>
        <v>0</v>
      </c>
      <c r="N906" s="80"/>
      <c r="O906" s="80"/>
      <c r="P906" s="80"/>
      <c r="Q906" s="84"/>
      <c r="R906" s="124"/>
      <c r="S906" s="129"/>
      <c r="T906" s="80"/>
      <c r="U906" s="80"/>
      <c r="V906" s="80"/>
      <c r="W906" s="80"/>
      <c r="X906" s="124"/>
      <c r="Y906" s="131"/>
      <c r="Z906" s="127"/>
      <c r="AA906" s="134"/>
      <c r="AB906" s="56"/>
      <c r="AC906" s="56"/>
      <c r="AD906" s="56"/>
      <c r="AE906" s="56"/>
      <c r="AF906" s="135"/>
      <c r="AG906" s="136"/>
      <c r="AH906" s="55"/>
      <c r="AI906" s="136"/>
      <c r="AJ906" s="116">
        <f>SUM(AK906:AM906)</f>
        <v>0</v>
      </c>
      <c r="AK906" s="136"/>
      <c r="AL906" s="54"/>
      <c r="AM906" s="55"/>
      <c r="AN906" s="136" t="s">
        <v>74</v>
      </c>
      <c r="AO906" s="54" t="s">
        <v>74</v>
      </c>
      <c r="AP906" s="55" t="s">
        <v>74</v>
      </c>
      <c r="AQ906" s="82" t="s">
        <v>74</v>
      </c>
      <c r="AR906" s="54" t="s">
        <v>74</v>
      </c>
      <c r="AS906" s="54" t="s">
        <v>74</v>
      </c>
      <c r="AT906" s="54" t="s">
        <v>74</v>
      </c>
      <c r="AU906" s="58" t="s">
        <v>74</v>
      </c>
      <c r="AV906" s="83">
        <f t="shared" si="226"/>
        <v>0</v>
      </c>
      <c r="AW906" s="80"/>
      <c r="AX906" s="80"/>
      <c r="AY906" s="80"/>
      <c r="AZ906" s="80"/>
      <c r="BA906" s="80"/>
      <c r="BB906" s="80"/>
      <c r="BC906" s="80"/>
      <c r="BD906" s="80"/>
      <c r="BE906" s="81"/>
    </row>
    <row r="907" spans="1:57" s="414" customFormat="1" ht="34" customHeight="1" x14ac:dyDescent="0.2">
      <c r="A907" s="640"/>
      <c r="B907" s="753"/>
      <c r="C907" s="759"/>
      <c r="D907" s="73" t="s">
        <v>78</v>
      </c>
      <c r="E907" s="634"/>
      <c r="F907" s="637"/>
      <c r="G907" s="147">
        <f t="shared" si="227"/>
        <v>17</v>
      </c>
      <c r="H907" s="153">
        <f t="shared" si="225"/>
        <v>0</v>
      </c>
      <c r="I907" s="150"/>
      <c r="J907" s="150"/>
      <c r="K907" s="150"/>
      <c r="L907" s="154"/>
      <c r="M907" s="79">
        <f t="shared" si="228"/>
        <v>17</v>
      </c>
      <c r="N907" s="80"/>
      <c r="O907" s="80"/>
      <c r="P907" s="80"/>
      <c r="Q907" s="80"/>
      <c r="R907" s="124">
        <v>17</v>
      </c>
      <c r="S907" s="129"/>
      <c r="T907" s="80"/>
      <c r="U907" s="80"/>
      <c r="V907" s="80">
        <v>17</v>
      </c>
      <c r="W907" s="80"/>
      <c r="X907" s="124"/>
      <c r="Y907" s="131">
        <v>14</v>
      </c>
      <c r="Z907" s="127">
        <v>3</v>
      </c>
      <c r="AA907" s="134"/>
      <c r="AB907" s="56">
        <v>10</v>
      </c>
      <c r="AC907" s="56">
        <v>9</v>
      </c>
      <c r="AD907" s="56"/>
      <c r="AE907" s="56">
        <v>11</v>
      </c>
      <c r="AF907" s="135">
        <v>4</v>
      </c>
      <c r="AG907" s="136">
        <v>46</v>
      </c>
      <c r="AH907" s="55">
        <v>22</v>
      </c>
      <c r="AI907" s="136">
        <v>88</v>
      </c>
      <c r="AJ907" s="116">
        <f>SUM(AQ907:AU907)</f>
        <v>17</v>
      </c>
      <c r="AK907" s="136" t="s">
        <v>76</v>
      </c>
      <c r="AL907" s="54" t="s">
        <v>76</v>
      </c>
      <c r="AM907" s="55" t="s">
        <v>76</v>
      </c>
      <c r="AN907" s="136" t="s">
        <v>74</v>
      </c>
      <c r="AO907" s="54" t="s">
        <v>74</v>
      </c>
      <c r="AP907" s="55" t="s">
        <v>74</v>
      </c>
      <c r="AQ907" s="142">
        <v>3</v>
      </c>
      <c r="AR907" s="62">
        <v>2</v>
      </c>
      <c r="AS907" s="62">
        <v>12</v>
      </c>
      <c r="AT907" s="62"/>
      <c r="AU907" s="64"/>
      <c r="AV907" s="83">
        <f t="shared" si="226"/>
        <v>0</v>
      </c>
      <c r="AW907" s="80"/>
      <c r="AX907" s="80"/>
      <c r="AY907" s="80"/>
      <c r="AZ907" s="80"/>
      <c r="BA907" s="80"/>
      <c r="BB907" s="80"/>
      <c r="BC907" s="80"/>
      <c r="BD907" s="80"/>
      <c r="BE907" s="81"/>
    </row>
    <row r="908" spans="1:57" s="414" customFormat="1" ht="34" customHeight="1" thickBot="1" x14ac:dyDescent="0.25">
      <c r="A908" s="640"/>
      <c r="B908" s="754"/>
      <c r="C908" s="760"/>
      <c r="D908" s="76" t="s">
        <v>79</v>
      </c>
      <c r="E908" s="635"/>
      <c r="F908" s="638"/>
      <c r="G908" s="148">
        <f t="shared" si="227"/>
        <v>0</v>
      </c>
      <c r="H908" s="155">
        <f t="shared" si="225"/>
        <v>0</v>
      </c>
      <c r="I908" s="156"/>
      <c r="J908" s="156"/>
      <c r="K908" s="156"/>
      <c r="L908" s="157"/>
      <c r="M908" s="85">
        <f t="shared" si="228"/>
        <v>0</v>
      </c>
      <c r="N908" s="86"/>
      <c r="O908" s="86"/>
      <c r="P908" s="86"/>
      <c r="Q908" s="86"/>
      <c r="R908" s="125"/>
      <c r="S908" s="130"/>
      <c r="T908" s="87"/>
      <c r="U908" s="87"/>
      <c r="V908" s="87"/>
      <c r="W908" s="87"/>
      <c r="X908" s="126"/>
      <c r="Y908" s="129"/>
      <c r="Z908" s="124"/>
      <c r="AA908" s="136"/>
      <c r="AB908" s="54"/>
      <c r="AC908" s="54"/>
      <c r="AD908" s="54"/>
      <c r="AE908" s="54"/>
      <c r="AF908" s="55"/>
      <c r="AG908" s="139"/>
      <c r="AH908" s="140"/>
      <c r="AI908" s="137"/>
      <c r="AJ908" s="117">
        <f>SUM(AQ908:AU908)</f>
        <v>0</v>
      </c>
      <c r="AK908" s="137" t="s">
        <v>74</v>
      </c>
      <c r="AL908" s="90" t="s">
        <v>74</v>
      </c>
      <c r="AM908" s="138" t="s">
        <v>74</v>
      </c>
      <c r="AN908" s="137" t="s">
        <v>74</v>
      </c>
      <c r="AO908" s="90" t="s">
        <v>76</v>
      </c>
      <c r="AP908" s="138" t="s">
        <v>76</v>
      </c>
      <c r="AQ908" s="89"/>
      <c r="AR908" s="90"/>
      <c r="AS908" s="90"/>
      <c r="AT908" s="90"/>
      <c r="AU908" s="91"/>
      <c r="AV908" s="92">
        <f t="shared" si="226"/>
        <v>0</v>
      </c>
      <c r="AW908" s="87"/>
      <c r="AX908" s="87"/>
      <c r="AY908" s="87"/>
      <c r="AZ908" s="87"/>
      <c r="BA908" s="87"/>
      <c r="BB908" s="87"/>
      <c r="BC908" s="87"/>
      <c r="BD908" s="87"/>
      <c r="BE908" s="88"/>
    </row>
    <row r="909" spans="1:57" s="414" customFormat="1" ht="34" customHeight="1" x14ac:dyDescent="0.2">
      <c r="A909" s="640"/>
      <c r="B909" s="752" t="s">
        <v>435</v>
      </c>
      <c r="C909" s="761" t="s">
        <v>407</v>
      </c>
      <c r="D909" s="72" t="s">
        <v>73</v>
      </c>
      <c r="E909" s="633">
        <v>25</v>
      </c>
      <c r="F909" s="636">
        <f>E909-SUM(M909:M913)</f>
        <v>8</v>
      </c>
      <c r="G909" s="146">
        <f t="shared" si="227"/>
        <v>0</v>
      </c>
      <c r="H909" s="151">
        <f t="shared" si="225"/>
        <v>0</v>
      </c>
      <c r="I909" s="152"/>
      <c r="J909" s="152"/>
      <c r="K909" s="152"/>
      <c r="L909" s="66"/>
      <c r="M909" s="149">
        <f t="shared" si="228"/>
        <v>0</v>
      </c>
      <c r="N909" s="121"/>
      <c r="O909" s="121"/>
      <c r="P909" s="121"/>
      <c r="Q909" s="121"/>
      <c r="R909" s="122"/>
      <c r="S909" s="128"/>
      <c r="T909" s="121"/>
      <c r="U909" s="121"/>
      <c r="V909" s="77"/>
      <c r="W909" s="121"/>
      <c r="X909" s="122"/>
      <c r="Y909" s="128"/>
      <c r="Z909" s="122"/>
      <c r="AA909" s="70"/>
      <c r="AB909" s="77"/>
      <c r="AC909" s="77"/>
      <c r="AD909" s="77"/>
      <c r="AE909" s="77"/>
      <c r="AF909" s="71"/>
      <c r="AG909" s="70"/>
      <c r="AH909" s="71"/>
      <c r="AI909" s="70"/>
      <c r="AJ909" s="115">
        <f>SUM(AN909:AP909)</f>
        <v>0</v>
      </c>
      <c r="AK909" s="70" t="s">
        <v>74</v>
      </c>
      <c r="AL909" s="77" t="s">
        <v>74</v>
      </c>
      <c r="AM909" s="71" t="s">
        <v>74</v>
      </c>
      <c r="AN909" s="70"/>
      <c r="AO909" s="77"/>
      <c r="AP909" s="71"/>
      <c r="AQ909" s="67" t="s">
        <v>74</v>
      </c>
      <c r="AR909" s="68" t="s">
        <v>74</v>
      </c>
      <c r="AS909" s="68" t="s">
        <v>74</v>
      </c>
      <c r="AT909" s="68" t="s">
        <v>74</v>
      </c>
      <c r="AU909" s="69" t="s">
        <v>74</v>
      </c>
      <c r="AV909" s="103">
        <f t="shared" si="226"/>
        <v>0</v>
      </c>
      <c r="AW909" s="93"/>
      <c r="AX909" s="93"/>
      <c r="AY909" s="93"/>
      <c r="AZ909" s="93"/>
      <c r="BA909" s="93"/>
      <c r="BB909" s="93"/>
      <c r="BC909" s="93"/>
      <c r="BD909" s="93"/>
      <c r="BE909" s="78"/>
    </row>
    <row r="910" spans="1:57" s="414" customFormat="1" ht="34" customHeight="1" x14ac:dyDescent="0.2">
      <c r="A910" s="640"/>
      <c r="B910" s="753"/>
      <c r="C910" s="759"/>
      <c r="D910" s="73" t="s">
        <v>75</v>
      </c>
      <c r="E910" s="634"/>
      <c r="F910" s="637"/>
      <c r="G910" s="147">
        <f t="shared" si="227"/>
        <v>0</v>
      </c>
      <c r="H910" s="153">
        <f t="shared" si="225"/>
        <v>0</v>
      </c>
      <c r="I910" s="150"/>
      <c r="J910" s="150"/>
      <c r="K910" s="150"/>
      <c r="L910" s="154"/>
      <c r="M910" s="79">
        <f t="shared" si="228"/>
        <v>0</v>
      </c>
      <c r="N910" s="80"/>
      <c r="O910" s="80"/>
      <c r="P910" s="80"/>
      <c r="Q910" s="80"/>
      <c r="R910" s="124"/>
      <c r="S910" s="129"/>
      <c r="T910" s="54"/>
      <c r="U910" s="54"/>
      <c r="V910" s="80"/>
      <c r="W910" s="80"/>
      <c r="X910" s="124"/>
      <c r="Y910" s="131"/>
      <c r="Z910" s="127"/>
      <c r="AA910" s="134"/>
      <c r="AB910" s="56"/>
      <c r="AC910" s="56"/>
      <c r="AD910" s="56"/>
      <c r="AE910" s="56"/>
      <c r="AF910" s="135"/>
      <c r="AG910" s="136"/>
      <c r="AH910" s="55"/>
      <c r="AI910" s="136"/>
      <c r="AJ910" s="116">
        <f>SUM(AN910:AP910)</f>
        <v>0</v>
      </c>
      <c r="AK910" s="136" t="s">
        <v>76</v>
      </c>
      <c r="AL910" s="54" t="s">
        <v>76</v>
      </c>
      <c r="AM910" s="55" t="s">
        <v>76</v>
      </c>
      <c r="AN910" s="136"/>
      <c r="AO910" s="54"/>
      <c r="AP910" s="55"/>
      <c r="AQ910" s="82" t="s">
        <v>74</v>
      </c>
      <c r="AR910" s="54" t="s">
        <v>74</v>
      </c>
      <c r="AS910" s="54" t="s">
        <v>74</v>
      </c>
      <c r="AT910" s="54" t="s">
        <v>74</v>
      </c>
      <c r="AU910" s="58" t="s">
        <v>74</v>
      </c>
      <c r="AV910" s="83">
        <f t="shared" si="226"/>
        <v>0</v>
      </c>
      <c r="AW910" s="80"/>
      <c r="AX910" s="80"/>
      <c r="AY910" s="80"/>
      <c r="AZ910" s="80"/>
      <c r="BA910" s="80"/>
      <c r="BB910" s="80"/>
      <c r="BC910" s="80"/>
      <c r="BD910" s="80"/>
      <c r="BE910" s="81"/>
    </row>
    <row r="911" spans="1:57" s="414" customFormat="1" ht="34" customHeight="1" x14ac:dyDescent="0.2">
      <c r="A911" s="640"/>
      <c r="B911" s="753"/>
      <c r="C911" s="759"/>
      <c r="D911" s="73" t="s">
        <v>77</v>
      </c>
      <c r="E911" s="634"/>
      <c r="F911" s="637"/>
      <c r="G911" s="147">
        <f t="shared" si="227"/>
        <v>0</v>
      </c>
      <c r="H911" s="153">
        <f t="shared" si="225"/>
        <v>0</v>
      </c>
      <c r="I911" s="150"/>
      <c r="J911" s="150"/>
      <c r="K911" s="150"/>
      <c r="L911" s="154"/>
      <c r="M911" s="79">
        <f t="shared" si="228"/>
        <v>0</v>
      </c>
      <c r="N911" s="80"/>
      <c r="O911" s="80"/>
      <c r="P911" s="80"/>
      <c r="Q911" s="84"/>
      <c r="R911" s="124"/>
      <c r="S911" s="129"/>
      <c r="T911" s="80"/>
      <c r="U911" s="80"/>
      <c r="V911" s="80"/>
      <c r="W911" s="80"/>
      <c r="X911" s="124"/>
      <c r="Y911" s="131"/>
      <c r="Z911" s="127"/>
      <c r="AA911" s="134"/>
      <c r="AB911" s="56"/>
      <c r="AC911" s="56"/>
      <c r="AD911" s="56"/>
      <c r="AE911" s="56"/>
      <c r="AF911" s="135"/>
      <c r="AG911" s="136"/>
      <c r="AH911" s="55"/>
      <c r="AI911" s="136"/>
      <c r="AJ911" s="116">
        <f>SUM(AK911:AM911)</f>
        <v>0</v>
      </c>
      <c r="AK911" s="136"/>
      <c r="AL911" s="54"/>
      <c r="AM911" s="55"/>
      <c r="AN911" s="136" t="s">
        <v>74</v>
      </c>
      <c r="AO911" s="54" t="s">
        <v>74</v>
      </c>
      <c r="AP911" s="55" t="s">
        <v>74</v>
      </c>
      <c r="AQ911" s="82" t="s">
        <v>74</v>
      </c>
      <c r="AR911" s="54" t="s">
        <v>74</v>
      </c>
      <c r="AS911" s="54" t="s">
        <v>74</v>
      </c>
      <c r="AT911" s="54" t="s">
        <v>74</v>
      </c>
      <c r="AU911" s="58" t="s">
        <v>74</v>
      </c>
      <c r="AV911" s="83">
        <f t="shared" si="226"/>
        <v>0</v>
      </c>
      <c r="AW911" s="80"/>
      <c r="AX911" s="80"/>
      <c r="AY911" s="80"/>
      <c r="AZ911" s="80"/>
      <c r="BA911" s="80"/>
      <c r="BB911" s="80"/>
      <c r="BC911" s="80"/>
      <c r="BD911" s="80"/>
      <c r="BE911" s="81"/>
    </row>
    <row r="912" spans="1:57" s="414" customFormat="1" ht="34" customHeight="1" x14ac:dyDescent="0.2">
      <c r="A912" s="640"/>
      <c r="B912" s="753"/>
      <c r="C912" s="759"/>
      <c r="D912" s="73" t="s">
        <v>78</v>
      </c>
      <c r="E912" s="634"/>
      <c r="F912" s="637"/>
      <c r="G912" s="147">
        <f t="shared" si="227"/>
        <v>17</v>
      </c>
      <c r="H912" s="153">
        <f t="shared" si="225"/>
        <v>0</v>
      </c>
      <c r="I912" s="150"/>
      <c r="J912" s="150"/>
      <c r="K912" s="150"/>
      <c r="L912" s="154"/>
      <c r="M912" s="79">
        <f t="shared" si="228"/>
        <v>17</v>
      </c>
      <c r="N912" s="80"/>
      <c r="O912" s="80"/>
      <c r="P912" s="80"/>
      <c r="Q912" s="80"/>
      <c r="R912" s="124">
        <v>17</v>
      </c>
      <c r="S912" s="129">
        <v>1</v>
      </c>
      <c r="T912" s="80"/>
      <c r="U912" s="80"/>
      <c r="V912" s="80">
        <v>16</v>
      </c>
      <c r="W912" s="80"/>
      <c r="X912" s="124"/>
      <c r="Y912" s="131">
        <v>17</v>
      </c>
      <c r="Z912" s="127"/>
      <c r="AA912" s="134"/>
      <c r="AB912" s="56">
        <v>4</v>
      </c>
      <c r="AC912" s="56">
        <v>4</v>
      </c>
      <c r="AD912" s="56">
        <v>1</v>
      </c>
      <c r="AE912" s="56">
        <v>7</v>
      </c>
      <c r="AF912" s="135">
        <v>1</v>
      </c>
      <c r="AG912" s="136">
        <v>40</v>
      </c>
      <c r="AH912" s="55">
        <v>18</v>
      </c>
      <c r="AI912" s="136">
        <v>98</v>
      </c>
      <c r="AJ912" s="116">
        <f>SUM(AQ912:AU912)</f>
        <v>17</v>
      </c>
      <c r="AK912" s="136" t="s">
        <v>76</v>
      </c>
      <c r="AL912" s="54" t="s">
        <v>76</v>
      </c>
      <c r="AM912" s="55" t="s">
        <v>76</v>
      </c>
      <c r="AN912" s="136" t="s">
        <v>74</v>
      </c>
      <c r="AO912" s="54" t="s">
        <v>74</v>
      </c>
      <c r="AP912" s="55" t="s">
        <v>74</v>
      </c>
      <c r="AQ912" s="142"/>
      <c r="AR912" s="62"/>
      <c r="AS912" s="62">
        <v>16</v>
      </c>
      <c r="AT912" s="62">
        <v>1</v>
      </c>
      <c r="AU912" s="64"/>
      <c r="AV912" s="83">
        <f t="shared" si="226"/>
        <v>0</v>
      </c>
      <c r="AW912" s="80"/>
      <c r="AX912" s="80"/>
      <c r="AY912" s="80"/>
      <c r="AZ912" s="80"/>
      <c r="BA912" s="80"/>
      <c r="BB912" s="80"/>
      <c r="BC912" s="80"/>
      <c r="BD912" s="80"/>
      <c r="BE912" s="81"/>
    </row>
    <row r="913" spans="1:57" s="414" customFormat="1" ht="34" customHeight="1" thickBot="1" x14ac:dyDescent="0.25">
      <c r="A913" s="640"/>
      <c r="B913" s="754"/>
      <c r="C913" s="762"/>
      <c r="D913" s="76" t="s">
        <v>79</v>
      </c>
      <c r="E913" s="635"/>
      <c r="F913" s="638"/>
      <c r="G913" s="148">
        <f t="shared" si="227"/>
        <v>0</v>
      </c>
      <c r="H913" s="155">
        <f t="shared" si="225"/>
        <v>0</v>
      </c>
      <c r="I913" s="156"/>
      <c r="J913" s="156"/>
      <c r="K913" s="156"/>
      <c r="L913" s="157"/>
      <c r="M913" s="85">
        <f t="shared" si="228"/>
        <v>0</v>
      </c>
      <c r="N913" s="86"/>
      <c r="O913" s="86"/>
      <c r="P913" s="86"/>
      <c r="Q913" s="86"/>
      <c r="R913" s="125"/>
      <c r="S913" s="130"/>
      <c r="T913" s="87"/>
      <c r="U913" s="87"/>
      <c r="V913" s="87"/>
      <c r="W913" s="87"/>
      <c r="X913" s="126"/>
      <c r="Y913" s="129"/>
      <c r="Z913" s="124"/>
      <c r="AA913" s="136"/>
      <c r="AB913" s="54"/>
      <c r="AC913" s="54"/>
      <c r="AD913" s="54"/>
      <c r="AE913" s="54"/>
      <c r="AF913" s="55"/>
      <c r="AG913" s="139"/>
      <c r="AH913" s="140"/>
      <c r="AI913" s="137"/>
      <c r="AJ913" s="117">
        <f>SUM(AQ913:AU913)</f>
        <v>0</v>
      </c>
      <c r="AK913" s="137" t="s">
        <v>74</v>
      </c>
      <c r="AL913" s="90" t="s">
        <v>74</v>
      </c>
      <c r="AM913" s="138" t="s">
        <v>74</v>
      </c>
      <c r="AN913" s="137" t="s">
        <v>74</v>
      </c>
      <c r="AO913" s="90" t="s">
        <v>76</v>
      </c>
      <c r="AP913" s="138" t="s">
        <v>76</v>
      </c>
      <c r="AQ913" s="89"/>
      <c r="AR913" s="90"/>
      <c r="AS913" s="90"/>
      <c r="AT913" s="90"/>
      <c r="AU913" s="91"/>
      <c r="AV913" s="92">
        <f t="shared" si="226"/>
        <v>0</v>
      </c>
      <c r="AW913" s="87"/>
      <c r="AX913" s="87"/>
      <c r="AY913" s="87"/>
      <c r="AZ913" s="87"/>
      <c r="BA913" s="87"/>
      <c r="BB913" s="87"/>
      <c r="BC913" s="87"/>
      <c r="BD913" s="87"/>
      <c r="BE913" s="88"/>
    </row>
    <row r="914" spans="1:57" s="414" customFormat="1" ht="34" customHeight="1" x14ac:dyDescent="0.2">
      <c r="A914" s="640"/>
      <c r="B914" s="752" t="s">
        <v>436</v>
      </c>
      <c r="C914" s="758" t="s">
        <v>408</v>
      </c>
      <c r="D914" s="72" t="s">
        <v>73</v>
      </c>
      <c r="E914" s="633">
        <v>20</v>
      </c>
      <c r="F914" s="636">
        <f>E914-SUM(M914:M918)</f>
        <v>4</v>
      </c>
      <c r="G914" s="146">
        <f t="shared" si="227"/>
        <v>0</v>
      </c>
      <c r="H914" s="151">
        <f t="shared" si="225"/>
        <v>0</v>
      </c>
      <c r="I914" s="152"/>
      <c r="J914" s="152"/>
      <c r="K914" s="152"/>
      <c r="L914" s="66"/>
      <c r="M914" s="149">
        <f t="shared" si="228"/>
        <v>0</v>
      </c>
      <c r="N914" s="121"/>
      <c r="O914" s="121"/>
      <c r="P914" s="121"/>
      <c r="Q914" s="121"/>
      <c r="R914" s="122"/>
      <c r="S914" s="128"/>
      <c r="T914" s="121"/>
      <c r="U914" s="121"/>
      <c r="V914" s="77"/>
      <c r="W914" s="121"/>
      <c r="X914" s="122"/>
      <c r="Y914" s="128"/>
      <c r="Z914" s="122"/>
      <c r="AA914" s="70"/>
      <c r="AB914" s="77"/>
      <c r="AC914" s="77"/>
      <c r="AD914" s="77"/>
      <c r="AE914" s="77"/>
      <c r="AF914" s="71"/>
      <c r="AG914" s="70"/>
      <c r="AH914" s="71"/>
      <c r="AI914" s="70"/>
      <c r="AJ914" s="115">
        <f>SUM(AN914:AP914)</f>
        <v>0</v>
      </c>
      <c r="AK914" s="70" t="s">
        <v>74</v>
      </c>
      <c r="AL914" s="77" t="s">
        <v>74</v>
      </c>
      <c r="AM914" s="71" t="s">
        <v>74</v>
      </c>
      <c r="AN914" s="70"/>
      <c r="AO914" s="77"/>
      <c r="AP914" s="71"/>
      <c r="AQ914" s="67" t="s">
        <v>74</v>
      </c>
      <c r="AR914" s="68" t="s">
        <v>74</v>
      </c>
      <c r="AS914" s="68" t="s">
        <v>74</v>
      </c>
      <c r="AT914" s="68" t="s">
        <v>74</v>
      </c>
      <c r="AU914" s="69" t="s">
        <v>74</v>
      </c>
      <c r="AV914" s="103">
        <f t="shared" si="226"/>
        <v>0</v>
      </c>
      <c r="AW914" s="93"/>
      <c r="AX914" s="93"/>
      <c r="AY914" s="93"/>
      <c r="AZ914" s="93"/>
      <c r="BA914" s="93"/>
      <c r="BB914" s="93"/>
      <c r="BC914" s="93"/>
      <c r="BD914" s="93"/>
      <c r="BE914" s="78"/>
    </row>
    <row r="915" spans="1:57" s="414" customFormat="1" ht="34" customHeight="1" x14ac:dyDescent="0.2">
      <c r="A915" s="640"/>
      <c r="B915" s="753"/>
      <c r="C915" s="759"/>
      <c r="D915" s="73" t="s">
        <v>75</v>
      </c>
      <c r="E915" s="634"/>
      <c r="F915" s="637"/>
      <c r="G915" s="147">
        <f t="shared" si="227"/>
        <v>0</v>
      </c>
      <c r="H915" s="153">
        <f t="shared" si="225"/>
        <v>0</v>
      </c>
      <c r="I915" s="150"/>
      <c r="J915" s="150"/>
      <c r="K915" s="150"/>
      <c r="L915" s="154"/>
      <c r="M915" s="79">
        <f t="shared" si="228"/>
        <v>0</v>
      </c>
      <c r="N915" s="80"/>
      <c r="O915" s="80"/>
      <c r="P915" s="80"/>
      <c r="Q915" s="80"/>
      <c r="R915" s="124"/>
      <c r="S915" s="129"/>
      <c r="T915" s="54"/>
      <c r="U915" s="54"/>
      <c r="V915" s="80"/>
      <c r="W915" s="80"/>
      <c r="X915" s="124"/>
      <c r="Y915" s="131"/>
      <c r="Z915" s="127"/>
      <c r="AA915" s="134"/>
      <c r="AB915" s="56"/>
      <c r="AC915" s="56"/>
      <c r="AD915" s="56"/>
      <c r="AE915" s="56"/>
      <c r="AF915" s="135"/>
      <c r="AG915" s="136"/>
      <c r="AH915" s="55"/>
      <c r="AI915" s="136"/>
      <c r="AJ915" s="116">
        <f>SUM(AN915:AP915)</f>
        <v>0</v>
      </c>
      <c r="AK915" s="136" t="s">
        <v>76</v>
      </c>
      <c r="AL915" s="54" t="s">
        <v>76</v>
      </c>
      <c r="AM915" s="55" t="s">
        <v>76</v>
      </c>
      <c r="AN915" s="136"/>
      <c r="AO915" s="54"/>
      <c r="AP915" s="55"/>
      <c r="AQ915" s="82" t="s">
        <v>74</v>
      </c>
      <c r="AR915" s="54" t="s">
        <v>74</v>
      </c>
      <c r="AS915" s="54" t="s">
        <v>74</v>
      </c>
      <c r="AT915" s="54" t="s">
        <v>74</v>
      </c>
      <c r="AU915" s="58" t="s">
        <v>74</v>
      </c>
      <c r="AV915" s="83">
        <f t="shared" si="226"/>
        <v>0</v>
      </c>
      <c r="AW915" s="80"/>
      <c r="AX915" s="80"/>
      <c r="AY915" s="80"/>
      <c r="AZ915" s="80"/>
      <c r="BA915" s="80"/>
      <c r="BB915" s="80"/>
      <c r="BC915" s="80"/>
      <c r="BD915" s="80"/>
      <c r="BE915" s="81"/>
    </row>
    <row r="916" spans="1:57" s="414" customFormat="1" ht="34" customHeight="1" x14ac:dyDescent="0.2">
      <c r="A916" s="640"/>
      <c r="B916" s="753"/>
      <c r="C916" s="759"/>
      <c r="D916" s="73" t="s">
        <v>77</v>
      </c>
      <c r="E916" s="634"/>
      <c r="F916" s="637"/>
      <c r="G916" s="147">
        <f t="shared" si="227"/>
        <v>0</v>
      </c>
      <c r="H916" s="153">
        <f t="shared" si="225"/>
        <v>0</v>
      </c>
      <c r="I916" s="150"/>
      <c r="J916" s="150"/>
      <c r="K916" s="150"/>
      <c r="L916" s="154"/>
      <c r="M916" s="79">
        <f t="shared" si="228"/>
        <v>0</v>
      </c>
      <c r="N916" s="80"/>
      <c r="O916" s="80"/>
      <c r="P916" s="80"/>
      <c r="Q916" s="84"/>
      <c r="R916" s="124"/>
      <c r="S916" s="129"/>
      <c r="T916" s="80"/>
      <c r="U916" s="80"/>
      <c r="V916" s="80"/>
      <c r="W916" s="80"/>
      <c r="X916" s="124"/>
      <c r="Y916" s="131"/>
      <c r="Z916" s="127"/>
      <c r="AA916" s="134"/>
      <c r="AB916" s="56"/>
      <c r="AC916" s="56"/>
      <c r="AD916" s="56"/>
      <c r="AE916" s="56"/>
      <c r="AF916" s="135"/>
      <c r="AG916" s="136"/>
      <c r="AH916" s="55"/>
      <c r="AI916" s="136"/>
      <c r="AJ916" s="116">
        <f>SUM(AK916:AM916)</f>
        <v>0</v>
      </c>
      <c r="AK916" s="136"/>
      <c r="AL916" s="54"/>
      <c r="AM916" s="55"/>
      <c r="AN916" s="136" t="s">
        <v>74</v>
      </c>
      <c r="AO916" s="54" t="s">
        <v>74</v>
      </c>
      <c r="AP916" s="55" t="s">
        <v>74</v>
      </c>
      <c r="AQ916" s="82" t="s">
        <v>74</v>
      </c>
      <c r="AR916" s="54" t="s">
        <v>74</v>
      </c>
      <c r="AS916" s="54" t="s">
        <v>74</v>
      </c>
      <c r="AT916" s="54" t="s">
        <v>74</v>
      </c>
      <c r="AU916" s="58" t="s">
        <v>74</v>
      </c>
      <c r="AV916" s="83">
        <f t="shared" si="226"/>
        <v>0</v>
      </c>
      <c r="AW916" s="80"/>
      <c r="AX916" s="80"/>
      <c r="AY916" s="80"/>
      <c r="AZ916" s="80"/>
      <c r="BA916" s="80"/>
      <c r="BB916" s="80"/>
      <c r="BC916" s="80"/>
      <c r="BD916" s="80"/>
      <c r="BE916" s="81"/>
    </row>
    <row r="917" spans="1:57" s="414" customFormat="1" ht="34" customHeight="1" x14ac:dyDescent="0.2">
      <c r="A917" s="640"/>
      <c r="B917" s="753"/>
      <c r="C917" s="759"/>
      <c r="D917" s="73" t="s">
        <v>78</v>
      </c>
      <c r="E917" s="634"/>
      <c r="F917" s="637"/>
      <c r="G917" s="147">
        <f t="shared" si="227"/>
        <v>16</v>
      </c>
      <c r="H917" s="153">
        <f t="shared" si="225"/>
        <v>0</v>
      </c>
      <c r="I917" s="150"/>
      <c r="J917" s="150"/>
      <c r="K917" s="150"/>
      <c r="L917" s="154"/>
      <c r="M917" s="79">
        <f t="shared" si="228"/>
        <v>16</v>
      </c>
      <c r="N917" s="80"/>
      <c r="O917" s="80"/>
      <c r="P917" s="80"/>
      <c r="Q917" s="80"/>
      <c r="R917" s="124">
        <v>16</v>
      </c>
      <c r="S917" s="129">
        <v>2</v>
      </c>
      <c r="T917" s="80"/>
      <c r="U917" s="80"/>
      <c r="V917" s="80">
        <v>14</v>
      </c>
      <c r="W917" s="80"/>
      <c r="X917" s="124"/>
      <c r="Y917" s="131">
        <v>14</v>
      </c>
      <c r="Z917" s="127">
        <v>2</v>
      </c>
      <c r="AA917" s="134"/>
      <c r="AB917" s="56">
        <v>5</v>
      </c>
      <c r="AC917" s="56">
        <v>5</v>
      </c>
      <c r="AD917" s="56"/>
      <c r="AE917" s="56">
        <v>6</v>
      </c>
      <c r="AF917" s="135">
        <v>3</v>
      </c>
      <c r="AG917" s="136">
        <v>38</v>
      </c>
      <c r="AH917" s="55">
        <v>22</v>
      </c>
      <c r="AI917" s="136">
        <v>130</v>
      </c>
      <c r="AJ917" s="116">
        <f>SUM(AQ917:AU917)</f>
        <v>16</v>
      </c>
      <c r="AK917" s="136" t="s">
        <v>76</v>
      </c>
      <c r="AL917" s="54" t="s">
        <v>76</v>
      </c>
      <c r="AM917" s="55" t="s">
        <v>76</v>
      </c>
      <c r="AN917" s="136" t="s">
        <v>74</v>
      </c>
      <c r="AO917" s="54" t="s">
        <v>74</v>
      </c>
      <c r="AP917" s="55" t="s">
        <v>74</v>
      </c>
      <c r="AQ917" s="142"/>
      <c r="AR917" s="62">
        <v>1</v>
      </c>
      <c r="AS917" s="62">
        <v>9</v>
      </c>
      <c r="AT917" s="62">
        <v>3</v>
      </c>
      <c r="AU917" s="64">
        <v>3</v>
      </c>
      <c r="AV917" s="83">
        <f t="shared" si="226"/>
        <v>0</v>
      </c>
      <c r="AW917" s="80"/>
      <c r="AX917" s="80"/>
      <c r="AY917" s="80"/>
      <c r="AZ917" s="80"/>
      <c r="BA917" s="80"/>
      <c r="BB917" s="80"/>
      <c r="BC917" s="80"/>
      <c r="BD917" s="80"/>
      <c r="BE917" s="81"/>
    </row>
    <row r="918" spans="1:57" s="414" customFormat="1" ht="34" customHeight="1" thickBot="1" x14ac:dyDescent="0.25">
      <c r="A918" s="640"/>
      <c r="B918" s="754"/>
      <c r="C918" s="760"/>
      <c r="D918" s="76" t="s">
        <v>79</v>
      </c>
      <c r="E918" s="635"/>
      <c r="F918" s="638"/>
      <c r="G918" s="148">
        <f t="shared" si="227"/>
        <v>0</v>
      </c>
      <c r="H918" s="155">
        <f t="shared" si="225"/>
        <v>0</v>
      </c>
      <c r="I918" s="156"/>
      <c r="J918" s="156"/>
      <c r="K918" s="156"/>
      <c r="L918" s="157"/>
      <c r="M918" s="85">
        <f t="shared" si="228"/>
        <v>0</v>
      </c>
      <c r="N918" s="86"/>
      <c r="O918" s="86"/>
      <c r="P918" s="86"/>
      <c r="Q918" s="86"/>
      <c r="R918" s="125"/>
      <c r="S918" s="130"/>
      <c r="T918" s="87"/>
      <c r="U918" s="87"/>
      <c r="V918" s="87"/>
      <c r="W918" s="87"/>
      <c r="X918" s="126"/>
      <c r="Y918" s="129"/>
      <c r="Z918" s="124"/>
      <c r="AA918" s="136"/>
      <c r="AB918" s="54"/>
      <c r="AC918" s="54"/>
      <c r="AD918" s="54"/>
      <c r="AE918" s="54"/>
      <c r="AF918" s="55"/>
      <c r="AG918" s="139"/>
      <c r="AH918" s="140"/>
      <c r="AI918" s="137"/>
      <c r="AJ918" s="117">
        <f>SUM(AQ918:AU918)</f>
        <v>0</v>
      </c>
      <c r="AK918" s="137" t="s">
        <v>74</v>
      </c>
      <c r="AL918" s="90" t="s">
        <v>74</v>
      </c>
      <c r="AM918" s="138" t="s">
        <v>74</v>
      </c>
      <c r="AN918" s="137" t="s">
        <v>74</v>
      </c>
      <c r="AO918" s="90" t="s">
        <v>76</v>
      </c>
      <c r="AP918" s="138" t="s">
        <v>76</v>
      </c>
      <c r="AQ918" s="89"/>
      <c r="AR918" s="90"/>
      <c r="AS918" s="90"/>
      <c r="AT918" s="90"/>
      <c r="AU918" s="91"/>
      <c r="AV918" s="92">
        <f t="shared" si="226"/>
        <v>0</v>
      </c>
      <c r="AW918" s="87"/>
      <c r="AX918" s="87"/>
      <c r="AY918" s="87"/>
      <c r="AZ918" s="87"/>
      <c r="BA918" s="87"/>
      <c r="BB918" s="87"/>
      <c r="BC918" s="87"/>
      <c r="BD918" s="87"/>
      <c r="BE918" s="88"/>
    </row>
    <row r="919" spans="1:57" s="414" customFormat="1" ht="34" customHeight="1" x14ac:dyDescent="0.2">
      <c r="A919" s="640"/>
      <c r="B919" s="752" t="s">
        <v>437</v>
      </c>
      <c r="C919" s="761" t="s">
        <v>409</v>
      </c>
      <c r="D919" s="72" t="s">
        <v>73</v>
      </c>
      <c r="E919" s="633">
        <v>25</v>
      </c>
      <c r="F919" s="636">
        <f>E919-SUM(M919:M923)</f>
        <v>9</v>
      </c>
      <c r="G919" s="146">
        <f t="shared" si="227"/>
        <v>0</v>
      </c>
      <c r="H919" s="151">
        <f t="shared" si="225"/>
        <v>0</v>
      </c>
      <c r="I919" s="152"/>
      <c r="J919" s="152"/>
      <c r="K919" s="152"/>
      <c r="L919" s="66"/>
      <c r="M919" s="149">
        <f t="shared" si="228"/>
        <v>0</v>
      </c>
      <c r="N919" s="121"/>
      <c r="O919" s="121"/>
      <c r="P919" s="121"/>
      <c r="Q919" s="121"/>
      <c r="R919" s="122"/>
      <c r="S919" s="128"/>
      <c r="T919" s="121"/>
      <c r="U919" s="121"/>
      <c r="V919" s="77"/>
      <c r="W919" s="121"/>
      <c r="X919" s="122"/>
      <c r="Y919" s="128"/>
      <c r="Z919" s="122"/>
      <c r="AA919" s="70"/>
      <c r="AB919" s="77"/>
      <c r="AC919" s="77"/>
      <c r="AD919" s="77"/>
      <c r="AE919" s="77"/>
      <c r="AF919" s="71"/>
      <c r="AG919" s="70"/>
      <c r="AH919" s="71"/>
      <c r="AI919" s="70"/>
      <c r="AJ919" s="115">
        <f>SUM(AN919:AP919)</f>
        <v>0</v>
      </c>
      <c r="AK919" s="70" t="s">
        <v>74</v>
      </c>
      <c r="AL919" s="77" t="s">
        <v>74</v>
      </c>
      <c r="AM919" s="71" t="s">
        <v>74</v>
      </c>
      <c r="AN919" s="70"/>
      <c r="AO919" s="77"/>
      <c r="AP919" s="71"/>
      <c r="AQ919" s="67" t="s">
        <v>74</v>
      </c>
      <c r="AR919" s="68" t="s">
        <v>74</v>
      </c>
      <c r="AS919" s="68" t="s">
        <v>74</v>
      </c>
      <c r="AT919" s="68" t="s">
        <v>74</v>
      </c>
      <c r="AU919" s="69" t="s">
        <v>74</v>
      </c>
      <c r="AV919" s="103">
        <f t="shared" si="226"/>
        <v>0</v>
      </c>
      <c r="AW919" s="93"/>
      <c r="AX919" s="93"/>
      <c r="AY919" s="93"/>
      <c r="AZ919" s="93"/>
      <c r="BA919" s="93"/>
      <c r="BB919" s="93"/>
      <c r="BC919" s="93"/>
      <c r="BD919" s="93"/>
      <c r="BE919" s="78"/>
    </row>
    <row r="920" spans="1:57" s="414" customFormat="1" ht="34" customHeight="1" x14ac:dyDescent="0.2">
      <c r="A920" s="640"/>
      <c r="B920" s="753"/>
      <c r="C920" s="759"/>
      <c r="D920" s="73" t="s">
        <v>75</v>
      </c>
      <c r="E920" s="634"/>
      <c r="F920" s="637"/>
      <c r="G920" s="147">
        <f t="shared" si="227"/>
        <v>0</v>
      </c>
      <c r="H920" s="153">
        <f t="shared" si="225"/>
        <v>0</v>
      </c>
      <c r="I920" s="150"/>
      <c r="J920" s="150"/>
      <c r="K920" s="150"/>
      <c r="L920" s="154"/>
      <c r="M920" s="79">
        <f t="shared" si="228"/>
        <v>0</v>
      </c>
      <c r="N920" s="80"/>
      <c r="O920" s="80"/>
      <c r="P920" s="80"/>
      <c r="Q920" s="80"/>
      <c r="R920" s="124"/>
      <c r="S920" s="129"/>
      <c r="T920" s="54"/>
      <c r="U920" s="54"/>
      <c r="V920" s="80"/>
      <c r="W920" s="80"/>
      <c r="X920" s="124"/>
      <c r="Y920" s="131"/>
      <c r="Z920" s="127"/>
      <c r="AA920" s="134"/>
      <c r="AB920" s="56"/>
      <c r="AC920" s="56"/>
      <c r="AD920" s="56"/>
      <c r="AE920" s="56"/>
      <c r="AF920" s="135"/>
      <c r="AG920" s="136"/>
      <c r="AH920" s="55"/>
      <c r="AI920" s="136"/>
      <c r="AJ920" s="116">
        <f>SUM(AN920:AP920)</f>
        <v>0</v>
      </c>
      <c r="AK920" s="136" t="s">
        <v>76</v>
      </c>
      <c r="AL920" s="54" t="s">
        <v>76</v>
      </c>
      <c r="AM920" s="55" t="s">
        <v>76</v>
      </c>
      <c r="AN920" s="136"/>
      <c r="AO920" s="54"/>
      <c r="AP920" s="55"/>
      <c r="AQ920" s="82" t="s">
        <v>74</v>
      </c>
      <c r="AR920" s="54" t="s">
        <v>74</v>
      </c>
      <c r="AS920" s="54" t="s">
        <v>74</v>
      </c>
      <c r="AT920" s="54" t="s">
        <v>74</v>
      </c>
      <c r="AU920" s="58" t="s">
        <v>74</v>
      </c>
      <c r="AV920" s="83">
        <f t="shared" si="226"/>
        <v>0</v>
      </c>
      <c r="AW920" s="80"/>
      <c r="AX920" s="80"/>
      <c r="AY920" s="80"/>
      <c r="AZ920" s="80"/>
      <c r="BA920" s="80"/>
      <c r="BB920" s="80"/>
      <c r="BC920" s="80"/>
      <c r="BD920" s="80"/>
      <c r="BE920" s="81"/>
    </row>
    <row r="921" spans="1:57" s="414" customFormat="1" ht="34" customHeight="1" x14ac:dyDescent="0.2">
      <c r="A921" s="640"/>
      <c r="B921" s="753"/>
      <c r="C921" s="759"/>
      <c r="D921" s="73" t="s">
        <v>77</v>
      </c>
      <c r="E921" s="634"/>
      <c r="F921" s="637"/>
      <c r="G921" s="147">
        <f t="shared" si="227"/>
        <v>0</v>
      </c>
      <c r="H921" s="153">
        <f t="shared" si="225"/>
        <v>0</v>
      </c>
      <c r="I921" s="150"/>
      <c r="J921" s="150"/>
      <c r="K921" s="150"/>
      <c r="L921" s="154"/>
      <c r="M921" s="79">
        <f t="shared" si="228"/>
        <v>0</v>
      </c>
      <c r="N921" s="80"/>
      <c r="O921" s="80"/>
      <c r="P921" s="80"/>
      <c r="Q921" s="84"/>
      <c r="R921" s="124"/>
      <c r="S921" s="129"/>
      <c r="T921" s="80"/>
      <c r="U921" s="80"/>
      <c r="V921" s="80"/>
      <c r="W921" s="80"/>
      <c r="X921" s="124"/>
      <c r="Y921" s="131"/>
      <c r="Z921" s="127"/>
      <c r="AA921" s="134"/>
      <c r="AB921" s="56"/>
      <c r="AC921" s="56"/>
      <c r="AD921" s="56"/>
      <c r="AE921" s="56"/>
      <c r="AF921" s="135"/>
      <c r="AG921" s="136"/>
      <c r="AH921" s="55"/>
      <c r="AI921" s="136"/>
      <c r="AJ921" s="116">
        <f>SUM(AK921:AM921)</f>
        <v>0</v>
      </c>
      <c r="AK921" s="136"/>
      <c r="AL921" s="54"/>
      <c r="AM921" s="55"/>
      <c r="AN921" s="136" t="s">
        <v>74</v>
      </c>
      <c r="AO921" s="54" t="s">
        <v>74</v>
      </c>
      <c r="AP921" s="55" t="s">
        <v>74</v>
      </c>
      <c r="AQ921" s="82" t="s">
        <v>74</v>
      </c>
      <c r="AR921" s="54" t="s">
        <v>74</v>
      </c>
      <c r="AS921" s="54" t="s">
        <v>74</v>
      </c>
      <c r="AT921" s="54" t="s">
        <v>74</v>
      </c>
      <c r="AU921" s="58" t="s">
        <v>74</v>
      </c>
      <c r="AV921" s="83">
        <f t="shared" si="226"/>
        <v>0</v>
      </c>
      <c r="AW921" s="80"/>
      <c r="AX921" s="80"/>
      <c r="AY921" s="80"/>
      <c r="AZ921" s="80"/>
      <c r="BA921" s="80"/>
      <c r="BB921" s="80"/>
      <c r="BC921" s="80"/>
      <c r="BD921" s="80"/>
      <c r="BE921" s="81"/>
    </row>
    <row r="922" spans="1:57" s="414" customFormat="1" ht="34" customHeight="1" x14ac:dyDescent="0.2">
      <c r="A922" s="640"/>
      <c r="B922" s="753"/>
      <c r="C922" s="759"/>
      <c r="D922" s="73" t="s">
        <v>78</v>
      </c>
      <c r="E922" s="634"/>
      <c r="F922" s="637"/>
      <c r="G922" s="147">
        <f t="shared" si="227"/>
        <v>17</v>
      </c>
      <c r="H922" s="153">
        <f t="shared" si="225"/>
        <v>0</v>
      </c>
      <c r="I922" s="150"/>
      <c r="J922" s="150"/>
      <c r="K922" s="150"/>
      <c r="L922" s="154"/>
      <c r="M922" s="79">
        <f t="shared" si="228"/>
        <v>16</v>
      </c>
      <c r="N922" s="80"/>
      <c r="O922" s="80"/>
      <c r="P922" s="80"/>
      <c r="Q922" s="80"/>
      <c r="R922" s="124">
        <v>16</v>
      </c>
      <c r="S922" s="129"/>
      <c r="T922" s="80"/>
      <c r="U922" s="80"/>
      <c r="V922" s="80">
        <v>16</v>
      </c>
      <c r="W922" s="80"/>
      <c r="X922" s="124"/>
      <c r="Y922" s="131">
        <v>16</v>
      </c>
      <c r="Z922" s="127"/>
      <c r="AA922" s="134"/>
      <c r="AB922" s="56">
        <v>8</v>
      </c>
      <c r="AC922" s="56">
        <v>8</v>
      </c>
      <c r="AD922" s="56">
        <v>3</v>
      </c>
      <c r="AE922" s="56">
        <v>7</v>
      </c>
      <c r="AF922" s="135"/>
      <c r="AG922" s="136">
        <v>38</v>
      </c>
      <c r="AH922" s="55">
        <v>15</v>
      </c>
      <c r="AI922" s="136">
        <v>109</v>
      </c>
      <c r="AJ922" s="116">
        <f>SUM(AQ922:AU922)</f>
        <v>16</v>
      </c>
      <c r="AK922" s="136" t="s">
        <v>76</v>
      </c>
      <c r="AL922" s="54" t="s">
        <v>76</v>
      </c>
      <c r="AM922" s="55" t="s">
        <v>76</v>
      </c>
      <c r="AN922" s="136" t="s">
        <v>74</v>
      </c>
      <c r="AO922" s="54" t="s">
        <v>74</v>
      </c>
      <c r="AP922" s="55" t="s">
        <v>74</v>
      </c>
      <c r="AQ922" s="142"/>
      <c r="AR922" s="62">
        <v>1</v>
      </c>
      <c r="AS922" s="62">
        <v>15</v>
      </c>
      <c r="AT922" s="62"/>
      <c r="AU922" s="64"/>
      <c r="AV922" s="83">
        <f t="shared" si="226"/>
        <v>1</v>
      </c>
      <c r="AW922" s="80"/>
      <c r="AX922" s="80"/>
      <c r="AY922" s="80"/>
      <c r="AZ922" s="80"/>
      <c r="BA922" s="80">
        <v>1</v>
      </c>
      <c r="BB922" s="80"/>
      <c r="BC922" s="80"/>
      <c r="BD922" s="80"/>
      <c r="BE922" s="81"/>
    </row>
    <row r="923" spans="1:57" s="414" customFormat="1" ht="34" customHeight="1" thickBot="1" x14ac:dyDescent="0.25">
      <c r="A923" s="640"/>
      <c r="B923" s="754"/>
      <c r="C923" s="762"/>
      <c r="D923" s="76" t="s">
        <v>79</v>
      </c>
      <c r="E923" s="635"/>
      <c r="F923" s="638"/>
      <c r="G923" s="148">
        <f t="shared" si="227"/>
        <v>0</v>
      </c>
      <c r="H923" s="155">
        <f t="shared" si="225"/>
        <v>0</v>
      </c>
      <c r="I923" s="156"/>
      <c r="J923" s="156"/>
      <c r="K923" s="156"/>
      <c r="L923" s="157"/>
      <c r="M923" s="85">
        <f t="shared" si="228"/>
        <v>0</v>
      </c>
      <c r="N923" s="86"/>
      <c r="O923" s="86"/>
      <c r="P923" s="86"/>
      <c r="Q923" s="86"/>
      <c r="R923" s="125"/>
      <c r="S923" s="130"/>
      <c r="T923" s="87"/>
      <c r="U923" s="87"/>
      <c r="V923" s="87"/>
      <c r="W923" s="87"/>
      <c r="X923" s="126"/>
      <c r="Y923" s="129"/>
      <c r="Z923" s="124"/>
      <c r="AA923" s="136"/>
      <c r="AB923" s="54"/>
      <c r="AC923" s="54"/>
      <c r="AD923" s="54"/>
      <c r="AE923" s="54"/>
      <c r="AF923" s="55"/>
      <c r="AG923" s="139"/>
      <c r="AH923" s="140"/>
      <c r="AI923" s="137"/>
      <c r="AJ923" s="117">
        <f>SUM(AQ923:AU923)</f>
        <v>0</v>
      </c>
      <c r="AK923" s="137" t="s">
        <v>74</v>
      </c>
      <c r="AL923" s="90" t="s">
        <v>74</v>
      </c>
      <c r="AM923" s="138" t="s">
        <v>74</v>
      </c>
      <c r="AN923" s="137" t="s">
        <v>74</v>
      </c>
      <c r="AO923" s="90" t="s">
        <v>76</v>
      </c>
      <c r="AP923" s="138" t="s">
        <v>76</v>
      </c>
      <c r="AQ923" s="89"/>
      <c r="AR923" s="90"/>
      <c r="AS923" s="90"/>
      <c r="AT923" s="90"/>
      <c r="AU923" s="91"/>
      <c r="AV923" s="92">
        <f t="shared" si="226"/>
        <v>0</v>
      </c>
      <c r="AW923" s="87"/>
      <c r="AX923" s="87"/>
      <c r="AY923" s="87"/>
      <c r="AZ923" s="87"/>
      <c r="BA923" s="87"/>
      <c r="BB923" s="87"/>
      <c r="BC923" s="87"/>
      <c r="BD923" s="87"/>
      <c r="BE923" s="88"/>
    </row>
    <row r="924" spans="1:57" s="414" customFormat="1" ht="34" customHeight="1" x14ac:dyDescent="0.2">
      <c r="A924" s="640"/>
      <c r="B924" s="752" t="s">
        <v>410</v>
      </c>
      <c r="C924" s="758" t="s">
        <v>411</v>
      </c>
      <c r="D924" s="72" t="s">
        <v>73</v>
      </c>
      <c r="E924" s="633">
        <v>50</v>
      </c>
      <c r="F924" s="636">
        <f>E924-SUM(M924:M928)</f>
        <v>8</v>
      </c>
      <c r="G924" s="146">
        <f t="shared" si="227"/>
        <v>0</v>
      </c>
      <c r="H924" s="151">
        <f t="shared" si="225"/>
        <v>0</v>
      </c>
      <c r="I924" s="152"/>
      <c r="J924" s="152"/>
      <c r="K924" s="152"/>
      <c r="L924" s="66"/>
      <c r="M924" s="149">
        <f t="shared" si="228"/>
        <v>0</v>
      </c>
      <c r="N924" s="121"/>
      <c r="O924" s="121"/>
      <c r="P924" s="121"/>
      <c r="Q924" s="121"/>
      <c r="R924" s="122"/>
      <c r="S924" s="128"/>
      <c r="T924" s="121"/>
      <c r="U924" s="121"/>
      <c r="V924" s="77"/>
      <c r="W924" s="121"/>
      <c r="X924" s="122"/>
      <c r="Y924" s="128"/>
      <c r="Z924" s="122"/>
      <c r="AA924" s="70"/>
      <c r="AB924" s="77"/>
      <c r="AC924" s="77"/>
      <c r="AD924" s="77"/>
      <c r="AE924" s="77"/>
      <c r="AF924" s="71"/>
      <c r="AG924" s="70"/>
      <c r="AH924" s="71"/>
      <c r="AI924" s="70"/>
      <c r="AJ924" s="115">
        <f>SUM(AN924:AP924)</f>
        <v>0</v>
      </c>
      <c r="AK924" s="70" t="s">
        <v>74</v>
      </c>
      <c r="AL924" s="77" t="s">
        <v>74</v>
      </c>
      <c r="AM924" s="71" t="s">
        <v>74</v>
      </c>
      <c r="AN924" s="70"/>
      <c r="AO924" s="77"/>
      <c r="AP924" s="71"/>
      <c r="AQ924" s="67" t="s">
        <v>74</v>
      </c>
      <c r="AR924" s="68" t="s">
        <v>74</v>
      </c>
      <c r="AS924" s="68" t="s">
        <v>74</v>
      </c>
      <c r="AT924" s="68" t="s">
        <v>74</v>
      </c>
      <c r="AU924" s="69" t="s">
        <v>74</v>
      </c>
      <c r="AV924" s="103">
        <f t="shared" si="226"/>
        <v>0</v>
      </c>
      <c r="AW924" s="93"/>
      <c r="AX924" s="93"/>
      <c r="AY924" s="93"/>
      <c r="AZ924" s="93"/>
      <c r="BA924" s="93"/>
      <c r="BB924" s="93"/>
      <c r="BC924" s="93"/>
      <c r="BD924" s="93"/>
      <c r="BE924" s="78"/>
    </row>
    <row r="925" spans="1:57" s="414" customFormat="1" ht="34" customHeight="1" x14ac:dyDescent="0.2">
      <c r="A925" s="640"/>
      <c r="B925" s="753"/>
      <c r="C925" s="759"/>
      <c r="D925" s="73" t="s">
        <v>75</v>
      </c>
      <c r="E925" s="634"/>
      <c r="F925" s="637"/>
      <c r="G925" s="147">
        <f t="shared" si="227"/>
        <v>0</v>
      </c>
      <c r="H925" s="153">
        <f t="shared" si="225"/>
        <v>0</v>
      </c>
      <c r="I925" s="150"/>
      <c r="J925" s="150"/>
      <c r="K925" s="150"/>
      <c r="L925" s="154"/>
      <c r="M925" s="79">
        <f t="shared" si="228"/>
        <v>0</v>
      </c>
      <c r="N925" s="80"/>
      <c r="O925" s="80"/>
      <c r="P925" s="80"/>
      <c r="Q925" s="80"/>
      <c r="R925" s="124"/>
      <c r="S925" s="129"/>
      <c r="T925" s="54"/>
      <c r="U925" s="54"/>
      <c r="V925" s="80"/>
      <c r="W925" s="80"/>
      <c r="X925" s="124"/>
      <c r="Y925" s="131"/>
      <c r="Z925" s="127"/>
      <c r="AA925" s="134"/>
      <c r="AB925" s="56"/>
      <c r="AC925" s="56"/>
      <c r="AD925" s="56"/>
      <c r="AE925" s="56"/>
      <c r="AF925" s="135"/>
      <c r="AG925" s="136"/>
      <c r="AH925" s="55"/>
      <c r="AI925" s="136"/>
      <c r="AJ925" s="116">
        <f>SUM(AN925:AP925)</f>
        <v>0</v>
      </c>
      <c r="AK925" s="136" t="s">
        <v>76</v>
      </c>
      <c r="AL925" s="54" t="s">
        <v>76</v>
      </c>
      <c r="AM925" s="55" t="s">
        <v>76</v>
      </c>
      <c r="AN925" s="136"/>
      <c r="AO925" s="54"/>
      <c r="AP925" s="55"/>
      <c r="AQ925" s="82" t="s">
        <v>74</v>
      </c>
      <c r="AR925" s="54" t="s">
        <v>74</v>
      </c>
      <c r="AS925" s="54" t="s">
        <v>74</v>
      </c>
      <c r="AT925" s="54" t="s">
        <v>74</v>
      </c>
      <c r="AU925" s="58" t="s">
        <v>74</v>
      </c>
      <c r="AV925" s="83">
        <f t="shared" si="226"/>
        <v>0</v>
      </c>
      <c r="AW925" s="80"/>
      <c r="AX925" s="80"/>
      <c r="AY925" s="80"/>
      <c r="AZ925" s="80"/>
      <c r="BA925" s="80"/>
      <c r="BB925" s="80"/>
      <c r="BC925" s="80"/>
      <c r="BD925" s="80"/>
      <c r="BE925" s="81"/>
    </row>
    <row r="926" spans="1:57" s="414" customFormat="1" ht="34" customHeight="1" x14ac:dyDescent="0.2">
      <c r="A926" s="640"/>
      <c r="B926" s="753"/>
      <c r="C926" s="759"/>
      <c r="D926" s="73" t="s">
        <v>77</v>
      </c>
      <c r="E926" s="634"/>
      <c r="F926" s="637"/>
      <c r="G926" s="147">
        <f t="shared" si="227"/>
        <v>0</v>
      </c>
      <c r="H926" s="153">
        <f t="shared" si="225"/>
        <v>0</v>
      </c>
      <c r="I926" s="150"/>
      <c r="J926" s="150"/>
      <c r="K926" s="150"/>
      <c r="L926" s="154"/>
      <c r="M926" s="79">
        <f t="shared" si="228"/>
        <v>0</v>
      </c>
      <c r="N926" s="80"/>
      <c r="O926" s="80"/>
      <c r="P926" s="80"/>
      <c r="Q926" s="84"/>
      <c r="R926" s="124"/>
      <c r="S926" s="129"/>
      <c r="T926" s="80"/>
      <c r="U926" s="80"/>
      <c r="V926" s="80"/>
      <c r="W926" s="80"/>
      <c r="X926" s="124"/>
      <c r="Y926" s="131"/>
      <c r="Z926" s="127"/>
      <c r="AA926" s="134"/>
      <c r="AB926" s="56"/>
      <c r="AC926" s="56"/>
      <c r="AD926" s="56"/>
      <c r="AE926" s="56"/>
      <c r="AF926" s="135"/>
      <c r="AG926" s="136"/>
      <c r="AH926" s="55"/>
      <c r="AI926" s="136"/>
      <c r="AJ926" s="116">
        <f>SUM(AK926:AM926)</f>
        <v>0</v>
      </c>
      <c r="AK926" s="136"/>
      <c r="AL926" s="54"/>
      <c r="AM926" s="55"/>
      <c r="AN926" s="136" t="s">
        <v>74</v>
      </c>
      <c r="AO926" s="54" t="s">
        <v>74</v>
      </c>
      <c r="AP926" s="55" t="s">
        <v>74</v>
      </c>
      <c r="AQ926" s="82" t="s">
        <v>74</v>
      </c>
      <c r="AR926" s="54" t="s">
        <v>74</v>
      </c>
      <c r="AS926" s="54" t="s">
        <v>74</v>
      </c>
      <c r="AT926" s="54" t="s">
        <v>74</v>
      </c>
      <c r="AU926" s="58" t="s">
        <v>74</v>
      </c>
      <c r="AV926" s="83">
        <f t="shared" si="226"/>
        <v>0</v>
      </c>
      <c r="AW926" s="80"/>
      <c r="AX926" s="80"/>
      <c r="AY926" s="80"/>
      <c r="AZ926" s="80"/>
      <c r="BA926" s="80"/>
      <c r="BB926" s="80"/>
      <c r="BC926" s="80"/>
      <c r="BD926" s="80"/>
      <c r="BE926" s="81"/>
    </row>
    <row r="927" spans="1:57" s="414" customFormat="1" ht="34" customHeight="1" x14ac:dyDescent="0.2">
      <c r="A927" s="640"/>
      <c r="B927" s="753"/>
      <c r="C927" s="759"/>
      <c r="D927" s="73" t="s">
        <v>78</v>
      </c>
      <c r="E927" s="634"/>
      <c r="F927" s="637"/>
      <c r="G927" s="147">
        <f t="shared" si="227"/>
        <v>42</v>
      </c>
      <c r="H927" s="153">
        <f t="shared" si="225"/>
        <v>3</v>
      </c>
      <c r="I927" s="150">
        <v>3</v>
      </c>
      <c r="J927" s="150"/>
      <c r="K927" s="150"/>
      <c r="L927" s="154"/>
      <c r="M927" s="79">
        <f t="shared" si="228"/>
        <v>42</v>
      </c>
      <c r="N927" s="80"/>
      <c r="O927" s="80"/>
      <c r="P927" s="80"/>
      <c r="Q927" s="80"/>
      <c r="R927" s="124">
        <v>42</v>
      </c>
      <c r="S927" s="129">
        <v>3</v>
      </c>
      <c r="T927" s="80"/>
      <c r="U927" s="80"/>
      <c r="V927" s="80">
        <v>39</v>
      </c>
      <c r="W927" s="80"/>
      <c r="X927" s="124"/>
      <c r="Y927" s="131">
        <v>37</v>
      </c>
      <c r="Z927" s="127">
        <v>5</v>
      </c>
      <c r="AA927" s="134"/>
      <c r="AB927" s="56">
        <v>19</v>
      </c>
      <c r="AC927" s="56">
        <v>19</v>
      </c>
      <c r="AD927" s="56">
        <v>3</v>
      </c>
      <c r="AE927" s="56">
        <v>28</v>
      </c>
      <c r="AF927" s="135">
        <v>11</v>
      </c>
      <c r="AG927" s="136">
        <v>44.7</v>
      </c>
      <c r="AH927" s="55">
        <v>30</v>
      </c>
      <c r="AI927" s="136">
        <v>72.099999999999994</v>
      </c>
      <c r="AJ927" s="116">
        <f>SUM(AQ927:AU927)</f>
        <v>42</v>
      </c>
      <c r="AK927" s="136" t="s">
        <v>76</v>
      </c>
      <c r="AL927" s="54" t="s">
        <v>76</v>
      </c>
      <c r="AM927" s="55" t="s">
        <v>76</v>
      </c>
      <c r="AN927" s="136" t="s">
        <v>74</v>
      </c>
      <c r="AO927" s="54" t="s">
        <v>74</v>
      </c>
      <c r="AP927" s="55" t="s">
        <v>74</v>
      </c>
      <c r="AQ927" s="142">
        <v>8</v>
      </c>
      <c r="AR927" s="62">
        <v>22</v>
      </c>
      <c r="AS927" s="62">
        <v>12</v>
      </c>
      <c r="AT927" s="62"/>
      <c r="AU927" s="64"/>
      <c r="AV927" s="83">
        <f t="shared" si="226"/>
        <v>0</v>
      </c>
      <c r="AW927" s="80"/>
      <c r="AX927" s="80"/>
      <c r="AY927" s="80"/>
      <c r="AZ927" s="80"/>
      <c r="BA927" s="80"/>
      <c r="BB927" s="80"/>
      <c r="BC927" s="80"/>
      <c r="BD927" s="80"/>
      <c r="BE927" s="81"/>
    </row>
    <row r="928" spans="1:57" s="414" customFormat="1" ht="34" customHeight="1" thickBot="1" x14ac:dyDescent="0.25">
      <c r="A928" s="640"/>
      <c r="B928" s="754"/>
      <c r="C928" s="760"/>
      <c r="D928" s="76" t="s">
        <v>79</v>
      </c>
      <c r="E928" s="635"/>
      <c r="F928" s="638"/>
      <c r="G928" s="148">
        <f t="shared" si="227"/>
        <v>0</v>
      </c>
      <c r="H928" s="155">
        <f t="shared" si="225"/>
        <v>0</v>
      </c>
      <c r="I928" s="156"/>
      <c r="J928" s="156"/>
      <c r="K928" s="156"/>
      <c r="L928" s="157"/>
      <c r="M928" s="85">
        <f t="shared" si="228"/>
        <v>0</v>
      </c>
      <c r="N928" s="86"/>
      <c r="O928" s="86"/>
      <c r="P928" s="86"/>
      <c r="Q928" s="86"/>
      <c r="R928" s="125"/>
      <c r="S928" s="130"/>
      <c r="T928" s="87"/>
      <c r="U928" s="87"/>
      <c r="V928" s="87"/>
      <c r="W928" s="87"/>
      <c r="X928" s="126"/>
      <c r="Y928" s="129"/>
      <c r="Z928" s="124"/>
      <c r="AA928" s="136"/>
      <c r="AB928" s="54"/>
      <c r="AC928" s="54"/>
      <c r="AD928" s="54"/>
      <c r="AE928" s="54"/>
      <c r="AF928" s="55"/>
      <c r="AG928" s="139"/>
      <c r="AH928" s="140"/>
      <c r="AI928" s="137"/>
      <c r="AJ928" s="117">
        <f>SUM(AQ928:AU928)</f>
        <v>0</v>
      </c>
      <c r="AK928" s="137" t="s">
        <v>74</v>
      </c>
      <c r="AL928" s="90" t="s">
        <v>74</v>
      </c>
      <c r="AM928" s="138" t="s">
        <v>74</v>
      </c>
      <c r="AN928" s="137" t="s">
        <v>74</v>
      </c>
      <c r="AO928" s="90" t="s">
        <v>76</v>
      </c>
      <c r="AP928" s="138" t="s">
        <v>76</v>
      </c>
      <c r="AQ928" s="89"/>
      <c r="AR928" s="90"/>
      <c r="AS928" s="90"/>
      <c r="AT928" s="90"/>
      <c r="AU928" s="91"/>
      <c r="AV928" s="92">
        <f t="shared" si="226"/>
        <v>0</v>
      </c>
      <c r="AW928" s="87"/>
      <c r="AX928" s="87"/>
      <c r="AY928" s="87"/>
      <c r="AZ928" s="87"/>
      <c r="BA928" s="87"/>
      <c r="BB928" s="87"/>
      <c r="BC928" s="87"/>
      <c r="BD928" s="87"/>
      <c r="BE928" s="88"/>
    </row>
    <row r="929" spans="1:57" s="414" customFormat="1" ht="34" customHeight="1" x14ac:dyDescent="0.2">
      <c r="A929" s="640"/>
      <c r="B929" s="752" t="s">
        <v>438</v>
      </c>
      <c r="C929" s="761" t="s">
        <v>412</v>
      </c>
      <c r="D929" s="72" t="s">
        <v>73</v>
      </c>
      <c r="E929" s="633">
        <v>65</v>
      </c>
      <c r="F929" s="636">
        <f>E929-SUM(M929:M933)</f>
        <v>0</v>
      </c>
      <c r="G929" s="146">
        <f t="shared" si="227"/>
        <v>6</v>
      </c>
      <c r="H929" s="151">
        <f t="shared" si="225"/>
        <v>1</v>
      </c>
      <c r="I929" s="152">
        <v>1</v>
      </c>
      <c r="J929" s="152"/>
      <c r="K929" s="152"/>
      <c r="L929" s="66"/>
      <c r="M929" s="149">
        <f t="shared" si="228"/>
        <v>6</v>
      </c>
      <c r="N929" s="121"/>
      <c r="O929" s="121"/>
      <c r="P929" s="121"/>
      <c r="Q929" s="121"/>
      <c r="R929" s="122">
        <v>6</v>
      </c>
      <c r="S929" s="128"/>
      <c r="T929" s="121"/>
      <c r="U929" s="121"/>
      <c r="V929" s="77">
        <v>6</v>
      </c>
      <c r="W929" s="121"/>
      <c r="X929" s="122"/>
      <c r="Y929" s="128">
        <v>6</v>
      </c>
      <c r="Z929" s="122"/>
      <c r="AA929" s="70"/>
      <c r="AB929" s="77">
        <v>1</v>
      </c>
      <c r="AC929" s="77"/>
      <c r="AD929" s="77">
        <v>2</v>
      </c>
      <c r="AE929" s="77">
        <v>1</v>
      </c>
      <c r="AF929" s="71">
        <v>1</v>
      </c>
      <c r="AG929" s="70">
        <v>40</v>
      </c>
      <c r="AH929" s="71">
        <v>11</v>
      </c>
      <c r="AI929" s="70">
        <v>9</v>
      </c>
      <c r="AJ929" s="115">
        <f>SUM(AN929:AP929)</f>
        <v>6</v>
      </c>
      <c r="AK929" s="70" t="s">
        <v>74</v>
      </c>
      <c r="AL929" s="77" t="s">
        <v>74</v>
      </c>
      <c r="AM929" s="71" t="s">
        <v>74</v>
      </c>
      <c r="AN929" s="70">
        <v>3</v>
      </c>
      <c r="AO929" s="77">
        <v>3</v>
      </c>
      <c r="AP929" s="71"/>
      <c r="AQ929" s="67" t="s">
        <v>74</v>
      </c>
      <c r="AR929" s="68" t="s">
        <v>74</v>
      </c>
      <c r="AS929" s="68" t="s">
        <v>74</v>
      </c>
      <c r="AT929" s="68" t="s">
        <v>74</v>
      </c>
      <c r="AU929" s="69" t="s">
        <v>74</v>
      </c>
      <c r="AV929" s="103">
        <f t="shared" si="226"/>
        <v>0</v>
      </c>
      <c r="AW929" s="93"/>
      <c r="AX929" s="93"/>
      <c r="AY929" s="93"/>
      <c r="AZ929" s="93"/>
      <c r="BA929" s="93"/>
      <c r="BB929" s="93"/>
      <c r="BC929" s="93"/>
      <c r="BD929" s="93"/>
      <c r="BE929" s="78"/>
    </row>
    <row r="930" spans="1:57" s="414" customFormat="1" ht="34" customHeight="1" x14ac:dyDescent="0.2">
      <c r="A930" s="640"/>
      <c r="B930" s="753"/>
      <c r="C930" s="759"/>
      <c r="D930" s="73" t="s">
        <v>75</v>
      </c>
      <c r="E930" s="634"/>
      <c r="F930" s="637"/>
      <c r="G930" s="147">
        <f t="shared" si="227"/>
        <v>0</v>
      </c>
      <c r="H930" s="153">
        <f t="shared" si="225"/>
        <v>0</v>
      </c>
      <c r="I930" s="150"/>
      <c r="J930" s="150"/>
      <c r="K930" s="150"/>
      <c r="L930" s="154"/>
      <c r="M930" s="79">
        <f t="shared" si="228"/>
        <v>0</v>
      </c>
      <c r="N930" s="80"/>
      <c r="O930" s="80"/>
      <c r="P930" s="80"/>
      <c r="Q930" s="80"/>
      <c r="R930" s="124"/>
      <c r="S930" s="129"/>
      <c r="T930" s="54"/>
      <c r="U930" s="54"/>
      <c r="V930" s="80"/>
      <c r="W930" s="80"/>
      <c r="X930" s="124"/>
      <c r="Y930" s="131"/>
      <c r="Z930" s="127"/>
      <c r="AA930" s="134"/>
      <c r="AB930" s="56"/>
      <c r="AC930" s="56"/>
      <c r="AD930" s="56"/>
      <c r="AE930" s="56"/>
      <c r="AF930" s="135"/>
      <c r="AG930" s="136"/>
      <c r="AH930" s="55"/>
      <c r="AI930" s="136"/>
      <c r="AJ930" s="116">
        <f>SUM(AN930:AP930)</f>
        <v>0</v>
      </c>
      <c r="AK930" s="136" t="s">
        <v>76</v>
      </c>
      <c r="AL930" s="54" t="s">
        <v>76</v>
      </c>
      <c r="AM930" s="55" t="s">
        <v>76</v>
      </c>
      <c r="AN930" s="136"/>
      <c r="AO930" s="54"/>
      <c r="AP930" s="55"/>
      <c r="AQ930" s="82" t="s">
        <v>74</v>
      </c>
      <c r="AR930" s="54" t="s">
        <v>74</v>
      </c>
      <c r="AS930" s="54" t="s">
        <v>74</v>
      </c>
      <c r="AT930" s="54" t="s">
        <v>74</v>
      </c>
      <c r="AU930" s="58" t="s">
        <v>74</v>
      </c>
      <c r="AV930" s="83">
        <f t="shared" si="226"/>
        <v>0</v>
      </c>
      <c r="AW930" s="80"/>
      <c r="AX930" s="80"/>
      <c r="AY930" s="80"/>
      <c r="AZ930" s="80"/>
      <c r="BA930" s="80"/>
      <c r="BB930" s="80"/>
      <c r="BC930" s="80"/>
      <c r="BD930" s="80"/>
      <c r="BE930" s="81"/>
    </row>
    <row r="931" spans="1:57" s="414" customFormat="1" ht="34" customHeight="1" x14ac:dyDescent="0.2">
      <c r="A931" s="640"/>
      <c r="B931" s="753"/>
      <c r="C931" s="759"/>
      <c r="D931" s="73" t="s">
        <v>77</v>
      </c>
      <c r="E931" s="634"/>
      <c r="F931" s="637"/>
      <c r="G931" s="147">
        <f t="shared" si="227"/>
        <v>0</v>
      </c>
      <c r="H931" s="153">
        <f t="shared" si="225"/>
        <v>0</v>
      </c>
      <c r="I931" s="150"/>
      <c r="J931" s="150"/>
      <c r="K931" s="150"/>
      <c r="L931" s="154"/>
      <c r="M931" s="79">
        <f t="shared" si="228"/>
        <v>0</v>
      </c>
      <c r="N931" s="80"/>
      <c r="O931" s="80"/>
      <c r="P931" s="80"/>
      <c r="Q931" s="84"/>
      <c r="R931" s="124"/>
      <c r="S931" s="129"/>
      <c r="T931" s="80"/>
      <c r="U931" s="80"/>
      <c r="V931" s="80"/>
      <c r="W931" s="80"/>
      <c r="X931" s="124"/>
      <c r="Y931" s="131"/>
      <c r="Z931" s="127"/>
      <c r="AA931" s="134"/>
      <c r="AB931" s="56"/>
      <c r="AC931" s="56"/>
      <c r="AD931" s="56"/>
      <c r="AE931" s="56"/>
      <c r="AF931" s="135"/>
      <c r="AG931" s="136"/>
      <c r="AH931" s="55"/>
      <c r="AI931" s="136"/>
      <c r="AJ931" s="116">
        <f>SUM(AK931:AM931)</f>
        <v>0</v>
      </c>
      <c r="AK931" s="136"/>
      <c r="AL931" s="54"/>
      <c r="AM931" s="55"/>
      <c r="AN931" s="136" t="s">
        <v>74</v>
      </c>
      <c r="AO931" s="54" t="s">
        <v>74</v>
      </c>
      <c r="AP931" s="55" t="s">
        <v>74</v>
      </c>
      <c r="AQ931" s="82" t="s">
        <v>74</v>
      </c>
      <c r="AR931" s="54" t="s">
        <v>74</v>
      </c>
      <c r="AS931" s="54" t="s">
        <v>74</v>
      </c>
      <c r="AT931" s="54" t="s">
        <v>74</v>
      </c>
      <c r="AU931" s="58" t="s">
        <v>74</v>
      </c>
      <c r="AV931" s="83">
        <f t="shared" si="226"/>
        <v>0</v>
      </c>
      <c r="AW931" s="80"/>
      <c r="AX931" s="80"/>
      <c r="AY931" s="80"/>
      <c r="AZ931" s="80"/>
      <c r="BA931" s="80"/>
      <c r="BB931" s="80"/>
      <c r="BC931" s="80"/>
      <c r="BD931" s="80"/>
      <c r="BE931" s="81"/>
    </row>
    <row r="932" spans="1:57" s="414" customFormat="1" ht="34" customHeight="1" x14ac:dyDescent="0.2">
      <c r="A932" s="640"/>
      <c r="B932" s="753"/>
      <c r="C932" s="759"/>
      <c r="D932" s="73" t="s">
        <v>78</v>
      </c>
      <c r="E932" s="634"/>
      <c r="F932" s="637"/>
      <c r="G932" s="147">
        <f t="shared" si="227"/>
        <v>59</v>
      </c>
      <c r="H932" s="153">
        <f t="shared" si="225"/>
        <v>4</v>
      </c>
      <c r="I932" s="150">
        <v>4</v>
      </c>
      <c r="J932" s="150"/>
      <c r="K932" s="150"/>
      <c r="L932" s="154"/>
      <c r="M932" s="79">
        <f t="shared" si="228"/>
        <v>59</v>
      </c>
      <c r="N932" s="80"/>
      <c r="O932" s="80"/>
      <c r="P932" s="80">
        <v>2</v>
      </c>
      <c r="Q932" s="80"/>
      <c r="R932" s="124">
        <v>57</v>
      </c>
      <c r="S932" s="129"/>
      <c r="T932" s="80">
        <v>4</v>
      </c>
      <c r="U932" s="80">
        <v>53</v>
      </c>
      <c r="V932" s="80"/>
      <c r="W932" s="80"/>
      <c r="X932" s="124">
        <v>2</v>
      </c>
      <c r="Y932" s="131">
        <v>51</v>
      </c>
      <c r="Z932" s="127">
        <v>8</v>
      </c>
      <c r="AA932" s="134"/>
      <c r="AB932" s="56">
        <v>8</v>
      </c>
      <c r="AC932" s="56">
        <v>4</v>
      </c>
      <c r="AD932" s="56">
        <v>4</v>
      </c>
      <c r="AE932" s="56">
        <v>22</v>
      </c>
      <c r="AF932" s="135">
        <v>2</v>
      </c>
      <c r="AG932" s="136">
        <v>40</v>
      </c>
      <c r="AH932" s="55">
        <v>15</v>
      </c>
      <c r="AI932" s="136">
        <v>90</v>
      </c>
      <c r="AJ932" s="116">
        <f>SUM(AQ932:AU932)</f>
        <v>58</v>
      </c>
      <c r="AK932" s="136" t="s">
        <v>76</v>
      </c>
      <c r="AL932" s="54" t="s">
        <v>76</v>
      </c>
      <c r="AM932" s="55" t="s">
        <v>76</v>
      </c>
      <c r="AN932" s="136" t="s">
        <v>74</v>
      </c>
      <c r="AO932" s="54" t="s">
        <v>74</v>
      </c>
      <c r="AP932" s="55" t="s">
        <v>74</v>
      </c>
      <c r="AQ932" s="142">
        <v>4</v>
      </c>
      <c r="AR932" s="62">
        <v>21</v>
      </c>
      <c r="AS932" s="62">
        <v>29</v>
      </c>
      <c r="AT932" s="62">
        <v>4</v>
      </c>
      <c r="AU932" s="64"/>
      <c r="AV932" s="83">
        <f t="shared" si="226"/>
        <v>0</v>
      </c>
      <c r="AW932" s="80"/>
      <c r="AX932" s="80"/>
      <c r="AY932" s="80"/>
      <c r="AZ932" s="80"/>
      <c r="BA932" s="80"/>
      <c r="BB932" s="80"/>
      <c r="BC932" s="80"/>
      <c r="BD932" s="80"/>
      <c r="BE932" s="81"/>
    </row>
    <row r="933" spans="1:57" s="414" customFormat="1" ht="34" customHeight="1" thickBot="1" x14ac:dyDescent="0.25">
      <c r="A933" s="640"/>
      <c r="B933" s="754"/>
      <c r="C933" s="762"/>
      <c r="D933" s="76" t="s">
        <v>79</v>
      </c>
      <c r="E933" s="635"/>
      <c r="F933" s="638"/>
      <c r="G933" s="148">
        <f t="shared" si="227"/>
        <v>0</v>
      </c>
      <c r="H933" s="155">
        <f t="shared" si="225"/>
        <v>0</v>
      </c>
      <c r="I933" s="156"/>
      <c r="J933" s="156"/>
      <c r="K933" s="156"/>
      <c r="L933" s="157"/>
      <c r="M933" s="85">
        <f t="shared" si="228"/>
        <v>0</v>
      </c>
      <c r="N933" s="86"/>
      <c r="O933" s="86"/>
      <c r="P933" s="86"/>
      <c r="Q933" s="86"/>
      <c r="R933" s="125"/>
      <c r="S933" s="130"/>
      <c r="T933" s="87"/>
      <c r="U933" s="87"/>
      <c r="V933" s="87"/>
      <c r="W933" s="87"/>
      <c r="X933" s="126"/>
      <c r="Y933" s="129"/>
      <c r="Z933" s="124"/>
      <c r="AA933" s="136"/>
      <c r="AB933" s="54"/>
      <c r="AC933" s="54"/>
      <c r="AD933" s="54"/>
      <c r="AE933" s="54"/>
      <c r="AF933" s="55"/>
      <c r="AG933" s="139"/>
      <c r="AH933" s="140"/>
      <c r="AI933" s="137"/>
      <c r="AJ933" s="117">
        <f>SUM(AQ933:AU933)</f>
        <v>0</v>
      </c>
      <c r="AK933" s="137" t="s">
        <v>74</v>
      </c>
      <c r="AL933" s="90" t="s">
        <v>74</v>
      </c>
      <c r="AM933" s="138" t="s">
        <v>74</v>
      </c>
      <c r="AN933" s="137" t="s">
        <v>74</v>
      </c>
      <c r="AO933" s="90" t="s">
        <v>76</v>
      </c>
      <c r="AP933" s="138" t="s">
        <v>76</v>
      </c>
      <c r="AQ933" s="89"/>
      <c r="AR933" s="90"/>
      <c r="AS933" s="90"/>
      <c r="AT933" s="90"/>
      <c r="AU933" s="91"/>
      <c r="AV933" s="92">
        <f t="shared" si="226"/>
        <v>0</v>
      </c>
      <c r="AW933" s="87"/>
      <c r="AX933" s="87"/>
      <c r="AY933" s="87"/>
      <c r="AZ933" s="87"/>
      <c r="BA933" s="87"/>
      <c r="BB933" s="87"/>
      <c r="BC933" s="87"/>
      <c r="BD933" s="87"/>
      <c r="BE933" s="88"/>
    </row>
    <row r="934" spans="1:57" s="414" customFormat="1" ht="34" customHeight="1" x14ac:dyDescent="0.2">
      <c r="A934" s="640"/>
      <c r="B934" s="752" t="s">
        <v>439</v>
      </c>
      <c r="C934" s="758" t="s">
        <v>413</v>
      </c>
      <c r="D934" s="72" t="s">
        <v>73</v>
      </c>
      <c r="E934" s="633">
        <v>15</v>
      </c>
      <c r="F934" s="636">
        <f t="shared" ref="F934" si="229">E934-SUM(M934:M938)</f>
        <v>7</v>
      </c>
      <c r="G934" s="146">
        <f t="shared" si="227"/>
        <v>0</v>
      </c>
      <c r="H934" s="151">
        <f t="shared" ref="H934:H997" si="230">SUM(I934:L934)</f>
        <v>0</v>
      </c>
      <c r="I934" s="152"/>
      <c r="J934" s="152"/>
      <c r="K934" s="152"/>
      <c r="L934" s="66"/>
      <c r="M934" s="149">
        <f t="shared" si="228"/>
        <v>0</v>
      </c>
      <c r="N934" s="121"/>
      <c r="O934" s="121"/>
      <c r="P934" s="121"/>
      <c r="Q934" s="121"/>
      <c r="R934" s="122"/>
      <c r="S934" s="128"/>
      <c r="T934" s="121"/>
      <c r="U934" s="121"/>
      <c r="V934" s="77"/>
      <c r="W934" s="121"/>
      <c r="X934" s="122"/>
      <c r="Y934" s="128"/>
      <c r="Z934" s="122"/>
      <c r="AA934" s="70"/>
      <c r="AB934" s="77"/>
      <c r="AC934" s="77"/>
      <c r="AD934" s="77"/>
      <c r="AE934" s="77"/>
      <c r="AF934" s="71"/>
      <c r="AG934" s="70"/>
      <c r="AH934" s="71"/>
      <c r="AI934" s="70"/>
      <c r="AJ934" s="115">
        <f t="shared" ref="AJ934:AJ935" si="231">SUM(AN934:AP934)</f>
        <v>0</v>
      </c>
      <c r="AK934" s="70" t="s">
        <v>74</v>
      </c>
      <c r="AL934" s="77" t="s">
        <v>74</v>
      </c>
      <c r="AM934" s="71" t="s">
        <v>74</v>
      </c>
      <c r="AN934" s="70"/>
      <c r="AO934" s="77"/>
      <c r="AP934" s="71"/>
      <c r="AQ934" s="67" t="s">
        <v>74</v>
      </c>
      <c r="AR934" s="68" t="s">
        <v>74</v>
      </c>
      <c r="AS934" s="68" t="s">
        <v>74</v>
      </c>
      <c r="AT934" s="68" t="s">
        <v>74</v>
      </c>
      <c r="AU934" s="69" t="s">
        <v>74</v>
      </c>
      <c r="AV934" s="103">
        <f t="shared" ref="AV934:AV997" si="232">SUM(AW934:BE934)</f>
        <v>0</v>
      </c>
      <c r="AW934" s="93"/>
      <c r="AX934" s="93"/>
      <c r="AY934" s="93"/>
      <c r="AZ934" s="93"/>
      <c r="BA934" s="93"/>
      <c r="BB934" s="93"/>
      <c r="BC934" s="93"/>
      <c r="BD934" s="93"/>
      <c r="BE934" s="78"/>
    </row>
    <row r="935" spans="1:57" s="414" customFormat="1" ht="34" customHeight="1" x14ac:dyDescent="0.2">
      <c r="A935" s="640"/>
      <c r="B935" s="753"/>
      <c r="C935" s="759"/>
      <c r="D935" s="73" t="s">
        <v>75</v>
      </c>
      <c r="E935" s="634"/>
      <c r="F935" s="637"/>
      <c r="G935" s="147">
        <f t="shared" si="227"/>
        <v>0</v>
      </c>
      <c r="H935" s="153">
        <f t="shared" si="230"/>
        <v>0</v>
      </c>
      <c r="I935" s="150"/>
      <c r="J935" s="150"/>
      <c r="K935" s="150"/>
      <c r="L935" s="154"/>
      <c r="M935" s="79">
        <f t="shared" si="228"/>
        <v>0</v>
      </c>
      <c r="N935" s="80"/>
      <c r="O935" s="80"/>
      <c r="P935" s="80"/>
      <c r="Q935" s="80"/>
      <c r="R935" s="124"/>
      <c r="S935" s="129"/>
      <c r="T935" s="54"/>
      <c r="U935" s="54"/>
      <c r="V935" s="80"/>
      <c r="W935" s="80"/>
      <c r="X935" s="124"/>
      <c r="Y935" s="131"/>
      <c r="Z935" s="127"/>
      <c r="AA935" s="134"/>
      <c r="AB935" s="56"/>
      <c r="AC935" s="56"/>
      <c r="AD935" s="56"/>
      <c r="AE935" s="56"/>
      <c r="AF935" s="135"/>
      <c r="AG935" s="136"/>
      <c r="AH935" s="55"/>
      <c r="AI935" s="136"/>
      <c r="AJ935" s="116">
        <f t="shared" si="231"/>
        <v>0</v>
      </c>
      <c r="AK935" s="136" t="s">
        <v>76</v>
      </c>
      <c r="AL935" s="54" t="s">
        <v>76</v>
      </c>
      <c r="AM935" s="55" t="s">
        <v>76</v>
      </c>
      <c r="AN935" s="136"/>
      <c r="AO935" s="54"/>
      <c r="AP935" s="55"/>
      <c r="AQ935" s="82" t="s">
        <v>74</v>
      </c>
      <c r="AR935" s="54" t="s">
        <v>74</v>
      </c>
      <c r="AS935" s="54" t="s">
        <v>74</v>
      </c>
      <c r="AT935" s="54" t="s">
        <v>74</v>
      </c>
      <c r="AU935" s="58" t="s">
        <v>74</v>
      </c>
      <c r="AV935" s="83">
        <f t="shared" si="232"/>
        <v>0</v>
      </c>
      <c r="AW935" s="80"/>
      <c r="AX935" s="80"/>
      <c r="AY935" s="80"/>
      <c r="AZ935" s="80"/>
      <c r="BA935" s="80"/>
      <c r="BB935" s="80"/>
      <c r="BC935" s="80"/>
      <c r="BD935" s="80"/>
      <c r="BE935" s="81"/>
    </row>
    <row r="936" spans="1:57" s="414" customFormat="1" ht="34" customHeight="1" x14ac:dyDescent="0.2">
      <c r="A936" s="640"/>
      <c r="B936" s="753"/>
      <c r="C936" s="759"/>
      <c r="D936" s="73" t="s">
        <v>77</v>
      </c>
      <c r="E936" s="634"/>
      <c r="F936" s="637"/>
      <c r="G936" s="147">
        <f t="shared" si="227"/>
        <v>0</v>
      </c>
      <c r="H936" s="153">
        <f t="shared" si="230"/>
        <v>0</v>
      </c>
      <c r="I936" s="150"/>
      <c r="J936" s="150"/>
      <c r="K936" s="150"/>
      <c r="L936" s="154"/>
      <c r="M936" s="79">
        <f t="shared" si="228"/>
        <v>0</v>
      </c>
      <c r="N936" s="80"/>
      <c r="O936" s="80"/>
      <c r="P936" s="80"/>
      <c r="Q936" s="84"/>
      <c r="R936" s="124"/>
      <c r="S936" s="129"/>
      <c r="T936" s="80"/>
      <c r="U936" s="80"/>
      <c r="V936" s="80"/>
      <c r="W936" s="80"/>
      <c r="X936" s="124"/>
      <c r="Y936" s="131"/>
      <c r="Z936" s="127"/>
      <c r="AA936" s="134"/>
      <c r="AB936" s="56"/>
      <c r="AC936" s="56"/>
      <c r="AD936" s="56"/>
      <c r="AE936" s="56"/>
      <c r="AF936" s="135"/>
      <c r="AG936" s="136"/>
      <c r="AH936" s="55"/>
      <c r="AI936" s="136"/>
      <c r="AJ936" s="116">
        <f t="shared" ref="AJ936" si="233">SUM(AK936:AM936)</f>
        <v>0</v>
      </c>
      <c r="AK936" s="136"/>
      <c r="AL936" s="54"/>
      <c r="AM936" s="55"/>
      <c r="AN936" s="136" t="s">
        <v>74</v>
      </c>
      <c r="AO936" s="54" t="s">
        <v>74</v>
      </c>
      <c r="AP936" s="55" t="s">
        <v>74</v>
      </c>
      <c r="AQ936" s="82" t="s">
        <v>74</v>
      </c>
      <c r="AR936" s="54" t="s">
        <v>74</v>
      </c>
      <c r="AS936" s="54" t="s">
        <v>74</v>
      </c>
      <c r="AT936" s="54" t="s">
        <v>74</v>
      </c>
      <c r="AU936" s="58" t="s">
        <v>74</v>
      </c>
      <c r="AV936" s="83">
        <f t="shared" si="232"/>
        <v>0</v>
      </c>
      <c r="AW936" s="80"/>
      <c r="AX936" s="80"/>
      <c r="AY936" s="80"/>
      <c r="AZ936" s="80"/>
      <c r="BA936" s="80"/>
      <c r="BB936" s="80"/>
      <c r="BC936" s="80"/>
      <c r="BD936" s="80"/>
      <c r="BE936" s="81"/>
    </row>
    <row r="937" spans="1:57" s="414" customFormat="1" ht="34" customHeight="1" x14ac:dyDescent="0.2">
      <c r="A937" s="640"/>
      <c r="B937" s="753"/>
      <c r="C937" s="759"/>
      <c r="D937" s="73" t="s">
        <v>78</v>
      </c>
      <c r="E937" s="634"/>
      <c r="F937" s="637"/>
      <c r="G937" s="147">
        <f t="shared" si="227"/>
        <v>8</v>
      </c>
      <c r="H937" s="153">
        <f t="shared" si="230"/>
        <v>0</v>
      </c>
      <c r="I937" s="150"/>
      <c r="J937" s="150"/>
      <c r="K937" s="150"/>
      <c r="L937" s="154"/>
      <c r="M937" s="79">
        <f t="shared" si="228"/>
        <v>8</v>
      </c>
      <c r="N937" s="80"/>
      <c r="O937" s="80"/>
      <c r="P937" s="80"/>
      <c r="Q937" s="80"/>
      <c r="R937" s="124">
        <v>8</v>
      </c>
      <c r="S937" s="129"/>
      <c r="T937" s="80"/>
      <c r="U937" s="80"/>
      <c r="V937" s="80">
        <v>8</v>
      </c>
      <c r="W937" s="80"/>
      <c r="X937" s="124"/>
      <c r="Y937" s="131">
        <v>8</v>
      </c>
      <c r="Z937" s="127"/>
      <c r="AA937" s="134"/>
      <c r="AB937" s="56"/>
      <c r="AC937" s="56"/>
      <c r="AD937" s="56"/>
      <c r="AE937" s="56">
        <v>2</v>
      </c>
      <c r="AF937" s="135"/>
      <c r="AG937" s="136">
        <v>40</v>
      </c>
      <c r="AH937" s="55">
        <v>8</v>
      </c>
      <c r="AI937" s="136">
        <v>46</v>
      </c>
      <c r="AJ937" s="116">
        <f t="shared" ref="AJ937:AJ938" si="234">SUM(AQ937:AU937)</f>
        <v>8</v>
      </c>
      <c r="AK937" s="136" t="s">
        <v>76</v>
      </c>
      <c r="AL937" s="54" t="s">
        <v>76</v>
      </c>
      <c r="AM937" s="55" t="s">
        <v>76</v>
      </c>
      <c r="AN937" s="136" t="s">
        <v>74</v>
      </c>
      <c r="AO937" s="54" t="s">
        <v>74</v>
      </c>
      <c r="AP937" s="55" t="s">
        <v>74</v>
      </c>
      <c r="AQ937" s="142"/>
      <c r="AR937" s="62"/>
      <c r="AS937" s="62">
        <v>3</v>
      </c>
      <c r="AT937" s="62">
        <v>2</v>
      </c>
      <c r="AU937" s="64">
        <v>3</v>
      </c>
      <c r="AV937" s="83">
        <f t="shared" si="232"/>
        <v>0</v>
      </c>
      <c r="AW937" s="80"/>
      <c r="AX937" s="80"/>
      <c r="AY937" s="80"/>
      <c r="AZ937" s="80"/>
      <c r="BA937" s="80"/>
      <c r="BB937" s="80"/>
      <c r="BC937" s="80"/>
      <c r="BD937" s="80"/>
      <c r="BE937" s="81"/>
    </row>
    <row r="938" spans="1:57" s="414" customFormat="1" ht="34" customHeight="1" thickBot="1" x14ac:dyDescent="0.25">
      <c r="A938" s="640"/>
      <c r="B938" s="754"/>
      <c r="C938" s="760"/>
      <c r="D938" s="76" t="s">
        <v>79</v>
      </c>
      <c r="E938" s="635"/>
      <c r="F938" s="638"/>
      <c r="G938" s="148">
        <f t="shared" si="227"/>
        <v>0</v>
      </c>
      <c r="H938" s="155">
        <f t="shared" si="230"/>
        <v>0</v>
      </c>
      <c r="I938" s="156"/>
      <c r="J938" s="156"/>
      <c r="K938" s="156"/>
      <c r="L938" s="157"/>
      <c r="M938" s="85">
        <f t="shared" si="228"/>
        <v>0</v>
      </c>
      <c r="N938" s="86"/>
      <c r="O938" s="86"/>
      <c r="P938" s="86"/>
      <c r="Q938" s="86"/>
      <c r="R938" s="125"/>
      <c r="S938" s="130"/>
      <c r="T938" s="87"/>
      <c r="U938" s="87"/>
      <c r="V938" s="87"/>
      <c r="W938" s="87"/>
      <c r="X938" s="126"/>
      <c r="Y938" s="129"/>
      <c r="Z938" s="124"/>
      <c r="AA938" s="136"/>
      <c r="AB938" s="54"/>
      <c r="AC938" s="54"/>
      <c r="AD938" s="54"/>
      <c r="AE938" s="54"/>
      <c r="AF938" s="55"/>
      <c r="AG938" s="139"/>
      <c r="AH938" s="140"/>
      <c r="AI938" s="137"/>
      <c r="AJ938" s="117">
        <f t="shared" si="234"/>
        <v>0</v>
      </c>
      <c r="AK938" s="137" t="s">
        <v>74</v>
      </c>
      <c r="AL938" s="90" t="s">
        <v>74</v>
      </c>
      <c r="AM938" s="138" t="s">
        <v>74</v>
      </c>
      <c r="AN938" s="137" t="s">
        <v>74</v>
      </c>
      <c r="AO938" s="90" t="s">
        <v>76</v>
      </c>
      <c r="AP938" s="138" t="s">
        <v>76</v>
      </c>
      <c r="AQ938" s="89"/>
      <c r="AR938" s="90"/>
      <c r="AS938" s="90"/>
      <c r="AT938" s="90"/>
      <c r="AU938" s="91"/>
      <c r="AV938" s="92">
        <f t="shared" si="232"/>
        <v>0</v>
      </c>
      <c r="AW938" s="87"/>
      <c r="AX938" s="87"/>
      <c r="AY938" s="87"/>
      <c r="AZ938" s="87"/>
      <c r="BA938" s="87"/>
      <c r="BB938" s="87"/>
      <c r="BC938" s="87"/>
      <c r="BD938" s="87"/>
      <c r="BE938" s="88"/>
    </row>
    <row r="939" spans="1:57" s="414" customFormat="1" ht="34" customHeight="1" x14ac:dyDescent="0.2">
      <c r="A939" s="640"/>
      <c r="B939" s="752" t="s">
        <v>440</v>
      </c>
      <c r="C939" s="761" t="s">
        <v>414</v>
      </c>
      <c r="D939" s="72" t="s">
        <v>73</v>
      </c>
      <c r="E939" s="633">
        <v>50</v>
      </c>
      <c r="F939" s="636">
        <f t="shared" ref="F939" si="235">E939-SUM(M939:M943)</f>
        <v>12</v>
      </c>
      <c r="G939" s="146">
        <f t="shared" si="227"/>
        <v>1</v>
      </c>
      <c r="H939" s="151">
        <f t="shared" si="230"/>
        <v>0</v>
      </c>
      <c r="I939" s="152"/>
      <c r="J939" s="152"/>
      <c r="K939" s="152"/>
      <c r="L939" s="66"/>
      <c r="M939" s="149">
        <f t="shared" si="228"/>
        <v>1</v>
      </c>
      <c r="N939" s="121"/>
      <c r="O939" s="121"/>
      <c r="P939" s="121"/>
      <c r="Q939" s="121"/>
      <c r="R939" s="122">
        <v>1</v>
      </c>
      <c r="S939" s="128"/>
      <c r="T939" s="121"/>
      <c r="U939" s="121"/>
      <c r="V939" s="77">
        <v>1</v>
      </c>
      <c r="W939" s="121"/>
      <c r="X939" s="122"/>
      <c r="Y939" s="128"/>
      <c r="Z939" s="122">
        <v>1</v>
      </c>
      <c r="AA939" s="70"/>
      <c r="AB939" s="77"/>
      <c r="AC939" s="77"/>
      <c r="AD939" s="77"/>
      <c r="AE939" s="77"/>
      <c r="AF939" s="71"/>
      <c r="AG939" s="70">
        <v>30</v>
      </c>
      <c r="AH939" s="71">
        <v>5</v>
      </c>
      <c r="AI939" s="70">
        <v>10</v>
      </c>
      <c r="AJ939" s="115">
        <f t="shared" ref="AJ939:AJ940" si="236">SUM(AN939:AP939)</f>
        <v>1</v>
      </c>
      <c r="AK939" s="70" t="s">
        <v>74</v>
      </c>
      <c r="AL939" s="77" t="s">
        <v>74</v>
      </c>
      <c r="AM939" s="71" t="s">
        <v>74</v>
      </c>
      <c r="AN939" s="70"/>
      <c r="AO939" s="77">
        <v>1</v>
      </c>
      <c r="AP939" s="71"/>
      <c r="AQ939" s="67" t="s">
        <v>74</v>
      </c>
      <c r="AR939" s="68" t="s">
        <v>74</v>
      </c>
      <c r="AS939" s="68" t="s">
        <v>74</v>
      </c>
      <c r="AT939" s="68" t="s">
        <v>74</v>
      </c>
      <c r="AU939" s="69" t="s">
        <v>74</v>
      </c>
      <c r="AV939" s="103">
        <f t="shared" si="232"/>
        <v>0</v>
      </c>
      <c r="AW939" s="93"/>
      <c r="AX939" s="93"/>
      <c r="AY939" s="93"/>
      <c r="AZ939" s="93"/>
      <c r="BA939" s="93"/>
      <c r="BB939" s="93"/>
      <c r="BC939" s="93"/>
      <c r="BD939" s="93"/>
      <c r="BE939" s="78"/>
    </row>
    <row r="940" spans="1:57" s="414" customFormat="1" ht="34" customHeight="1" x14ac:dyDescent="0.2">
      <c r="A940" s="640"/>
      <c r="B940" s="753"/>
      <c r="C940" s="759"/>
      <c r="D940" s="73" t="s">
        <v>75</v>
      </c>
      <c r="E940" s="634"/>
      <c r="F940" s="637"/>
      <c r="G940" s="147">
        <f t="shared" si="227"/>
        <v>0</v>
      </c>
      <c r="H940" s="153">
        <f t="shared" si="230"/>
        <v>0</v>
      </c>
      <c r="I940" s="150"/>
      <c r="J940" s="150"/>
      <c r="K940" s="150"/>
      <c r="L940" s="154"/>
      <c r="M940" s="79">
        <f t="shared" si="228"/>
        <v>0</v>
      </c>
      <c r="N940" s="80"/>
      <c r="O940" s="80"/>
      <c r="P940" s="80"/>
      <c r="Q940" s="80"/>
      <c r="R940" s="124"/>
      <c r="S940" s="129"/>
      <c r="T940" s="54"/>
      <c r="U940" s="54"/>
      <c r="V940" s="80"/>
      <c r="W940" s="80"/>
      <c r="X940" s="124"/>
      <c r="Y940" s="131"/>
      <c r="Z940" s="127"/>
      <c r="AA940" s="134"/>
      <c r="AB940" s="56"/>
      <c r="AC940" s="56"/>
      <c r="AD940" s="56"/>
      <c r="AE940" s="56"/>
      <c r="AF940" s="135"/>
      <c r="AG940" s="136"/>
      <c r="AH940" s="55"/>
      <c r="AI940" s="136"/>
      <c r="AJ940" s="116">
        <f t="shared" si="236"/>
        <v>0</v>
      </c>
      <c r="AK940" s="136" t="s">
        <v>76</v>
      </c>
      <c r="AL940" s="54" t="s">
        <v>76</v>
      </c>
      <c r="AM940" s="55" t="s">
        <v>76</v>
      </c>
      <c r="AN940" s="136"/>
      <c r="AO940" s="54"/>
      <c r="AP940" s="55"/>
      <c r="AQ940" s="82" t="s">
        <v>74</v>
      </c>
      <c r="AR940" s="54" t="s">
        <v>74</v>
      </c>
      <c r="AS940" s="54" t="s">
        <v>74</v>
      </c>
      <c r="AT940" s="54" t="s">
        <v>74</v>
      </c>
      <c r="AU940" s="58" t="s">
        <v>74</v>
      </c>
      <c r="AV940" s="83">
        <f t="shared" si="232"/>
        <v>0</v>
      </c>
      <c r="AW940" s="80"/>
      <c r="AX940" s="80"/>
      <c r="AY940" s="80"/>
      <c r="AZ940" s="80"/>
      <c r="BA940" s="80"/>
      <c r="BB940" s="80"/>
      <c r="BC940" s="80"/>
      <c r="BD940" s="80"/>
      <c r="BE940" s="81"/>
    </row>
    <row r="941" spans="1:57" s="414" customFormat="1" ht="34" customHeight="1" x14ac:dyDescent="0.2">
      <c r="A941" s="640"/>
      <c r="B941" s="753"/>
      <c r="C941" s="759"/>
      <c r="D941" s="73" t="s">
        <v>77</v>
      </c>
      <c r="E941" s="634"/>
      <c r="F941" s="637"/>
      <c r="G941" s="147">
        <f t="shared" si="227"/>
        <v>0</v>
      </c>
      <c r="H941" s="153">
        <f t="shared" si="230"/>
        <v>0</v>
      </c>
      <c r="I941" s="150"/>
      <c r="J941" s="150"/>
      <c r="K941" s="150"/>
      <c r="L941" s="154"/>
      <c r="M941" s="79">
        <f t="shared" si="228"/>
        <v>0</v>
      </c>
      <c r="N941" s="80"/>
      <c r="O941" s="80"/>
      <c r="P941" s="80"/>
      <c r="Q941" s="84"/>
      <c r="R941" s="124"/>
      <c r="S941" s="129"/>
      <c r="T941" s="80"/>
      <c r="U941" s="80"/>
      <c r="V941" s="80"/>
      <c r="W941" s="80"/>
      <c r="X941" s="124"/>
      <c r="Y941" s="131"/>
      <c r="Z941" s="127"/>
      <c r="AA941" s="134"/>
      <c r="AB941" s="56"/>
      <c r="AC941" s="56"/>
      <c r="AD941" s="56"/>
      <c r="AE941" s="56"/>
      <c r="AF941" s="135"/>
      <c r="AG941" s="136"/>
      <c r="AH941" s="55"/>
      <c r="AI941" s="136"/>
      <c r="AJ941" s="116">
        <f t="shared" ref="AJ941" si="237">SUM(AK941:AM941)</f>
        <v>0</v>
      </c>
      <c r="AK941" s="136"/>
      <c r="AL941" s="54"/>
      <c r="AM941" s="55"/>
      <c r="AN941" s="136" t="s">
        <v>74</v>
      </c>
      <c r="AO941" s="54" t="s">
        <v>74</v>
      </c>
      <c r="AP941" s="55" t="s">
        <v>74</v>
      </c>
      <c r="AQ941" s="82" t="s">
        <v>74</v>
      </c>
      <c r="AR941" s="54" t="s">
        <v>74</v>
      </c>
      <c r="AS941" s="54" t="s">
        <v>74</v>
      </c>
      <c r="AT941" s="54" t="s">
        <v>74</v>
      </c>
      <c r="AU941" s="58" t="s">
        <v>74</v>
      </c>
      <c r="AV941" s="83">
        <f t="shared" si="232"/>
        <v>0</v>
      </c>
      <c r="AW941" s="80"/>
      <c r="AX941" s="80"/>
      <c r="AY941" s="80"/>
      <c r="AZ941" s="80"/>
      <c r="BA941" s="80"/>
      <c r="BB941" s="80"/>
      <c r="BC941" s="80"/>
      <c r="BD941" s="80"/>
      <c r="BE941" s="81"/>
    </row>
    <row r="942" spans="1:57" s="414" customFormat="1" ht="34" customHeight="1" x14ac:dyDescent="0.2">
      <c r="A942" s="640"/>
      <c r="B942" s="753"/>
      <c r="C942" s="759"/>
      <c r="D942" s="73" t="s">
        <v>78</v>
      </c>
      <c r="E942" s="634"/>
      <c r="F942" s="637"/>
      <c r="G942" s="147">
        <f t="shared" si="227"/>
        <v>37</v>
      </c>
      <c r="H942" s="153">
        <f t="shared" si="230"/>
        <v>2</v>
      </c>
      <c r="I942" s="150">
        <v>2</v>
      </c>
      <c r="J942" s="150"/>
      <c r="K942" s="150"/>
      <c r="L942" s="154"/>
      <c r="M942" s="79">
        <f t="shared" si="228"/>
        <v>37</v>
      </c>
      <c r="N942" s="80"/>
      <c r="O942" s="80"/>
      <c r="P942" s="80"/>
      <c r="Q942" s="80"/>
      <c r="R942" s="124">
        <v>37</v>
      </c>
      <c r="S942" s="129">
        <v>2</v>
      </c>
      <c r="T942" s="80"/>
      <c r="U942" s="80"/>
      <c r="V942" s="80">
        <v>26</v>
      </c>
      <c r="W942" s="80">
        <v>9</v>
      </c>
      <c r="X942" s="124"/>
      <c r="Y942" s="131">
        <v>30</v>
      </c>
      <c r="Z942" s="127">
        <v>7</v>
      </c>
      <c r="AA942" s="134"/>
      <c r="AB942" s="56">
        <v>22</v>
      </c>
      <c r="AC942" s="56">
        <v>22</v>
      </c>
      <c r="AD942" s="56"/>
      <c r="AE942" s="56">
        <v>22</v>
      </c>
      <c r="AF942" s="135">
        <v>1</v>
      </c>
      <c r="AG942" s="136">
        <v>40</v>
      </c>
      <c r="AH942" s="55">
        <v>18</v>
      </c>
      <c r="AI942" s="136">
        <v>99</v>
      </c>
      <c r="AJ942" s="116">
        <f t="shared" ref="AJ942:AJ943" si="238">SUM(AQ942:AU942)</f>
        <v>37</v>
      </c>
      <c r="AK942" s="136" t="s">
        <v>76</v>
      </c>
      <c r="AL942" s="54" t="s">
        <v>76</v>
      </c>
      <c r="AM942" s="55" t="s">
        <v>76</v>
      </c>
      <c r="AN942" s="136" t="s">
        <v>74</v>
      </c>
      <c r="AO942" s="54" t="s">
        <v>74</v>
      </c>
      <c r="AP942" s="55" t="s">
        <v>74</v>
      </c>
      <c r="AQ942" s="142">
        <v>1</v>
      </c>
      <c r="AR942" s="62">
        <v>9</v>
      </c>
      <c r="AS942" s="62">
        <v>23</v>
      </c>
      <c r="AT942" s="62">
        <v>4</v>
      </c>
      <c r="AU942" s="64"/>
      <c r="AV942" s="83">
        <f t="shared" si="232"/>
        <v>0</v>
      </c>
      <c r="AW942" s="80"/>
      <c r="AX942" s="80"/>
      <c r="AY942" s="80"/>
      <c r="AZ942" s="80"/>
      <c r="BA942" s="80"/>
      <c r="BB942" s="80"/>
      <c r="BC942" s="80"/>
      <c r="BD942" s="80"/>
      <c r="BE942" s="81"/>
    </row>
    <row r="943" spans="1:57" s="414" customFormat="1" ht="34" customHeight="1" thickBot="1" x14ac:dyDescent="0.25">
      <c r="A943" s="640"/>
      <c r="B943" s="754"/>
      <c r="C943" s="762"/>
      <c r="D943" s="76" t="s">
        <v>79</v>
      </c>
      <c r="E943" s="635"/>
      <c r="F943" s="638"/>
      <c r="G943" s="148">
        <f t="shared" si="227"/>
        <v>0</v>
      </c>
      <c r="H943" s="155">
        <f t="shared" si="230"/>
        <v>0</v>
      </c>
      <c r="I943" s="156"/>
      <c r="J943" s="156"/>
      <c r="K943" s="156"/>
      <c r="L943" s="157"/>
      <c r="M943" s="85">
        <f t="shared" si="228"/>
        <v>0</v>
      </c>
      <c r="N943" s="86"/>
      <c r="O943" s="86"/>
      <c r="P943" s="86"/>
      <c r="Q943" s="86"/>
      <c r="R943" s="125"/>
      <c r="S943" s="130"/>
      <c r="T943" s="87"/>
      <c r="U943" s="87"/>
      <c r="V943" s="87"/>
      <c r="W943" s="87"/>
      <c r="X943" s="126"/>
      <c r="Y943" s="129"/>
      <c r="Z943" s="124"/>
      <c r="AA943" s="136"/>
      <c r="AB943" s="54"/>
      <c r="AC943" s="54"/>
      <c r="AD943" s="54"/>
      <c r="AE943" s="54"/>
      <c r="AF943" s="55"/>
      <c r="AG943" s="139"/>
      <c r="AH943" s="140"/>
      <c r="AI943" s="137"/>
      <c r="AJ943" s="117">
        <f t="shared" si="238"/>
        <v>0</v>
      </c>
      <c r="AK943" s="137" t="s">
        <v>74</v>
      </c>
      <c r="AL943" s="90" t="s">
        <v>74</v>
      </c>
      <c r="AM943" s="138" t="s">
        <v>74</v>
      </c>
      <c r="AN943" s="137" t="s">
        <v>74</v>
      </c>
      <c r="AO943" s="90" t="s">
        <v>76</v>
      </c>
      <c r="AP943" s="138" t="s">
        <v>76</v>
      </c>
      <c r="AQ943" s="89"/>
      <c r="AR943" s="90"/>
      <c r="AS943" s="90"/>
      <c r="AT943" s="90"/>
      <c r="AU943" s="91"/>
      <c r="AV943" s="92">
        <f t="shared" si="232"/>
        <v>0</v>
      </c>
      <c r="AW943" s="87"/>
      <c r="AX943" s="87"/>
      <c r="AY943" s="87"/>
      <c r="AZ943" s="87"/>
      <c r="BA943" s="87"/>
      <c r="BB943" s="87"/>
      <c r="BC943" s="87"/>
      <c r="BD943" s="87"/>
      <c r="BE943" s="88"/>
    </row>
    <row r="944" spans="1:57" s="414" customFormat="1" ht="34" customHeight="1" x14ac:dyDescent="0.2">
      <c r="A944" s="640"/>
      <c r="B944" s="752" t="s">
        <v>441</v>
      </c>
      <c r="C944" s="758" t="s">
        <v>415</v>
      </c>
      <c r="D944" s="72" t="s">
        <v>73</v>
      </c>
      <c r="E944" s="633">
        <v>15</v>
      </c>
      <c r="F944" s="636">
        <f t="shared" ref="F944" si="239">E944-SUM(M944:M948)</f>
        <v>4</v>
      </c>
      <c r="G944" s="146">
        <f t="shared" si="227"/>
        <v>0</v>
      </c>
      <c r="H944" s="151">
        <f t="shared" si="230"/>
        <v>0</v>
      </c>
      <c r="I944" s="152"/>
      <c r="J944" s="152"/>
      <c r="K944" s="152"/>
      <c r="L944" s="66"/>
      <c r="M944" s="149">
        <f t="shared" si="228"/>
        <v>0</v>
      </c>
      <c r="N944" s="121"/>
      <c r="O944" s="121"/>
      <c r="P944" s="121"/>
      <c r="Q944" s="121"/>
      <c r="R944" s="122"/>
      <c r="S944" s="128"/>
      <c r="T944" s="121"/>
      <c r="U944" s="121"/>
      <c r="V944" s="77"/>
      <c r="W944" s="121"/>
      <c r="X944" s="122"/>
      <c r="Y944" s="128"/>
      <c r="Z944" s="122"/>
      <c r="AA944" s="70"/>
      <c r="AB944" s="77"/>
      <c r="AC944" s="77"/>
      <c r="AD944" s="77"/>
      <c r="AE944" s="77"/>
      <c r="AF944" s="71"/>
      <c r="AG944" s="70"/>
      <c r="AH944" s="71"/>
      <c r="AI944" s="70"/>
      <c r="AJ944" s="115">
        <f t="shared" ref="AJ944:AJ945" si="240">SUM(AN944:AP944)</f>
        <v>0</v>
      </c>
      <c r="AK944" s="70" t="s">
        <v>74</v>
      </c>
      <c r="AL944" s="77" t="s">
        <v>74</v>
      </c>
      <c r="AM944" s="71" t="s">
        <v>74</v>
      </c>
      <c r="AN944" s="70"/>
      <c r="AO944" s="77"/>
      <c r="AP944" s="71"/>
      <c r="AQ944" s="67" t="s">
        <v>74</v>
      </c>
      <c r="AR944" s="68" t="s">
        <v>74</v>
      </c>
      <c r="AS944" s="68" t="s">
        <v>74</v>
      </c>
      <c r="AT944" s="68" t="s">
        <v>74</v>
      </c>
      <c r="AU944" s="69" t="s">
        <v>74</v>
      </c>
      <c r="AV944" s="103">
        <f t="shared" si="232"/>
        <v>0</v>
      </c>
      <c r="AW944" s="93"/>
      <c r="AX944" s="93"/>
      <c r="AY944" s="93"/>
      <c r="AZ944" s="93"/>
      <c r="BA944" s="93"/>
      <c r="BB944" s="93"/>
      <c r="BC944" s="93"/>
      <c r="BD944" s="93"/>
      <c r="BE944" s="78"/>
    </row>
    <row r="945" spans="1:57" s="414" customFormat="1" ht="34" customHeight="1" x14ac:dyDescent="0.2">
      <c r="A945" s="640"/>
      <c r="B945" s="753"/>
      <c r="C945" s="759"/>
      <c r="D945" s="73" t="s">
        <v>75</v>
      </c>
      <c r="E945" s="634"/>
      <c r="F945" s="637"/>
      <c r="G945" s="147">
        <f t="shared" si="227"/>
        <v>0</v>
      </c>
      <c r="H945" s="153">
        <f t="shared" si="230"/>
        <v>0</v>
      </c>
      <c r="I945" s="150"/>
      <c r="J945" s="150"/>
      <c r="K945" s="150"/>
      <c r="L945" s="154"/>
      <c r="M945" s="79">
        <f t="shared" si="228"/>
        <v>0</v>
      </c>
      <c r="N945" s="80"/>
      <c r="O945" s="80"/>
      <c r="P945" s="80"/>
      <c r="Q945" s="80"/>
      <c r="R945" s="124"/>
      <c r="S945" s="129"/>
      <c r="T945" s="54"/>
      <c r="U945" s="54"/>
      <c r="V945" s="80"/>
      <c r="W945" s="80"/>
      <c r="X945" s="124"/>
      <c r="Y945" s="131"/>
      <c r="Z945" s="127"/>
      <c r="AA945" s="134"/>
      <c r="AB945" s="56"/>
      <c r="AC945" s="56"/>
      <c r="AD945" s="56"/>
      <c r="AE945" s="56"/>
      <c r="AF945" s="135"/>
      <c r="AG945" s="136"/>
      <c r="AH945" s="55"/>
      <c r="AI945" s="136"/>
      <c r="AJ945" s="116">
        <f t="shared" si="240"/>
        <v>0</v>
      </c>
      <c r="AK945" s="136" t="s">
        <v>76</v>
      </c>
      <c r="AL945" s="54" t="s">
        <v>76</v>
      </c>
      <c r="AM945" s="55" t="s">
        <v>76</v>
      </c>
      <c r="AN945" s="136"/>
      <c r="AO945" s="54"/>
      <c r="AP945" s="55"/>
      <c r="AQ945" s="82" t="s">
        <v>74</v>
      </c>
      <c r="AR945" s="54" t="s">
        <v>74</v>
      </c>
      <c r="AS945" s="54" t="s">
        <v>74</v>
      </c>
      <c r="AT945" s="54" t="s">
        <v>74</v>
      </c>
      <c r="AU945" s="58" t="s">
        <v>74</v>
      </c>
      <c r="AV945" s="83">
        <f t="shared" si="232"/>
        <v>0</v>
      </c>
      <c r="AW945" s="80"/>
      <c r="AX945" s="80"/>
      <c r="AY945" s="80"/>
      <c r="AZ945" s="80"/>
      <c r="BA945" s="80"/>
      <c r="BB945" s="80"/>
      <c r="BC945" s="80"/>
      <c r="BD945" s="80"/>
      <c r="BE945" s="81"/>
    </row>
    <row r="946" spans="1:57" s="414" customFormat="1" ht="34" customHeight="1" x14ac:dyDescent="0.2">
      <c r="A946" s="640"/>
      <c r="B946" s="753"/>
      <c r="C946" s="759"/>
      <c r="D946" s="73" t="s">
        <v>77</v>
      </c>
      <c r="E946" s="634"/>
      <c r="F946" s="637"/>
      <c r="G946" s="147">
        <f t="shared" si="227"/>
        <v>0</v>
      </c>
      <c r="H946" s="153">
        <f t="shared" si="230"/>
        <v>0</v>
      </c>
      <c r="I946" s="150"/>
      <c r="J946" s="150"/>
      <c r="K946" s="150"/>
      <c r="L946" s="154"/>
      <c r="M946" s="79">
        <f t="shared" si="228"/>
        <v>0</v>
      </c>
      <c r="N946" s="80"/>
      <c r="O946" s="80"/>
      <c r="P946" s="80"/>
      <c r="Q946" s="84"/>
      <c r="R946" s="124"/>
      <c r="S946" s="129"/>
      <c r="T946" s="80"/>
      <c r="U946" s="80"/>
      <c r="V946" s="80"/>
      <c r="W946" s="80"/>
      <c r="X946" s="124"/>
      <c r="Y946" s="131"/>
      <c r="Z946" s="127"/>
      <c r="AA946" s="134"/>
      <c r="AB946" s="56"/>
      <c r="AC946" s="56"/>
      <c r="AD946" s="56"/>
      <c r="AE946" s="56"/>
      <c r="AF946" s="135"/>
      <c r="AG946" s="136"/>
      <c r="AH946" s="55"/>
      <c r="AI946" s="136"/>
      <c r="AJ946" s="116">
        <f t="shared" ref="AJ946" si="241">SUM(AK946:AM946)</f>
        <v>0</v>
      </c>
      <c r="AK946" s="136"/>
      <c r="AL946" s="54"/>
      <c r="AM946" s="55"/>
      <c r="AN946" s="136" t="s">
        <v>74</v>
      </c>
      <c r="AO946" s="54" t="s">
        <v>74</v>
      </c>
      <c r="AP946" s="55" t="s">
        <v>74</v>
      </c>
      <c r="AQ946" s="82" t="s">
        <v>74</v>
      </c>
      <c r="AR946" s="54" t="s">
        <v>74</v>
      </c>
      <c r="AS946" s="54" t="s">
        <v>74</v>
      </c>
      <c r="AT946" s="54" t="s">
        <v>74</v>
      </c>
      <c r="AU946" s="58" t="s">
        <v>74</v>
      </c>
      <c r="AV946" s="83">
        <f t="shared" si="232"/>
        <v>0</v>
      </c>
      <c r="AW946" s="80"/>
      <c r="AX946" s="80"/>
      <c r="AY946" s="80"/>
      <c r="AZ946" s="80"/>
      <c r="BA946" s="80"/>
      <c r="BB946" s="80"/>
      <c r="BC946" s="80"/>
      <c r="BD946" s="80"/>
      <c r="BE946" s="81"/>
    </row>
    <row r="947" spans="1:57" s="414" customFormat="1" ht="34" customHeight="1" x14ac:dyDescent="0.2">
      <c r="A947" s="640"/>
      <c r="B947" s="753"/>
      <c r="C947" s="759"/>
      <c r="D947" s="73" t="s">
        <v>78</v>
      </c>
      <c r="E947" s="634"/>
      <c r="F947" s="637"/>
      <c r="G947" s="147">
        <f t="shared" si="227"/>
        <v>11</v>
      </c>
      <c r="H947" s="153">
        <f t="shared" si="230"/>
        <v>0</v>
      </c>
      <c r="I947" s="150"/>
      <c r="J947" s="150"/>
      <c r="K947" s="150"/>
      <c r="L947" s="154"/>
      <c r="M947" s="79">
        <f t="shared" si="228"/>
        <v>11</v>
      </c>
      <c r="N947" s="80"/>
      <c r="O947" s="80"/>
      <c r="P947" s="80"/>
      <c r="Q947" s="80"/>
      <c r="R947" s="124">
        <v>11</v>
      </c>
      <c r="S947" s="129"/>
      <c r="T947" s="80"/>
      <c r="U947" s="80"/>
      <c r="V947" s="80">
        <v>11</v>
      </c>
      <c r="W947" s="80"/>
      <c r="X947" s="124"/>
      <c r="Y947" s="131">
        <v>9</v>
      </c>
      <c r="Z947" s="127">
        <v>2</v>
      </c>
      <c r="AA947" s="134">
        <v>1</v>
      </c>
      <c r="AB947" s="56">
        <v>5</v>
      </c>
      <c r="AC947" s="56">
        <v>5</v>
      </c>
      <c r="AD947" s="56">
        <v>1</v>
      </c>
      <c r="AE947" s="56">
        <v>10</v>
      </c>
      <c r="AF947" s="135">
        <v>1</v>
      </c>
      <c r="AG947" s="136">
        <v>43.7</v>
      </c>
      <c r="AH947" s="55">
        <v>23.5</v>
      </c>
      <c r="AI947" s="136">
        <v>90.45</v>
      </c>
      <c r="AJ947" s="116">
        <f t="shared" ref="AJ947:AJ948" si="242">SUM(AQ947:AU947)</f>
        <v>11</v>
      </c>
      <c r="AK947" s="136" t="s">
        <v>76</v>
      </c>
      <c r="AL947" s="54" t="s">
        <v>76</v>
      </c>
      <c r="AM947" s="55" t="s">
        <v>76</v>
      </c>
      <c r="AN947" s="136" t="s">
        <v>74</v>
      </c>
      <c r="AO947" s="54" t="s">
        <v>74</v>
      </c>
      <c r="AP947" s="55" t="s">
        <v>74</v>
      </c>
      <c r="AQ947" s="142"/>
      <c r="AR947" s="62">
        <v>4</v>
      </c>
      <c r="AS947" s="62">
        <v>6</v>
      </c>
      <c r="AT947" s="62">
        <v>1</v>
      </c>
      <c r="AU947" s="64"/>
      <c r="AV947" s="83">
        <f t="shared" si="232"/>
        <v>0</v>
      </c>
      <c r="AW947" s="80"/>
      <c r="AX947" s="80"/>
      <c r="AY947" s="80"/>
      <c r="AZ947" s="80"/>
      <c r="BA947" s="80"/>
      <c r="BB947" s="80"/>
      <c r="BC947" s="80"/>
      <c r="BD947" s="80"/>
      <c r="BE947" s="81"/>
    </row>
    <row r="948" spans="1:57" s="414" customFormat="1" ht="34" customHeight="1" thickBot="1" x14ac:dyDescent="0.25">
      <c r="A948" s="640"/>
      <c r="B948" s="754"/>
      <c r="C948" s="760"/>
      <c r="D948" s="76" t="s">
        <v>79</v>
      </c>
      <c r="E948" s="635"/>
      <c r="F948" s="638"/>
      <c r="G948" s="148">
        <f t="shared" si="227"/>
        <v>0</v>
      </c>
      <c r="H948" s="155">
        <f t="shared" si="230"/>
        <v>0</v>
      </c>
      <c r="I948" s="156"/>
      <c r="J948" s="156"/>
      <c r="K948" s="156"/>
      <c r="L948" s="157"/>
      <c r="M948" s="85">
        <f t="shared" si="228"/>
        <v>0</v>
      </c>
      <c r="N948" s="86"/>
      <c r="O948" s="86"/>
      <c r="P948" s="86"/>
      <c r="Q948" s="86"/>
      <c r="R948" s="125"/>
      <c r="S948" s="130"/>
      <c r="T948" s="87"/>
      <c r="U948" s="87"/>
      <c r="V948" s="87"/>
      <c r="W948" s="87"/>
      <c r="X948" s="126"/>
      <c r="Y948" s="129"/>
      <c r="Z948" s="124"/>
      <c r="AA948" s="136"/>
      <c r="AB948" s="54"/>
      <c r="AC948" s="54"/>
      <c r="AD948" s="54"/>
      <c r="AE948" s="54"/>
      <c r="AF948" s="55"/>
      <c r="AG948" s="139"/>
      <c r="AH948" s="140"/>
      <c r="AI948" s="137"/>
      <c r="AJ948" s="117">
        <f t="shared" si="242"/>
        <v>0</v>
      </c>
      <c r="AK948" s="137" t="s">
        <v>74</v>
      </c>
      <c r="AL948" s="90" t="s">
        <v>74</v>
      </c>
      <c r="AM948" s="138" t="s">
        <v>74</v>
      </c>
      <c r="AN948" s="137" t="s">
        <v>74</v>
      </c>
      <c r="AO948" s="90" t="s">
        <v>76</v>
      </c>
      <c r="AP948" s="138" t="s">
        <v>76</v>
      </c>
      <c r="AQ948" s="89"/>
      <c r="AR948" s="90"/>
      <c r="AS948" s="90"/>
      <c r="AT948" s="90"/>
      <c r="AU948" s="91"/>
      <c r="AV948" s="92">
        <f t="shared" si="232"/>
        <v>0</v>
      </c>
      <c r="AW948" s="87"/>
      <c r="AX948" s="87"/>
      <c r="AY948" s="87"/>
      <c r="AZ948" s="87"/>
      <c r="BA948" s="87"/>
      <c r="BB948" s="87"/>
      <c r="BC948" s="87"/>
      <c r="BD948" s="87"/>
      <c r="BE948" s="88"/>
    </row>
    <row r="949" spans="1:57" s="414" customFormat="1" ht="34" customHeight="1" x14ac:dyDescent="0.2">
      <c r="A949" s="640"/>
      <c r="B949" s="752" t="s">
        <v>442</v>
      </c>
      <c r="C949" s="761" t="s">
        <v>416</v>
      </c>
      <c r="D949" s="72" t="s">
        <v>73</v>
      </c>
      <c r="E949" s="633">
        <v>40</v>
      </c>
      <c r="F949" s="636">
        <f t="shared" ref="F949" si="243">E949-SUM(M949:M953)</f>
        <v>9</v>
      </c>
      <c r="G949" s="146">
        <f t="shared" si="227"/>
        <v>0</v>
      </c>
      <c r="H949" s="151">
        <f t="shared" si="230"/>
        <v>0</v>
      </c>
      <c r="I949" s="152"/>
      <c r="J949" s="152"/>
      <c r="K949" s="152"/>
      <c r="L949" s="66"/>
      <c r="M949" s="149">
        <f t="shared" si="228"/>
        <v>0</v>
      </c>
      <c r="N949" s="121"/>
      <c r="O949" s="121"/>
      <c r="P949" s="121"/>
      <c r="Q949" s="121"/>
      <c r="R949" s="122"/>
      <c r="S949" s="128"/>
      <c r="T949" s="121"/>
      <c r="U949" s="121"/>
      <c r="V949" s="77"/>
      <c r="W949" s="121"/>
      <c r="X949" s="122"/>
      <c r="Y949" s="128"/>
      <c r="Z949" s="122"/>
      <c r="AA949" s="70"/>
      <c r="AB949" s="77"/>
      <c r="AC949" s="77"/>
      <c r="AD949" s="77"/>
      <c r="AE949" s="77"/>
      <c r="AF949" s="71"/>
      <c r="AG949" s="70"/>
      <c r="AH949" s="71"/>
      <c r="AI949" s="70"/>
      <c r="AJ949" s="115">
        <f t="shared" ref="AJ949:AJ950" si="244">SUM(AN949:AP949)</f>
        <v>0</v>
      </c>
      <c r="AK949" s="70" t="s">
        <v>74</v>
      </c>
      <c r="AL949" s="77" t="s">
        <v>74</v>
      </c>
      <c r="AM949" s="71" t="s">
        <v>74</v>
      </c>
      <c r="AN949" s="70"/>
      <c r="AO949" s="77"/>
      <c r="AP949" s="71"/>
      <c r="AQ949" s="67" t="s">
        <v>74</v>
      </c>
      <c r="AR949" s="68" t="s">
        <v>74</v>
      </c>
      <c r="AS949" s="68" t="s">
        <v>74</v>
      </c>
      <c r="AT949" s="68" t="s">
        <v>74</v>
      </c>
      <c r="AU949" s="69" t="s">
        <v>74</v>
      </c>
      <c r="AV949" s="103">
        <f t="shared" si="232"/>
        <v>0</v>
      </c>
      <c r="AW949" s="93"/>
      <c r="AX949" s="93"/>
      <c r="AY949" s="93"/>
      <c r="AZ949" s="93"/>
      <c r="BA949" s="93"/>
      <c r="BB949" s="93"/>
      <c r="BC949" s="93"/>
      <c r="BD949" s="93"/>
      <c r="BE949" s="78"/>
    </row>
    <row r="950" spans="1:57" s="414" customFormat="1" ht="34" customHeight="1" x14ac:dyDescent="0.2">
      <c r="A950" s="640"/>
      <c r="B950" s="753"/>
      <c r="C950" s="759"/>
      <c r="D950" s="73" t="s">
        <v>75</v>
      </c>
      <c r="E950" s="634"/>
      <c r="F950" s="637"/>
      <c r="G950" s="147">
        <f t="shared" si="227"/>
        <v>0</v>
      </c>
      <c r="H950" s="153">
        <f t="shared" si="230"/>
        <v>0</v>
      </c>
      <c r="I950" s="150"/>
      <c r="J950" s="150"/>
      <c r="K950" s="150"/>
      <c r="L950" s="154"/>
      <c r="M950" s="79">
        <f t="shared" si="228"/>
        <v>0</v>
      </c>
      <c r="N950" s="80"/>
      <c r="O950" s="80"/>
      <c r="P950" s="80"/>
      <c r="Q950" s="80"/>
      <c r="R950" s="124"/>
      <c r="S950" s="129"/>
      <c r="T950" s="54"/>
      <c r="U950" s="54"/>
      <c r="V950" s="80"/>
      <c r="W950" s="80"/>
      <c r="X950" s="124"/>
      <c r="Y950" s="131"/>
      <c r="Z950" s="127"/>
      <c r="AA950" s="134"/>
      <c r="AB950" s="56"/>
      <c r="AC950" s="56"/>
      <c r="AD950" s="56"/>
      <c r="AE950" s="56"/>
      <c r="AF950" s="135"/>
      <c r="AG950" s="136"/>
      <c r="AH950" s="55"/>
      <c r="AI950" s="136"/>
      <c r="AJ950" s="116">
        <f t="shared" si="244"/>
        <v>0</v>
      </c>
      <c r="AK950" s="136" t="s">
        <v>76</v>
      </c>
      <c r="AL950" s="54" t="s">
        <v>76</v>
      </c>
      <c r="AM950" s="55" t="s">
        <v>76</v>
      </c>
      <c r="AN950" s="136"/>
      <c r="AO950" s="54"/>
      <c r="AP950" s="55"/>
      <c r="AQ950" s="82" t="s">
        <v>74</v>
      </c>
      <c r="AR950" s="54" t="s">
        <v>74</v>
      </c>
      <c r="AS950" s="54" t="s">
        <v>74</v>
      </c>
      <c r="AT950" s="54" t="s">
        <v>74</v>
      </c>
      <c r="AU950" s="58" t="s">
        <v>74</v>
      </c>
      <c r="AV950" s="83">
        <f t="shared" si="232"/>
        <v>0</v>
      </c>
      <c r="AW950" s="80"/>
      <c r="AX950" s="80"/>
      <c r="AY950" s="80"/>
      <c r="AZ950" s="80"/>
      <c r="BA950" s="80"/>
      <c r="BB950" s="80"/>
      <c r="BC950" s="80"/>
      <c r="BD950" s="80"/>
      <c r="BE950" s="81"/>
    </row>
    <row r="951" spans="1:57" s="414" customFormat="1" ht="34" customHeight="1" x14ac:dyDescent="0.2">
      <c r="A951" s="640"/>
      <c r="B951" s="753"/>
      <c r="C951" s="759"/>
      <c r="D951" s="73" t="s">
        <v>77</v>
      </c>
      <c r="E951" s="634"/>
      <c r="F951" s="637"/>
      <c r="G951" s="147">
        <f t="shared" si="227"/>
        <v>0</v>
      </c>
      <c r="H951" s="153">
        <f t="shared" si="230"/>
        <v>0</v>
      </c>
      <c r="I951" s="150"/>
      <c r="J951" s="150"/>
      <c r="K951" s="150"/>
      <c r="L951" s="154"/>
      <c r="M951" s="79">
        <f t="shared" si="228"/>
        <v>0</v>
      </c>
      <c r="N951" s="80"/>
      <c r="O951" s="80"/>
      <c r="P951" s="80"/>
      <c r="Q951" s="84"/>
      <c r="R951" s="124"/>
      <c r="S951" s="129"/>
      <c r="T951" s="80"/>
      <c r="U951" s="80"/>
      <c r="V951" s="80"/>
      <c r="W951" s="80"/>
      <c r="X951" s="124"/>
      <c r="Y951" s="131"/>
      <c r="Z951" s="127"/>
      <c r="AA951" s="134"/>
      <c r="AB951" s="56"/>
      <c r="AC951" s="56"/>
      <c r="AD951" s="56"/>
      <c r="AE951" s="56"/>
      <c r="AF951" s="135"/>
      <c r="AG951" s="136"/>
      <c r="AH951" s="55"/>
      <c r="AI951" s="136"/>
      <c r="AJ951" s="116">
        <f t="shared" ref="AJ951" si="245">SUM(AK951:AM951)</f>
        <v>0</v>
      </c>
      <c r="AK951" s="136"/>
      <c r="AL951" s="54"/>
      <c r="AM951" s="55"/>
      <c r="AN951" s="136" t="s">
        <v>74</v>
      </c>
      <c r="AO951" s="54" t="s">
        <v>74</v>
      </c>
      <c r="AP951" s="55" t="s">
        <v>74</v>
      </c>
      <c r="AQ951" s="82" t="s">
        <v>74</v>
      </c>
      <c r="AR951" s="54" t="s">
        <v>74</v>
      </c>
      <c r="AS951" s="54" t="s">
        <v>74</v>
      </c>
      <c r="AT951" s="54" t="s">
        <v>74</v>
      </c>
      <c r="AU951" s="58" t="s">
        <v>74</v>
      </c>
      <c r="AV951" s="83">
        <f t="shared" si="232"/>
        <v>0</v>
      </c>
      <c r="AW951" s="80"/>
      <c r="AX951" s="80"/>
      <c r="AY951" s="80"/>
      <c r="AZ951" s="80"/>
      <c r="BA951" s="80"/>
      <c r="BB951" s="80"/>
      <c r="BC951" s="80"/>
      <c r="BD951" s="80"/>
      <c r="BE951" s="81"/>
    </row>
    <row r="952" spans="1:57" s="414" customFormat="1" ht="34" customHeight="1" x14ac:dyDescent="0.2">
      <c r="A952" s="640"/>
      <c r="B952" s="753"/>
      <c r="C952" s="759"/>
      <c r="D952" s="73" t="s">
        <v>78</v>
      </c>
      <c r="E952" s="634"/>
      <c r="F952" s="637"/>
      <c r="G952" s="147">
        <f t="shared" si="227"/>
        <v>31</v>
      </c>
      <c r="H952" s="153">
        <f t="shared" si="230"/>
        <v>0</v>
      </c>
      <c r="I952" s="150"/>
      <c r="J952" s="150"/>
      <c r="K952" s="150"/>
      <c r="L952" s="154"/>
      <c r="M952" s="79">
        <f t="shared" si="228"/>
        <v>31</v>
      </c>
      <c r="N952" s="80"/>
      <c r="O952" s="80"/>
      <c r="P952" s="80"/>
      <c r="Q952" s="80"/>
      <c r="R952" s="124">
        <v>31</v>
      </c>
      <c r="S952" s="129">
        <v>3</v>
      </c>
      <c r="T952" s="80"/>
      <c r="U952" s="80"/>
      <c r="V952" s="80">
        <v>28</v>
      </c>
      <c r="W952" s="80"/>
      <c r="X952" s="124"/>
      <c r="Y952" s="131">
        <v>30</v>
      </c>
      <c r="Z952" s="127">
        <v>1</v>
      </c>
      <c r="AA952" s="134"/>
      <c r="AB952" s="56">
        <v>9</v>
      </c>
      <c r="AC952" s="56">
        <v>9</v>
      </c>
      <c r="AD952" s="56">
        <v>1</v>
      </c>
      <c r="AE952" s="56">
        <v>27</v>
      </c>
      <c r="AF952" s="135">
        <v>4</v>
      </c>
      <c r="AG952" s="136">
        <v>40</v>
      </c>
      <c r="AH952" s="55">
        <v>11</v>
      </c>
      <c r="AI952" s="136">
        <v>100</v>
      </c>
      <c r="AJ952" s="116">
        <f t="shared" ref="AJ952:AJ953" si="246">SUM(AQ952:AU952)</f>
        <v>31</v>
      </c>
      <c r="AK952" s="136" t="s">
        <v>76</v>
      </c>
      <c r="AL952" s="54" t="s">
        <v>76</v>
      </c>
      <c r="AM952" s="55" t="s">
        <v>76</v>
      </c>
      <c r="AN952" s="136" t="s">
        <v>74</v>
      </c>
      <c r="AO952" s="54" t="s">
        <v>74</v>
      </c>
      <c r="AP952" s="55" t="s">
        <v>74</v>
      </c>
      <c r="AQ952" s="142">
        <v>2</v>
      </c>
      <c r="AR952" s="62">
        <v>5</v>
      </c>
      <c r="AS952" s="62">
        <v>16</v>
      </c>
      <c r="AT952" s="62">
        <v>5</v>
      </c>
      <c r="AU952" s="64">
        <v>3</v>
      </c>
      <c r="AV952" s="83">
        <f t="shared" si="232"/>
        <v>0</v>
      </c>
      <c r="AW952" s="80"/>
      <c r="AX952" s="80"/>
      <c r="AY952" s="80"/>
      <c r="AZ952" s="80"/>
      <c r="BA952" s="80"/>
      <c r="BB952" s="80"/>
      <c r="BC952" s="80"/>
      <c r="BD952" s="80"/>
      <c r="BE952" s="81"/>
    </row>
    <row r="953" spans="1:57" s="414" customFormat="1" ht="34" customHeight="1" thickBot="1" x14ac:dyDescent="0.25">
      <c r="A953" s="640"/>
      <c r="B953" s="754"/>
      <c r="C953" s="762"/>
      <c r="D953" s="76" t="s">
        <v>79</v>
      </c>
      <c r="E953" s="635"/>
      <c r="F953" s="638"/>
      <c r="G953" s="148">
        <f t="shared" si="227"/>
        <v>0</v>
      </c>
      <c r="H953" s="155">
        <f t="shared" si="230"/>
        <v>0</v>
      </c>
      <c r="I953" s="156"/>
      <c r="J953" s="156"/>
      <c r="K953" s="156"/>
      <c r="L953" s="157"/>
      <c r="M953" s="85">
        <f t="shared" si="228"/>
        <v>0</v>
      </c>
      <c r="N953" s="86"/>
      <c r="O953" s="86"/>
      <c r="P953" s="86"/>
      <c r="Q953" s="86"/>
      <c r="R953" s="125"/>
      <c r="S953" s="130"/>
      <c r="T953" s="87"/>
      <c r="U953" s="87"/>
      <c r="V953" s="87"/>
      <c r="W953" s="87"/>
      <c r="X953" s="126"/>
      <c r="Y953" s="129"/>
      <c r="Z953" s="124"/>
      <c r="AA953" s="136"/>
      <c r="AB953" s="54"/>
      <c r="AC953" s="54"/>
      <c r="AD953" s="54"/>
      <c r="AE953" s="54"/>
      <c r="AF953" s="55"/>
      <c r="AG953" s="139"/>
      <c r="AH953" s="140"/>
      <c r="AI953" s="137"/>
      <c r="AJ953" s="117">
        <f t="shared" si="246"/>
        <v>0</v>
      </c>
      <c r="AK953" s="137" t="s">
        <v>74</v>
      </c>
      <c r="AL953" s="90" t="s">
        <v>74</v>
      </c>
      <c r="AM953" s="138" t="s">
        <v>74</v>
      </c>
      <c r="AN953" s="137" t="s">
        <v>74</v>
      </c>
      <c r="AO953" s="90" t="s">
        <v>76</v>
      </c>
      <c r="AP953" s="138" t="s">
        <v>76</v>
      </c>
      <c r="AQ953" s="89"/>
      <c r="AR953" s="90"/>
      <c r="AS953" s="90"/>
      <c r="AT953" s="90"/>
      <c r="AU953" s="91"/>
      <c r="AV953" s="92">
        <f t="shared" si="232"/>
        <v>0</v>
      </c>
      <c r="AW953" s="87"/>
      <c r="AX953" s="87"/>
      <c r="AY953" s="87"/>
      <c r="AZ953" s="87"/>
      <c r="BA953" s="87"/>
      <c r="BB953" s="87"/>
      <c r="BC953" s="87"/>
      <c r="BD953" s="87"/>
      <c r="BE953" s="88"/>
    </row>
    <row r="954" spans="1:57" s="414" customFormat="1" ht="34" customHeight="1" x14ac:dyDescent="0.2">
      <c r="A954" s="640"/>
      <c r="B954" s="752" t="s">
        <v>443</v>
      </c>
      <c r="C954" s="758" t="s">
        <v>417</v>
      </c>
      <c r="D954" s="72" t="s">
        <v>73</v>
      </c>
      <c r="E954" s="633">
        <v>10</v>
      </c>
      <c r="F954" s="636">
        <f t="shared" ref="F954" si="247">E954-SUM(M954:M958)</f>
        <v>5</v>
      </c>
      <c r="G954" s="146">
        <f t="shared" si="227"/>
        <v>0</v>
      </c>
      <c r="H954" s="151">
        <f t="shared" si="230"/>
        <v>0</v>
      </c>
      <c r="I954" s="152"/>
      <c r="J954" s="152"/>
      <c r="K954" s="152"/>
      <c r="L954" s="66"/>
      <c r="M954" s="149">
        <f t="shared" si="228"/>
        <v>0</v>
      </c>
      <c r="N954" s="121"/>
      <c r="O954" s="121"/>
      <c r="P954" s="121"/>
      <c r="Q954" s="121"/>
      <c r="R954" s="122"/>
      <c r="S954" s="128"/>
      <c r="T954" s="121"/>
      <c r="U954" s="121"/>
      <c r="V954" s="77"/>
      <c r="W954" s="121"/>
      <c r="X954" s="122"/>
      <c r="Y954" s="128"/>
      <c r="Z954" s="122"/>
      <c r="AA954" s="70"/>
      <c r="AB954" s="77"/>
      <c r="AC954" s="77"/>
      <c r="AD954" s="77"/>
      <c r="AE954" s="77"/>
      <c r="AF954" s="71"/>
      <c r="AG954" s="70"/>
      <c r="AH954" s="71"/>
      <c r="AI954" s="70"/>
      <c r="AJ954" s="115">
        <f t="shared" ref="AJ954:AJ955" si="248">SUM(AN954:AP954)</f>
        <v>0</v>
      </c>
      <c r="AK954" s="70" t="s">
        <v>74</v>
      </c>
      <c r="AL954" s="77" t="s">
        <v>74</v>
      </c>
      <c r="AM954" s="71" t="s">
        <v>74</v>
      </c>
      <c r="AN954" s="70"/>
      <c r="AO954" s="77"/>
      <c r="AP954" s="71"/>
      <c r="AQ954" s="67" t="s">
        <v>74</v>
      </c>
      <c r="AR954" s="68" t="s">
        <v>74</v>
      </c>
      <c r="AS954" s="68" t="s">
        <v>74</v>
      </c>
      <c r="AT954" s="68" t="s">
        <v>74</v>
      </c>
      <c r="AU954" s="69" t="s">
        <v>74</v>
      </c>
      <c r="AV954" s="103">
        <f t="shared" si="232"/>
        <v>0</v>
      </c>
      <c r="AW954" s="93"/>
      <c r="AX954" s="93"/>
      <c r="AY954" s="93"/>
      <c r="AZ954" s="93"/>
      <c r="BA954" s="93"/>
      <c r="BB954" s="93"/>
      <c r="BC954" s="93"/>
      <c r="BD954" s="93"/>
      <c r="BE954" s="78"/>
    </row>
    <row r="955" spans="1:57" s="414" customFormat="1" ht="34" customHeight="1" x14ac:dyDescent="0.2">
      <c r="A955" s="640"/>
      <c r="B955" s="753"/>
      <c r="C955" s="759"/>
      <c r="D955" s="73" t="s">
        <v>75</v>
      </c>
      <c r="E955" s="634"/>
      <c r="F955" s="637"/>
      <c r="G955" s="147">
        <f t="shared" si="227"/>
        <v>0</v>
      </c>
      <c r="H955" s="153">
        <f t="shared" si="230"/>
        <v>0</v>
      </c>
      <c r="I955" s="150"/>
      <c r="J955" s="150"/>
      <c r="K955" s="150"/>
      <c r="L955" s="154"/>
      <c r="M955" s="79">
        <f t="shared" si="228"/>
        <v>0</v>
      </c>
      <c r="N955" s="80"/>
      <c r="O955" s="80"/>
      <c r="P955" s="80"/>
      <c r="Q955" s="80"/>
      <c r="R955" s="124"/>
      <c r="S955" s="129"/>
      <c r="T955" s="54"/>
      <c r="U955" s="54"/>
      <c r="V955" s="80"/>
      <c r="W955" s="80"/>
      <c r="X955" s="124"/>
      <c r="Y955" s="131"/>
      <c r="Z955" s="127"/>
      <c r="AA955" s="134"/>
      <c r="AB955" s="56"/>
      <c r="AC955" s="56"/>
      <c r="AD955" s="56"/>
      <c r="AE955" s="56"/>
      <c r="AF955" s="135"/>
      <c r="AG955" s="136"/>
      <c r="AH955" s="55"/>
      <c r="AI955" s="136"/>
      <c r="AJ955" s="116">
        <f t="shared" si="248"/>
        <v>0</v>
      </c>
      <c r="AK955" s="136" t="s">
        <v>76</v>
      </c>
      <c r="AL955" s="54" t="s">
        <v>76</v>
      </c>
      <c r="AM955" s="55" t="s">
        <v>76</v>
      </c>
      <c r="AN955" s="136"/>
      <c r="AO955" s="54"/>
      <c r="AP955" s="55"/>
      <c r="AQ955" s="82" t="s">
        <v>74</v>
      </c>
      <c r="AR955" s="54" t="s">
        <v>74</v>
      </c>
      <c r="AS955" s="54" t="s">
        <v>74</v>
      </c>
      <c r="AT955" s="54" t="s">
        <v>74</v>
      </c>
      <c r="AU955" s="58" t="s">
        <v>74</v>
      </c>
      <c r="AV955" s="83">
        <f t="shared" si="232"/>
        <v>0</v>
      </c>
      <c r="AW955" s="80"/>
      <c r="AX955" s="80"/>
      <c r="AY955" s="80"/>
      <c r="AZ955" s="80"/>
      <c r="BA955" s="80"/>
      <c r="BB955" s="80"/>
      <c r="BC955" s="80"/>
      <c r="BD955" s="80"/>
      <c r="BE955" s="81"/>
    </row>
    <row r="956" spans="1:57" s="414" customFormat="1" ht="34" customHeight="1" x14ac:dyDescent="0.2">
      <c r="A956" s="640"/>
      <c r="B956" s="753"/>
      <c r="C956" s="759"/>
      <c r="D956" s="73" t="s">
        <v>77</v>
      </c>
      <c r="E956" s="634"/>
      <c r="F956" s="637"/>
      <c r="G956" s="147">
        <f t="shared" si="227"/>
        <v>0</v>
      </c>
      <c r="H956" s="153">
        <f t="shared" si="230"/>
        <v>0</v>
      </c>
      <c r="I956" s="150"/>
      <c r="J956" s="150"/>
      <c r="K956" s="150"/>
      <c r="L956" s="154"/>
      <c r="M956" s="79">
        <f t="shared" si="228"/>
        <v>0</v>
      </c>
      <c r="N956" s="80"/>
      <c r="O956" s="80"/>
      <c r="P956" s="80"/>
      <c r="Q956" s="84"/>
      <c r="R956" s="124"/>
      <c r="S956" s="129"/>
      <c r="T956" s="80"/>
      <c r="U956" s="80"/>
      <c r="V956" s="80"/>
      <c r="W956" s="80"/>
      <c r="X956" s="124"/>
      <c r="Y956" s="131"/>
      <c r="Z956" s="127"/>
      <c r="AA956" s="134"/>
      <c r="AB956" s="56"/>
      <c r="AC956" s="56"/>
      <c r="AD956" s="56"/>
      <c r="AE956" s="56"/>
      <c r="AF956" s="135"/>
      <c r="AG956" s="136"/>
      <c r="AH956" s="55"/>
      <c r="AI956" s="136"/>
      <c r="AJ956" s="116">
        <f t="shared" ref="AJ956" si="249">SUM(AK956:AM956)</f>
        <v>0</v>
      </c>
      <c r="AK956" s="136"/>
      <c r="AL956" s="54"/>
      <c r="AM956" s="55"/>
      <c r="AN956" s="136" t="s">
        <v>74</v>
      </c>
      <c r="AO956" s="54" t="s">
        <v>74</v>
      </c>
      <c r="AP956" s="55" t="s">
        <v>74</v>
      </c>
      <c r="AQ956" s="82" t="s">
        <v>74</v>
      </c>
      <c r="AR956" s="54" t="s">
        <v>74</v>
      </c>
      <c r="AS956" s="54" t="s">
        <v>74</v>
      </c>
      <c r="AT956" s="54" t="s">
        <v>74</v>
      </c>
      <c r="AU956" s="58" t="s">
        <v>74</v>
      </c>
      <c r="AV956" s="83">
        <f t="shared" si="232"/>
        <v>0</v>
      </c>
      <c r="AW956" s="80"/>
      <c r="AX956" s="80"/>
      <c r="AY956" s="80"/>
      <c r="AZ956" s="80"/>
      <c r="BA956" s="80"/>
      <c r="BB956" s="80"/>
      <c r="BC956" s="80"/>
      <c r="BD956" s="80"/>
      <c r="BE956" s="81"/>
    </row>
    <row r="957" spans="1:57" s="414" customFormat="1" ht="34" customHeight="1" x14ac:dyDescent="0.2">
      <c r="A957" s="640"/>
      <c r="B957" s="753"/>
      <c r="C957" s="759"/>
      <c r="D957" s="73" t="s">
        <v>78</v>
      </c>
      <c r="E957" s="634"/>
      <c r="F957" s="637"/>
      <c r="G957" s="147">
        <f t="shared" si="227"/>
        <v>5</v>
      </c>
      <c r="H957" s="153">
        <f t="shared" si="230"/>
        <v>0</v>
      </c>
      <c r="I957" s="150"/>
      <c r="J957" s="150"/>
      <c r="K957" s="150"/>
      <c r="L957" s="154"/>
      <c r="M957" s="79">
        <f t="shared" si="228"/>
        <v>5</v>
      </c>
      <c r="N957" s="80"/>
      <c r="O957" s="80"/>
      <c r="P957" s="80"/>
      <c r="Q957" s="80"/>
      <c r="R957" s="124">
        <v>5</v>
      </c>
      <c r="S957" s="129"/>
      <c r="T957" s="80"/>
      <c r="U957" s="80"/>
      <c r="V957" s="80">
        <v>5</v>
      </c>
      <c r="W957" s="80"/>
      <c r="X957" s="124"/>
      <c r="Y957" s="131">
        <v>4</v>
      </c>
      <c r="Z957" s="127">
        <v>1</v>
      </c>
      <c r="AA957" s="134"/>
      <c r="AB957" s="56">
        <v>2</v>
      </c>
      <c r="AC957" s="56">
        <v>2</v>
      </c>
      <c r="AD957" s="56"/>
      <c r="AE957" s="56">
        <v>2</v>
      </c>
      <c r="AF957" s="135">
        <v>2</v>
      </c>
      <c r="AG957" s="136">
        <v>45.8</v>
      </c>
      <c r="AH957" s="55">
        <v>27</v>
      </c>
      <c r="AI957" s="136">
        <v>104</v>
      </c>
      <c r="AJ957" s="116">
        <f t="shared" ref="AJ957:AJ958" si="250">SUM(AQ957:AU957)</f>
        <v>5</v>
      </c>
      <c r="AK957" s="136" t="s">
        <v>76</v>
      </c>
      <c r="AL957" s="54" t="s">
        <v>76</v>
      </c>
      <c r="AM957" s="55" t="s">
        <v>76</v>
      </c>
      <c r="AN957" s="136" t="s">
        <v>74</v>
      </c>
      <c r="AO957" s="54" t="s">
        <v>74</v>
      </c>
      <c r="AP957" s="55" t="s">
        <v>74</v>
      </c>
      <c r="AQ957" s="142"/>
      <c r="AR957" s="62"/>
      <c r="AS957" s="62">
        <v>5</v>
      </c>
      <c r="AT957" s="62"/>
      <c r="AU957" s="64"/>
      <c r="AV957" s="83">
        <f t="shared" si="232"/>
        <v>0</v>
      </c>
      <c r="AW957" s="80"/>
      <c r="AX957" s="80"/>
      <c r="AY957" s="80"/>
      <c r="AZ957" s="80"/>
      <c r="BA957" s="80"/>
      <c r="BB957" s="80"/>
      <c r="BC957" s="80"/>
      <c r="BD957" s="80"/>
      <c r="BE957" s="81"/>
    </row>
    <row r="958" spans="1:57" s="414" customFormat="1" ht="34" customHeight="1" thickBot="1" x14ac:dyDescent="0.25">
      <c r="A958" s="640"/>
      <c r="B958" s="754"/>
      <c r="C958" s="760"/>
      <c r="D958" s="76" t="s">
        <v>79</v>
      </c>
      <c r="E958" s="635"/>
      <c r="F958" s="638"/>
      <c r="G958" s="148">
        <f t="shared" si="227"/>
        <v>0</v>
      </c>
      <c r="H958" s="155">
        <f t="shared" si="230"/>
        <v>0</v>
      </c>
      <c r="I958" s="156"/>
      <c r="J958" s="156"/>
      <c r="K958" s="156"/>
      <c r="L958" s="157"/>
      <c r="M958" s="85">
        <f t="shared" si="228"/>
        <v>0</v>
      </c>
      <c r="N958" s="86"/>
      <c r="O958" s="86"/>
      <c r="P958" s="86"/>
      <c r="Q958" s="86"/>
      <c r="R958" s="125"/>
      <c r="S958" s="130"/>
      <c r="T958" s="87"/>
      <c r="U958" s="87"/>
      <c r="V958" s="87"/>
      <c r="W958" s="87"/>
      <c r="X958" s="126"/>
      <c r="Y958" s="129"/>
      <c r="Z958" s="124"/>
      <c r="AA958" s="136"/>
      <c r="AB958" s="54"/>
      <c r="AC958" s="54"/>
      <c r="AD958" s="54"/>
      <c r="AE958" s="54"/>
      <c r="AF958" s="55"/>
      <c r="AG958" s="139"/>
      <c r="AH958" s="140"/>
      <c r="AI958" s="137"/>
      <c r="AJ958" s="117">
        <f t="shared" si="250"/>
        <v>0</v>
      </c>
      <c r="AK958" s="137" t="s">
        <v>74</v>
      </c>
      <c r="AL958" s="90" t="s">
        <v>74</v>
      </c>
      <c r="AM958" s="138" t="s">
        <v>74</v>
      </c>
      <c r="AN958" s="137" t="s">
        <v>74</v>
      </c>
      <c r="AO958" s="90" t="s">
        <v>76</v>
      </c>
      <c r="AP958" s="138" t="s">
        <v>76</v>
      </c>
      <c r="AQ958" s="89"/>
      <c r="AR958" s="90"/>
      <c r="AS958" s="90"/>
      <c r="AT958" s="90"/>
      <c r="AU958" s="91"/>
      <c r="AV958" s="92">
        <f t="shared" si="232"/>
        <v>0</v>
      </c>
      <c r="AW958" s="87"/>
      <c r="AX958" s="87"/>
      <c r="AY958" s="87"/>
      <c r="AZ958" s="87"/>
      <c r="BA958" s="87"/>
      <c r="BB958" s="87"/>
      <c r="BC958" s="87"/>
      <c r="BD958" s="87"/>
      <c r="BE958" s="88"/>
    </row>
    <row r="959" spans="1:57" s="414" customFormat="1" ht="34" customHeight="1" x14ac:dyDescent="0.2">
      <c r="A959" s="640"/>
      <c r="B959" s="752" t="s">
        <v>444</v>
      </c>
      <c r="C959" s="761" t="s">
        <v>418</v>
      </c>
      <c r="D959" s="72" t="s">
        <v>73</v>
      </c>
      <c r="E959" s="633">
        <v>15</v>
      </c>
      <c r="F959" s="636">
        <f t="shared" ref="F959" si="251">E959-SUM(M959:M963)</f>
        <v>6</v>
      </c>
      <c r="G959" s="146">
        <f t="shared" si="227"/>
        <v>0</v>
      </c>
      <c r="H959" s="151">
        <f t="shared" si="230"/>
        <v>0</v>
      </c>
      <c r="I959" s="152"/>
      <c r="J959" s="152"/>
      <c r="K959" s="152"/>
      <c r="L959" s="66"/>
      <c r="M959" s="149">
        <f t="shared" si="228"/>
        <v>0</v>
      </c>
      <c r="N959" s="121"/>
      <c r="O959" s="121"/>
      <c r="P959" s="121"/>
      <c r="Q959" s="121"/>
      <c r="R959" s="122"/>
      <c r="S959" s="128"/>
      <c r="T959" s="121"/>
      <c r="U959" s="121"/>
      <c r="V959" s="77"/>
      <c r="W959" s="121"/>
      <c r="X959" s="122"/>
      <c r="Y959" s="128"/>
      <c r="Z959" s="122"/>
      <c r="AA959" s="70"/>
      <c r="AB959" s="77"/>
      <c r="AC959" s="77"/>
      <c r="AD959" s="77"/>
      <c r="AE959" s="77"/>
      <c r="AF959" s="71"/>
      <c r="AG959" s="70"/>
      <c r="AH959" s="71"/>
      <c r="AI959" s="70"/>
      <c r="AJ959" s="115">
        <f t="shared" ref="AJ959:AJ960" si="252">SUM(AN959:AP959)</f>
        <v>0</v>
      </c>
      <c r="AK959" s="70" t="s">
        <v>74</v>
      </c>
      <c r="AL959" s="77" t="s">
        <v>74</v>
      </c>
      <c r="AM959" s="71" t="s">
        <v>74</v>
      </c>
      <c r="AN959" s="70"/>
      <c r="AO959" s="77"/>
      <c r="AP959" s="71"/>
      <c r="AQ959" s="67" t="s">
        <v>74</v>
      </c>
      <c r="AR959" s="68" t="s">
        <v>74</v>
      </c>
      <c r="AS959" s="68" t="s">
        <v>74</v>
      </c>
      <c r="AT959" s="68" t="s">
        <v>74</v>
      </c>
      <c r="AU959" s="69" t="s">
        <v>74</v>
      </c>
      <c r="AV959" s="103">
        <f t="shared" si="232"/>
        <v>0</v>
      </c>
      <c r="AW959" s="93"/>
      <c r="AX959" s="93"/>
      <c r="AY959" s="93"/>
      <c r="AZ959" s="93"/>
      <c r="BA959" s="93"/>
      <c r="BB959" s="93"/>
      <c r="BC959" s="93"/>
      <c r="BD959" s="93"/>
      <c r="BE959" s="78"/>
    </row>
    <row r="960" spans="1:57" s="414" customFormat="1" ht="34" customHeight="1" x14ac:dyDescent="0.2">
      <c r="A960" s="640"/>
      <c r="B960" s="753"/>
      <c r="C960" s="759"/>
      <c r="D960" s="73" t="s">
        <v>75</v>
      </c>
      <c r="E960" s="634"/>
      <c r="F960" s="637"/>
      <c r="G960" s="147">
        <f t="shared" si="227"/>
        <v>0</v>
      </c>
      <c r="H960" s="153">
        <f t="shared" si="230"/>
        <v>0</v>
      </c>
      <c r="I960" s="150"/>
      <c r="J960" s="150"/>
      <c r="K960" s="150"/>
      <c r="L960" s="154"/>
      <c r="M960" s="79">
        <f t="shared" si="228"/>
        <v>0</v>
      </c>
      <c r="N960" s="80"/>
      <c r="O960" s="80"/>
      <c r="P960" s="80"/>
      <c r="Q960" s="80"/>
      <c r="R960" s="124"/>
      <c r="S960" s="129"/>
      <c r="T960" s="54"/>
      <c r="U960" s="54"/>
      <c r="V960" s="80"/>
      <c r="W960" s="80"/>
      <c r="X960" s="124"/>
      <c r="Y960" s="131"/>
      <c r="Z960" s="127"/>
      <c r="AA960" s="134"/>
      <c r="AB960" s="56"/>
      <c r="AC960" s="56"/>
      <c r="AD960" s="56"/>
      <c r="AE960" s="56"/>
      <c r="AF960" s="135"/>
      <c r="AG960" s="136"/>
      <c r="AH960" s="55"/>
      <c r="AI960" s="136"/>
      <c r="AJ960" s="116">
        <f t="shared" si="252"/>
        <v>0</v>
      </c>
      <c r="AK960" s="136" t="s">
        <v>76</v>
      </c>
      <c r="AL960" s="54" t="s">
        <v>76</v>
      </c>
      <c r="AM960" s="55" t="s">
        <v>76</v>
      </c>
      <c r="AN960" s="136"/>
      <c r="AO960" s="54"/>
      <c r="AP960" s="55"/>
      <c r="AQ960" s="82" t="s">
        <v>74</v>
      </c>
      <c r="AR960" s="54" t="s">
        <v>74</v>
      </c>
      <c r="AS960" s="54" t="s">
        <v>74</v>
      </c>
      <c r="AT960" s="54" t="s">
        <v>74</v>
      </c>
      <c r="AU960" s="58" t="s">
        <v>74</v>
      </c>
      <c r="AV960" s="83">
        <f t="shared" si="232"/>
        <v>0</v>
      </c>
      <c r="AW960" s="80"/>
      <c r="AX960" s="80"/>
      <c r="AY960" s="80"/>
      <c r="AZ960" s="80"/>
      <c r="BA960" s="80"/>
      <c r="BB960" s="80"/>
      <c r="BC960" s="80"/>
      <c r="BD960" s="80"/>
      <c r="BE960" s="81"/>
    </row>
    <row r="961" spans="1:57" s="414" customFormat="1" ht="34" customHeight="1" x14ac:dyDescent="0.2">
      <c r="A961" s="640"/>
      <c r="B961" s="753"/>
      <c r="C961" s="759"/>
      <c r="D961" s="73" t="s">
        <v>77</v>
      </c>
      <c r="E961" s="634"/>
      <c r="F961" s="637"/>
      <c r="G961" s="147">
        <f t="shared" si="227"/>
        <v>0</v>
      </c>
      <c r="H961" s="153">
        <f t="shared" si="230"/>
        <v>0</v>
      </c>
      <c r="I961" s="150"/>
      <c r="J961" s="150"/>
      <c r="K961" s="150"/>
      <c r="L961" s="154"/>
      <c r="M961" s="79">
        <f t="shared" si="228"/>
        <v>0</v>
      </c>
      <c r="N961" s="80"/>
      <c r="O961" s="80"/>
      <c r="P961" s="80"/>
      <c r="Q961" s="84"/>
      <c r="R961" s="124"/>
      <c r="S961" s="129"/>
      <c r="T961" s="80"/>
      <c r="U961" s="80"/>
      <c r="V961" s="80"/>
      <c r="W961" s="80"/>
      <c r="X961" s="124"/>
      <c r="Y961" s="131"/>
      <c r="Z961" s="127"/>
      <c r="AA961" s="134"/>
      <c r="AB961" s="56"/>
      <c r="AC961" s="56"/>
      <c r="AD961" s="56"/>
      <c r="AE961" s="56"/>
      <c r="AF961" s="135"/>
      <c r="AG961" s="136"/>
      <c r="AH961" s="55"/>
      <c r="AI961" s="136"/>
      <c r="AJ961" s="116">
        <f t="shared" ref="AJ961" si="253">SUM(AK961:AM961)</f>
        <v>0</v>
      </c>
      <c r="AK961" s="136"/>
      <c r="AL961" s="54"/>
      <c r="AM961" s="55"/>
      <c r="AN961" s="136" t="s">
        <v>74</v>
      </c>
      <c r="AO961" s="54" t="s">
        <v>74</v>
      </c>
      <c r="AP961" s="55" t="s">
        <v>74</v>
      </c>
      <c r="AQ961" s="82" t="s">
        <v>74</v>
      </c>
      <c r="AR961" s="54" t="s">
        <v>74</v>
      </c>
      <c r="AS961" s="54" t="s">
        <v>74</v>
      </c>
      <c r="AT961" s="54" t="s">
        <v>74</v>
      </c>
      <c r="AU961" s="58" t="s">
        <v>74</v>
      </c>
      <c r="AV961" s="83">
        <f t="shared" si="232"/>
        <v>0</v>
      </c>
      <c r="AW961" s="80"/>
      <c r="AX961" s="80"/>
      <c r="AY961" s="80"/>
      <c r="AZ961" s="80"/>
      <c r="BA961" s="80"/>
      <c r="BB961" s="80"/>
      <c r="BC961" s="80"/>
      <c r="BD961" s="80"/>
      <c r="BE961" s="81"/>
    </row>
    <row r="962" spans="1:57" s="414" customFormat="1" ht="34" customHeight="1" x14ac:dyDescent="0.2">
      <c r="A962" s="640"/>
      <c r="B962" s="753"/>
      <c r="C962" s="759"/>
      <c r="D962" s="73" t="s">
        <v>78</v>
      </c>
      <c r="E962" s="634"/>
      <c r="F962" s="637"/>
      <c r="G962" s="147">
        <f t="shared" si="227"/>
        <v>9</v>
      </c>
      <c r="H962" s="153">
        <f t="shared" si="230"/>
        <v>0</v>
      </c>
      <c r="I962" s="150"/>
      <c r="J962" s="150"/>
      <c r="K962" s="150"/>
      <c r="L962" s="154"/>
      <c r="M962" s="79">
        <f t="shared" si="228"/>
        <v>9</v>
      </c>
      <c r="N962" s="80"/>
      <c r="O962" s="80"/>
      <c r="P962" s="80"/>
      <c r="Q962" s="80"/>
      <c r="R962" s="124">
        <v>9</v>
      </c>
      <c r="S962" s="129">
        <v>1</v>
      </c>
      <c r="T962" s="80"/>
      <c r="U962" s="80"/>
      <c r="V962" s="80">
        <v>8</v>
      </c>
      <c r="W962" s="80"/>
      <c r="X962" s="124"/>
      <c r="Y962" s="131">
        <v>9</v>
      </c>
      <c r="Z962" s="127"/>
      <c r="AA962" s="134"/>
      <c r="AB962" s="56">
        <v>7</v>
      </c>
      <c r="AC962" s="56">
        <v>7</v>
      </c>
      <c r="AD962" s="56"/>
      <c r="AE962" s="56">
        <v>7</v>
      </c>
      <c r="AF962" s="135"/>
      <c r="AG962" s="136">
        <v>44</v>
      </c>
      <c r="AH962" s="55">
        <v>23</v>
      </c>
      <c r="AI962" s="136">
        <v>120</v>
      </c>
      <c r="AJ962" s="116">
        <f t="shared" ref="AJ962:AJ963" si="254">SUM(AQ962:AU962)</f>
        <v>9</v>
      </c>
      <c r="AK962" s="136" t="s">
        <v>76</v>
      </c>
      <c r="AL962" s="54" t="s">
        <v>76</v>
      </c>
      <c r="AM962" s="55" t="s">
        <v>76</v>
      </c>
      <c r="AN962" s="136" t="s">
        <v>74</v>
      </c>
      <c r="AO962" s="54" t="s">
        <v>74</v>
      </c>
      <c r="AP962" s="55" t="s">
        <v>74</v>
      </c>
      <c r="AQ962" s="142">
        <v>1</v>
      </c>
      <c r="AR962" s="62">
        <v>1</v>
      </c>
      <c r="AS962" s="62">
        <v>2</v>
      </c>
      <c r="AT962" s="62">
        <v>3</v>
      </c>
      <c r="AU962" s="64">
        <v>2</v>
      </c>
      <c r="AV962" s="83">
        <f t="shared" si="232"/>
        <v>0</v>
      </c>
      <c r="AW962" s="80"/>
      <c r="AX962" s="80"/>
      <c r="AY962" s="80"/>
      <c r="AZ962" s="80"/>
      <c r="BA962" s="80"/>
      <c r="BB962" s="80"/>
      <c r="BC962" s="80"/>
      <c r="BD962" s="80"/>
      <c r="BE962" s="81"/>
    </row>
    <row r="963" spans="1:57" s="414" customFormat="1" ht="34" customHeight="1" thickBot="1" x14ac:dyDescent="0.25">
      <c r="A963" s="640"/>
      <c r="B963" s="754"/>
      <c r="C963" s="762"/>
      <c r="D963" s="76" t="s">
        <v>79</v>
      </c>
      <c r="E963" s="635"/>
      <c r="F963" s="638"/>
      <c r="G963" s="148">
        <f t="shared" si="227"/>
        <v>0</v>
      </c>
      <c r="H963" s="155">
        <f t="shared" si="230"/>
        <v>0</v>
      </c>
      <c r="I963" s="156"/>
      <c r="J963" s="156"/>
      <c r="K963" s="156"/>
      <c r="L963" s="157"/>
      <c r="M963" s="85">
        <f t="shared" si="228"/>
        <v>0</v>
      </c>
      <c r="N963" s="86"/>
      <c r="O963" s="86"/>
      <c r="P963" s="86"/>
      <c r="Q963" s="86"/>
      <c r="R963" s="125"/>
      <c r="S963" s="130"/>
      <c r="T963" s="87"/>
      <c r="U963" s="87"/>
      <c r="V963" s="87"/>
      <c r="W963" s="87"/>
      <c r="X963" s="126"/>
      <c r="Y963" s="129"/>
      <c r="Z963" s="124"/>
      <c r="AA963" s="136"/>
      <c r="AB963" s="54"/>
      <c r="AC963" s="54"/>
      <c r="AD963" s="54"/>
      <c r="AE963" s="54"/>
      <c r="AF963" s="55"/>
      <c r="AG963" s="139"/>
      <c r="AH963" s="140"/>
      <c r="AI963" s="137"/>
      <c r="AJ963" s="117">
        <f t="shared" si="254"/>
        <v>0</v>
      </c>
      <c r="AK963" s="137" t="s">
        <v>74</v>
      </c>
      <c r="AL963" s="90" t="s">
        <v>74</v>
      </c>
      <c r="AM963" s="138" t="s">
        <v>74</v>
      </c>
      <c r="AN963" s="137" t="s">
        <v>74</v>
      </c>
      <c r="AO963" s="90" t="s">
        <v>76</v>
      </c>
      <c r="AP963" s="138" t="s">
        <v>76</v>
      </c>
      <c r="AQ963" s="89"/>
      <c r="AR963" s="90"/>
      <c r="AS963" s="90"/>
      <c r="AT963" s="90"/>
      <c r="AU963" s="91"/>
      <c r="AV963" s="92">
        <f t="shared" si="232"/>
        <v>0</v>
      </c>
      <c r="AW963" s="87"/>
      <c r="AX963" s="87"/>
      <c r="AY963" s="87"/>
      <c r="AZ963" s="87"/>
      <c r="BA963" s="87"/>
      <c r="BB963" s="87"/>
      <c r="BC963" s="87"/>
      <c r="BD963" s="87"/>
      <c r="BE963" s="88"/>
    </row>
    <row r="964" spans="1:57" s="414" customFormat="1" ht="34" customHeight="1" x14ac:dyDescent="0.2">
      <c r="A964" s="640"/>
      <c r="B964" s="752" t="s">
        <v>445</v>
      </c>
      <c r="C964" s="758" t="s">
        <v>419</v>
      </c>
      <c r="D964" s="72" t="s">
        <v>73</v>
      </c>
      <c r="E964" s="633">
        <v>20</v>
      </c>
      <c r="F964" s="636">
        <f t="shared" ref="F964" si="255">E964-SUM(M964:M968)</f>
        <v>12</v>
      </c>
      <c r="G964" s="146">
        <f t="shared" si="227"/>
        <v>0</v>
      </c>
      <c r="H964" s="151">
        <f t="shared" si="230"/>
        <v>0</v>
      </c>
      <c r="I964" s="152"/>
      <c r="J964" s="152"/>
      <c r="K964" s="152"/>
      <c r="L964" s="66"/>
      <c r="M964" s="149">
        <f t="shared" si="228"/>
        <v>0</v>
      </c>
      <c r="N964" s="121"/>
      <c r="O964" s="121"/>
      <c r="P964" s="121"/>
      <c r="Q964" s="121"/>
      <c r="R964" s="122"/>
      <c r="S964" s="128"/>
      <c r="T964" s="121"/>
      <c r="U964" s="121"/>
      <c r="V964" s="77"/>
      <c r="W964" s="121"/>
      <c r="X964" s="122"/>
      <c r="Y964" s="128"/>
      <c r="Z964" s="122"/>
      <c r="AA964" s="70"/>
      <c r="AB964" s="77"/>
      <c r="AC964" s="77"/>
      <c r="AD964" s="77"/>
      <c r="AE964" s="77"/>
      <c r="AF964" s="71"/>
      <c r="AG964" s="70"/>
      <c r="AH964" s="71"/>
      <c r="AI964" s="70"/>
      <c r="AJ964" s="115">
        <f t="shared" ref="AJ964:AJ965" si="256">SUM(AN964:AP964)</f>
        <v>0</v>
      </c>
      <c r="AK964" s="70" t="s">
        <v>74</v>
      </c>
      <c r="AL964" s="77" t="s">
        <v>74</v>
      </c>
      <c r="AM964" s="71" t="s">
        <v>74</v>
      </c>
      <c r="AN964" s="70"/>
      <c r="AO964" s="77"/>
      <c r="AP964" s="71"/>
      <c r="AQ964" s="67" t="s">
        <v>74</v>
      </c>
      <c r="AR964" s="68" t="s">
        <v>74</v>
      </c>
      <c r="AS964" s="68" t="s">
        <v>74</v>
      </c>
      <c r="AT964" s="68" t="s">
        <v>74</v>
      </c>
      <c r="AU964" s="69" t="s">
        <v>74</v>
      </c>
      <c r="AV964" s="103">
        <f t="shared" si="232"/>
        <v>0</v>
      </c>
      <c r="AW964" s="93"/>
      <c r="AX964" s="93"/>
      <c r="AY964" s="93"/>
      <c r="AZ964" s="93"/>
      <c r="BA964" s="93"/>
      <c r="BB964" s="93"/>
      <c r="BC964" s="93"/>
      <c r="BD964" s="93"/>
      <c r="BE964" s="78"/>
    </row>
    <row r="965" spans="1:57" s="414" customFormat="1" ht="34" customHeight="1" x14ac:dyDescent="0.2">
      <c r="A965" s="640"/>
      <c r="B965" s="753"/>
      <c r="C965" s="759"/>
      <c r="D965" s="73" t="s">
        <v>75</v>
      </c>
      <c r="E965" s="634"/>
      <c r="F965" s="637"/>
      <c r="G965" s="147">
        <f t="shared" si="227"/>
        <v>0</v>
      </c>
      <c r="H965" s="153">
        <f t="shared" si="230"/>
        <v>0</v>
      </c>
      <c r="I965" s="150"/>
      <c r="J965" s="150"/>
      <c r="K965" s="150"/>
      <c r="L965" s="154"/>
      <c r="M965" s="79">
        <f t="shared" si="228"/>
        <v>0</v>
      </c>
      <c r="N965" s="80"/>
      <c r="O965" s="80"/>
      <c r="P965" s="80"/>
      <c r="Q965" s="80"/>
      <c r="R965" s="124"/>
      <c r="S965" s="129"/>
      <c r="T965" s="54"/>
      <c r="U965" s="54"/>
      <c r="V965" s="80"/>
      <c r="W965" s="80"/>
      <c r="X965" s="124"/>
      <c r="Y965" s="131"/>
      <c r="Z965" s="127"/>
      <c r="AA965" s="134"/>
      <c r="AB965" s="56"/>
      <c r="AC965" s="56"/>
      <c r="AD965" s="56"/>
      <c r="AE965" s="56"/>
      <c r="AF965" s="135"/>
      <c r="AG965" s="136"/>
      <c r="AH965" s="55"/>
      <c r="AI965" s="136"/>
      <c r="AJ965" s="116">
        <f t="shared" si="256"/>
        <v>0</v>
      </c>
      <c r="AK965" s="136" t="s">
        <v>76</v>
      </c>
      <c r="AL965" s="54" t="s">
        <v>76</v>
      </c>
      <c r="AM965" s="55" t="s">
        <v>76</v>
      </c>
      <c r="AN965" s="136"/>
      <c r="AO965" s="54"/>
      <c r="AP965" s="55"/>
      <c r="AQ965" s="82" t="s">
        <v>74</v>
      </c>
      <c r="AR965" s="54" t="s">
        <v>74</v>
      </c>
      <c r="AS965" s="54" t="s">
        <v>74</v>
      </c>
      <c r="AT965" s="54" t="s">
        <v>74</v>
      </c>
      <c r="AU965" s="58" t="s">
        <v>74</v>
      </c>
      <c r="AV965" s="83">
        <f t="shared" si="232"/>
        <v>0</v>
      </c>
      <c r="AW965" s="80"/>
      <c r="AX965" s="80"/>
      <c r="AY965" s="80"/>
      <c r="AZ965" s="80"/>
      <c r="BA965" s="80"/>
      <c r="BB965" s="80"/>
      <c r="BC965" s="80"/>
      <c r="BD965" s="80"/>
      <c r="BE965" s="81"/>
    </row>
    <row r="966" spans="1:57" s="414" customFormat="1" ht="34" customHeight="1" x14ac:dyDescent="0.2">
      <c r="A966" s="640"/>
      <c r="B966" s="753"/>
      <c r="C966" s="759"/>
      <c r="D966" s="73" t="s">
        <v>77</v>
      </c>
      <c r="E966" s="634"/>
      <c r="F966" s="637"/>
      <c r="G966" s="147">
        <f t="shared" si="227"/>
        <v>0</v>
      </c>
      <c r="H966" s="153">
        <f t="shared" si="230"/>
        <v>0</v>
      </c>
      <c r="I966" s="150"/>
      <c r="J966" s="150"/>
      <c r="K966" s="150"/>
      <c r="L966" s="154"/>
      <c r="M966" s="79">
        <f t="shared" si="228"/>
        <v>0</v>
      </c>
      <c r="N966" s="80"/>
      <c r="O966" s="80"/>
      <c r="P966" s="80"/>
      <c r="Q966" s="84"/>
      <c r="R966" s="124"/>
      <c r="S966" s="129"/>
      <c r="T966" s="80"/>
      <c r="U966" s="80"/>
      <c r="V966" s="80"/>
      <c r="W966" s="80"/>
      <c r="X966" s="124"/>
      <c r="Y966" s="131"/>
      <c r="Z966" s="127"/>
      <c r="AA966" s="134"/>
      <c r="AB966" s="56"/>
      <c r="AC966" s="56"/>
      <c r="AD966" s="56"/>
      <c r="AE966" s="56"/>
      <c r="AF966" s="135"/>
      <c r="AG966" s="136"/>
      <c r="AH966" s="55"/>
      <c r="AI966" s="136"/>
      <c r="AJ966" s="116">
        <f t="shared" ref="AJ966" si="257">SUM(AK966:AM966)</f>
        <v>0</v>
      </c>
      <c r="AK966" s="136"/>
      <c r="AL966" s="54"/>
      <c r="AM966" s="55"/>
      <c r="AN966" s="136" t="s">
        <v>74</v>
      </c>
      <c r="AO966" s="54" t="s">
        <v>74</v>
      </c>
      <c r="AP966" s="55" t="s">
        <v>74</v>
      </c>
      <c r="AQ966" s="82" t="s">
        <v>74</v>
      </c>
      <c r="AR966" s="54" t="s">
        <v>74</v>
      </c>
      <c r="AS966" s="54" t="s">
        <v>74</v>
      </c>
      <c r="AT966" s="54" t="s">
        <v>74</v>
      </c>
      <c r="AU966" s="58" t="s">
        <v>74</v>
      </c>
      <c r="AV966" s="83">
        <f t="shared" si="232"/>
        <v>0</v>
      </c>
      <c r="AW966" s="80"/>
      <c r="AX966" s="80"/>
      <c r="AY966" s="80"/>
      <c r="AZ966" s="80"/>
      <c r="BA966" s="80"/>
      <c r="BB966" s="80"/>
      <c r="BC966" s="80"/>
      <c r="BD966" s="80"/>
      <c r="BE966" s="81"/>
    </row>
    <row r="967" spans="1:57" s="414" customFormat="1" ht="34" customHeight="1" x14ac:dyDescent="0.2">
      <c r="A967" s="640"/>
      <c r="B967" s="753"/>
      <c r="C967" s="759"/>
      <c r="D967" s="73" t="s">
        <v>78</v>
      </c>
      <c r="E967" s="634"/>
      <c r="F967" s="637"/>
      <c r="G967" s="147">
        <f t="shared" si="227"/>
        <v>8</v>
      </c>
      <c r="H967" s="153">
        <f t="shared" si="230"/>
        <v>0</v>
      </c>
      <c r="I967" s="150"/>
      <c r="J967" s="150"/>
      <c r="K967" s="150"/>
      <c r="L967" s="154"/>
      <c r="M967" s="79">
        <f t="shared" si="228"/>
        <v>8</v>
      </c>
      <c r="N967" s="80"/>
      <c r="O967" s="80"/>
      <c r="P967" s="80"/>
      <c r="Q967" s="80"/>
      <c r="R967" s="124">
        <v>8</v>
      </c>
      <c r="S967" s="129">
        <v>8</v>
      </c>
      <c r="T967" s="80"/>
      <c r="U967" s="80"/>
      <c r="V967" s="80"/>
      <c r="W967" s="80"/>
      <c r="X967" s="124"/>
      <c r="Y967" s="131">
        <v>7</v>
      </c>
      <c r="Z967" s="127">
        <v>1</v>
      </c>
      <c r="AA967" s="134"/>
      <c r="AB967" s="56">
        <v>4</v>
      </c>
      <c r="AC967" s="56">
        <v>4</v>
      </c>
      <c r="AD967" s="56">
        <v>4</v>
      </c>
      <c r="AE967" s="56">
        <v>8</v>
      </c>
      <c r="AF967" s="135">
        <v>3</v>
      </c>
      <c r="AG967" s="136">
        <v>46</v>
      </c>
      <c r="AH967" s="55">
        <v>22</v>
      </c>
      <c r="AI967" s="136">
        <v>109</v>
      </c>
      <c r="AJ967" s="116">
        <f t="shared" ref="AJ967:AJ968" si="258">SUM(AQ967:AU967)</f>
        <v>8</v>
      </c>
      <c r="AK967" s="136" t="s">
        <v>76</v>
      </c>
      <c r="AL967" s="54" t="s">
        <v>76</v>
      </c>
      <c r="AM967" s="55" t="s">
        <v>76</v>
      </c>
      <c r="AN967" s="136" t="s">
        <v>74</v>
      </c>
      <c r="AO967" s="54" t="s">
        <v>74</v>
      </c>
      <c r="AP967" s="55" t="s">
        <v>74</v>
      </c>
      <c r="AQ967" s="142"/>
      <c r="AR967" s="62">
        <v>3</v>
      </c>
      <c r="AS967" s="62">
        <v>3</v>
      </c>
      <c r="AT967" s="62">
        <v>2</v>
      </c>
      <c r="AU967" s="64"/>
      <c r="AV967" s="83">
        <f t="shared" si="232"/>
        <v>0</v>
      </c>
      <c r="AW967" s="80"/>
      <c r="AX967" s="80"/>
      <c r="AY967" s="80"/>
      <c r="AZ967" s="80"/>
      <c r="BA967" s="80"/>
      <c r="BB967" s="80"/>
      <c r="BC967" s="80"/>
      <c r="BD967" s="80"/>
      <c r="BE967" s="81"/>
    </row>
    <row r="968" spans="1:57" s="414" customFormat="1" ht="34" customHeight="1" thickBot="1" x14ac:dyDescent="0.25">
      <c r="A968" s="640"/>
      <c r="B968" s="754"/>
      <c r="C968" s="760"/>
      <c r="D968" s="76" t="s">
        <v>79</v>
      </c>
      <c r="E968" s="635"/>
      <c r="F968" s="638"/>
      <c r="G968" s="148">
        <f t="shared" si="227"/>
        <v>0</v>
      </c>
      <c r="H968" s="155">
        <f t="shared" si="230"/>
        <v>0</v>
      </c>
      <c r="I968" s="156"/>
      <c r="J968" s="156"/>
      <c r="K968" s="156"/>
      <c r="L968" s="157"/>
      <c r="M968" s="85">
        <f t="shared" si="228"/>
        <v>0</v>
      </c>
      <c r="N968" s="86"/>
      <c r="O968" s="86"/>
      <c r="P968" s="86"/>
      <c r="Q968" s="86"/>
      <c r="R968" s="125"/>
      <c r="S968" s="130"/>
      <c r="T968" s="87"/>
      <c r="U968" s="87"/>
      <c r="V968" s="87"/>
      <c r="W968" s="87"/>
      <c r="X968" s="126"/>
      <c r="Y968" s="129"/>
      <c r="Z968" s="124"/>
      <c r="AA968" s="136"/>
      <c r="AB968" s="54"/>
      <c r="AC968" s="54"/>
      <c r="AD968" s="54"/>
      <c r="AE968" s="54"/>
      <c r="AF968" s="55"/>
      <c r="AG968" s="139"/>
      <c r="AH968" s="140"/>
      <c r="AI968" s="137"/>
      <c r="AJ968" s="117">
        <f t="shared" si="258"/>
        <v>0</v>
      </c>
      <c r="AK968" s="137" t="s">
        <v>74</v>
      </c>
      <c r="AL968" s="90" t="s">
        <v>74</v>
      </c>
      <c r="AM968" s="138" t="s">
        <v>74</v>
      </c>
      <c r="AN968" s="137" t="s">
        <v>74</v>
      </c>
      <c r="AO968" s="90" t="s">
        <v>76</v>
      </c>
      <c r="AP968" s="138" t="s">
        <v>76</v>
      </c>
      <c r="AQ968" s="89"/>
      <c r="AR968" s="90"/>
      <c r="AS968" s="90"/>
      <c r="AT968" s="90"/>
      <c r="AU968" s="91"/>
      <c r="AV968" s="92">
        <f t="shared" si="232"/>
        <v>0</v>
      </c>
      <c r="AW968" s="87"/>
      <c r="AX968" s="87"/>
      <c r="AY968" s="87"/>
      <c r="AZ968" s="87"/>
      <c r="BA968" s="87"/>
      <c r="BB968" s="87"/>
      <c r="BC968" s="87"/>
      <c r="BD968" s="87"/>
      <c r="BE968" s="88"/>
    </row>
    <row r="969" spans="1:57" s="414" customFormat="1" ht="34" customHeight="1" x14ac:dyDescent="0.2">
      <c r="A969" s="640"/>
      <c r="B969" s="752" t="s">
        <v>446</v>
      </c>
      <c r="C969" s="761" t="s">
        <v>420</v>
      </c>
      <c r="D969" s="72" t="s">
        <v>73</v>
      </c>
      <c r="E969" s="633">
        <v>35</v>
      </c>
      <c r="F969" s="636">
        <f t="shared" ref="F969" si="259">E969-SUM(M969:M973)</f>
        <v>10</v>
      </c>
      <c r="G969" s="146">
        <f t="shared" si="227"/>
        <v>2</v>
      </c>
      <c r="H969" s="151">
        <f t="shared" si="230"/>
        <v>0</v>
      </c>
      <c r="I969" s="152"/>
      <c r="J969" s="152"/>
      <c r="K969" s="152"/>
      <c r="L969" s="66"/>
      <c r="M969" s="149">
        <f t="shared" si="228"/>
        <v>2</v>
      </c>
      <c r="N969" s="121"/>
      <c r="O969" s="121"/>
      <c r="P969" s="121"/>
      <c r="Q969" s="121"/>
      <c r="R969" s="122">
        <v>2</v>
      </c>
      <c r="S969" s="128"/>
      <c r="T969" s="121"/>
      <c r="U969" s="121"/>
      <c r="V969" s="77">
        <v>2</v>
      </c>
      <c r="W969" s="121"/>
      <c r="X969" s="122"/>
      <c r="Y969" s="128">
        <v>1</v>
      </c>
      <c r="Z969" s="122">
        <v>1</v>
      </c>
      <c r="AA969" s="70"/>
      <c r="AB969" s="77">
        <v>2</v>
      </c>
      <c r="AC969" s="77">
        <v>2</v>
      </c>
      <c r="AD969" s="77"/>
      <c r="AE969" s="77">
        <v>2</v>
      </c>
      <c r="AF969" s="71"/>
      <c r="AG969" s="70">
        <v>34</v>
      </c>
      <c r="AH969" s="71">
        <v>12</v>
      </c>
      <c r="AI969" s="70">
        <v>20</v>
      </c>
      <c r="AJ969" s="115">
        <f t="shared" ref="AJ969:AJ970" si="260">SUM(AN969:AP969)</f>
        <v>2</v>
      </c>
      <c r="AK969" s="70" t="s">
        <v>74</v>
      </c>
      <c r="AL969" s="77" t="s">
        <v>74</v>
      </c>
      <c r="AM969" s="71" t="s">
        <v>74</v>
      </c>
      <c r="AN969" s="70"/>
      <c r="AO969" s="77">
        <v>1</v>
      </c>
      <c r="AP969" s="71">
        <v>1</v>
      </c>
      <c r="AQ969" s="67" t="s">
        <v>74</v>
      </c>
      <c r="AR969" s="68" t="s">
        <v>74</v>
      </c>
      <c r="AS969" s="68" t="s">
        <v>74</v>
      </c>
      <c r="AT969" s="68" t="s">
        <v>74</v>
      </c>
      <c r="AU969" s="69" t="s">
        <v>74</v>
      </c>
      <c r="AV969" s="103">
        <f t="shared" si="232"/>
        <v>0</v>
      </c>
      <c r="AW969" s="93"/>
      <c r="AX969" s="93"/>
      <c r="AY969" s="93"/>
      <c r="AZ969" s="93"/>
      <c r="BA969" s="93"/>
      <c r="BB969" s="93"/>
      <c r="BC969" s="93"/>
      <c r="BD969" s="93"/>
      <c r="BE969" s="78"/>
    </row>
    <row r="970" spans="1:57" s="414" customFormat="1" ht="34" customHeight="1" x14ac:dyDescent="0.2">
      <c r="A970" s="640"/>
      <c r="B970" s="753"/>
      <c r="C970" s="759"/>
      <c r="D970" s="73" t="s">
        <v>75</v>
      </c>
      <c r="E970" s="634"/>
      <c r="F970" s="637"/>
      <c r="G970" s="147">
        <f t="shared" ref="G970:G1033" si="261">SUM(M970,AV970)</f>
        <v>0</v>
      </c>
      <c r="H970" s="153">
        <f t="shared" si="230"/>
        <v>0</v>
      </c>
      <c r="I970" s="150"/>
      <c r="J970" s="150"/>
      <c r="K970" s="150"/>
      <c r="L970" s="154"/>
      <c r="M970" s="79">
        <f t="shared" ref="M970:M1033" si="262">IF(AND(SUM(N970:R970)=SUM(Y970:Z970),SUM(S970:X970)=SUM(Y970:Z970)),SUM(N970:R970),"ПЕРЕВІРТЕ ПРАВИЛЬНІСТЬ ДАНИХ")</f>
        <v>0</v>
      </c>
      <c r="N970" s="80"/>
      <c r="O970" s="80"/>
      <c r="P970" s="80"/>
      <c r="Q970" s="80"/>
      <c r="R970" s="124"/>
      <c r="S970" s="129"/>
      <c r="T970" s="54"/>
      <c r="U970" s="54"/>
      <c r="V970" s="80"/>
      <c r="W970" s="80"/>
      <c r="X970" s="124"/>
      <c r="Y970" s="131"/>
      <c r="Z970" s="127"/>
      <c r="AA970" s="134"/>
      <c r="AB970" s="56"/>
      <c r="AC970" s="56"/>
      <c r="AD970" s="56"/>
      <c r="AE970" s="56"/>
      <c r="AF970" s="135"/>
      <c r="AG970" s="136"/>
      <c r="AH970" s="55"/>
      <c r="AI970" s="136"/>
      <c r="AJ970" s="116">
        <f t="shared" si="260"/>
        <v>0</v>
      </c>
      <c r="AK970" s="136" t="s">
        <v>76</v>
      </c>
      <c r="AL970" s="54" t="s">
        <v>76</v>
      </c>
      <c r="AM970" s="55" t="s">
        <v>76</v>
      </c>
      <c r="AN970" s="136"/>
      <c r="AO970" s="54"/>
      <c r="AP970" s="55"/>
      <c r="AQ970" s="82" t="s">
        <v>74</v>
      </c>
      <c r="AR970" s="54" t="s">
        <v>74</v>
      </c>
      <c r="AS970" s="54" t="s">
        <v>74</v>
      </c>
      <c r="AT970" s="54" t="s">
        <v>74</v>
      </c>
      <c r="AU970" s="58" t="s">
        <v>74</v>
      </c>
      <c r="AV970" s="83">
        <f t="shared" si="232"/>
        <v>0</v>
      </c>
      <c r="AW970" s="80"/>
      <c r="AX970" s="80"/>
      <c r="AY970" s="80"/>
      <c r="AZ970" s="80"/>
      <c r="BA970" s="80"/>
      <c r="BB970" s="80"/>
      <c r="BC970" s="80"/>
      <c r="BD970" s="80"/>
      <c r="BE970" s="81"/>
    </row>
    <row r="971" spans="1:57" s="414" customFormat="1" ht="34" customHeight="1" x14ac:dyDescent="0.2">
      <c r="A971" s="640"/>
      <c r="B971" s="753"/>
      <c r="C971" s="759"/>
      <c r="D971" s="73" t="s">
        <v>77</v>
      </c>
      <c r="E971" s="634"/>
      <c r="F971" s="637"/>
      <c r="G971" s="147">
        <f t="shared" si="261"/>
        <v>0</v>
      </c>
      <c r="H971" s="153">
        <f t="shared" si="230"/>
        <v>0</v>
      </c>
      <c r="I971" s="150"/>
      <c r="J971" s="150"/>
      <c r="K971" s="150"/>
      <c r="L971" s="154"/>
      <c r="M971" s="79">
        <f t="shared" si="262"/>
        <v>0</v>
      </c>
      <c r="N971" s="80"/>
      <c r="O971" s="80"/>
      <c r="P971" s="80"/>
      <c r="Q971" s="84"/>
      <c r="R971" s="124"/>
      <c r="S971" s="129"/>
      <c r="T971" s="80"/>
      <c r="U971" s="80"/>
      <c r="V971" s="80"/>
      <c r="W971" s="80"/>
      <c r="X971" s="124"/>
      <c r="Y971" s="131"/>
      <c r="Z971" s="127"/>
      <c r="AA971" s="134"/>
      <c r="AB971" s="56"/>
      <c r="AC971" s="56"/>
      <c r="AD971" s="56"/>
      <c r="AE971" s="56"/>
      <c r="AF971" s="135"/>
      <c r="AG971" s="136"/>
      <c r="AH971" s="55"/>
      <c r="AI971" s="136"/>
      <c r="AJ971" s="116">
        <f t="shared" ref="AJ971" si="263">SUM(AK971:AM971)</f>
        <v>0</v>
      </c>
      <c r="AK971" s="136"/>
      <c r="AL971" s="54"/>
      <c r="AM971" s="55"/>
      <c r="AN971" s="136" t="s">
        <v>74</v>
      </c>
      <c r="AO971" s="54" t="s">
        <v>74</v>
      </c>
      <c r="AP971" s="55" t="s">
        <v>74</v>
      </c>
      <c r="AQ971" s="82" t="s">
        <v>74</v>
      </c>
      <c r="AR971" s="54" t="s">
        <v>74</v>
      </c>
      <c r="AS971" s="54" t="s">
        <v>74</v>
      </c>
      <c r="AT971" s="54" t="s">
        <v>74</v>
      </c>
      <c r="AU971" s="58" t="s">
        <v>74</v>
      </c>
      <c r="AV971" s="83">
        <f t="shared" si="232"/>
        <v>0</v>
      </c>
      <c r="AW971" s="80"/>
      <c r="AX971" s="80"/>
      <c r="AY971" s="80"/>
      <c r="AZ971" s="80"/>
      <c r="BA971" s="80"/>
      <c r="BB971" s="80"/>
      <c r="BC971" s="80"/>
      <c r="BD971" s="80"/>
      <c r="BE971" s="81"/>
    </row>
    <row r="972" spans="1:57" s="414" customFormat="1" ht="34" customHeight="1" x14ac:dyDescent="0.2">
      <c r="A972" s="640"/>
      <c r="B972" s="753"/>
      <c r="C972" s="759"/>
      <c r="D972" s="73" t="s">
        <v>78</v>
      </c>
      <c r="E972" s="634"/>
      <c r="F972" s="637"/>
      <c r="G972" s="147">
        <f t="shared" si="261"/>
        <v>24</v>
      </c>
      <c r="H972" s="153">
        <f t="shared" si="230"/>
        <v>0</v>
      </c>
      <c r="I972" s="150"/>
      <c r="J972" s="150"/>
      <c r="K972" s="150"/>
      <c r="L972" s="154"/>
      <c r="M972" s="79">
        <f t="shared" si="262"/>
        <v>23</v>
      </c>
      <c r="N972" s="80"/>
      <c r="O972" s="80"/>
      <c r="P972" s="80"/>
      <c r="Q972" s="80"/>
      <c r="R972" s="124">
        <v>23</v>
      </c>
      <c r="S972" s="129">
        <v>5</v>
      </c>
      <c r="T972" s="80"/>
      <c r="U972" s="80"/>
      <c r="V972" s="80">
        <v>18</v>
      </c>
      <c r="W972" s="80"/>
      <c r="X972" s="124"/>
      <c r="Y972" s="131">
        <v>22</v>
      </c>
      <c r="Z972" s="127">
        <v>1</v>
      </c>
      <c r="AA972" s="134"/>
      <c r="AB972" s="56">
        <v>2</v>
      </c>
      <c r="AC972" s="56">
        <v>2</v>
      </c>
      <c r="AD972" s="56">
        <v>1</v>
      </c>
      <c r="AE972" s="56">
        <v>5</v>
      </c>
      <c r="AF972" s="135"/>
      <c r="AG972" s="136">
        <v>43</v>
      </c>
      <c r="AH972" s="55">
        <v>22</v>
      </c>
      <c r="AI972" s="136">
        <v>116</v>
      </c>
      <c r="AJ972" s="116">
        <f t="shared" ref="AJ972:AJ973" si="264">SUM(AQ972:AU972)</f>
        <v>17</v>
      </c>
      <c r="AK972" s="136" t="s">
        <v>76</v>
      </c>
      <c r="AL972" s="54" t="s">
        <v>76</v>
      </c>
      <c r="AM972" s="55" t="s">
        <v>76</v>
      </c>
      <c r="AN972" s="136" t="s">
        <v>74</v>
      </c>
      <c r="AO972" s="54" t="s">
        <v>74</v>
      </c>
      <c r="AP972" s="55" t="s">
        <v>74</v>
      </c>
      <c r="AQ972" s="142"/>
      <c r="AR972" s="62"/>
      <c r="AS972" s="62">
        <v>6</v>
      </c>
      <c r="AT972" s="62">
        <v>11</v>
      </c>
      <c r="AU972" s="64"/>
      <c r="AV972" s="83">
        <f t="shared" si="232"/>
        <v>1</v>
      </c>
      <c r="AW972" s="80"/>
      <c r="AX972" s="80">
        <v>1</v>
      </c>
      <c r="AY972" s="80"/>
      <c r="AZ972" s="80"/>
      <c r="BA972" s="80"/>
      <c r="BB972" s="80"/>
      <c r="BC972" s="80"/>
      <c r="BD972" s="80"/>
      <c r="BE972" s="81"/>
    </row>
    <row r="973" spans="1:57" s="414" customFormat="1" ht="34" customHeight="1" thickBot="1" x14ac:dyDescent="0.25">
      <c r="A973" s="640"/>
      <c r="B973" s="754"/>
      <c r="C973" s="762"/>
      <c r="D973" s="76" t="s">
        <v>79</v>
      </c>
      <c r="E973" s="635"/>
      <c r="F973" s="638"/>
      <c r="G973" s="148">
        <f t="shared" si="261"/>
        <v>0</v>
      </c>
      <c r="H973" s="155">
        <f t="shared" si="230"/>
        <v>0</v>
      </c>
      <c r="I973" s="156"/>
      <c r="J973" s="156"/>
      <c r="K973" s="156"/>
      <c r="L973" s="157"/>
      <c r="M973" s="85">
        <f t="shared" si="262"/>
        <v>0</v>
      </c>
      <c r="N973" s="86"/>
      <c r="O973" s="86"/>
      <c r="P973" s="86"/>
      <c r="Q973" s="86"/>
      <c r="R973" s="125"/>
      <c r="S973" s="130"/>
      <c r="T973" s="87"/>
      <c r="U973" s="87"/>
      <c r="V973" s="87"/>
      <c r="W973" s="87"/>
      <c r="X973" s="126"/>
      <c r="Y973" s="129"/>
      <c r="Z973" s="124"/>
      <c r="AA973" s="136"/>
      <c r="AB973" s="54"/>
      <c r="AC973" s="54"/>
      <c r="AD973" s="54"/>
      <c r="AE973" s="54"/>
      <c r="AF973" s="55"/>
      <c r="AG973" s="139"/>
      <c r="AH973" s="140"/>
      <c r="AI973" s="137"/>
      <c r="AJ973" s="117">
        <f t="shared" si="264"/>
        <v>0</v>
      </c>
      <c r="AK973" s="137" t="s">
        <v>74</v>
      </c>
      <c r="AL973" s="90" t="s">
        <v>74</v>
      </c>
      <c r="AM973" s="138" t="s">
        <v>74</v>
      </c>
      <c r="AN973" s="137" t="s">
        <v>74</v>
      </c>
      <c r="AO973" s="90" t="s">
        <v>76</v>
      </c>
      <c r="AP973" s="138" t="s">
        <v>76</v>
      </c>
      <c r="AQ973" s="89"/>
      <c r="AR973" s="90"/>
      <c r="AS973" s="90"/>
      <c r="AT973" s="90"/>
      <c r="AU973" s="91"/>
      <c r="AV973" s="92">
        <f t="shared" si="232"/>
        <v>0</v>
      </c>
      <c r="AW973" s="87"/>
      <c r="AX973" s="87"/>
      <c r="AY973" s="87"/>
      <c r="AZ973" s="87"/>
      <c r="BA973" s="87"/>
      <c r="BB973" s="87"/>
      <c r="BC973" s="87"/>
      <c r="BD973" s="87"/>
      <c r="BE973" s="88"/>
    </row>
    <row r="974" spans="1:57" s="414" customFormat="1" ht="34" customHeight="1" x14ac:dyDescent="0.2">
      <c r="A974" s="640"/>
      <c r="B974" s="752" t="s">
        <v>447</v>
      </c>
      <c r="C974" s="758" t="s">
        <v>421</v>
      </c>
      <c r="D974" s="72" t="s">
        <v>73</v>
      </c>
      <c r="E974" s="633">
        <v>30</v>
      </c>
      <c r="F974" s="636">
        <f t="shared" ref="F974" si="265">E974-SUM(M974:M978)</f>
        <v>14</v>
      </c>
      <c r="G974" s="146">
        <f t="shared" si="261"/>
        <v>0</v>
      </c>
      <c r="H974" s="151">
        <f t="shared" si="230"/>
        <v>0</v>
      </c>
      <c r="I974" s="152"/>
      <c r="J974" s="152"/>
      <c r="K974" s="152"/>
      <c r="L974" s="66"/>
      <c r="M974" s="149">
        <f t="shared" si="262"/>
        <v>0</v>
      </c>
      <c r="N974" s="121"/>
      <c r="O974" s="121"/>
      <c r="P974" s="121"/>
      <c r="Q974" s="121"/>
      <c r="R974" s="122"/>
      <c r="S974" s="128"/>
      <c r="T974" s="121"/>
      <c r="U974" s="121"/>
      <c r="V974" s="77"/>
      <c r="W974" s="121"/>
      <c r="X974" s="122"/>
      <c r="Y974" s="128"/>
      <c r="Z974" s="122"/>
      <c r="AA974" s="70"/>
      <c r="AB974" s="77"/>
      <c r="AC974" s="77"/>
      <c r="AD974" s="77"/>
      <c r="AE974" s="77"/>
      <c r="AF974" s="71"/>
      <c r="AG974" s="70"/>
      <c r="AH974" s="71"/>
      <c r="AI974" s="70"/>
      <c r="AJ974" s="115">
        <f t="shared" ref="AJ974:AJ975" si="266">SUM(AN974:AP974)</f>
        <v>0</v>
      </c>
      <c r="AK974" s="70" t="s">
        <v>74</v>
      </c>
      <c r="AL974" s="77" t="s">
        <v>74</v>
      </c>
      <c r="AM974" s="71" t="s">
        <v>74</v>
      </c>
      <c r="AN974" s="70"/>
      <c r="AO974" s="77"/>
      <c r="AP974" s="71"/>
      <c r="AQ974" s="67" t="s">
        <v>74</v>
      </c>
      <c r="AR974" s="68" t="s">
        <v>74</v>
      </c>
      <c r="AS974" s="68" t="s">
        <v>74</v>
      </c>
      <c r="AT974" s="68" t="s">
        <v>74</v>
      </c>
      <c r="AU974" s="69" t="s">
        <v>74</v>
      </c>
      <c r="AV974" s="103">
        <f t="shared" si="232"/>
        <v>0</v>
      </c>
      <c r="AW974" s="93"/>
      <c r="AX974" s="93"/>
      <c r="AY974" s="93"/>
      <c r="AZ974" s="93"/>
      <c r="BA974" s="93"/>
      <c r="BB974" s="93"/>
      <c r="BC974" s="93"/>
      <c r="BD974" s="93"/>
      <c r="BE974" s="78"/>
    </row>
    <row r="975" spans="1:57" s="414" customFormat="1" ht="34" customHeight="1" x14ac:dyDescent="0.2">
      <c r="A975" s="640"/>
      <c r="B975" s="753"/>
      <c r="C975" s="759"/>
      <c r="D975" s="73" t="s">
        <v>75</v>
      </c>
      <c r="E975" s="634"/>
      <c r="F975" s="637"/>
      <c r="G975" s="147">
        <f t="shared" si="261"/>
        <v>0</v>
      </c>
      <c r="H975" s="153">
        <f t="shared" si="230"/>
        <v>0</v>
      </c>
      <c r="I975" s="150"/>
      <c r="J975" s="150"/>
      <c r="K975" s="150"/>
      <c r="L975" s="154"/>
      <c r="M975" s="79">
        <f t="shared" si="262"/>
        <v>0</v>
      </c>
      <c r="N975" s="80"/>
      <c r="O975" s="80"/>
      <c r="P975" s="80"/>
      <c r="Q975" s="80"/>
      <c r="R975" s="124"/>
      <c r="S975" s="129"/>
      <c r="T975" s="54"/>
      <c r="U975" s="54"/>
      <c r="V975" s="80"/>
      <c r="W975" s="80"/>
      <c r="X975" s="124"/>
      <c r="Y975" s="131"/>
      <c r="Z975" s="127"/>
      <c r="AA975" s="134"/>
      <c r="AB975" s="56"/>
      <c r="AC975" s="56"/>
      <c r="AD975" s="56"/>
      <c r="AE975" s="56"/>
      <c r="AF975" s="135"/>
      <c r="AG975" s="136"/>
      <c r="AH975" s="55"/>
      <c r="AI975" s="136"/>
      <c r="AJ975" s="116">
        <f t="shared" si="266"/>
        <v>0</v>
      </c>
      <c r="AK975" s="136" t="s">
        <v>76</v>
      </c>
      <c r="AL975" s="54" t="s">
        <v>76</v>
      </c>
      <c r="AM975" s="55" t="s">
        <v>76</v>
      </c>
      <c r="AN975" s="136"/>
      <c r="AO975" s="54"/>
      <c r="AP975" s="55"/>
      <c r="AQ975" s="82" t="s">
        <v>74</v>
      </c>
      <c r="AR975" s="54" t="s">
        <v>74</v>
      </c>
      <c r="AS975" s="54" t="s">
        <v>74</v>
      </c>
      <c r="AT975" s="54" t="s">
        <v>74</v>
      </c>
      <c r="AU975" s="58" t="s">
        <v>74</v>
      </c>
      <c r="AV975" s="83">
        <f t="shared" si="232"/>
        <v>0</v>
      </c>
      <c r="AW975" s="80"/>
      <c r="AX975" s="80"/>
      <c r="AY975" s="80"/>
      <c r="AZ975" s="80"/>
      <c r="BA975" s="80"/>
      <c r="BB975" s="80"/>
      <c r="BC975" s="80"/>
      <c r="BD975" s="80"/>
      <c r="BE975" s="81"/>
    </row>
    <row r="976" spans="1:57" s="414" customFormat="1" ht="34" customHeight="1" x14ac:dyDescent="0.2">
      <c r="A976" s="640"/>
      <c r="B976" s="753"/>
      <c r="C976" s="759"/>
      <c r="D976" s="73" t="s">
        <v>77</v>
      </c>
      <c r="E976" s="634"/>
      <c r="F976" s="637"/>
      <c r="G976" s="147">
        <f t="shared" si="261"/>
        <v>0</v>
      </c>
      <c r="H976" s="153">
        <f t="shared" si="230"/>
        <v>0</v>
      </c>
      <c r="I976" s="150"/>
      <c r="J976" s="150"/>
      <c r="K976" s="150"/>
      <c r="L976" s="154"/>
      <c r="M976" s="79">
        <f t="shared" si="262"/>
        <v>0</v>
      </c>
      <c r="N976" s="80"/>
      <c r="O976" s="80"/>
      <c r="P976" s="80"/>
      <c r="Q976" s="84"/>
      <c r="R976" s="124"/>
      <c r="S976" s="129"/>
      <c r="T976" s="80"/>
      <c r="U976" s="80"/>
      <c r="V976" s="80"/>
      <c r="W976" s="80"/>
      <c r="X976" s="124"/>
      <c r="Y976" s="131"/>
      <c r="Z976" s="127"/>
      <c r="AA976" s="134"/>
      <c r="AB976" s="56"/>
      <c r="AC976" s="56"/>
      <c r="AD976" s="56"/>
      <c r="AE976" s="56"/>
      <c r="AF976" s="135"/>
      <c r="AG976" s="136"/>
      <c r="AH976" s="55"/>
      <c r="AI976" s="136"/>
      <c r="AJ976" s="116">
        <f t="shared" ref="AJ976" si="267">SUM(AK976:AM976)</f>
        <v>0</v>
      </c>
      <c r="AK976" s="136"/>
      <c r="AL976" s="54"/>
      <c r="AM976" s="55"/>
      <c r="AN976" s="136" t="s">
        <v>74</v>
      </c>
      <c r="AO976" s="54" t="s">
        <v>74</v>
      </c>
      <c r="AP976" s="55" t="s">
        <v>74</v>
      </c>
      <c r="AQ976" s="82" t="s">
        <v>74</v>
      </c>
      <c r="AR976" s="54" t="s">
        <v>74</v>
      </c>
      <c r="AS976" s="54" t="s">
        <v>74</v>
      </c>
      <c r="AT976" s="54" t="s">
        <v>74</v>
      </c>
      <c r="AU976" s="58" t="s">
        <v>74</v>
      </c>
      <c r="AV976" s="83">
        <f t="shared" si="232"/>
        <v>0</v>
      </c>
      <c r="AW976" s="80"/>
      <c r="AX976" s="80"/>
      <c r="AY976" s="80"/>
      <c r="AZ976" s="80"/>
      <c r="BA976" s="80"/>
      <c r="BB976" s="80"/>
      <c r="BC976" s="80"/>
      <c r="BD976" s="80"/>
      <c r="BE976" s="81"/>
    </row>
    <row r="977" spans="1:57" s="414" customFormat="1" ht="34" customHeight="1" x14ac:dyDescent="0.2">
      <c r="A977" s="640"/>
      <c r="B977" s="753"/>
      <c r="C977" s="759"/>
      <c r="D977" s="73" t="s">
        <v>78</v>
      </c>
      <c r="E977" s="634"/>
      <c r="F977" s="637"/>
      <c r="G977" s="147">
        <f t="shared" si="261"/>
        <v>16</v>
      </c>
      <c r="H977" s="153">
        <f t="shared" si="230"/>
        <v>1</v>
      </c>
      <c r="I977" s="150"/>
      <c r="J977" s="150"/>
      <c r="K977" s="150">
        <v>1</v>
      </c>
      <c r="L977" s="154"/>
      <c r="M977" s="79">
        <f t="shared" si="262"/>
        <v>16</v>
      </c>
      <c r="N977" s="80"/>
      <c r="O977" s="80"/>
      <c r="P977" s="80"/>
      <c r="Q977" s="80"/>
      <c r="R977" s="124">
        <v>16</v>
      </c>
      <c r="S977" s="129"/>
      <c r="T977" s="80"/>
      <c r="U977" s="80"/>
      <c r="V977" s="80">
        <v>16</v>
      </c>
      <c r="W977" s="80"/>
      <c r="X977" s="124"/>
      <c r="Y977" s="131">
        <v>16</v>
      </c>
      <c r="Z977" s="127"/>
      <c r="AA977" s="134"/>
      <c r="AB977" s="56">
        <v>9</v>
      </c>
      <c r="AC977" s="56">
        <v>7</v>
      </c>
      <c r="AD977" s="56">
        <v>2</v>
      </c>
      <c r="AE977" s="56">
        <v>9</v>
      </c>
      <c r="AF977" s="135">
        <v>1</v>
      </c>
      <c r="AG977" s="136">
        <v>40</v>
      </c>
      <c r="AH977" s="55">
        <v>17</v>
      </c>
      <c r="AI977" s="136">
        <v>98</v>
      </c>
      <c r="AJ977" s="116">
        <f t="shared" ref="AJ977:AJ978" si="268">SUM(AQ977:AU977)</f>
        <v>16</v>
      </c>
      <c r="AK977" s="136" t="s">
        <v>76</v>
      </c>
      <c r="AL977" s="54" t="s">
        <v>76</v>
      </c>
      <c r="AM977" s="55" t="s">
        <v>76</v>
      </c>
      <c r="AN977" s="136" t="s">
        <v>74</v>
      </c>
      <c r="AO977" s="54" t="s">
        <v>74</v>
      </c>
      <c r="AP977" s="55" t="s">
        <v>74</v>
      </c>
      <c r="AQ977" s="142"/>
      <c r="AR977" s="62">
        <v>1</v>
      </c>
      <c r="AS977" s="62">
        <v>15</v>
      </c>
      <c r="AT977" s="62"/>
      <c r="AU977" s="64"/>
      <c r="AV977" s="83">
        <f t="shared" si="232"/>
        <v>0</v>
      </c>
      <c r="AW977" s="80"/>
      <c r="AX977" s="80"/>
      <c r="AY977" s="80"/>
      <c r="AZ977" s="80"/>
      <c r="BA977" s="80"/>
      <c r="BB977" s="80"/>
      <c r="BC977" s="80"/>
      <c r="BD977" s="80"/>
      <c r="BE977" s="81"/>
    </row>
    <row r="978" spans="1:57" s="414" customFormat="1" ht="34" customHeight="1" thickBot="1" x14ac:dyDescent="0.25">
      <c r="A978" s="640"/>
      <c r="B978" s="754"/>
      <c r="C978" s="760"/>
      <c r="D978" s="76" t="s">
        <v>79</v>
      </c>
      <c r="E978" s="635"/>
      <c r="F978" s="638"/>
      <c r="G978" s="148">
        <f t="shared" si="261"/>
        <v>0</v>
      </c>
      <c r="H978" s="155">
        <f t="shared" si="230"/>
        <v>0</v>
      </c>
      <c r="I978" s="156"/>
      <c r="J978" s="156"/>
      <c r="K978" s="156"/>
      <c r="L978" s="157"/>
      <c r="M978" s="85">
        <f t="shared" si="262"/>
        <v>0</v>
      </c>
      <c r="N978" s="86"/>
      <c r="O978" s="86"/>
      <c r="P978" s="86"/>
      <c r="Q978" s="86"/>
      <c r="R978" s="125"/>
      <c r="S978" s="130"/>
      <c r="T978" s="87"/>
      <c r="U978" s="87"/>
      <c r="V978" s="87"/>
      <c r="W978" s="87"/>
      <c r="X978" s="126"/>
      <c r="Y978" s="129"/>
      <c r="Z978" s="124"/>
      <c r="AA978" s="136"/>
      <c r="AB978" s="54"/>
      <c r="AC978" s="54"/>
      <c r="AD978" s="54"/>
      <c r="AE978" s="54"/>
      <c r="AF978" s="55"/>
      <c r="AG978" s="139"/>
      <c r="AH978" s="140"/>
      <c r="AI978" s="137"/>
      <c r="AJ978" s="117">
        <f t="shared" si="268"/>
        <v>0</v>
      </c>
      <c r="AK978" s="137" t="s">
        <v>74</v>
      </c>
      <c r="AL978" s="90" t="s">
        <v>74</v>
      </c>
      <c r="AM978" s="138" t="s">
        <v>74</v>
      </c>
      <c r="AN978" s="137" t="s">
        <v>74</v>
      </c>
      <c r="AO978" s="90" t="s">
        <v>76</v>
      </c>
      <c r="AP978" s="138" t="s">
        <v>76</v>
      </c>
      <c r="AQ978" s="89"/>
      <c r="AR978" s="90"/>
      <c r="AS978" s="90"/>
      <c r="AT978" s="90"/>
      <c r="AU978" s="91"/>
      <c r="AV978" s="92">
        <f t="shared" si="232"/>
        <v>0</v>
      </c>
      <c r="AW978" s="87"/>
      <c r="AX978" s="87"/>
      <c r="AY978" s="87"/>
      <c r="AZ978" s="87"/>
      <c r="BA978" s="87"/>
      <c r="BB978" s="87"/>
      <c r="BC978" s="87"/>
      <c r="BD978" s="87"/>
      <c r="BE978" s="88"/>
    </row>
    <row r="979" spans="1:57" s="414" customFormat="1" ht="34" customHeight="1" x14ac:dyDescent="0.2">
      <c r="A979" s="640"/>
      <c r="B979" s="752" t="s">
        <v>448</v>
      </c>
      <c r="C979" s="761" t="s">
        <v>422</v>
      </c>
      <c r="D979" s="72" t="s">
        <v>73</v>
      </c>
      <c r="E979" s="633">
        <v>20</v>
      </c>
      <c r="F979" s="636">
        <f t="shared" ref="F979" si="269">E979-SUM(M979:M983)</f>
        <v>14</v>
      </c>
      <c r="G979" s="146">
        <f t="shared" si="261"/>
        <v>0</v>
      </c>
      <c r="H979" s="151">
        <f t="shared" si="230"/>
        <v>0</v>
      </c>
      <c r="I979" s="152"/>
      <c r="J979" s="152"/>
      <c r="K979" s="152"/>
      <c r="L979" s="66"/>
      <c r="M979" s="149">
        <f t="shared" si="262"/>
        <v>0</v>
      </c>
      <c r="N979" s="121"/>
      <c r="O979" s="121"/>
      <c r="P979" s="121"/>
      <c r="Q979" s="121"/>
      <c r="R979" s="122"/>
      <c r="S979" s="128"/>
      <c r="T979" s="121"/>
      <c r="U979" s="121"/>
      <c r="V979" s="77"/>
      <c r="W979" s="121"/>
      <c r="X979" s="122"/>
      <c r="Y979" s="128"/>
      <c r="Z979" s="122"/>
      <c r="AA979" s="70"/>
      <c r="AB979" s="77"/>
      <c r="AC979" s="77"/>
      <c r="AD979" s="77"/>
      <c r="AE979" s="77"/>
      <c r="AF979" s="71"/>
      <c r="AG979" s="70"/>
      <c r="AH979" s="71"/>
      <c r="AI979" s="70"/>
      <c r="AJ979" s="115">
        <f t="shared" ref="AJ979:AJ980" si="270">SUM(AN979:AP979)</f>
        <v>0</v>
      </c>
      <c r="AK979" s="70" t="s">
        <v>74</v>
      </c>
      <c r="AL979" s="77" t="s">
        <v>74</v>
      </c>
      <c r="AM979" s="71" t="s">
        <v>74</v>
      </c>
      <c r="AN979" s="70"/>
      <c r="AO979" s="77"/>
      <c r="AP979" s="71"/>
      <c r="AQ979" s="67" t="s">
        <v>74</v>
      </c>
      <c r="AR979" s="68" t="s">
        <v>74</v>
      </c>
      <c r="AS979" s="68" t="s">
        <v>74</v>
      </c>
      <c r="AT979" s="68" t="s">
        <v>74</v>
      </c>
      <c r="AU979" s="69" t="s">
        <v>74</v>
      </c>
      <c r="AV979" s="103">
        <f t="shared" si="232"/>
        <v>0</v>
      </c>
      <c r="AW979" s="93"/>
      <c r="AX979" s="93"/>
      <c r="AY979" s="93"/>
      <c r="AZ979" s="93"/>
      <c r="BA979" s="93"/>
      <c r="BB979" s="93"/>
      <c r="BC979" s="93"/>
      <c r="BD979" s="93"/>
      <c r="BE979" s="78"/>
    </row>
    <row r="980" spans="1:57" s="414" customFormat="1" ht="34" customHeight="1" x14ac:dyDescent="0.2">
      <c r="A980" s="640"/>
      <c r="B980" s="753"/>
      <c r="C980" s="759"/>
      <c r="D980" s="73" t="s">
        <v>75</v>
      </c>
      <c r="E980" s="634"/>
      <c r="F980" s="637"/>
      <c r="G980" s="147">
        <f t="shared" si="261"/>
        <v>0</v>
      </c>
      <c r="H980" s="153">
        <f t="shared" si="230"/>
        <v>0</v>
      </c>
      <c r="I980" s="150"/>
      <c r="J980" s="150"/>
      <c r="K980" s="150"/>
      <c r="L980" s="154"/>
      <c r="M980" s="79">
        <f t="shared" si="262"/>
        <v>0</v>
      </c>
      <c r="N980" s="80"/>
      <c r="O980" s="80"/>
      <c r="P980" s="80"/>
      <c r="Q980" s="80"/>
      <c r="R980" s="124"/>
      <c r="S980" s="129"/>
      <c r="T980" s="54"/>
      <c r="U980" s="54"/>
      <c r="V980" s="80"/>
      <c r="W980" s="80"/>
      <c r="X980" s="124"/>
      <c r="Y980" s="131"/>
      <c r="Z980" s="127"/>
      <c r="AA980" s="134"/>
      <c r="AB980" s="56"/>
      <c r="AC980" s="56"/>
      <c r="AD980" s="56"/>
      <c r="AE980" s="56"/>
      <c r="AF980" s="135"/>
      <c r="AG980" s="136"/>
      <c r="AH980" s="55"/>
      <c r="AI980" s="136"/>
      <c r="AJ980" s="116">
        <f t="shared" si="270"/>
        <v>0</v>
      </c>
      <c r="AK980" s="136" t="s">
        <v>76</v>
      </c>
      <c r="AL980" s="54" t="s">
        <v>76</v>
      </c>
      <c r="AM980" s="55" t="s">
        <v>76</v>
      </c>
      <c r="AN980" s="136"/>
      <c r="AO980" s="54"/>
      <c r="AP980" s="55"/>
      <c r="AQ980" s="82" t="s">
        <v>74</v>
      </c>
      <c r="AR980" s="54" t="s">
        <v>74</v>
      </c>
      <c r="AS980" s="54" t="s">
        <v>74</v>
      </c>
      <c r="AT980" s="54" t="s">
        <v>74</v>
      </c>
      <c r="AU980" s="58" t="s">
        <v>74</v>
      </c>
      <c r="AV980" s="83">
        <f t="shared" si="232"/>
        <v>0</v>
      </c>
      <c r="AW980" s="80"/>
      <c r="AX980" s="80"/>
      <c r="AY980" s="80"/>
      <c r="AZ980" s="80"/>
      <c r="BA980" s="80"/>
      <c r="BB980" s="80"/>
      <c r="BC980" s="80"/>
      <c r="BD980" s="80"/>
      <c r="BE980" s="81"/>
    </row>
    <row r="981" spans="1:57" s="414" customFormat="1" ht="34" customHeight="1" x14ac:dyDescent="0.2">
      <c r="A981" s="640"/>
      <c r="B981" s="753"/>
      <c r="C981" s="759"/>
      <c r="D981" s="73" t="s">
        <v>77</v>
      </c>
      <c r="E981" s="634"/>
      <c r="F981" s="637"/>
      <c r="G981" s="147">
        <f t="shared" si="261"/>
        <v>0</v>
      </c>
      <c r="H981" s="153">
        <f t="shared" si="230"/>
        <v>0</v>
      </c>
      <c r="I981" s="150"/>
      <c r="J981" s="150"/>
      <c r="K981" s="150"/>
      <c r="L981" s="154"/>
      <c r="M981" s="79">
        <f t="shared" si="262"/>
        <v>0</v>
      </c>
      <c r="N981" s="80"/>
      <c r="O981" s="80"/>
      <c r="P981" s="80"/>
      <c r="Q981" s="84"/>
      <c r="R981" s="124"/>
      <c r="S981" s="129"/>
      <c r="T981" s="80"/>
      <c r="U981" s="80"/>
      <c r="V981" s="80"/>
      <c r="W981" s="80"/>
      <c r="X981" s="124"/>
      <c r="Y981" s="131"/>
      <c r="Z981" s="127"/>
      <c r="AA981" s="134"/>
      <c r="AB981" s="56"/>
      <c r="AC981" s="56"/>
      <c r="AD981" s="56"/>
      <c r="AE981" s="56"/>
      <c r="AF981" s="135"/>
      <c r="AG981" s="136"/>
      <c r="AH981" s="55"/>
      <c r="AI981" s="136"/>
      <c r="AJ981" s="116">
        <f t="shared" ref="AJ981" si="271">SUM(AK981:AM981)</f>
        <v>0</v>
      </c>
      <c r="AK981" s="136"/>
      <c r="AL981" s="54"/>
      <c r="AM981" s="55"/>
      <c r="AN981" s="136" t="s">
        <v>74</v>
      </c>
      <c r="AO981" s="54" t="s">
        <v>74</v>
      </c>
      <c r="AP981" s="55" t="s">
        <v>74</v>
      </c>
      <c r="AQ981" s="82" t="s">
        <v>74</v>
      </c>
      <c r="AR981" s="54" t="s">
        <v>74</v>
      </c>
      <c r="AS981" s="54" t="s">
        <v>74</v>
      </c>
      <c r="AT981" s="54" t="s">
        <v>74</v>
      </c>
      <c r="AU981" s="58" t="s">
        <v>74</v>
      </c>
      <c r="AV981" s="83">
        <f t="shared" si="232"/>
        <v>0</v>
      </c>
      <c r="AW981" s="80"/>
      <c r="AX981" s="80"/>
      <c r="AY981" s="80"/>
      <c r="AZ981" s="80"/>
      <c r="BA981" s="80"/>
      <c r="BB981" s="80"/>
      <c r="BC981" s="80"/>
      <c r="BD981" s="80"/>
      <c r="BE981" s="81"/>
    </row>
    <row r="982" spans="1:57" s="414" customFormat="1" ht="34" customHeight="1" x14ac:dyDescent="0.2">
      <c r="A982" s="640"/>
      <c r="B982" s="753"/>
      <c r="C982" s="759"/>
      <c r="D982" s="73" t="s">
        <v>78</v>
      </c>
      <c r="E982" s="634"/>
      <c r="F982" s="637"/>
      <c r="G982" s="147">
        <f t="shared" si="261"/>
        <v>6</v>
      </c>
      <c r="H982" s="153">
        <f t="shared" si="230"/>
        <v>0</v>
      </c>
      <c r="I982" s="150"/>
      <c r="J982" s="150"/>
      <c r="K982" s="150"/>
      <c r="L982" s="154"/>
      <c r="M982" s="79">
        <f t="shared" si="262"/>
        <v>6</v>
      </c>
      <c r="N982" s="80"/>
      <c r="O982" s="80"/>
      <c r="P982" s="80"/>
      <c r="Q982" s="80"/>
      <c r="R982" s="124">
        <v>6</v>
      </c>
      <c r="S982" s="129"/>
      <c r="T982" s="80">
        <v>6</v>
      </c>
      <c r="U982" s="80"/>
      <c r="V982" s="80"/>
      <c r="W982" s="80"/>
      <c r="X982" s="124"/>
      <c r="Y982" s="131">
        <v>6</v>
      </c>
      <c r="Z982" s="127"/>
      <c r="AA982" s="134"/>
      <c r="AB982" s="56">
        <v>3</v>
      </c>
      <c r="AC982" s="56">
        <v>3</v>
      </c>
      <c r="AD982" s="56"/>
      <c r="AE982" s="56">
        <v>6</v>
      </c>
      <c r="AF982" s="135"/>
      <c r="AG982" s="136">
        <v>45</v>
      </c>
      <c r="AH982" s="55">
        <v>22</v>
      </c>
      <c r="AI982" s="136">
        <v>112</v>
      </c>
      <c r="AJ982" s="116">
        <f t="shared" ref="AJ982:AJ983" si="272">SUM(AQ982:AU982)</f>
        <v>6</v>
      </c>
      <c r="AK982" s="136" t="s">
        <v>76</v>
      </c>
      <c r="AL982" s="54" t="s">
        <v>76</v>
      </c>
      <c r="AM982" s="55" t="s">
        <v>76</v>
      </c>
      <c r="AN982" s="136" t="s">
        <v>74</v>
      </c>
      <c r="AO982" s="54" t="s">
        <v>74</v>
      </c>
      <c r="AP982" s="55" t="s">
        <v>74</v>
      </c>
      <c r="AQ982" s="142"/>
      <c r="AR982" s="62"/>
      <c r="AS982" s="62">
        <v>3</v>
      </c>
      <c r="AT982" s="62">
        <v>3</v>
      </c>
      <c r="AU982" s="64"/>
      <c r="AV982" s="83">
        <f t="shared" si="232"/>
        <v>0</v>
      </c>
      <c r="AW982" s="80"/>
      <c r="AX982" s="80"/>
      <c r="AY982" s="80"/>
      <c r="AZ982" s="80"/>
      <c r="BA982" s="80"/>
      <c r="BB982" s="80"/>
      <c r="BC982" s="80"/>
      <c r="BD982" s="80"/>
      <c r="BE982" s="81"/>
    </row>
    <row r="983" spans="1:57" s="414" customFormat="1" ht="34" customHeight="1" thickBot="1" x14ac:dyDescent="0.25">
      <c r="A983" s="640"/>
      <c r="B983" s="754"/>
      <c r="C983" s="762"/>
      <c r="D983" s="76" t="s">
        <v>79</v>
      </c>
      <c r="E983" s="635"/>
      <c r="F983" s="638"/>
      <c r="G983" s="148">
        <f t="shared" si="261"/>
        <v>0</v>
      </c>
      <c r="H983" s="155">
        <f t="shared" si="230"/>
        <v>0</v>
      </c>
      <c r="I983" s="156"/>
      <c r="J983" s="156"/>
      <c r="K983" s="156"/>
      <c r="L983" s="157"/>
      <c r="M983" s="85">
        <f t="shared" si="262"/>
        <v>0</v>
      </c>
      <c r="N983" s="86"/>
      <c r="O983" s="86"/>
      <c r="P983" s="86"/>
      <c r="Q983" s="86"/>
      <c r="R983" s="125"/>
      <c r="S983" s="130"/>
      <c r="T983" s="87"/>
      <c r="U983" s="87"/>
      <c r="V983" s="87"/>
      <c r="W983" s="87"/>
      <c r="X983" s="126"/>
      <c r="Y983" s="129"/>
      <c r="Z983" s="124"/>
      <c r="AA983" s="136"/>
      <c r="AB983" s="54"/>
      <c r="AC983" s="54"/>
      <c r="AD983" s="54"/>
      <c r="AE983" s="54"/>
      <c r="AF983" s="55"/>
      <c r="AG983" s="139"/>
      <c r="AH983" s="140"/>
      <c r="AI983" s="137"/>
      <c r="AJ983" s="117">
        <f t="shared" si="272"/>
        <v>0</v>
      </c>
      <c r="AK983" s="137" t="s">
        <v>74</v>
      </c>
      <c r="AL983" s="90" t="s">
        <v>74</v>
      </c>
      <c r="AM983" s="138" t="s">
        <v>74</v>
      </c>
      <c r="AN983" s="137" t="s">
        <v>74</v>
      </c>
      <c r="AO983" s="90" t="s">
        <v>76</v>
      </c>
      <c r="AP983" s="138" t="s">
        <v>76</v>
      </c>
      <c r="AQ983" s="89"/>
      <c r="AR983" s="90"/>
      <c r="AS983" s="90"/>
      <c r="AT983" s="90"/>
      <c r="AU983" s="91"/>
      <c r="AV983" s="92">
        <f t="shared" si="232"/>
        <v>0</v>
      </c>
      <c r="AW983" s="87"/>
      <c r="AX983" s="87"/>
      <c r="AY983" s="87"/>
      <c r="AZ983" s="87"/>
      <c r="BA983" s="87"/>
      <c r="BB983" s="87"/>
      <c r="BC983" s="87"/>
      <c r="BD983" s="87"/>
      <c r="BE983" s="88"/>
    </row>
    <row r="984" spans="1:57" s="414" customFormat="1" ht="34" customHeight="1" x14ac:dyDescent="0.2">
      <c r="A984" s="640"/>
      <c r="B984" s="752" t="s">
        <v>449</v>
      </c>
      <c r="C984" s="758" t="s">
        <v>423</v>
      </c>
      <c r="D984" s="72" t="s">
        <v>73</v>
      </c>
      <c r="E984" s="633">
        <v>30</v>
      </c>
      <c r="F984" s="636">
        <f t="shared" ref="F984" si="273">E984-SUM(M984:M988)</f>
        <v>7</v>
      </c>
      <c r="G984" s="146">
        <f t="shared" si="261"/>
        <v>0</v>
      </c>
      <c r="H984" s="151">
        <f t="shared" si="230"/>
        <v>0</v>
      </c>
      <c r="I984" s="152"/>
      <c r="J984" s="152"/>
      <c r="K984" s="152"/>
      <c r="L984" s="66"/>
      <c r="M984" s="149">
        <f t="shared" si="262"/>
        <v>0</v>
      </c>
      <c r="N984" s="121"/>
      <c r="O984" s="121"/>
      <c r="P984" s="121"/>
      <c r="Q984" s="121"/>
      <c r="R984" s="122"/>
      <c r="S984" s="128"/>
      <c r="T984" s="121"/>
      <c r="U984" s="121"/>
      <c r="V984" s="77"/>
      <c r="W984" s="121"/>
      <c r="X984" s="122"/>
      <c r="Y984" s="128"/>
      <c r="Z984" s="122"/>
      <c r="AA984" s="70"/>
      <c r="AB984" s="77"/>
      <c r="AC984" s="77"/>
      <c r="AD984" s="77"/>
      <c r="AE984" s="77"/>
      <c r="AF984" s="71"/>
      <c r="AG984" s="70"/>
      <c r="AH984" s="71"/>
      <c r="AI984" s="70"/>
      <c r="AJ984" s="115">
        <f t="shared" ref="AJ984:AJ985" si="274">SUM(AN984:AP984)</f>
        <v>0</v>
      </c>
      <c r="AK984" s="70" t="s">
        <v>74</v>
      </c>
      <c r="AL984" s="77" t="s">
        <v>74</v>
      </c>
      <c r="AM984" s="71" t="s">
        <v>74</v>
      </c>
      <c r="AN984" s="70"/>
      <c r="AO984" s="77"/>
      <c r="AP984" s="71"/>
      <c r="AQ984" s="67" t="s">
        <v>74</v>
      </c>
      <c r="AR984" s="68" t="s">
        <v>74</v>
      </c>
      <c r="AS984" s="68" t="s">
        <v>74</v>
      </c>
      <c r="AT984" s="68" t="s">
        <v>74</v>
      </c>
      <c r="AU984" s="69" t="s">
        <v>74</v>
      </c>
      <c r="AV984" s="103">
        <f t="shared" si="232"/>
        <v>0</v>
      </c>
      <c r="AW984" s="93"/>
      <c r="AX984" s="93"/>
      <c r="AY984" s="93"/>
      <c r="AZ984" s="93"/>
      <c r="BA984" s="93"/>
      <c r="BB984" s="93"/>
      <c r="BC984" s="93"/>
      <c r="BD984" s="93"/>
      <c r="BE984" s="78"/>
    </row>
    <row r="985" spans="1:57" s="414" customFormat="1" ht="34" customHeight="1" x14ac:dyDescent="0.2">
      <c r="A985" s="640"/>
      <c r="B985" s="753"/>
      <c r="C985" s="759"/>
      <c r="D985" s="73" t="s">
        <v>75</v>
      </c>
      <c r="E985" s="634"/>
      <c r="F985" s="637"/>
      <c r="G985" s="147">
        <f t="shared" si="261"/>
        <v>0</v>
      </c>
      <c r="H985" s="153">
        <f t="shared" si="230"/>
        <v>0</v>
      </c>
      <c r="I985" s="150"/>
      <c r="J985" s="150"/>
      <c r="K985" s="150"/>
      <c r="L985" s="154"/>
      <c r="M985" s="79">
        <f t="shared" si="262"/>
        <v>0</v>
      </c>
      <c r="N985" s="80"/>
      <c r="O985" s="80"/>
      <c r="P985" s="80"/>
      <c r="Q985" s="80"/>
      <c r="R985" s="124"/>
      <c r="S985" s="129"/>
      <c r="T985" s="54"/>
      <c r="U985" s="54"/>
      <c r="V985" s="80"/>
      <c r="W985" s="80"/>
      <c r="X985" s="124"/>
      <c r="Y985" s="131"/>
      <c r="Z985" s="127"/>
      <c r="AA985" s="134"/>
      <c r="AB985" s="56"/>
      <c r="AC985" s="56"/>
      <c r="AD985" s="56"/>
      <c r="AE985" s="56"/>
      <c r="AF985" s="135"/>
      <c r="AG985" s="136"/>
      <c r="AH985" s="55"/>
      <c r="AI985" s="136"/>
      <c r="AJ985" s="116">
        <f t="shared" si="274"/>
        <v>0</v>
      </c>
      <c r="AK985" s="136" t="s">
        <v>76</v>
      </c>
      <c r="AL985" s="54" t="s">
        <v>76</v>
      </c>
      <c r="AM985" s="55" t="s">
        <v>76</v>
      </c>
      <c r="AN985" s="136"/>
      <c r="AO985" s="54"/>
      <c r="AP985" s="55"/>
      <c r="AQ985" s="82" t="s">
        <v>74</v>
      </c>
      <c r="AR985" s="54" t="s">
        <v>74</v>
      </c>
      <c r="AS985" s="54" t="s">
        <v>74</v>
      </c>
      <c r="AT985" s="54" t="s">
        <v>74</v>
      </c>
      <c r="AU985" s="58" t="s">
        <v>74</v>
      </c>
      <c r="AV985" s="83">
        <f t="shared" si="232"/>
        <v>0</v>
      </c>
      <c r="AW985" s="80"/>
      <c r="AX985" s="80"/>
      <c r="AY985" s="80"/>
      <c r="AZ985" s="80"/>
      <c r="BA985" s="80"/>
      <c r="BB985" s="80"/>
      <c r="BC985" s="80"/>
      <c r="BD985" s="80"/>
      <c r="BE985" s="81"/>
    </row>
    <row r="986" spans="1:57" s="414" customFormat="1" ht="34" customHeight="1" x14ac:dyDescent="0.2">
      <c r="A986" s="640"/>
      <c r="B986" s="753"/>
      <c r="C986" s="759"/>
      <c r="D986" s="73" t="s">
        <v>77</v>
      </c>
      <c r="E986" s="634"/>
      <c r="F986" s="637"/>
      <c r="G986" s="147">
        <f t="shared" si="261"/>
        <v>0</v>
      </c>
      <c r="H986" s="153">
        <f t="shared" si="230"/>
        <v>0</v>
      </c>
      <c r="I986" s="150"/>
      <c r="J986" s="150"/>
      <c r="K986" s="150"/>
      <c r="L986" s="154"/>
      <c r="M986" s="79">
        <f t="shared" si="262"/>
        <v>0</v>
      </c>
      <c r="N986" s="80"/>
      <c r="O986" s="80"/>
      <c r="P986" s="80"/>
      <c r="Q986" s="84"/>
      <c r="R986" s="124"/>
      <c r="S986" s="129"/>
      <c r="T986" s="80"/>
      <c r="U986" s="80"/>
      <c r="V986" s="80"/>
      <c r="W986" s="80"/>
      <c r="X986" s="124"/>
      <c r="Y986" s="131"/>
      <c r="Z986" s="127"/>
      <c r="AA986" s="134"/>
      <c r="AB986" s="56"/>
      <c r="AC986" s="56"/>
      <c r="AD986" s="56"/>
      <c r="AE986" s="56"/>
      <c r="AF986" s="135"/>
      <c r="AG986" s="136"/>
      <c r="AH986" s="55"/>
      <c r="AI986" s="136"/>
      <c r="AJ986" s="116">
        <f t="shared" ref="AJ986" si="275">SUM(AK986:AM986)</f>
        <v>0</v>
      </c>
      <c r="AK986" s="136"/>
      <c r="AL986" s="54"/>
      <c r="AM986" s="55"/>
      <c r="AN986" s="136" t="s">
        <v>74</v>
      </c>
      <c r="AO986" s="54" t="s">
        <v>74</v>
      </c>
      <c r="AP986" s="55" t="s">
        <v>74</v>
      </c>
      <c r="AQ986" s="82" t="s">
        <v>74</v>
      </c>
      <c r="AR986" s="54" t="s">
        <v>74</v>
      </c>
      <c r="AS986" s="54" t="s">
        <v>74</v>
      </c>
      <c r="AT986" s="54" t="s">
        <v>74</v>
      </c>
      <c r="AU986" s="58" t="s">
        <v>74</v>
      </c>
      <c r="AV986" s="83">
        <f t="shared" si="232"/>
        <v>0</v>
      </c>
      <c r="AW986" s="80"/>
      <c r="AX986" s="80"/>
      <c r="AY986" s="80"/>
      <c r="AZ986" s="80"/>
      <c r="BA986" s="80"/>
      <c r="BB986" s="80"/>
      <c r="BC986" s="80"/>
      <c r="BD986" s="80"/>
      <c r="BE986" s="81"/>
    </row>
    <row r="987" spans="1:57" s="414" customFormat="1" ht="34" customHeight="1" x14ac:dyDescent="0.2">
      <c r="A987" s="640"/>
      <c r="B987" s="753"/>
      <c r="C987" s="759"/>
      <c r="D987" s="73" t="s">
        <v>78</v>
      </c>
      <c r="E987" s="634"/>
      <c r="F987" s="637"/>
      <c r="G987" s="147">
        <f t="shared" si="261"/>
        <v>23</v>
      </c>
      <c r="H987" s="153">
        <f t="shared" si="230"/>
        <v>3</v>
      </c>
      <c r="I987" s="150">
        <v>3</v>
      </c>
      <c r="J987" s="150"/>
      <c r="K987" s="150"/>
      <c r="L987" s="154"/>
      <c r="M987" s="79">
        <f t="shared" si="262"/>
        <v>23</v>
      </c>
      <c r="N987" s="80"/>
      <c r="O987" s="80"/>
      <c r="P987" s="80"/>
      <c r="Q987" s="80"/>
      <c r="R987" s="124">
        <v>23</v>
      </c>
      <c r="S987" s="129">
        <v>2</v>
      </c>
      <c r="T987" s="80"/>
      <c r="U987" s="80"/>
      <c r="V987" s="80">
        <v>21</v>
      </c>
      <c r="W987" s="80"/>
      <c r="X987" s="124"/>
      <c r="Y987" s="131">
        <v>22</v>
      </c>
      <c r="Z987" s="127">
        <v>1</v>
      </c>
      <c r="AA987" s="134"/>
      <c r="AB987" s="56">
        <v>4</v>
      </c>
      <c r="AC987" s="56"/>
      <c r="AD987" s="56"/>
      <c r="AE987" s="56">
        <v>12</v>
      </c>
      <c r="AF987" s="135">
        <v>2</v>
      </c>
      <c r="AG987" s="136">
        <v>41</v>
      </c>
      <c r="AH987" s="55">
        <v>22</v>
      </c>
      <c r="AI987" s="136">
        <v>90</v>
      </c>
      <c r="AJ987" s="116">
        <f t="shared" ref="AJ987:AJ988" si="276">SUM(AQ987:AU987)</f>
        <v>23</v>
      </c>
      <c r="AK987" s="136" t="s">
        <v>76</v>
      </c>
      <c r="AL987" s="54" t="s">
        <v>76</v>
      </c>
      <c r="AM987" s="55" t="s">
        <v>76</v>
      </c>
      <c r="AN987" s="136" t="s">
        <v>74</v>
      </c>
      <c r="AO987" s="54" t="s">
        <v>74</v>
      </c>
      <c r="AP987" s="55" t="s">
        <v>74</v>
      </c>
      <c r="AQ987" s="142">
        <v>2</v>
      </c>
      <c r="AR987" s="62">
        <v>5</v>
      </c>
      <c r="AS987" s="62">
        <v>15</v>
      </c>
      <c r="AT987" s="62">
        <v>1</v>
      </c>
      <c r="AU987" s="64"/>
      <c r="AV987" s="83">
        <f t="shared" si="232"/>
        <v>0</v>
      </c>
      <c r="AW987" s="80"/>
      <c r="AX987" s="80"/>
      <c r="AY987" s="80"/>
      <c r="AZ987" s="80"/>
      <c r="BA987" s="80"/>
      <c r="BB987" s="80"/>
      <c r="BC987" s="80"/>
      <c r="BD987" s="80"/>
      <c r="BE987" s="81"/>
    </row>
    <row r="988" spans="1:57" s="414" customFormat="1" ht="34" customHeight="1" thickBot="1" x14ac:dyDescent="0.25">
      <c r="A988" s="640"/>
      <c r="B988" s="754"/>
      <c r="C988" s="760"/>
      <c r="D988" s="76" t="s">
        <v>79</v>
      </c>
      <c r="E988" s="635"/>
      <c r="F988" s="638"/>
      <c r="G988" s="148">
        <f t="shared" si="261"/>
        <v>0</v>
      </c>
      <c r="H988" s="155">
        <f t="shared" si="230"/>
        <v>0</v>
      </c>
      <c r="I988" s="156"/>
      <c r="J988" s="156"/>
      <c r="K988" s="156"/>
      <c r="L988" s="157"/>
      <c r="M988" s="85">
        <f t="shared" si="262"/>
        <v>0</v>
      </c>
      <c r="N988" s="86"/>
      <c r="O988" s="86"/>
      <c r="P988" s="86"/>
      <c r="Q988" s="86"/>
      <c r="R988" s="125"/>
      <c r="S988" s="130"/>
      <c r="T988" s="87"/>
      <c r="U988" s="87"/>
      <c r="V988" s="87"/>
      <c r="W988" s="87"/>
      <c r="X988" s="126"/>
      <c r="Y988" s="129"/>
      <c r="Z988" s="124"/>
      <c r="AA988" s="136"/>
      <c r="AB988" s="54"/>
      <c r="AC988" s="54"/>
      <c r="AD988" s="54"/>
      <c r="AE988" s="54"/>
      <c r="AF988" s="55"/>
      <c r="AG988" s="139"/>
      <c r="AH988" s="140"/>
      <c r="AI988" s="137"/>
      <c r="AJ988" s="117">
        <f t="shared" si="276"/>
        <v>0</v>
      </c>
      <c r="AK988" s="137" t="s">
        <v>74</v>
      </c>
      <c r="AL988" s="90" t="s">
        <v>74</v>
      </c>
      <c r="AM988" s="138" t="s">
        <v>74</v>
      </c>
      <c r="AN988" s="137" t="s">
        <v>74</v>
      </c>
      <c r="AO988" s="90" t="s">
        <v>76</v>
      </c>
      <c r="AP988" s="138" t="s">
        <v>76</v>
      </c>
      <c r="AQ988" s="89"/>
      <c r="AR988" s="90"/>
      <c r="AS988" s="90"/>
      <c r="AT988" s="90"/>
      <c r="AU988" s="91"/>
      <c r="AV988" s="92">
        <f t="shared" si="232"/>
        <v>0</v>
      </c>
      <c r="AW988" s="87"/>
      <c r="AX988" s="87"/>
      <c r="AY988" s="87"/>
      <c r="AZ988" s="87"/>
      <c r="BA988" s="87"/>
      <c r="BB988" s="87"/>
      <c r="BC988" s="87"/>
      <c r="BD988" s="87"/>
      <c r="BE988" s="88"/>
    </row>
    <row r="989" spans="1:57" s="414" customFormat="1" ht="34" customHeight="1" x14ac:dyDescent="0.2">
      <c r="A989" s="640"/>
      <c r="B989" s="752" t="s">
        <v>424</v>
      </c>
      <c r="C989" s="758" t="s">
        <v>425</v>
      </c>
      <c r="D989" s="72" t="s">
        <v>73</v>
      </c>
      <c r="E989" s="633">
        <v>15</v>
      </c>
      <c r="F989" s="636">
        <f t="shared" ref="F989" si="277">E989-SUM(M989:M993)</f>
        <v>2</v>
      </c>
      <c r="G989" s="146">
        <f t="shared" si="261"/>
        <v>1</v>
      </c>
      <c r="H989" s="151">
        <f t="shared" si="230"/>
        <v>0</v>
      </c>
      <c r="I989" s="152"/>
      <c r="J989" s="152"/>
      <c r="K989" s="152"/>
      <c r="L989" s="66"/>
      <c r="M989" s="149">
        <f t="shared" si="262"/>
        <v>1</v>
      </c>
      <c r="N989" s="121"/>
      <c r="O989" s="121"/>
      <c r="P989" s="121"/>
      <c r="Q989" s="121"/>
      <c r="R989" s="122">
        <v>1</v>
      </c>
      <c r="S989" s="128"/>
      <c r="T989" s="121"/>
      <c r="U989" s="121"/>
      <c r="V989" s="77">
        <v>1</v>
      </c>
      <c r="W989" s="121"/>
      <c r="X989" s="122"/>
      <c r="Y989" s="128">
        <v>1</v>
      </c>
      <c r="Z989" s="122"/>
      <c r="AA989" s="70"/>
      <c r="AB989" s="77">
        <v>1</v>
      </c>
      <c r="AC989" s="77">
        <v>1</v>
      </c>
      <c r="AD989" s="77">
        <v>1</v>
      </c>
      <c r="AE989" s="77">
        <v>1</v>
      </c>
      <c r="AF989" s="71"/>
      <c r="AG989" s="70">
        <v>50</v>
      </c>
      <c r="AH989" s="71">
        <v>21</v>
      </c>
      <c r="AI989" s="70">
        <v>16</v>
      </c>
      <c r="AJ989" s="115">
        <f t="shared" ref="AJ989:AJ990" si="278">SUM(AN989:AP989)</f>
        <v>1</v>
      </c>
      <c r="AK989" s="70" t="s">
        <v>74</v>
      </c>
      <c r="AL989" s="77" t="s">
        <v>74</v>
      </c>
      <c r="AM989" s="71" t="s">
        <v>74</v>
      </c>
      <c r="AN989" s="70"/>
      <c r="AO989" s="77">
        <v>1</v>
      </c>
      <c r="AP989" s="71"/>
      <c r="AQ989" s="67" t="s">
        <v>74</v>
      </c>
      <c r="AR989" s="68" t="s">
        <v>74</v>
      </c>
      <c r="AS989" s="68" t="s">
        <v>74</v>
      </c>
      <c r="AT989" s="68" t="s">
        <v>74</v>
      </c>
      <c r="AU989" s="69" t="s">
        <v>74</v>
      </c>
      <c r="AV989" s="103">
        <f t="shared" si="232"/>
        <v>0</v>
      </c>
      <c r="AW989" s="93"/>
      <c r="AX989" s="93"/>
      <c r="AY989" s="93"/>
      <c r="AZ989" s="93"/>
      <c r="BA989" s="93"/>
      <c r="BB989" s="93"/>
      <c r="BC989" s="93"/>
      <c r="BD989" s="93"/>
      <c r="BE989" s="78"/>
    </row>
    <row r="990" spans="1:57" s="414" customFormat="1" ht="34" customHeight="1" x14ac:dyDescent="0.2">
      <c r="A990" s="640"/>
      <c r="B990" s="753"/>
      <c r="C990" s="759"/>
      <c r="D990" s="73" t="s">
        <v>75</v>
      </c>
      <c r="E990" s="634"/>
      <c r="F990" s="637"/>
      <c r="G990" s="147">
        <f t="shared" si="261"/>
        <v>0</v>
      </c>
      <c r="H990" s="153">
        <f t="shared" si="230"/>
        <v>0</v>
      </c>
      <c r="I990" s="150"/>
      <c r="J990" s="150"/>
      <c r="K990" s="150"/>
      <c r="L990" s="154"/>
      <c r="M990" s="79">
        <f t="shared" si="262"/>
        <v>0</v>
      </c>
      <c r="N990" s="80"/>
      <c r="O990" s="80"/>
      <c r="P990" s="80"/>
      <c r="Q990" s="80"/>
      <c r="R990" s="124"/>
      <c r="S990" s="129"/>
      <c r="T990" s="54"/>
      <c r="U990" s="54"/>
      <c r="V990" s="80"/>
      <c r="W990" s="80"/>
      <c r="X990" s="124"/>
      <c r="Y990" s="131"/>
      <c r="Z990" s="127"/>
      <c r="AA990" s="134"/>
      <c r="AB990" s="56"/>
      <c r="AC990" s="56"/>
      <c r="AD990" s="56"/>
      <c r="AE990" s="56"/>
      <c r="AF990" s="135"/>
      <c r="AG990" s="136"/>
      <c r="AH990" s="55"/>
      <c r="AI990" s="136"/>
      <c r="AJ990" s="116">
        <f t="shared" si="278"/>
        <v>0</v>
      </c>
      <c r="AK990" s="136" t="s">
        <v>76</v>
      </c>
      <c r="AL990" s="54" t="s">
        <v>76</v>
      </c>
      <c r="AM990" s="55" t="s">
        <v>76</v>
      </c>
      <c r="AN990" s="136"/>
      <c r="AO990" s="54"/>
      <c r="AP990" s="55"/>
      <c r="AQ990" s="82" t="s">
        <v>74</v>
      </c>
      <c r="AR990" s="54" t="s">
        <v>74</v>
      </c>
      <c r="AS990" s="54" t="s">
        <v>74</v>
      </c>
      <c r="AT990" s="54" t="s">
        <v>74</v>
      </c>
      <c r="AU990" s="58" t="s">
        <v>74</v>
      </c>
      <c r="AV990" s="83">
        <f t="shared" si="232"/>
        <v>0</v>
      </c>
      <c r="AW990" s="80"/>
      <c r="AX990" s="80"/>
      <c r="AY990" s="80"/>
      <c r="AZ990" s="80"/>
      <c r="BA990" s="80"/>
      <c r="BB990" s="80"/>
      <c r="BC990" s="80"/>
      <c r="BD990" s="80"/>
      <c r="BE990" s="81"/>
    </row>
    <row r="991" spans="1:57" s="414" customFormat="1" ht="34" customHeight="1" x14ac:dyDescent="0.2">
      <c r="A991" s="640"/>
      <c r="B991" s="753"/>
      <c r="C991" s="759"/>
      <c r="D991" s="73" t="s">
        <v>77</v>
      </c>
      <c r="E991" s="634"/>
      <c r="F991" s="637"/>
      <c r="G991" s="147">
        <f t="shared" si="261"/>
        <v>0</v>
      </c>
      <c r="H991" s="153">
        <f t="shared" si="230"/>
        <v>0</v>
      </c>
      <c r="I991" s="150"/>
      <c r="J991" s="150"/>
      <c r="K991" s="150"/>
      <c r="L991" s="154"/>
      <c r="M991" s="79">
        <f t="shared" si="262"/>
        <v>0</v>
      </c>
      <c r="N991" s="80"/>
      <c r="O991" s="80"/>
      <c r="P991" s="80"/>
      <c r="Q991" s="84"/>
      <c r="R991" s="124"/>
      <c r="S991" s="129"/>
      <c r="T991" s="80"/>
      <c r="U991" s="80"/>
      <c r="V991" s="80"/>
      <c r="W991" s="80"/>
      <c r="X991" s="124"/>
      <c r="Y991" s="131"/>
      <c r="Z991" s="127"/>
      <c r="AA991" s="134"/>
      <c r="AB991" s="56"/>
      <c r="AC991" s="56"/>
      <c r="AD991" s="56"/>
      <c r="AE991" s="56"/>
      <c r="AF991" s="135"/>
      <c r="AG991" s="136"/>
      <c r="AH991" s="55"/>
      <c r="AI991" s="136"/>
      <c r="AJ991" s="116">
        <f t="shared" ref="AJ991" si="279">SUM(AK991:AM991)</f>
        <v>0</v>
      </c>
      <c r="AK991" s="136"/>
      <c r="AL991" s="54"/>
      <c r="AM991" s="55"/>
      <c r="AN991" s="136" t="s">
        <v>74</v>
      </c>
      <c r="AO991" s="54" t="s">
        <v>74</v>
      </c>
      <c r="AP991" s="55" t="s">
        <v>74</v>
      </c>
      <c r="AQ991" s="82" t="s">
        <v>74</v>
      </c>
      <c r="AR991" s="54" t="s">
        <v>74</v>
      </c>
      <c r="AS991" s="54" t="s">
        <v>74</v>
      </c>
      <c r="AT991" s="54" t="s">
        <v>74</v>
      </c>
      <c r="AU991" s="58" t="s">
        <v>74</v>
      </c>
      <c r="AV991" s="83">
        <f t="shared" si="232"/>
        <v>0</v>
      </c>
      <c r="AW991" s="80"/>
      <c r="AX991" s="80"/>
      <c r="AY991" s="80"/>
      <c r="AZ991" s="80"/>
      <c r="BA991" s="80"/>
      <c r="BB991" s="80"/>
      <c r="BC991" s="80"/>
      <c r="BD991" s="80"/>
      <c r="BE991" s="81"/>
    </row>
    <row r="992" spans="1:57" s="414" customFormat="1" ht="34" customHeight="1" x14ac:dyDescent="0.2">
      <c r="A992" s="640"/>
      <c r="B992" s="753"/>
      <c r="C992" s="759"/>
      <c r="D992" s="73" t="s">
        <v>78</v>
      </c>
      <c r="E992" s="634"/>
      <c r="F992" s="637"/>
      <c r="G992" s="147">
        <f t="shared" si="261"/>
        <v>12</v>
      </c>
      <c r="H992" s="153">
        <f t="shared" si="230"/>
        <v>0</v>
      </c>
      <c r="I992" s="150"/>
      <c r="J992" s="150"/>
      <c r="K992" s="150"/>
      <c r="L992" s="154"/>
      <c r="M992" s="79">
        <f t="shared" si="262"/>
        <v>12</v>
      </c>
      <c r="N992" s="80"/>
      <c r="O992" s="80"/>
      <c r="P992" s="80"/>
      <c r="Q992" s="80"/>
      <c r="R992" s="124">
        <v>12</v>
      </c>
      <c r="S992" s="129">
        <v>3</v>
      </c>
      <c r="T992" s="80"/>
      <c r="U992" s="80"/>
      <c r="V992" s="80">
        <v>9</v>
      </c>
      <c r="W992" s="80"/>
      <c r="X992" s="124"/>
      <c r="Y992" s="131">
        <v>10</v>
      </c>
      <c r="Z992" s="127">
        <v>2</v>
      </c>
      <c r="AA992" s="134"/>
      <c r="AB992" s="56">
        <v>3</v>
      </c>
      <c r="AC992" s="56">
        <v>3</v>
      </c>
      <c r="AD992" s="56"/>
      <c r="AE992" s="56">
        <v>6</v>
      </c>
      <c r="AF992" s="135"/>
      <c r="AG992" s="136">
        <v>40</v>
      </c>
      <c r="AH992" s="55">
        <v>20</v>
      </c>
      <c r="AI992" s="136">
        <v>87.08</v>
      </c>
      <c r="AJ992" s="116">
        <f t="shared" ref="AJ992:AJ993" si="280">SUM(AQ992:AU992)</f>
        <v>12</v>
      </c>
      <c r="AK992" s="136" t="s">
        <v>76</v>
      </c>
      <c r="AL992" s="54" t="s">
        <v>76</v>
      </c>
      <c r="AM992" s="55" t="s">
        <v>76</v>
      </c>
      <c r="AN992" s="136" t="s">
        <v>74</v>
      </c>
      <c r="AO992" s="54" t="s">
        <v>74</v>
      </c>
      <c r="AP992" s="55" t="s">
        <v>74</v>
      </c>
      <c r="AQ992" s="142">
        <v>2</v>
      </c>
      <c r="AR992" s="62">
        <v>1</v>
      </c>
      <c r="AS992" s="62">
        <v>9</v>
      </c>
      <c r="AT992" s="62"/>
      <c r="AU992" s="64"/>
      <c r="AV992" s="83">
        <f t="shared" si="232"/>
        <v>0</v>
      </c>
      <c r="AW992" s="80"/>
      <c r="AX992" s="80"/>
      <c r="AY992" s="80"/>
      <c r="AZ992" s="80"/>
      <c r="BA992" s="80"/>
      <c r="BB992" s="80"/>
      <c r="BC992" s="80"/>
      <c r="BD992" s="80"/>
      <c r="BE992" s="81"/>
    </row>
    <row r="993" spans="1:57" s="414" customFormat="1" ht="34" customHeight="1" thickBot="1" x14ac:dyDescent="0.25">
      <c r="A993" s="640"/>
      <c r="B993" s="754"/>
      <c r="C993" s="760"/>
      <c r="D993" s="76" t="s">
        <v>79</v>
      </c>
      <c r="E993" s="635"/>
      <c r="F993" s="638"/>
      <c r="G993" s="148">
        <f t="shared" si="261"/>
        <v>0</v>
      </c>
      <c r="H993" s="155">
        <f t="shared" si="230"/>
        <v>0</v>
      </c>
      <c r="I993" s="156"/>
      <c r="J993" s="156"/>
      <c r="K993" s="156"/>
      <c r="L993" s="157"/>
      <c r="M993" s="85">
        <f t="shared" si="262"/>
        <v>0</v>
      </c>
      <c r="N993" s="86"/>
      <c r="O993" s="86"/>
      <c r="P993" s="86"/>
      <c r="Q993" s="86"/>
      <c r="R993" s="125"/>
      <c r="S993" s="130"/>
      <c r="T993" s="87"/>
      <c r="U993" s="87"/>
      <c r="V993" s="87"/>
      <c r="W993" s="87"/>
      <c r="X993" s="126"/>
      <c r="Y993" s="129"/>
      <c r="Z993" s="124"/>
      <c r="AA993" s="136"/>
      <c r="AB993" s="54"/>
      <c r="AC993" s="54"/>
      <c r="AD993" s="54"/>
      <c r="AE993" s="54"/>
      <c r="AF993" s="55"/>
      <c r="AG993" s="139"/>
      <c r="AH993" s="140"/>
      <c r="AI993" s="137"/>
      <c r="AJ993" s="117">
        <f t="shared" si="280"/>
        <v>0</v>
      </c>
      <c r="AK993" s="137" t="s">
        <v>74</v>
      </c>
      <c r="AL993" s="90" t="s">
        <v>74</v>
      </c>
      <c r="AM993" s="138" t="s">
        <v>74</v>
      </c>
      <c r="AN993" s="137" t="s">
        <v>74</v>
      </c>
      <c r="AO993" s="90" t="s">
        <v>76</v>
      </c>
      <c r="AP993" s="138" t="s">
        <v>76</v>
      </c>
      <c r="AQ993" s="89"/>
      <c r="AR993" s="90"/>
      <c r="AS993" s="90"/>
      <c r="AT993" s="90"/>
      <c r="AU993" s="91"/>
      <c r="AV993" s="92">
        <f t="shared" si="232"/>
        <v>0</v>
      </c>
      <c r="AW993" s="87"/>
      <c r="AX993" s="87"/>
      <c r="AY993" s="87"/>
      <c r="AZ993" s="87"/>
      <c r="BA993" s="87"/>
      <c r="BB993" s="87"/>
      <c r="BC993" s="87"/>
      <c r="BD993" s="87"/>
      <c r="BE993" s="88"/>
    </row>
    <row r="994" spans="1:57" s="414" customFormat="1" ht="34" customHeight="1" x14ac:dyDescent="0.2">
      <c r="A994" s="640"/>
      <c r="B994" s="752" t="s">
        <v>426</v>
      </c>
      <c r="C994" s="758" t="s">
        <v>427</v>
      </c>
      <c r="D994" s="72" t="s">
        <v>73</v>
      </c>
      <c r="E994" s="633">
        <v>5</v>
      </c>
      <c r="F994" s="636">
        <f t="shared" ref="F994" si="281">E994-SUM(M994:M998)</f>
        <v>0</v>
      </c>
      <c r="G994" s="146">
        <f t="shared" si="261"/>
        <v>0</v>
      </c>
      <c r="H994" s="151">
        <f t="shared" si="230"/>
        <v>0</v>
      </c>
      <c r="I994" s="152"/>
      <c r="J994" s="152"/>
      <c r="K994" s="152"/>
      <c r="L994" s="66"/>
      <c r="M994" s="149">
        <f t="shared" si="262"/>
        <v>0</v>
      </c>
      <c r="N994" s="121"/>
      <c r="O994" s="121"/>
      <c r="P994" s="121"/>
      <c r="Q994" s="121"/>
      <c r="R994" s="122"/>
      <c r="S994" s="128"/>
      <c r="T994" s="121"/>
      <c r="U994" s="121"/>
      <c r="V994" s="77"/>
      <c r="W994" s="121"/>
      <c r="X994" s="122"/>
      <c r="Y994" s="128"/>
      <c r="Z994" s="122"/>
      <c r="AA994" s="70"/>
      <c r="AB994" s="77"/>
      <c r="AC994" s="77"/>
      <c r="AD994" s="77"/>
      <c r="AE994" s="77"/>
      <c r="AF994" s="71"/>
      <c r="AG994" s="70"/>
      <c r="AH994" s="71"/>
      <c r="AI994" s="70"/>
      <c r="AJ994" s="115">
        <f t="shared" ref="AJ994:AJ995" si="282">SUM(AN994:AP994)</f>
        <v>0</v>
      </c>
      <c r="AK994" s="70" t="s">
        <v>74</v>
      </c>
      <c r="AL994" s="77" t="s">
        <v>74</v>
      </c>
      <c r="AM994" s="71" t="s">
        <v>74</v>
      </c>
      <c r="AN994" s="70"/>
      <c r="AO994" s="77"/>
      <c r="AP994" s="71"/>
      <c r="AQ994" s="67" t="s">
        <v>74</v>
      </c>
      <c r="AR994" s="68" t="s">
        <v>74</v>
      </c>
      <c r="AS994" s="68" t="s">
        <v>74</v>
      </c>
      <c r="AT994" s="68" t="s">
        <v>74</v>
      </c>
      <c r="AU994" s="69" t="s">
        <v>74</v>
      </c>
      <c r="AV994" s="103">
        <f t="shared" si="232"/>
        <v>0</v>
      </c>
      <c r="AW994" s="93"/>
      <c r="AX994" s="93"/>
      <c r="AY994" s="93"/>
      <c r="AZ994" s="93"/>
      <c r="BA994" s="93"/>
      <c r="BB994" s="93"/>
      <c r="BC994" s="93"/>
      <c r="BD994" s="93"/>
      <c r="BE994" s="78"/>
    </row>
    <row r="995" spans="1:57" s="414" customFormat="1" ht="34" customHeight="1" x14ac:dyDescent="0.2">
      <c r="A995" s="640"/>
      <c r="B995" s="753"/>
      <c r="C995" s="759"/>
      <c r="D995" s="73" t="s">
        <v>75</v>
      </c>
      <c r="E995" s="634"/>
      <c r="F995" s="637"/>
      <c r="G995" s="147">
        <f t="shared" si="261"/>
        <v>0</v>
      </c>
      <c r="H995" s="153">
        <f t="shared" si="230"/>
        <v>0</v>
      </c>
      <c r="I995" s="150"/>
      <c r="J995" s="150"/>
      <c r="K995" s="150"/>
      <c r="L995" s="154"/>
      <c r="M995" s="79">
        <f t="shared" si="262"/>
        <v>0</v>
      </c>
      <c r="N995" s="80"/>
      <c r="O995" s="80"/>
      <c r="P995" s="80"/>
      <c r="Q995" s="80"/>
      <c r="R995" s="124"/>
      <c r="S995" s="129"/>
      <c r="T995" s="54"/>
      <c r="U995" s="54"/>
      <c r="V995" s="80"/>
      <c r="W995" s="80"/>
      <c r="X995" s="124"/>
      <c r="Y995" s="131"/>
      <c r="Z995" s="127"/>
      <c r="AA995" s="134"/>
      <c r="AB995" s="56"/>
      <c r="AC995" s="56"/>
      <c r="AD995" s="56"/>
      <c r="AE995" s="56"/>
      <c r="AF995" s="135"/>
      <c r="AG995" s="136"/>
      <c r="AH995" s="55"/>
      <c r="AI995" s="136"/>
      <c r="AJ995" s="116">
        <f t="shared" si="282"/>
        <v>0</v>
      </c>
      <c r="AK995" s="136" t="s">
        <v>76</v>
      </c>
      <c r="AL995" s="54" t="s">
        <v>76</v>
      </c>
      <c r="AM995" s="55" t="s">
        <v>76</v>
      </c>
      <c r="AN995" s="136"/>
      <c r="AO995" s="54"/>
      <c r="AP995" s="55"/>
      <c r="AQ995" s="82" t="s">
        <v>74</v>
      </c>
      <c r="AR995" s="54" t="s">
        <v>74</v>
      </c>
      <c r="AS995" s="54" t="s">
        <v>74</v>
      </c>
      <c r="AT995" s="54" t="s">
        <v>74</v>
      </c>
      <c r="AU995" s="58" t="s">
        <v>74</v>
      </c>
      <c r="AV995" s="83">
        <f t="shared" si="232"/>
        <v>0</v>
      </c>
      <c r="AW995" s="80"/>
      <c r="AX995" s="80"/>
      <c r="AY995" s="80"/>
      <c r="AZ995" s="80"/>
      <c r="BA995" s="80"/>
      <c r="BB995" s="80"/>
      <c r="BC995" s="80"/>
      <c r="BD995" s="80"/>
      <c r="BE995" s="81"/>
    </row>
    <row r="996" spans="1:57" s="414" customFormat="1" ht="34" customHeight="1" x14ac:dyDescent="0.2">
      <c r="A996" s="640"/>
      <c r="B996" s="753"/>
      <c r="C996" s="759"/>
      <c r="D996" s="73" t="s">
        <v>77</v>
      </c>
      <c r="E996" s="634"/>
      <c r="F996" s="637"/>
      <c r="G996" s="147">
        <f t="shared" si="261"/>
        <v>0</v>
      </c>
      <c r="H996" s="153">
        <f t="shared" si="230"/>
        <v>0</v>
      </c>
      <c r="I996" s="150"/>
      <c r="J996" s="150"/>
      <c r="K996" s="150"/>
      <c r="L996" s="154"/>
      <c r="M996" s="79">
        <f t="shared" si="262"/>
        <v>0</v>
      </c>
      <c r="N996" s="80"/>
      <c r="O996" s="80"/>
      <c r="P996" s="80"/>
      <c r="Q996" s="84"/>
      <c r="R996" s="124"/>
      <c r="S996" s="129"/>
      <c r="T996" s="80"/>
      <c r="U996" s="80"/>
      <c r="V996" s="80"/>
      <c r="W996" s="80"/>
      <c r="X996" s="124"/>
      <c r="Y996" s="131"/>
      <c r="Z996" s="127"/>
      <c r="AA996" s="134"/>
      <c r="AB996" s="56"/>
      <c r="AC996" s="56"/>
      <c r="AD996" s="56"/>
      <c r="AE996" s="56"/>
      <c r="AF996" s="135"/>
      <c r="AG996" s="136"/>
      <c r="AH996" s="55"/>
      <c r="AI996" s="136"/>
      <c r="AJ996" s="116">
        <f t="shared" ref="AJ996" si="283">SUM(AK996:AM996)</f>
        <v>0</v>
      </c>
      <c r="AK996" s="136"/>
      <c r="AL996" s="54"/>
      <c r="AM996" s="55"/>
      <c r="AN996" s="136" t="s">
        <v>74</v>
      </c>
      <c r="AO996" s="54" t="s">
        <v>74</v>
      </c>
      <c r="AP996" s="55" t="s">
        <v>74</v>
      </c>
      <c r="AQ996" s="82" t="s">
        <v>74</v>
      </c>
      <c r="AR996" s="54" t="s">
        <v>74</v>
      </c>
      <c r="AS996" s="54" t="s">
        <v>74</v>
      </c>
      <c r="AT996" s="54" t="s">
        <v>74</v>
      </c>
      <c r="AU996" s="58" t="s">
        <v>74</v>
      </c>
      <c r="AV996" s="83">
        <f t="shared" si="232"/>
        <v>0</v>
      </c>
      <c r="AW996" s="80"/>
      <c r="AX996" s="80"/>
      <c r="AY996" s="80"/>
      <c r="AZ996" s="80"/>
      <c r="BA996" s="80"/>
      <c r="BB996" s="80"/>
      <c r="BC996" s="80"/>
      <c r="BD996" s="80"/>
      <c r="BE996" s="81"/>
    </row>
    <row r="997" spans="1:57" s="414" customFormat="1" ht="34" customHeight="1" x14ac:dyDescent="0.2">
      <c r="A997" s="640"/>
      <c r="B997" s="753"/>
      <c r="C997" s="759"/>
      <c r="D997" s="73" t="s">
        <v>78</v>
      </c>
      <c r="E997" s="634"/>
      <c r="F997" s="637"/>
      <c r="G997" s="147">
        <f t="shared" si="261"/>
        <v>5</v>
      </c>
      <c r="H997" s="153">
        <f t="shared" si="230"/>
        <v>2</v>
      </c>
      <c r="I997" s="150"/>
      <c r="J997" s="150"/>
      <c r="K997" s="150">
        <v>2</v>
      </c>
      <c r="L997" s="154"/>
      <c r="M997" s="79">
        <f t="shared" si="262"/>
        <v>5</v>
      </c>
      <c r="N997" s="80"/>
      <c r="O997" s="80"/>
      <c r="P997" s="80"/>
      <c r="Q997" s="80"/>
      <c r="R997" s="124">
        <v>5</v>
      </c>
      <c r="S997" s="129">
        <v>5</v>
      </c>
      <c r="T997" s="80"/>
      <c r="U997" s="80"/>
      <c r="V997" s="80"/>
      <c r="W997" s="80"/>
      <c r="X997" s="124"/>
      <c r="Y997" s="131">
        <v>5</v>
      </c>
      <c r="Z997" s="127"/>
      <c r="AA997" s="134"/>
      <c r="AB997" s="56">
        <v>2</v>
      </c>
      <c r="AC997" s="56">
        <v>2</v>
      </c>
      <c r="AD997" s="56">
        <v>1</v>
      </c>
      <c r="AE997" s="56">
        <v>2</v>
      </c>
      <c r="AF997" s="135">
        <v>2</v>
      </c>
      <c r="AG997" s="136">
        <v>36</v>
      </c>
      <c r="AH997" s="55">
        <v>17</v>
      </c>
      <c r="AI997" s="136">
        <v>92</v>
      </c>
      <c r="AJ997" s="116">
        <f t="shared" ref="AJ997:AJ998" si="284">SUM(AQ997:AU997)</f>
        <v>5</v>
      </c>
      <c r="AK997" s="136" t="s">
        <v>76</v>
      </c>
      <c r="AL997" s="54" t="s">
        <v>76</v>
      </c>
      <c r="AM997" s="55" t="s">
        <v>76</v>
      </c>
      <c r="AN997" s="136" t="s">
        <v>74</v>
      </c>
      <c r="AO997" s="54" t="s">
        <v>74</v>
      </c>
      <c r="AP997" s="55" t="s">
        <v>74</v>
      </c>
      <c r="AQ997" s="142"/>
      <c r="AR997" s="62">
        <v>2</v>
      </c>
      <c r="AS997" s="62">
        <v>3</v>
      </c>
      <c r="AT997" s="62"/>
      <c r="AU997" s="64"/>
      <c r="AV997" s="83">
        <f t="shared" si="232"/>
        <v>0</v>
      </c>
      <c r="AW997" s="80"/>
      <c r="AX997" s="80"/>
      <c r="AY997" s="80"/>
      <c r="AZ997" s="80"/>
      <c r="BA997" s="80"/>
      <c r="BB997" s="80"/>
      <c r="BC997" s="80"/>
      <c r="BD997" s="80"/>
      <c r="BE997" s="81"/>
    </row>
    <row r="998" spans="1:57" s="414" customFormat="1" ht="34" customHeight="1" thickBot="1" x14ac:dyDescent="0.25">
      <c r="A998" s="640"/>
      <c r="B998" s="754"/>
      <c r="C998" s="760"/>
      <c r="D998" s="76" t="s">
        <v>79</v>
      </c>
      <c r="E998" s="635"/>
      <c r="F998" s="638"/>
      <c r="G998" s="148">
        <f t="shared" si="261"/>
        <v>0</v>
      </c>
      <c r="H998" s="155">
        <f t="shared" ref="H998:H1003" si="285">SUM(I998:L998)</f>
        <v>0</v>
      </c>
      <c r="I998" s="156"/>
      <c r="J998" s="156"/>
      <c r="K998" s="156"/>
      <c r="L998" s="157"/>
      <c r="M998" s="85">
        <f t="shared" si="262"/>
        <v>0</v>
      </c>
      <c r="N998" s="86"/>
      <c r="O998" s="86"/>
      <c r="P998" s="86"/>
      <c r="Q998" s="86"/>
      <c r="R998" s="125"/>
      <c r="S998" s="130"/>
      <c r="T998" s="87"/>
      <c r="U998" s="87"/>
      <c r="V998" s="87"/>
      <c r="W998" s="87"/>
      <c r="X998" s="126"/>
      <c r="Y998" s="129"/>
      <c r="Z998" s="124"/>
      <c r="AA998" s="136"/>
      <c r="AB998" s="54"/>
      <c r="AC998" s="54"/>
      <c r="AD998" s="54"/>
      <c r="AE998" s="54"/>
      <c r="AF998" s="55"/>
      <c r="AG998" s="139"/>
      <c r="AH998" s="140"/>
      <c r="AI998" s="137"/>
      <c r="AJ998" s="117">
        <f t="shared" si="284"/>
        <v>0</v>
      </c>
      <c r="AK998" s="137" t="s">
        <v>74</v>
      </c>
      <c r="AL998" s="90" t="s">
        <v>74</v>
      </c>
      <c r="AM998" s="138" t="s">
        <v>74</v>
      </c>
      <c r="AN998" s="137" t="s">
        <v>74</v>
      </c>
      <c r="AO998" s="90" t="s">
        <v>76</v>
      </c>
      <c r="AP998" s="138" t="s">
        <v>76</v>
      </c>
      <c r="AQ998" s="89"/>
      <c r="AR998" s="90"/>
      <c r="AS998" s="90"/>
      <c r="AT998" s="90"/>
      <c r="AU998" s="91"/>
      <c r="AV998" s="92">
        <f t="shared" ref="AV998:AV1003" si="286">SUM(AW998:BE998)</f>
        <v>0</v>
      </c>
      <c r="AW998" s="87"/>
      <c r="AX998" s="87"/>
      <c r="AY998" s="87"/>
      <c r="AZ998" s="87"/>
      <c r="BA998" s="87"/>
      <c r="BB998" s="87"/>
      <c r="BC998" s="87"/>
      <c r="BD998" s="87"/>
      <c r="BE998" s="88"/>
    </row>
    <row r="999" spans="1:57" s="414" customFormat="1" ht="34" customHeight="1" x14ac:dyDescent="0.2">
      <c r="A999" s="640"/>
      <c r="B999" s="752" t="s">
        <v>428</v>
      </c>
      <c r="C999" s="758" t="s">
        <v>429</v>
      </c>
      <c r="D999" s="72" t="s">
        <v>73</v>
      </c>
      <c r="E999" s="633">
        <v>5</v>
      </c>
      <c r="F999" s="636">
        <f t="shared" ref="F999" si="287">E999-SUM(M999:M1003)</f>
        <v>-1</v>
      </c>
      <c r="G999" s="146">
        <f t="shared" si="261"/>
        <v>0</v>
      </c>
      <c r="H999" s="151">
        <f t="shared" si="285"/>
        <v>0</v>
      </c>
      <c r="I999" s="152"/>
      <c r="J999" s="152"/>
      <c r="K999" s="152"/>
      <c r="L999" s="66"/>
      <c r="M999" s="149">
        <f t="shared" si="262"/>
        <v>0</v>
      </c>
      <c r="N999" s="121"/>
      <c r="O999" s="121"/>
      <c r="P999" s="121"/>
      <c r="Q999" s="121"/>
      <c r="R999" s="122"/>
      <c r="S999" s="128"/>
      <c r="T999" s="121"/>
      <c r="U999" s="121"/>
      <c r="V999" s="77"/>
      <c r="W999" s="121"/>
      <c r="X999" s="122"/>
      <c r="Y999" s="128"/>
      <c r="Z999" s="122"/>
      <c r="AA999" s="70"/>
      <c r="AB999" s="77"/>
      <c r="AC999" s="77"/>
      <c r="AD999" s="77"/>
      <c r="AE999" s="77"/>
      <c r="AF999" s="71"/>
      <c r="AG999" s="70"/>
      <c r="AH999" s="71"/>
      <c r="AI999" s="70"/>
      <c r="AJ999" s="115">
        <f t="shared" ref="AJ999:AJ1000" si="288">SUM(AN999:AP999)</f>
        <v>0</v>
      </c>
      <c r="AK999" s="70" t="s">
        <v>74</v>
      </c>
      <c r="AL999" s="77" t="s">
        <v>74</v>
      </c>
      <c r="AM999" s="71" t="s">
        <v>74</v>
      </c>
      <c r="AN999" s="70"/>
      <c r="AO999" s="77"/>
      <c r="AP999" s="71"/>
      <c r="AQ999" s="67" t="s">
        <v>74</v>
      </c>
      <c r="AR999" s="68" t="s">
        <v>74</v>
      </c>
      <c r="AS999" s="68" t="s">
        <v>74</v>
      </c>
      <c r="AT999" s="68" t="s">
        <v>74</v>
      </c>
      <c r="AU999" s="69" t="s">
        <v>74</v>
      </c>
      <c r="AV999" s="103">
        <f t="shared" si="286"/>
        <v>0</v>
      </c>
      <c r="AW999" s="93"/>
      <c r="AX999" s="93"/>
      <c r="AY999" s="93"/>
      <c r="AZ999" s="93"/>
      <c r="BA999" s="93"/>
      <c r="BB999" s="93"/>
      <c r="BC999" s="93"/>
      <c r="BD999" s="93"/>
      <c r="BE999" s="78"/>
    </row>
    <row r="1000" spans="1:57" s="414" customFormat="1" ht="34" customHeight="1" x14ac:dyDescent="0.2">
      <c r="A1000" s="640"/>
      <c r="B1000" s="753"/>
      <c r="C1000" s="759"/>
      <c r="D1000" s="73" t="s">
        <v>75</v>
      </c>
      <c r="E1000" s="634"/>
      <c r="F1000" s="637"/>
      <c r="G1000" s="147">
        <f t="shared" si="261"/>
        <v>0</v>
      </c>
      <c r="H1000" s="153">
        <f t="shared" si="285"/>
        <v>0</v>
      </c>
      <c r="I1000" s="150"/>
      <c r="J1000" s="150"/>
      <c r="K1000" s="150"/>
      <c r="L1000" s="154"/>
      <c r="M1000" s="79">
        <f t="shared" si="262"/>
        <v>0</v>
      </c>
      <c r="N1000" s="80"/>
      <c r="O1000" s="80"/>
      <c r="P1000" s="80"/>
      <c r="Q1000" s="80"/>
      <c r="R1000" s="124"/>
      <c r="S1000" s="129"/>
      <c r="T1000" s="54"/>
      <c r="U1000" s="54"/>
      <c r="V1000" s="80"/>
      <c r="W1000" s="80"/>
      <c r="X1000" s="124"/>
      <c r="Y1000" s="131"/>
      <c r="Z1000" s="127"/>
      <c r="AA1000" s="134"/>
      <c r="AB1000" s="56"/>
      <c r="AC1000" s="56"/>
      <c r="AD1000" s="56"/>
      <c r="AE1000" s="56"/>
      <c r="AF1000" s="135"/>
      <c r="AG1000" s="136"/>
      <c r="AH1000" s="55"/>
      <c r="AI1000" s="136"/>
      <c r="AJ1000" s="116">
        <f t="shared" si="288"/>
        <v>0</v>
      </c>
      <c r="AK1000" s="136" t="s">
        <v>76</v>
      </c>
      <c r="AL1000" s="54" t="s">
        <v>76</v>
      </c>
      <c r="AM1000" s="55" t="s">
        <v>76</v>
      </c>
      <c r="AN1000" s="136"/>
      <c r="AO1000" s="54"/>
      <c r="AP1000" s="55"/>
      <c r="AQ1000" s="82" t="s">
        <v>74</v>
      </c>
      <c r="AR1000" s="54" t="s">
        <v>74</v>
      </c>
      <c r="AS1000" s="54" t="s">
        <v>74</v>
      </c>
      <c r="AT1000" s="54" t="s">
        <v>74</v>
      </c>
      <c r="AU1000" s="58" t="s">
        <v>74</v>
      </c>
      <c r="AV1000" s="83">
        <f t="shared" si="286"/>
        <v>0</v>
      </c>
      <c r="AW1000" s="80"/>
      <c r="AX1000" s="80"/>
      <c r="AY1000" s="80"/>
      <c r="AZ1000" s="80"/>
      <c r="BA1000" s="80"/>
      <c r="BB1000" s="80"/>
      <c r="BC1000" s="80"/>
      <c r="BD1000" s="80"/>
      <c r="BE1000" s="81"/>
    </row>
    <row r="1001" spans="1:57" s="414" customFormat="1" ht="34" customHeight="1" x14ac:dyDescent="0.2">
      <c r="A1001" s="640"/>
      <c r="B1001" s="753"/>
      <c r="C1001" s="759"/>
      <c r="D1001" s="73" t="s">
        <v>77</v>
      </c>
      <c r="E1001" s="634"/>
      <c r="F1001" s="637"/>
      <c r="G1001" s="147">
        <f t="shared" si="261"/>
        <v>0</v>
      </c>
      <c r="H1001" s="153">
        <f t="shared" si="285"/>
        <v>0</v>
      </c>
      <c r="I1001" s="150"/>
      <c r="J1001" s="150"/>
      <c r="K1001" s="150"/>
      <c r="L1001" s="154"/>
      <c r="M1001" s="79">
        <f t="shared" si="262"/>
        <v>0</v>
      </c>
      <c r="N1001" s="80"/>
      <c r="O1001" s="80"/>
      <c r="P1001" s="80"/>
      <c r="Q1001" s="84"/>
      <c r="R1001" s="124"/>
      <c r="S1001" s="129"/>
      <c r="T1001" s="80"/>
      <c r="U1001" s="80"/>
      <c r="V1001" s="80"/>
      <c r="W1001" s="80"/>
      <c r="X1001" s="124"/>
      <c r="Y1001" s="131"/>
      <c r="Z1001" s="127"/>
      <c r="AA1001" s="134"/>
      <c r="AB1001" s="56"/>
      <c r="AC1001" s="56"/>
      <c r="AD1001" s="56"/>
      <c r="AE1001" s="56"/>
      <c r="AF1001" s="135"/>
      <c r="AG1001" s="136"/>
      <c r="AH1001" s="55"/>
      <c r="AI1001" s="136"/>
      <c r="AJ1001" s="116">
        <f t="shared" ref="AJ1001" si="289">SUM(AK1001:AM1001)</f>
        <v>0</v>
      </c>
      <c r="AK1001" s="136"/>
      <c r="AL1001" s="54"/>
      <c r="AM1001" s="55"/>
      <c r="AN1001" s="136" t="s">
        <v>74</v>
      </c>
      <c r="AO1001" s="54" t="s">
        <v>74</v>
      </c>
      <c r="AP1001" s="55" t="s">
        <v>74</v>
      </c>
      <c r="AQ1001" s="82" t="s">
        <v>74</v>
      </c>
      <c r="AR1001" s="54" t="s">
        <v>74</v>
      </c>
      <c r="AS1001" s="54" t="s">
        <v>74</v>
      </c>
      <c r="AT1001" s="54" t="s">
        <v>74</v>
      </c>
      <c r="AU1001" s="58" t="s">
        <v>74</v>
      </c>
      <c r="AV1001" s="83">
        <f t="shared" si="286"/>
        <v>0</v>
      </c>
      <c r="AW1001" s="80"/>
      <c r="AX1001" s="80"/>
      <c r="AY1001" s="80"/>
      <c r="AZ1001" s="80"/>
      <c r="BA1001" s="80"/>
      <c r="BB1001" s="80"/>
      <c r="BC1001" s="80"/>
      <c r="BD1001" s="80"/>
      <c r="BE1001" s="81"/>
    </row>
    <row r="1002" spans="1:57" s="414" customFormat="1" ht="34" customHeight="1" x14ac:dyDescent="0.2">
      <c r="A1002" s="640"/>
      <c r="B1002" s="753"/>
      <c r="C1002" s="759"/>
      <c r="D1002" s="73" t="s">
        <v>78</v>
      </c>
      <c r="E1002" s="634"/>
      <c r="F1002" s="637"/>
      <c r="G1002" s="147">
        <f t="shared" si="261"/>
        <v>6</v>
      </c>
      <c r="H1002" s="153">
        <f t="shared" si="285"/>
        <v>3</v>
      </c>
      <c r="I1002" s="150">
        <v>3</v>
      </c>
      <c r="J1002" s="150"/>
      <c r="K1002" s="150"/>
      <c r="L1002" s="154"/>
      <c r="M1002" s="79">
        <f t="shared" si="262"/>
        <v>6</v>
      </c>
      <c r="N1002" s="80"/>
      <c r="O1002" s="80"/>
      <c r="P1002" s="80"/>
      <c r="Q1002" s="80"/>
      <c r="R1002" s="124">
        <v>6</v>
      </c>
      <c r="S1002" s="129">
        <v>3</v>
      </c>
      <c r="T1002" s="80"/>
      <c r="U1002" s="80"/>
      <c r="V1002" s="80">
        <v>3</v>
      </c>
      <c r="W1002" s="80"/>
      <c r="X1002" s="124"/>
      <c r="Y1002" s="131">
        <v>5</v>
      </c>
      <c r="Z1002" s="127">
        <v>1</v>
      </c>
      <c r="AA1002" s="134"/>
      <c r="AB1002" s="56">
        <v>3</v>
      </c>
      <c r="AC1002" s="56">
        <v>3</v>
      </c>
      <c r="AD1002" s="56"/>
      <c r="AE1002" s="56">
        <v>4</v>
      </c>
      <c r="AF1002" s="135"/>
      <c r="AG1002" s="136">
        <v>40</v>
      </c>
      <c r="AH1002" s="55">
        <v>20</v>
      </c>
      <c r="AI1002" s="136">
        <v>100</v>
      </c>
      <c r="AJ1002" s="116">
        <f t="shared" ref="AJ1002:AJ1003" si="290">SUM(AQ1002:AU1002)</f>
        <v>6</v>
      </c>
      <c r="AK1002" s="136" t="s">
        <v>76</v>
      </c>
      <c r="AL1002" s="54" t="s">
        <v>76</v>
      </c>
      <c r="AM1002" s="55" t="s">
        <v>76</v>
      </c>
      <c r="AN1002" s="136" t="s">
        <v>74</v>
      </c>
      <c r="AO1002" s="54" t="s">
        <v>74</v>
      </c>
      <c r="AP1002" s="55" t="s">
        <v>74</v>
      </c>
      <c r="AQ1002" s="142"/>
      <c r="AR1002" s="62"/>
      <c r="AS1002" s="62">
        <v>6</v>
      </c>
      <c r="AT1002" s="62"/>
      <c r="AU1002" s="64"/>
      <c r="AV1002" s="83">
        <f t="shared" si="286"/>
        <v>0</v>
      </c>
      <c r="AW1002" s="80"/>
      <c r="AX1002" s="80"/>
      <c r="AY1002" s="80"/>
      <c r="AZ1002" s="80"/>
      <c r="BA1002" s="80"/>
      <c r="BB1002" s="80"/>
      <c r="BC1002" s="80"/>
      <c r="BD1002" s="80"/>
      <c r="BE1002" s="81"/>
    </row>
    <row r="1003" spans="1:57" s="414" customFormat="1" ht="34" customHeight="1" thickBot="1" x14ac:dyDescent="0.25">
      <c r="A1003" s="641"/>
      <c r="B1003" s="754"/>
      <c r="C1003" s="760"/>
      <c r="D1003" s="76" t="s">
        <v>79</v>
      </c>
      <c r="E1003" s="635"/>
      <c r="F1003" s="638"/>
      <c r="G1003" s="148">
        <f t="shared" si="261"/>
        <v>0</v>
      </c>
      <c r="H1003" s="155">
        <f t="shared" si="285"/>
        <v>0</v>
      </c>
      <c r="I1003" s="156"/>
      <c r="J1003" s="156"/>
      <c r="K1003" s="156"/>
      <c r="L1003" s="157"/>
      <c r="M1003" s="85">
        <f t="shared" si="262"/>
        <v>0</v>
      </c>
      <c r="N1003" s="86"/>
      <c r="O1003" s="86"/>
      <c r="P1003" s="86"/>
      <c r="Q1003" s="86"/>
      <c r="R1003" s="125"/>
      <c r="S1003" s="130"/>
      <c r="T1003" s="87"/>
      <c r="U1003" s="87"/>
      <c r="V1003" s="87"/>
      <c r="W1003" s="87"/>
      <c r="X1003" s="126"/>
      <c r="Y1003" s="129"/>
      <c r="Z1003" s="124"/>
      <c r="AA1003" s="136"/>
      <c r="AB1003" s="54"/>
      <c r="AC1003" s="54"/>
      <c r="AD1003" s="54"/>
      <c r="AE1003" s="54"/>
      <c r="AF1003" s="55"/>
      <c r="AG1003" s="139"/>
      <c r="AH1003" s="140"/>
      <c r="AI1003" s="137"/>
      <c r="AJ1003" s="117">
        <f t="shared" si="290"/>
        <v>0</v>
      </c>
      <c r="AK1003" s="137" t="s">
        <v>74</v>
      </c>
      <c r="AL1003" s="90" t="s">
        <v>74</v>
      </c>
      <c r="AM1003" s="138" t="s">
        <v>74</v>
      </c>
      <c r="AN1003" s="137" t="s">
        <v>74</v>
      </c>
      <c r="AO1003" s="90" t="s">
        <v>76</v>
      </c>
      <c r="AP1003" s="138" t="s">
        <v>76</v>
      </c>
      <c r="AQ1003" s="89"/>
      <c r="AR1003" s="90"/>
      <c r="AS1003" s="90"/>
      <c r="AT1003" s="90"/>
      <c r="AU1003" s="91"/>
      <c r="AV1003" s="92">
        <f t="shared" si="286"/>
        <v>0</v>
      </c>
      <c r="AW1003" s="87"/>
      <c r="AX1003" s="87"/>
      <c r="AY1003" s="87"/>
      <c r="AZ1003" s="87"/>
      <c r="BA1003" s="87"/>
      <c r="BB1003" s="87"/>
      <c r="BC1003" s="87"/>
      <c r="BD1003" s="87"/>
      <c r="BE1003" s="88"/>
    </row>
    <row r="1004" spans="1:57" s="414" customFormat="1" ht="34" customHeight="1" x14ac:dyDescent="0.2">
      <c r="A1004" s="639" t="s">
        <v>453</v>
      </c>
      <c r="B1004" s="646" t="s">
        <v>451</v>
      </c>
      <c r="C1004" s="649" t="s">
        <v>452</v>
      </c>
      <c r="D1004" s="72" t="s">
        <v>73</v>
      </c>
      <c r="E1004" s="633">
        <v>187</v>
      </c>
      <c r="F1004" s="636">
        <f>E1004-SUM(M1004:M1008)</f>
        <v>-45</v>
      </c>
      <c r="G1004" s="146">
        <f t="shared" si="261"/>
        <v>63</v>
      </c>
      <c r="H1004" s="151">
        <f>SUM(I1004:L1004)</f>
        <v>2</v>
      </c>
      <c r="I1004" s="152">
        <v>2</v>
      </c>
      <c r="J1004" s="152"/>
      <c r="K1004" s="152"/>
      <c r="L1004" s="66"/>
      <c r="M1004" s="149">
        <f t="shared" si="262"/>
        <v>63</v>
      </c>
      <c r="N1004" s="121"/>
      <c r="O1004" s="121"/>
      <c r="P1004" s="121"/>
      <c r="Q1004" s="121"/>
      <c r="R1004" s="122">
        <v>63</v>
      </c>
      <c r="S1004" s="128">
        <v>8</v>
      </c>
      <c r="T1004" s="121"/>
      <c r="U1004" s="121"/>
      <c r="V1004" s="77">
        <v>55</v>
      </c>
      <c r="W1004" s="121"/>
      <c r="X1004" s="122"/>
      <c r="Y1004" s="128">
        <v>55</v>
      </c>
      <c r="Z1004" s="122">
        <v>8</v>
      </c>
      <c r="AA1004" s="70"/>
      <c r="AB1004" s="77">
        <v>17</v>
      </c>
      <c r="AC1004" s="77">
        <v>17</v>
      </c>
      <c r="AD1004" s="77">
        <v>9</v>
      </c>
      <c r="AE1004" s="77">
        <v>46</v>
      </c>
      <c r="AF1004" s="71">
        <v>8</v>
      </c>
      <c r="AG1004" s="70">
        <v>41.4</v>
      </c>
      <c r="AH1004" s="71">
        <v>23</v>
      </c>
      <c r="AI1004" s="70">
        <v>10.5</v>
      </c>
      <c r="AJ1004" s="115">
        <f>SUM(AN1004:AP1004)</f>
        <v>63</v>
      </c>
      <c r="AK1004" s="70" t="s">
        <v>74</v>
      </c>
      <c r="AL1004" s="77" t="s">
        <v>74</v>
      </c>
      <c r="AM1004" s="71" t="s">
        <v>74</v>
      </c>
      <c r="AN1004" s="70">
        <v>7</v>
      </c>
      <c r="AO1004" s="77">
        <v>56</v>
      </c>
      <c r="AP1004" s="71">
        <v>0</v>
      </c>
      <c r="AQ1004" s="67" t="s">
        <v>74</v>
      </c>
      <c r="AR1004" s="68" t="s">
        <v>74</v>
      </c>
      <c r="AS1004" s="68" t="s">
        <v>74</v>
      </c>
      <c r="AT1004" s="68" t="s">
        <v>74</v>
      </c>
      <c r="AU1004" s="69" t="s">
        <v>74</v>
      </c>
      <c r="AV1004" s="103">
        <f>SUM(AW1004:BE1004)</f>
        <v>0</v>
      </c>
      <c r="AW1004" s="93"/>
      <c r="AX1004" s="93"/>
      <c r="AY1004" s="93"/>
      <c r="AZ1004" s="93"/>
      <c r="BA1004" s="93"/>
      <c r="BB1004" s="93"/>
      <c r="BC1004" s="93"/>
      <c r="BD1004" s="93"/>
      <c r="BE1004" s="78"/>
    </row>
    <row r="1005" spans="1:57" s="414" customFormat="1" ht="34" customHeight="1" x14ac:dyDescent="0.2">
      <c r="A1005" s="640"/>
      <c r="B1005" s="647"/>
      <c r="C1005" s="650"/>
      <c r="D1005" s="73" t="s">
        <v>75</v>
      </c>
      <c r="E1005" s="634"/>
      <c r="F1005" s="637"/>
      <c r="G1005" s="147">
        <f t="shared" si="261"/>
        <v>0</v>
      </c>
      <c r="H1005" s="153">
        <f>SUM(I1005:L1005)</f>
        <v>0</v>
      </c>
      <c r="I1005" s="150"/>
      <c r="J1005" s="150"/>
      <c r="K1005" s="150"/>
      <c r="L1005" s="154"/>
      <c r="M1005" s="79">
        <f t="shared" si="262"/>
        <v>0</v>
      </c>
      <c r="N1005" s="80"/>
      <c r="O1005" s="80"/>
      <c r="P1005" s="80"/>
      <c r="Q1005" s="80"/>
      <c r="R1005" s="124"/>
      <c r="S1005" s="129"/>
      <c r="T1005" s="54"/>
      <c r="U1005" s="54"/>
      <c r="V1005" s="80"/>
      <c r="W1005" s="80"/>
      <c r="X1005" s="124"/>
      <c r="Y1005" s="131"/>
      <c r="Z1005" s="127"/>
      <c r="AA1005" s="134"/>
      <c r="AB1005" s="56"/>
      <c r="AC1005" s="56"/>
      <c r="AD1005" s="56"/>
      <c r="AE1005" s="56"/>
      <c r="AF1005" s="135"/>
      <c r="AG1005" s="136"/>
      <c r="AH1005" s="55"/>
      <c r="AI1005" s="136"/>
      <c r="AJ1005" s="116">
        <f>SUM(AN1005:AP1005)</f>
        <v>0</v>
      </c>
      <c r="AK1005" s="136" t="s">
        <v>76</v>
      </c>
      <c r="AL1005" s="54" t="s">
        <v>76</v>
      </c>
      <c r="AM1005" s="55" t="s">
        <v>76</v>
      </c>
      <c r="AN1005" s="136"/>
      <c r="AO1005" s="54"/>
      <c r="AP1005" s="55"/>
      <c r="AQ1005" s="82" t="s">
        <v>74</v>
      </c>
      <c r="AR1005" s="54" t="s">
        <v>74</v>
      </c>
      <c r="AS1005" s="54" t="s">
        <v>74</v>
      </c>
      <c r="AT1005" s="54" t="s">
        <v>74</v>
      </c>
      <c r="AU1005" s="58" t="s">
        <v>74</v>
      </c>
      <c r="AV1005" s="83">
        <f t="shared" ref="AV1005:AV1008" si="291">SUM(AW1005:BE1005)</f>
        <v>0</v>
      </c>
      <c r="AW1005" s="80"/>
      <c r="AX1005" s="80"/>
      <c r="AY1005" s="80"/>
      <c r="AZ1005" s="80"/>
      <c r="BA1005" s="80"/>
      <c r="BB1005" s="80"/>
      <c r="BC1005" s="80"/>
      <c r="BD1005" s="80"/>
      <c r="BE1005" s="81"/>
    </row>
    <row r="1006" spans="1:57" s="414" customFormat="1" ht="34" customHeight="1" x14ac:dyDescent="0.2">
      <c r="A1006" s="640"/>
      <c r="B1006" s="647"/>
      <c r="C1006" s="650"/>
      <c r="D1006" s="73" t="s">
        <v>77</v>
      </c>
      <c r="E1006" s="634"/>
      <c r="F1006" s="637"/>
      <c r="G1006" s="147">
        <f t="shared" si="261"/>
        <v>0</v>
      </c>
      <c r="H1006" s="153">
        <f t="shared" ref="H1006:H1008" si="292">SUM(I1006:L1006)</f>
        <v>0</v>
      </c>
      <c r="I1006" s="150"/>
      <c r="J1006" s="150"/>
      <c r="K1006" s="150"/>
      <c r="L1006" s="154"/>
      <c r="M1006" s="79">
        <f t="shared" si="262"/>
        <v>0</v>
      </c>
      <c r="N1006" s="80"/>
      <c r="O1006" s="80"/>
      <c r="P1006" s="80"/>
      <c r="Q1006" s="84"/>
      <c r="R1006" s="124"/>
      <c r="S1006" s="129"/>
      <c r="T1006" s="80"/>
      <c r="U1006" s="80"/>
      <c r="V1006" s="80"/>
      <c r="W1006" s="80"/>
      <c r="X1006" s="124"/>
      <c r="Y1006" s="131"/>
      <c r="Z1006" s="127"/>
      <c r="AA1006" s="134"/>
      <c r="AB1006" s="56"/>
      <c r="AC1006" s="56"/>
      <c r="AD1006" s="56"/>
      <c r="AE1006" s="56"/>
      <c r="AF1006" s="135"/>
      <c r="AG1006" s="136"/>
      <c r="AH1006" s="55"/>
      <c r="AI1006" s="136"/>
      <c r="AJ1006" s="116">
        <f>SUM(AK1006:AM1006)</f>
        <v>0</v>
      </c>
      <c r="AK1006" s="136"/>
      <c r="AL1006" s="54"/>
      <c r="AM1006" s="55"/>
      <c r="AN1006" s="136" t="s">
        <v>74</v>
      </c>
      <c r="AO1006" s="54" t="s">
        <v>74</v>
      </c>
      <c r="AP1006" s="55" t="s">
        <v>74</v>
      </c>
      <c r="AQ1006" s="82" t="s">
        <v>74</v>
      </c>
      <c r="AR1006" s="54" t="s">
        <v>74</v>
      </c>
      <c r="AS1006" s="54" t="s">
        <v>74</v>
      </c>
      <c r="AT1006" s="54" t="s">
        <v>74</v>
      </c>
      <c r="AU1006" s="58" t="s">
        <v>74</v>
      </c>
      <c r="AV1006" s="83">
        <f t="shared" si="291"/>
        <v>0</v>
      </c>
      <c r="AW1006" s="80"/>
      <c r="AX1006" s="80"/>
      <c r="AY1006" s="80"/>
      <c r="AZ1006" s="80"/>
      <c r="BA1006" s="80"/>
      <c r="BB1006" s="80"/>
      <c r="BC1006" s="80"/>
      <c r="BD1006" s="80"/>
      <c r="BE1006" s="81"/>
    </row>
    <row r="1007" spans="1:57" s="414" customFormat="1" ht="34" customHeight="1" x14ac:dyDescent="0.2">
      <c r="A1007" s="640"/>
      <c r="B1007" s="647"/>
      <c r="C1007" s="650"/>
      <c r="D1007" s="73" t="s">
        <v>78</v>
      </c>
      <c r="E1007" s="634"/>
      <c r="F1007" s="637"/>
      <c r="G1007" s="147">
        <f t="shared" si="261"/>
        <v>174</v>
      </c>
      <c r="H1007" s="153">
        <f t="shared" si="292"/>
        <v>3</v>
      </c>
      <c r="I1007" s="150">
        <v>3</v>
      </c>
      <c r="J1007" s="150"/>
      <c r="K1007" s="150"/>
      <c r="L1007" s="154"/>
      <c r="M1007" s="79">
        <f t="shared" si="262"/>
        <v>169</v>
      </c>
      <c r="N1007" s="80"/>
      <c r="O1007" s="80"/>
      <c r="P1007" s="80"/>
      <c r="Q1007" s="80"/>
      <c r="R1007" s="124">
        <v>169</v>
      </c>
      <c r="S1007" s="129">
        <v>27</v>
      </c>
      <c r="T1007" s="80"/>
      <c r="U1007" s="80"/>
      <c r="V1007" s="80">
        <v>142</v>
      </c>
      <c r="W1007" s="80"/>
      <c r="X1007" s="124"/>
      <c r="Y1007" s="131">
        <v>151</v>
      </c>
      <c r="Z1007" s="127">
        <v>18</v>
      </c>
      <c r="AA1007" s="134"/>
      <c r="AB1007" s="56">
        <v>24</v>
      </c>
      <c r="AC1007" s="56">
        <v>23</v>
      </c>
      <c r="AD1007" s="56">
        <v>20</v>
      </c>
      <c r="AE1007" s="56">
        <v>127</v>
      </c>
      <c r="AF1007" s="135">
        <v>22</v>
      </c>
      <c r="AG1007" s="136">
        <v>41.3</v>
      </c>
      <c r="AH1007" s="55">
        <v>22.570588235294117</v>
      </c>
      <c r="AI1007" s="136">
        <v>104.4</v>
      </c>
      <c r="AJ1007" s="116">
        <f>SUM(AQ1007:AU1007)</f>
        <v>169</v>
      </c>
      <c r="AK1007" s="136" t="s">
        <v>76</v>
      </c>
      <c r="AL1007" s="54" t="s">
        <v>76</v>
      </c>
      <c r="AM1007" s="55" t="s">
        <v>76</v>
      </c>
      <c r="AN1007" s="136" t="s">
        <v>74</v>
      </c>
      <c r="AO1007" s="54" t="s">
        <v>74</v>
      </c>
      <c r="AP1007" s="55" t="s">
        <v>74</v>
      </c>
      <c r="AQ1007" s="142">
        <v>10</v>
      </c>
      <c r="AR1007" s="62">
        <v>23</v>
      </c>
      <c r="AS1007" s="62">
        <v>76</v>
      </c>
      <c r="AT1007" s="62">
        <v>57</v>
      </c>
      <c r="AU1007" s="64">
        <v>3</v>
      </c>
      <c r="AV1007" s="83">
        <v>5</v>
      </c>
      <c r="AW1007" s="80"/>
      <c r="AX1007" s="80"/>
      <c r="AY1007" s="80"/>
      <c r="AZ1007" s="80"/>
      <c r="BA1007" s="80">
        <v>5</v>
      </c>
      <c r="BB1007" s="80"/>
      <c r="BC1007" s="80"/>
      <c r="BD1007" s="80"/>
      <c r="BE1007" s="81"/>
    </row>
    <row r="1008" spans="1:57" s="414" customFormat="1" ht="34" customHeight="1" thickBot="1" x14ac:dyDescent="0.25">
      <c r="A1008" s="641"/>
      <c r="B1008" s="657"/>
      <c r="C1008" s="766"/>
      <c r="D1008" s="75" t="s">
        <v>79</v>
      </c>
      <c r="E1008" s="635"/>
      <c r="F1008" s="638"/>
      <c r="G1008" s="148">
        <f t="shared" si="261"/>
        <v>0</v>
      </c>
      <c r="H1008" s="155">
        <f t="shared" si="292"/>
        <v>0</v>
      </c>
      <c r="I1008" s="156"/>
      <c r="J1008" s="156"/>
      <c r="K1008" s="156"/>
      <c r="L1008" s="157"/>
      <c r="M1008" s="85">
        <f t="shared" si="262"/>
        <v>0</v>
      </c>
      <c r="N1008" s="86"/>
      <c r="O1008" s="86"/>
      <c r="P1008" s="86"/>
      <c r="Q1008" s="86"/>
      <c r="R1008" s="125"/>
      <c r="S1008" s="130"/>
      <c r="T1008" s="87"/>
      <c r="U1008" s="87"/>
      <c r="V1008" s="87"/>
      <c r="W1008" s="87"/>
      <c r="X1008" s="126"/>
      <c r="Y1008" s="129"/>
      <c r="Z1008" s="124"/>
      <c r="AA1008" s="136"/>
      <c r="AB1008" s="54"/>
      <c r="AC1008" s="54"/>
      <c r="AD1008" s="54"/>
      <c r="AE1008" s="54"/>
      <c r="AF1008" s="55"/>
      <c r="AG1008" s="139"/>
      <c r="AH1008" s="140"/>
      <c r="AI1008" s="137"/>
      <c r="AJ1008" s="117">
        <f>SUM(AQ1008:AU1008)</f>
        <v>0</v>
      </c>
      <c r="AK1008" s="137" t="s">
        <v>74</v>
      </c>
      <c r="AL1008" s="90" t="s">
        <v>74</v>
      </c>
      <c r="AM1008" s="138" t="s">
        <v>74</v>
      </c>
      <c r="AN1008" s="137" t="s">
        <v>74</v>
      </c>
      <c r="AO1008" s="90" t="s">
        <v>76</v>
      </c>
      <c r="AP1008" s="138" t="s">
        <v>76</v>
      </c>
      <c r="AQ1008" s="89"/>
      <c r="AR1008" s="90"/>
      <c r="AS1008" s="90"/>
      <c r="AT1008" s="90"/>
      <c r="AU1008" s="91"/>
      <c r="AV1008" s="92">
        <f t="shared" si="291"/>
        <v>0</v>
      </c>
      <c r="AW1008" s="87"/>
      <c r="AX1008" s="87"/>
      <c r="AY1008" s="87"/>
      <c r="AZ1008" s="87"/>
      <c r="BA1008" s="87"/>
      <c r="BB1008" s="87"/>
      <c r="BC1008" s="87"/>
      <c r="BD1008" s="87"/>
      <c r="BE1008" s="88"/>
    </row>
    <row r="1009" spans="1:57" s="414" customFormat="1" ht="34" customHeight="1" x14ac:dyDescent="0.2">
      <c r="A1009" s="678" t="s">
        <v>454</v>
      </c>
      <c r="B1009" s="623" t="s">
        <v>455</v>
      </c>
      <c r="C1009" s="649" t="s">
        <v>456</v>
      </c>
      <c r="D1009" s="72" t="s">
        <v>73</v>
      </c>
      <c r="E1009" s="633">
        <v>277</v>
      </c>
      <c r="F1009" s="636">
        <f>E1009-SUM(M1009:M1013)</f>
        <v>-68</v>
      </c>
      <c r="G1009" s="146">
        <f t="shared" si="261"/>
        <v>36</v>
      </c>
      <c r="H1009" s="151">
        <f>SUM(I1009:L1009)</f>
        <v>2</v>
      </c>
      <c r="I1009" s="152">
        <v>2</v>
      </c>
      <c r="J1009" s="152"/>
      <c r="K1009" s="152"/>
      <c r="L1009" s="66"/>
      <c r="M1009" s="149">
        <f t="shared" si="262"/>
        <v>36</v>
      </c>
      <c r="N1009" s="121">
        <v>36</v>
      </c>
      <c r="O1009" s="121"/>
      <c r="P1009" s="121"/>
      <c r="Q1009" s="121"/>
      <c r="R1009" s="122"/>
      <c r="S1009" s="128"/>
      <c r="T1009" s="121"/>
      <c r="U1009" s="121"/>
      <c r="V1009" s="77">
        <v>25</v>
      </c>
      <c r="W1009" s="121">
        <v>11</v>
      </c>
      <c r="X1009" s="122"/>
      <c r="Y1009" s="128">
        <v>29</v>
      </c>
      <c r="Z1009" s="122">
        <v>7</v>
      </c>
      <c r="AA1009" s="70"/>
      <c r="AB1009" s="77">
        <v>19</v>
      </c>
      <c r="AC1009" s="77">
        <v>18</v>
      </c>
      <c r="AD1009" s="77">
        <v>5</v>
      </c>
      <c r="AE1009" s="77">
        <v>26</v>
      </c>
      <c r="AF1009" s="71">
        <v>3</v>
      </c>
      <c r="AG1009" s="70">
        <v>43.7</v>
      </c>
      <c r="AH1009" s="71">
        <v>25</v>
      </c>
      <c r="AI1009" s="70">
        <v>11.55</v>
      </c>
      <c r="AJ1009" s="115">
        <f>SUM(AN1009:AP1009)</f>
        <v>36</v>
      </c>
      <c r="AK1009" s="70" t="s">
        <v>74</v>
      </c>
      <c r="AL1009" s="77" t="s">
        <v>74</v>
      </c>
      <c r="AM1009" s="71" t="s">
        <v>74</v>
      </c>
      <c r="AN1009" s="70">
        <v>4</v>
      </c>
      <c r="AO1009" s="77">
        <v>30</v>
      </c>
      <c r="AP1009" s="71">
        <v>2</v>
      </c>
      <c r="AQ1009" s="67" t="s">
        <v>74</v>
      </c>
      <c r="AR1009" s="68" t="s">
        <v>74</v>
      </c>
      <c r="AS1009" s="68" t="s">
        <v>74</v>
      </c>
      <c r="AT1009" s="68" t="s">
        <v>74</v>
      </c>
      <c r="AU1009" s="69" t="s">
        <v>74</v>
      </c>
      <c r="AV1009" s="103">
        <f>SUM(AW1009:BE1009)</f>
        <v>0</v>
      </c>
      <c r="AW1009" s="93"/>
      <c r="AX1009" s="93"/>
      <c r="AY1009" s="93"/>
      <c r="AZ1009" s="93"/>
      <c r="BA1009" s="93"/>
      <c r="BB1009" s="93"/>
      <c r="BC1009" s="93"/>
      <c r="BD1009" s="93"/>
      <c r="BE1009" s="78"/>
    </row>
    <row r="1010" spans="1:57" s="414" customFormat="1" ht="34" customHeight="1" x14ac:dyDescent="0.2">
      <c r="A1010" s="679"/>
      <c r="B1010" s="624"/>
      <c r="C1010" s="650"/>
      <c r="D1010" s="73" t="s">
        <v>75</v>
      </c>
      <c r="E1010" s="634"/>
      <c r="F1010" s="637"/>
      <c r="G1010" s="147">
        <f t="shared" si="261"/>
        <v>0</v>
      </c>
      <c r="H1010" s="153">
        <f>SUM(I1010:L1010)</f>
        <v>0</v>
      </c>
      <c r="I1010" s="150"/>
      <c r="J1010" s="150"/>
      <c r="K1010" s="150"/>
      <c r="L1010" s="154"/>
      <c r="M1010" s="79">
        <f t="shared" si="262"/>
        <v>0</v>
      </c>
      <c r="N1010" s="80"/>
      <c r="O1010" s="80"/>
      <c r="P1010" s="80"/>
      <c r="Q1010" s="80"/>
      <c r="R1010" s="124"/>
      <c r="S1010" s="129"/>
      <c r="T1010" s="54"/>
      <c r="U1010" s="54"/>
      <c r="V1010" s="80"/>
      <c r="W1010" s="80"/>
      <c r="X1010" s="124"/>
      <c r="Y1010" s="131"/>
      <c r="Z1010" s="127"/>
      <c r="AA1010" s="134"/>
      <c r="AB1010" s="56"/>
      <c r="AC1010" s="56"/>
      <c r="AD1010" s="56"/>
      <c r="AE1010" s="56"/>
      <c r="AF1010" s="135"/>
      <c r="AG1010" s="136"/>
      <c r="AH1010" s="55"/>
      <c r="AI1010" s="136"/>
      <c r="AJ1010" s="116">
        <f>SUM(AN1010:AP1010)</f>
        <v>0</v>
      </c>
      <c r="AK1010" s="136" t="s">
        <v>76</v>
      </c>
      <c r="AL1010" s="54" t="s">
        <v>76</v>
      </c>
      <c r="AM1010" s="55" t="s">
        <v>76</v>
      </c>
      <c r="AN1010" s="136"/>
      <c r="AO1010" s="54"/>
      <c r="AP1010" s="55"/>
      <c r="AQ1010" s="82" t="s">
        <v>74</v>
      </c>
      <c r="AR1010" s="54" t="s">
        <v>74</v>
      </c>
      <c r="AS1010" s="54" t="s">
        <v>74</v>
      </c>
      <c r="AT1010" s="54" t="s">
        <v>74</v>
      </c>
      <c r="AU1010" s="58" t="s">
        <v>74</v>
      </c>
      <c r="AV1010" s="83">
        <f t="shared" ref="AV1010:AV1023" si="293">SUM(AW1010:BE1010)</f>
        <v>0</v>
      </c>
      <c r="AW1010" s="80"/>
      <c r="AX1010" s="80"/>
      <c r="AY1010" s="80"/>
      <c r="AZ1010" s="80"/>
      <c r="BA1010" s="80"/>
      <c r="BB1010" s="80"/>
      <c r="BC1010" s="80"/>
      <c r="BD1010" s="80"/>
      <c r="BE1010" s="81"/>
    </row>
    <row r="1011" spans="1:57" s="414" customFormat="1" ht="34" customHeight="1" x14ac:dyDescent="0.2">
      <c r="A1011" s="679"/>
      <c r="B1011" s="624"/>
      <c r="C1011" s="650"/>
      <c r="D1011" s="73" t="s">
        <v>77</v>
      </c>
      <c r="E1011" s="634"/>
      <c r="F1011" s="637"/>
      <c r="G1011" s="147">
        <f t="shared" si="261"/>
        <v>0</v>
      </c>
      <c r="H1011" s="153">
        <f t="shared" ref="H1011:H1023" si="294">SUM(I1011:L1011)</f>
        <v>0</v>
      </c>
      <c r="I1011" s="150"/>
      <c r="J1011" s="150"/>
      <c r="K1011" s="150"/>
      <c r="L1011" s="154"/>
      <c r="M1011" s="79">
        <f t="shared" si="262"/>
        <v>0</v>
      </c>
      <c r="N1011" s="80"/>
      <c r="O1011" s="80"/>
      <c r="P1011" s="80"/>
      <c r="Q1011" s="84"/>
      <c r="R1011" s="124"/>
      <c r="S1011" s="129"/>
      <c r="T1011" s="80"/>
      <c r="U1011" s="80"/>
      <c r="V1011" s="80"/>
      <c r="W1011" s="80"/>
      <c r="X1011" s="124"/>
      <c r="Y1011" s="131"/>
      <c r="Z1011" s="127"/>
      <c r="AA1011" s="134"/>
      <c r="AB1011" s="56"/>
      <c r="AC1011" s="56"/>
      <c r="AD1011" s="56"/>
      <c r="AE1011" s="56"/>
      <c r="AF1011" s="135"/>
      <c r="AG1011" s="136"/>
      <c r="AH1011" s="55"/>
      <c r="AI1011" s="136"/>
      <c r="AJ1011" s="116">
        <f>SUM(AK1011:AM1011)</f>
        <v>0</v>
      </c>
      <c r="AK1011" s="136"/>
      <c r="AL1011" s="54"/>
      <c r="AM1011" s="55"/>
      <c r="AN1011" s="136" t="s">
        <v>74</v>
      </c>
      <c r="AO1011" s="54" t="s">
        <v>74</v>
      </c>
      <c r="AP1011" s="55" t="s">
        <v>74</v>
      </c>
      <c r="AQ1011" s="82" t="s">
        <v>74</v>
      </c>
      <c r="AR1011" s="54" t="s">
        <v>74</v>
      </c>
      <c r="AS1011" s="54" t="s">
        <v>74</v>
      </c>
      <c r="AT1011" s="54" t="s">
        <v>74</v>
      </c>
      <c r="AU1011" s="58" t="s">
        <v>74</v>
      </c>
      <c r="AV1011" s="83">
        <f t="shared" si="293"/>
        <v>0</v>
      </c>
      <c r="AW1011" s="80"/>
      <c r="AX1011" s="80"/>
      <c r="AY1011" s="80"/>
      <c r="AZ1011" s="80"/>
      <c r="BA1011" s="80"/>
      <c r="BB1011" s="80"/>
      <c r="BC1011" s="80"/>
      <c r="BD1011" s="80"/>
      <c r="BE1011" s="81"/>
    </row>
    <row r="1012" spans="1:57" s="414" customFormat="1" ht="34" customHeight="1" x14ac:dyDescent="0.2">
      <c r="A1012" s="679"/>
      <c r="B1012" s="624"/>
      <c r="C1012" s="650"/>
      <c r="D1012" s="73" t="s">
        <v>78</v>
      </c>
      <c r="E1012" s="634"/>
      <c r="F1012" s="637"/>
      <c r="G1012" s="147">
        <f t="shared" si="261"/>
        <v>314</v>
      </c>
      <c r="H1012" s="153">
        <f t="shared" si="294"/>
        <v>10</v>
      </c>
      <c r="I1012" s="150">
        <v>7</v>
      </c>
      <c r="J1012" s="150">
        <v>1</v>
      </c>
      <c r="K1012" s="150">
        <v>2</v>
      </c>
      <c r="L1012" s="154"/>
      <c r="M1012" s="79">
        <f t="shared" si="262"/>
        <v>309</v>
      </c>
      <c r="N1012" s="80">
        <v>309</v>
      </c>
      <c r="O1012" s="80"/>
      <c r="P1012" s="80"/>
      <c r="Q1012" s="80"/>
      <c r="R1012" s="124"/>
      <c r="S1012" s="129">
        <v>5</v>
      </c>
      <c r="T1012" s="80"/>
      <c r="U1012" s="80"/>
      <c r="V1012" s="80">
        <v>268</v>
      </c>
      <c r="W1012" s="80">
        <v>36</v>
      </c>
      <c r="X1012" s="124"/>
      <c r="Y1012" s="131">
        <v>264</v>
      </c>
      <c r="Z1012" s="127">
        <v>45</v>
      </c>
      <c r="AA1012" s="134"/>
      <c r="AB1012" s="56">
        <v>158</v>
      </c>
      <c r="AC1012" s="56">
        <v>154</v>
      </c>
      <c r="AD1012" s="56">
        <v>20</v>
      </c>
      <c r="AE1012" s="56">
        <v>239</v>
      </c>
      <c r="AF1012" s="135">
        <v>28</v>
      </c>
      <c r="AG1012" s="136">
        <v>43.8</v>
      </c>
      <c r="AH1012" s="55">
        <v>23.7</v>
      </c>
      <c r="AI1012" s="136">
        <v>109.04</v>
      </c>
      <c r="AJ1012" s="116">
        <f>SUM(AQ1012:AU1012)</f>
        <v>309</v>
      </c>
      <c r="AK1012" s="136" t="s">
        <v>76</v>
      </c>
      <c r="AL1012" s="54" t="s">
        <v>76</v>
      </c>
      <c r="AM1012" s="55" t="s">
        <v>76</v>
      </c>
      <c r="AN1012" s="136" t="s">
        <v>74</v>
      </c>
      <c r="AO1012" s="54" t="s">
        <v>74</v>
      </c>
      <c r="AP1012" s="55" t="s">
        <v>74</v>
      </c>
      <c r="AQ1012" s="142">
        <v>9</v>
      </c>
      <c r="AR1012" s="62">
        <v>35</v>
      </c>
      <c r="AS1012" s="62">
        <v>142</v>
      </c>
      <c r="AT1012" s="62">
        <v>117</v>
      </c>
      <c r="AU1012" s="64">
        <v>6</v>
      </c>
      <c r="AV1012" s="83">
        <f t="shared" si="293"/>
        <v>5</v>
      </c>
      <c r="AW1012" s="80"/>
      <c r="AX1012" s="80"/>
      <c r="AY1012" s="80">
        <v>3</v>
      </c>
      <c r="AZ1012" s="80"/>
      <c r="BA1012" s="80"/>
      <c r="BB1012" s="80"/>
      <c r="BC1012" s="80"/>
      <c r="BD1012" s="80">
        <v>2</v>
      </c>
      <c r="BE1012" s="81"/>
    </row>
    <row r="1013" spans="1:57" s="414" customFormat="1" ht="34" customHeight="1" thickBot="1" x14ac:dyDescent="0.25">
      <c r="A1013" s="679"/>
      <c r="B1013" s="642"/>
      <c r="C1013" s="650"/>
      <c r="D1013" s="75" t="s">
        <v>79</v>
      </c>
      <c r="E1013" s="635"/>
      <c r="F1013" s="638"/>
      <c r="G1013" s="148">
        <f t="shared" si="261"/>
        <v>0</v>
      </c>
      <c r="H1013" s="155">
        <f t="shared" si="294"/>
        <v>0</v>
      </c>
      <c r="I1013" s="156"/>
      <c r="J1013" s="156"/>
      <c r="K1013" s="156"/>
      <c r="L1013" s="157"/>
      <c r="M1013" s="85">
        <f t="shared" si="262"/>
        <v>0</v>
      </c>
      <c r="N1013" s="86"/>
      <c r="O1013" s="86"/>
      <c r="P1013" s="86"/>
      <c r="Q1013" s="86"/>
      <c r="R1013" s="125"/>
      <c r="S1013" s="130"/>
      <c r="T1013" s="87"/>
      <c r="U1013" s="87"/>
      <c r="V1013" s="87"/>
      <c r="W1013" s="87"/>
      <c r="X1013" s="126"/>
      <c r="Y1013" s="129"/>
      <c r="Z1013" s="124"/>
      <c r="AA1013" s="136"/>
      <c r="AB1013" s="54"/>
      <c r="AC1013" s="54"/>
      <c r="AD1013" s="54"/>
      <c r="AE1013" s="54"/>
      <c r="AF1013" s="55"/>
      <c r="AG1013" s="139"/>
      <c r="AH1013" s="140"/>
      <c r="AI1013" s="137"/>
      <c r="AJ1013" s="117">
        <f>SUM(AQ1013:AU1013)</f>
        <v>0</v>
      </c>
      <c r="AK1013" s="137" t="s">
        <v>74</v>
      </c>
      <c r="AL1013" s="90" t="s">
        <v>74</v>
      </c>
      <c r="AM1013" s="138" t="s">
        <v>74</v>
      </c>
      <c r="AN1013" s="137" t="s">
        <v>74</v>
      </c>
      <c r="AO1013" s="90" t="s">
        <v>76</v>
      </c>
      <c r="AP1013" s="138" t="s">
        <v>76</v>
      </c>
      <c r="AQ1013" s="89"/>
      <c r="AR1013" s="90"/>
      <c r="AS1013" s="90"/>
      <c r="AT1013" s="90"/>
      <c r="AU1013" s="91"/>
      <c r="AV1013" s="92">
        <f t="shared" si="293"/>
        <v>0</v>
      </c>
      <c r="AW1013" s="87"/>
      <c r="AX1013" s="87"/>
      <c r="AY1013" s="87"/>
      <c r="AZ1013" s="87"/>
      <c r="BA1013" s="87"/>
      <c r="BB1013" s="87"/>
      <c r="BC1013" s="87"/>
      <c r="BD1013" s="87"/>
      <c r="BE1013" s="88"/>
    </row>
    <row r="1014" spans="1:57" s="414" customFormat="1" ht="34" customHeight="1" x14ac:dyDescent="0.2">
      <c r="A1014" s="679"/>
      <c r="B1014" s="623" t="s">
        <v>457</v>
      </c>
      <c r="C1014" s="650"/>
      <c r="D1014" s="72" t="s">
        <v>73</v>
      </c>
      <c r="E1014" s="633">
        <v>58</v>
      </c>
      <c r="F1014" s="636">
        <f>E1014-SUM(M1014:M1018)</f>
        <v>-10</v>
      </c>
      <c r="G1014" s="146">
        <f t="shared" si="261"/>
        <v>3</v>
      </c>
      <c r="H1014" s="151">
        <f t="shared" si="294"/>
        <v>0</v>
      </c>
      <c r="I1014" s="152"/>
      <c r="J1014" s="152"/>
      <c r="K1014" s="152"/>
      <c r="L1014" s="66"/>
      <c r="M1014" s="149">
        <f t="shared" si="262"/>
        <v>2</v>
      </c>
      <c r="N1014" s="121"/>
      <c r="O1014" s="121"/>
      <c r="P1014" s="121"/>
      <c r="Q1014" s="121"/>
      <c r="R1014" s="122">
        <v>2</v>
      </c>
      <c r="S1014" s="128"/>
      <c r="T1014" s="121"/>
      <c r="U1014" s="121"/>
      <c r="V1014" s="77">
        <v>1</v>
      </c>
      <c r="W1014" s="121">
        <v>1</v>
      </c>
      <c r="X1014" s="122"/>
      <c r="Y1014" s="128">
        <v>1</v>
      </c>
      <c r="Z1014" s="122">
        <v>1</v>
      </c>
      <c r="AA1014" s="70"/>
      <c r="AB1014" s="77">
        <v>1</v>
      </c>
      <c r="AC1014" s="77"/>
      <c r="AD1014" s="77"/>
      <c r="AE1014" s="77">
        <v>2</v>
      </c>
      <c r="AF1014" s="71"/>
      <c r="AG1014" s="70">
        <v>35.5</v>
      </c>
      <c r="AH1014" s="71">
        <v>13.5</v>
      </c>
      <c r="AI1014" s="70">
        <v>12</v>
      </c>
      <c r="AJ1014" s="115">
        <f>SUM(AN1014:AP1014)</f>
        <v>2</v>
      </c>
      <c r="AK1014" s="70" t="s">
        <v>74</v>
      </c>
      <c r="AL1014" s="77" t="s">
        <v>74</v>
      </c>
      <c r="AM1014" s="71" t="s">
        <v>74</v>
      </c>
      <c r="AN1014" s="70"/>
      <c r="AO1014" s="77">
        <v>2</v>
      </c>
      <c r="AP1014" s="71"/>
      <c r="AQ1014" s="67" t="s">
        <v>74</v>
      </c>
      <c r="AR1014" s="68" t="s">
        <v>74</v>
      </c>
      <c r="AS1014" s="68" t="s">
        <v>74</v>
      </c>
      <c r="AT1014" s="68" t="s">
        <v>74</v>
      </c>
      <c r="AU1014" s="69" t="s">
        <v>74</v>
      </c>
      <c r="AV1014" s="103">
        <f>SUM(AW1014:BE1014)</f>
        <v>1</v>
      </c>
      <c r="AW1014" s="93"/>
      <c r="AX1014" s="93"/>
      <c r="AY1014" s="93"/>
      <c r="AZ1014" s="93"/>
      <c r="BA1014" s="93">
        <v>1</v>
      </c>
      <c r="BB1014" s="93"/>
      <c r="BC1014" s="93"/>
      <c r="BD1014" s="93"/>
      <c r="BE1014" s="78"/>
    </row>
    <row r="1015" spans="1:57" s="414" customFormat="1" ht="34" customHeight="1" x14ac:dyDescent="0.2">
      <c r="A1015" s="679"/>
      <c r="B1015" s="624"/>
      <c r="C1015" s="650"/>
      <c r="D1015" s="73" t="s">
        <v>75</v>
      </c>
      <c r="E1015" s="634"/>
      <c r="F1015" s="637"/>
      <c r="G1015" s="147">
        <f t="shared" si="261"/>
        <v>0</v>
      </c>
      <c r="H1015" s="153">
        <f t="shared" si="294"/>
        <v>0</v>
      </c>
      <c r="I1015" s="150"/>
      <c r="J1015" s="150"/>
      <c r="K1015" s="150"/>
      <c r="L1015" s="154"/>
      <c r="M1015" s="79">
        <f t="shared" si="262"/>
        <v>0</v>
      </c>
      <c r="N1015" s="80"/>
      <c r="O1015" s="80"/>
      <c r="P1015" s="80"/>
      <c r="Q1015" s="80"/>
      <c r="R1015" s="124"/>
      <c r="S1015" s="129"/>
      <c r="T1015" s="54"/>
      <c r="U1015" s="54"/>
      <c r="V1015" s="80"/>
      <c r="W1015" s="80"/>
      <c r="X1015" s="124"/>
      <c r="Y1015" s="131"/>
      <c r="Z1015" s="127"/>
      <c r="AA1015" s="134"/>
      <c r="AB1015" s="56"/>
      <c r="AC1015" s="56"/>
      <c r="AD1015" s="56"/>
      <c r="AE1015" s="56"/>
      <c r="AF1015" s="135"/>
      <c r="AG1015" s="136"/>
      <c r="AH1015" s="55"/>
      <c r="AI1015" s="136"/>
      <c r="AJ1015" s="116">
        <f>SUM(AN1015:AP1015)</f>
        <v>0</v>
      </c>
      <c r="AK1015" s="136" t="s">
        <v>76</v>
      </c>
      <c r="AL1015" s="54" t="s">
        <v>76</v>
      </c>
      <c r="AM1015" s="55" t="s">
        <v>76</v>
      </c>
      <c r="AN1015" s="136"/>
      <c r="AO1015" s="54"/>
      <c r="AP1015" s="55"/>
      <c r="AQ1015" s="82" t="s">
        <v>74</v>
      </c>
      <c r="AR1015" s="54" t="s">
        <v>74</v>
      </c>
      <c r="AS1015" s="54" t="s">
        <v>74</v>
      </c>
      <c r="AT1015" s="54" t="s">
        <v>74</v>
      </c>
      <c r="AU1015" s="58" t="s">
        <v>74</v>
      </c>
      <c r="AV1015" s="83">
        <f t="shared" ref="AV1015:AV1018" si="295">SUM(AW1015:BE1015)</f>
        <v>0</v>
      </c>
      <c r="AW1015" s="80"/>
      <c r="AX1015" s="80"/>
      <c r="AY1015" s="80"/>
      <c r="AZ1015" s="80"/>
      <c r="BA1015" s="80"/>
      <c r="BB1015" s="80"/>
      <c r="BC1015" s="80"/>
      <c r="BD1015" s="80"/>
      <c r="BE1015" s="81"/>
    </row>
    <row r="1016" spans="1:57" s="414" customFormat="1" ht="34" customHeight="1" x14ac:dyDescent="0.2">
      <c r="A1016" s="679"/>
      <c r="B1016" s="624"/>
      <c r="C1016" s="650"/>
      <c r="D1016" s="73" t="s">
        <v>77</v>
      </c>
      <c r="E1016" s="634"/>
      <c r="F1016" s="637"/>
      <c r="G1016" s="147">
        <f t="shared" si="261"/>
        <v>0</v>
      </c>
      <c r="H1016" s="153">
        <f t="shared" si="294"/>
        <v>0</v>
      </c>
      <c r="I1016" s="150"/>
      <c r="J1016" s="150"/>
      <c r="K1016" s="150"/>
      <c r="L1016" s="154"/>
      <c r="M1016" s="79">
        <f t="shared" si="262"/>
        <v>0</v>
      </c>
      <c r="N1016" s="80"/>
      <c r="O1016" s="80"/>
      <c r="P1016" s="80"/>
      <c r="Q1016" s="84"/>
      <c r="R1016" s="124"/>
      <c r="S1016" s="129"/>
      <c r="T1016" s="80"/>
      <c r="U1016" s="80"/>
      <c r="V1016" s="80"/>
      <c r="W1016" s="80"/>
      <c r="X1016" s="124"/>
      <c r="Y1016" s="131"/>
      <c r="Z1016" s="127"/>
      <c r="AA1016" s="134"/>
      <c r="AB1016" s="56"/>
      <c r="AC1016" s="56"/>
      <c r="AD1016" s="56"/>
      <c r="AE1016" s="56"/>
      <c r="AF1016" s="135"/>
      <c r="AG1016" s="136"/>
      <c r="AH1016" s="55"/>
      <c r="AI1016" s="136"/>
      <c r="AJ1016" s="116">
        <f>SUM(AK1016:AM1016)</f>
        <v>0</v>
      </c>
      <c r="AK1016" s="136"/>
      <c r="AL1016" s="54"/>
      <c r="AM1016" s="55"/>
      <c r="AN1016" s="136" t="s">
        <v>74</v>
      </c>
      <c r="AO1016" s="54" t="s">
        <v>74</v>
      </c>
      <c r="AP1016" s="55" t="s">
        <v>74</v>
      </c>
      <c r="AQ1016" s="82" t="s">
        <v>74</v>
      </c>
      <c r="AR1016" s="54" t="s">
        <v>74</v>
      </c>
      <c r="AS1016" s="54" t="s">
        <v>74</v>
      </c>
      <c r="AT1016" s="54" t="s">
        <v>74</v>
      </c>
      <c r="AU1016" s="58" t="s">
        <v>74</v>
      </c>
      <c r="AV1016" s="83">
        <f t="shared" si="295"/>
        <v>0</v>
      </c>
      <c r="AW1016" s="80"/>
      <c r="AX1016" s="80"/>
      <c r="AY1016" s="80"/>
      <c r="AZ1016" s="80"/>
      <c r="BA1016" s="80"/>
      <c r="BB1016" s="80"/>
      <c r="BC1016" s="80"/>
      <c r="BD1016" s="80"/>
      <c r="BE1016" s="81"/>
    </row>
    <row r="1017" spans="1:57" s="414" customFormat="1" ht="34" customHeight="1" x14ac:dyDescent="0.2">
      <c r="A1017" s="679"/>
      <c r="B1017" s="624"/>
      <c r="C1017" s="650"/>
      <c r="D1017" s="73" t="s">
        <v>78</v>
      </c>
      <c r="E1017" s="634"/>
      <c r="F1017" s="637"/>
      <c r="G1017" s="147">
        <f t="shared" si="261"/>
        <v>66</v>
      </c>
      <c r="H1017" s="153">
        <f t="shared" si="294"/>
        <v>3</v>
      </c>
      <c r="I1017" s="150">
        <v>3</v>
      </c>
      <c r="J1017" s="150"/>
      <c r="K1017" s="150"/>
      <c r="L1017" s="154"/>
      <c r="M1017" s="79">
        <f t="shared" si="262"/>
        <v>66</v>
      </c>
      <c r="N1017" s="80">
        <v>66</v>
      </c>
      <c r="O1017" s="80"/>
      <c r="P1017" s="80"/>
      <c r="Q1017" s="80"/>
      <c r="R1017" s="124"/>
      <c r="S1017" s="129">
        <v>18</v>
      </c>
      <c r="T1017" s="80"/>
      <c r="U1017" s="80"/>
      <c r="V1017" s="80">
        <v>47</v>
      </c>
      <c r="W1017" s="80">
        <v>1</v>
      </c>
      <c r="X1017" s="124"/>
      <c r="Y1017" s="131">
        <v>62</v>
      </c>
      <c r="Z1017" s="127">
        <v>4</v>
      </c>
      <c r="AA1017" s="134"/>
      <c r="AB1017" s="56">
        <v>22</v>
      </c>
      <c r="AC1017" s="56">
        <v>22</v>
      </c>
      <c r="AD1017" s="56">
        <v>11</v>
      </c>
      <c r="AE1017" s="56">
        <v>43</v>
      </c>
      <c r="AF1017" s="135">
        <v>10</v>
      </c>
      <c r="AG1017" s="136">
        <v>41.21</v>
      </c>
      <c r="AH1017" s="55">
        <v>18.93</v>
      </c>
      <c r="AI1017" s="136">
        <v>104.31</v>
      </c>
      <c r="AJ1017" s="116">
        <f>SUM(AQ1017:AU1017)</f>
        <v>66</v>
      </c>
      <c r="AK1017" s="136" t="s">
        <v>76</v>
      </c>
      <c r="AL1017" s="54" t="s">
        <v>76</v>
      </c>
      <c r="AM1017" s="55" t="s">
        <v>76</v>
      </c>
      <c r="AN1017" s="136" t="s">
        <v>74</v>
      </c>
      <c r="AO1017" s="54" t="s">
        <v>74</v>
      </c>
      <c r="AP1017" s="55" t="s">
        <v>74</v>
      </c>
      <c r="AQ1017" s="142">
        <v>2</v>
      </c>
      <c r="AR1017" s="62">
        <v>5</v>
      </c>
      <c r="AS1017" s="62">
        <v>42</v>
      </c>
      <c r="AT1017" s="62">
        <v>17</v>
      </c>
      <c r="AU1017" s="64"/>
      <c r="AV1017" s="83">
        <f t="shared" si="295"/>
        <v>0</v>
      </c>
      <c r="AW1017" s="80"/>
      <c r="AX1017" s="80"/>
      <c r="AY1017" s="80"/>
      <c r="AZ1017" s="80"/>
      <c r="BA1017" s="80"/>
      <c r="BB1017" s="80"/>
      <c r="BC1017" s="80"/>
      <c r="BD1017" s="80"/>
      <c r="BE1017" s="81"/>
    </row>
    <row r="1018" spans="1:57" s="414" customFormat="1" ht="34" customHeight="1" thickBot="1" x14ac:dyDescent="0.25">
      <c r="A1018" s="679"/>
      <c r="B1018" s="642"/>
      <c r="C1018" s="650"/>
      <c r="D1018" s="75" t="s">
        <v>79</v>
      </c>
      <c r="E1018" s="635"/>
      <c r="F1018" s="638"/>
      <c r="G1018" s="148">
        <f t="shared" si="261"/>
        <v>0</v>
      </c>
      <c r="H1018" s="155">
        <f t="shared" si="294"/>
        <v>0</v>
      </c>
      <c r="I1018" s="156"/>
      <c r="J1018" s="156"/>
      <c r="K1018" s="156"/>
      <c r="L1018" s="157"/>
      <c r="M1018" s="85">
        <f t="shared" si="262"/>
        <v>0</v>
      </c>
      <c r="N1018" s="86"/>
      <c r="O1018" s="86"/>
      <c r="P1018" s="86"/>
      <c r="Q1018" s="86"/>
      <c r="R1018" s="125"/>
      <c r="S1018" s="130"/>
      <c r="T1018" s="87"/>
      <c r="U1018" s="87"/>
      <c r="V1018" s="87"/>
      <c r="W1018" s="87"/>
      <c r="X1018" s="126"/>
      <c r="Y1018" s="129"/>
      <c r="Z1018" s="124"/>
      <c r="AA1018" s="136"/>
      <c r="AB1018" s="54"/>
      <c r="AC1018" s="54"/>
      <c r="AD1018" s="54"/>
      <c r="AE1018" s="54"/>
      <c r="AF1018" s="55"/>
      <c r="AG1018" s="139"/>
      <c r="AH1018" s="140"/>
      <c r="AI1018" s="137"/>
      <c r="AJ1018" s="117">
        <f>SUM(AQ1018:AU1018)</f>
        <v>0</v>
      </c>
      <c r="AK1018" s="137" t="s">
        <v>74</v>
      </c>
      <c r="AL1018" s="90" t="s">
        <v>74</v>
      </c>
      <c r="AM1018" s="138" t="s">
        <v>74</v>
      </c>
      <c r="AN1018" s="137" t="s">
        <v>74</v>
      </c>
      <c r="AO1018" s="90" t="s">
        <v>76</v>
      </c>
      <c r="AP1018" s="138" t="s">
        <v>76</v>
      </c>
      <c r="AQ1018" s="89"/>
      <c r="AR1018" s="90"/>
      <c r="AS1018" s="90"/>
      <c r="AT1018" s="90"/>
      <c r="AU1018" s="91"/>
      <c r="AV1018" s="92">
        <f t="shared" si="295"/>
        <v>0</v>
      </c>
      <c r="AW1018" s="87"/>
      <c r="AX1018" s="87"/>
      <c r="AY1018" s="87"/>
      <c r="AZ1018" s="87"/>
      <c r="BA1018" s="87"/>
      <c r="BB1018" s="87"/>
      <c r="BC1018" s="87"/>
      <c r="BD1018" s="87"/>
      <c r="BE1018" s="88"/>
    </row>
    <row r="1019" spans="1:57" s="414" customFormat="1" ht="34" customHeight="1" x14ac:dyDescent="0.2">
      <c r="A1019" s="679"/>
      <c r="B1019" s="623" t="s">
        <v>458</v>
      </c>
      <c r="C1019" s="650"/>
      <c r="D1019" s="72" t="s">
        <v>73</v>
      </c>
      <c r="E1019" s="633">
        <v>113</v>
      </c>
      <c r="F1019" s="636">
        <f>E1019-SUM(M1019:M1023)</f>
        <v>-15</v>
      </c>
      <c r="G1019" s="146">
        <f t="shared" si="261"/>
        <v>8</v>
      </c>
      <c r="H1019" s="151">
        <f t="shared" si="294"/>
        <v>1</v>
      </c>
      <c r="I1019" s="152">
        <v>1</v>
      </c>
      <c r="J1019" s="152"/>
      <c r="K1019" s="152"/>
      <c r="L1019" s="66"/>
      <c r="M1019" s="149">
        <f t="shared" si="262"/>
        <v>4</v>
      </c>
      <c r="N1019" s="121">
        <v>4</v>
      </c>
      <c r="O1019" s="121"/>
      <c r="P1019" s="121"/>
      <c r="Q1019" s="121"/>
      <c r="R1019" s="122"/>
      <c r="S1019" s="128">
        <v>1</v>
      </c>
      <c r="T1019" s="121"/>
      <c r="U1019" s="121"/>
      <c r="V1019" s="77">
        <v>3</v>
      </c>
      <c r="W1019" s="121"/>
      <c r="X1019" s="122"/>
      <c r="Y1019" s="128">
        <v>4</v>
      </c>
      <c r="Z1019" s="122"/>
      <c r="AA1019" s="70"/>
      <c r="AB1019" s="77">
        <v>2</v>
      </c>
      <c r="AC1019" s="77">
        <v>2</v>
      </c>
      <c r="AD1019" s="77"/>
      <c r="AE1019" s="77">
        <v>2</v>
      </c>
      <c r="AF1019" s="71">
        <v>1</v>
      </c>
      <c r="AG1019" s="70">
        <v>39</v>
      </c>
      <c r="AH1019" s="71">
        <v>11</v>
      </c>
      <c r="AI1019" s="70">
        <v>10.5</v>
      </c>
      <c r="AJ1019" s="115">
        <f>SUM(AN1019:AP1019)</f>
        <v>4</v>
      </c>
      <c r="AK1019" s="70" t="s">
        <v>74</v>
      </c>
      <c r="AL1019" s="77" t="s">
        <v>74</v>
      </c>
      <c r="AM1019" s="71" t="s">
        <v>74</v>
      </c>
      <c r="AN1019" s="70">
        <v>2</v>
      </c>
      <c r="AO1019" s="77">
        <v>2</v>
      </c>
      <c r="AP1019" s="71"/>
      <c r="AQ1019" s="67" t="s">
        <v>74</v>
      </c>
      <c r="AR1019" s="68" t="s">
        <v>74</v>
      </c>
      <c r="AS1019" s="68" t="s">
        <v>74</v>
      </c>
      <c r="AT1019" s="68" t="s">
        <v>74</v>
      </c>
      <c r="AU1019" s="69" t="s">
        <v>74</v>
      </c>
      <c r="AV1019" s="103">
        <f>SUM(AW1019:BE1019)</f>
        <v>4</v>
      </c>
      <c r="AW1019" s="93"/>
      <c r="AX1019" s="93"/>
      <c r="AY1019" s="93"/>
      <c r="AZ1019" s="93"/>
      <c r="BA1019" s="93"/>
      <c r="BB1019" s="93"/>
      <c r="BC1019" s="93"/>
      <c r="BD1019" s="93">
        <v>4</v>
      </c>
      <c r="BE1019" s="78"/>
    </row>
    <row r="1020" spans="1:57" s="414" customFormat="1" ht="34" customHeight="1" x14ac:dyDescent="0.2">
      <c r="A1020" s="679"/>
      <c r="B1020" s="624"/>
      <c r="C1020" s="650"/>
      <c r="D1020" s="73" t="s">
        <v>75</v>
      </c>
      <c r="E1020" s="634"/>
      <c r="F1020" s="637"/>
      <c r="G1020" s="147">
        <f t="shared" si="261"/>
        <v>0</v>
      </c>
      <c r="H1020" s="153">
        <f t="shared" si="294"/>
        <v>0</v>
      </c>
      <c r="I1020" s="150"/>
      <c r="J1020" s="150"/>
      <c r="K1020" s="150"/>
      <c r="L1020" s="154"/>
      <c r="M1020" s="79">
        <f t="shared" si="262"/>
        <v>0</v>
      </c>
      <c r="N1020" s="80"/>
      <c r="O1020" s="80"/>
      <c r="P1020" s="80"/>
      <c r="Q1020" s="80"/>
      <c r="R1020" s="124"/>
      <c r="S1020" s="129"/>
      <c r="T1020" s="54"/>
      <c r="U1020" s="54"/>
      <c r="V1020" s="80"/>
      <c r="W1020" s="80"/>
      <c r="X1020" s="124"/>
      <c r="Y1020" s="131"/>
      <c r="Z1020" s="127"/>
      <c r="AA1020" s="134"/>
      <c r="AB1020" s="56"/>
      <c r="AC1020" s="56"/>
      <c r="AD1020" s="56"/>
      <c r="AE1020" s="56"/>
      <c r="AF1020" s="135"/>
      <c r="AG1020" s="136"/>
      <c r="AH1020" s="55"/>
      <c r="AI1020" s="136"/>
      <c r="AJ1020" s="116">
        <f>SUM(AN1020:AP1020)</f>
        <v>0</v>
      </c>
      <c r="AK1020" s="136" t="s">
        <v>76</v>
      </c>
      <c r="AL1020" s="54" t="s">
        <v>76</v>
      </c>
      <c r="AM1020" s="55" t="s">
        <v>76</v>
      </c>
      <c r="AN1020" s="136"/>
      <c r="AO1020" s="54"/>
      <c r="AP1020" s="55"/>
      <c r="AQ1020" s="82" t="s">
        <v>74</v>
      </c>
      <c r="AR1020" s="54" t="s">
        <v>74</v>
      </c>
      <c r="AS1020" s="54" t="s">
        <v>74</v>
      </c>
      <c r="AT1020" s="54" t="s">
        <v>74</v>
      </c>
      <c r="AU1020" s="58" t="s">
        <v>74</v>
      </c>
      <c r="AV1020" s="83">
        <f t="shared" ref="AV1020:AV1022" si="296">SUM(AW1020:BE1020)</f>
        <v>0</v>
      </c>
      <c r="AW1020" s="80"/>
      <c r="AX1020" s="80"/>
      <c r="AY1020" s="80"/>
      <c r="AZ1020" s="80"/>
      <c r="BA1020" s="80"/>
      <c r="BB1020" s="80"/>
      <c r="BC1020" s="80"/>
      <c r="BD1020" s="80"/>
      <c r="BE1020" s="81"/>
    </row>
    <row r="1021" spans="1:57" s="414" customFormat="1" ht="34" customHeight="1" x14ac:dyDescent="0.2">
      <c r="A1021" s="679"/>
      <c r="B1021" s="624"/>
      <c r="C1021" s="650"/>
      <c r="D1021" s="73" t="s">
        <v>77</v>
      </c>
      <c r="E1021" s="634"/>
      <c r="F1021" s="637"/>
      <c r="G1021" s="147">
        <f t="shared" si="261"/>
        <v>0</v>
      </c>
      <c r="H1021" s="153">
        <f t="shared" si="294"/>
        <v>0</v>
      </c>
      <c r="I1021" s="150"/>
      <c r="J1021" s="150"/>
      <c r="K1021" s="150"/>
      <c r="L1021" s="154"/>
      <c r="M1021" s="79">
        <f t="shared" si="262"/>
        <v>0</v>
      </c>
      <c r="N1021" s="80"/>
      <c r="O1021" s="80"/>
      <c r="P1021" s="80"/>
      <c r="Q1021" s="84"/>
      <c r="R1021" s="124"/>
      <c r="S1021" s="129"/>
      <c r="T1021" s="80"/>
      <c r="U1021" s="80"/>
      <c r="V1021" s="80"/>
      <c r="W1021" s="80"/>
      <c r="X1021" s="124"/>
      <c r="Y1021" s="131"/>
      <c r="Z1021" s="127"/>
      <c r="AA1021" s="134"/>
      <c r="AB1021" s="56"/>
      <c r="AC1021" s="56"/>
      <c r="AD1021" s="56"/>
      <c r="AE1021" s="56"/>
      <c r="AF1021" s="135"/>
      <c r="AG1021" s="136"/>
      <c r="AH1021" s="55"/>
      <c r="AI1021" s="136"/>
      <c r="AJ1021" s="116">
        <f>SUM(AK1021:AM1021)</f>
        <v>0</v>
      </c>
      <c r="AK1021" s="136"/>
      <c r="AL1021" s="54"/>
      <c r="AM1021" s="55"/>
      <c r="AN1021" s="136" t="s">
        <v>74</v>
      </c>
      <c r="AO1021" s="54" t="s">
        <v>74</v>
      </c>
      <c r="AP1021" s="55" t="s">
        <v>74</v>
      </c>
      <c r="AQ1021" s="82" t="s">
        <v>74</v>
      </c>
      <c r="AR1021" s="54" t="s">
        <v>74</v>
      </c>
      <c r="AS1021" s="54" t="s">
        <v>74</v>
      </c>
      <c r="AT1021" s="54" t="s">
        <v>74</v>
      </c>
      <c r="AU1021" s="58" t="s">
        <v>74</v>
      </c>
      <c r="AV1021" s="83">
        <f t="shared" si="296"/>
        <v>0</v>
      </c>
      <c r="AW1021" s="80"/>
      <c r="AX1021" s="80"/>
      <c r="AY1021" s="80"/>
      <c r="AZ1021" s="80"/>
      <c r="BA1021" s="80"/>
      <c r="BB1021" s="80"/>
      <c r="BC1021" s="80"/>
      <c r="BD1021" s="80"/>
      <c r="BE1021" s="81"/>
    </row>
    <row r="1022" spans="1:57" s="414" customFormat="1" ht="34" customHeight="1" x14ac:dyDescent="0.2">
      <c r="A1022" s="679"/>
      <c r="B1022" s="624"/>
      <c r="C1022" s="650"/>
      <c r="D1022" s="73" t="s">
        <v>78</v>
      </c>
      <c r="E1022" s="634"/>
      <c r="F1022" s="637"/>
      <c r="G1022" s="147">
        <f t="shared" si="261"/>
        <v>124</v>
      </c>
      <c r="H1022" s="153">
        <f t="shared" si="294"/>
        <v>4</v>
      </c>
      <c r="I1022" s="150">
        <v>4</v>
      </c>
      <c r="J1022" s="150"/>
      <c r="K1022" s="150"/>
      <c r="L1022" s="154"/>
      <c r="M1022" s="79">
        <f t="shared" si="262"/>
        <v>124</v>
      </c>
      <c r="N1022" s="80"/>
      <c r="O1022" s="80"/>
      <c r="P1022" s="80"/>
      <c r="Q1022" s="80"/>
      <c r="R1022" s="124">
        <v>124</v>
      </c>
      <c r="S1022" s="129">
        <v>45</v>
      </c>
      <c r="T1022" s="80"/>
      <c r="U1022" s="80"/>
      <c r="V1022" s="80">
        <v>66</v>
      </c>
      <c r="W1022" s="80">
        <v>13</v>
      </c>
      <c r="X1022" s="124"/>
      <c r="Y1022" s="131">
        <v>105</v>
      </c>
      <c r="Z1022" s="127">
        <v>19</v>
      </c>
      <c r="AA1022" s="134"/>
      <c r="AB1022" s="56">
        <v>51</v>
      </c>
      <c r="AC1022" s="56">
        <v>51</v>
      </c>
      <c r="AD1022" s="56">
        <v>1</v>
      </c>
      <c r="AE1022" s="56">
        <v>46</v>
      </c>
      <c r="AF1022" s="135">
        <v>17</v>
      </c>
      <c r="AG1022" s="136">
        <v>42.1</v>
      </c>
      <c r="AH1022" s="55">
        <v>19</v>
      </c>
      <c r="AI1022" s="136">
        <v>99.3</v>
      </c>
      <c r="AJ1022" s="116">
        <f>SUM(AQ1022:AU1022)</f>
        <v>124</v>
      </c>
      <c r="AK1022" s="136" t="s">
        <v>76</v>
      </c>
      <c r="AL1022" s="54" t="s">
        <v>76</v>
      </c>
      <c r="AM1022" s="55" t="s">
        <v>76</v>
      </c>
      <c r="AN1022" s="136" t="s">
        <v>74</v>
      </c>
      <c r="AO1022" s="54" t="s">
        <v>74</v>
      </c>
      <c r="AP1022" s="55" t="s">
        <v>74</v>
      </c>
      <c r="AQ1022" s="142">
        <v>13</v>
      </c>
      <c r="AR1022" s="62">
        <v>18</v>
      </c>
      <c r="AS1022" s="62">
        <v>52</v>
      </c>
      <c r="AT1022" s="62">
        <v>40</v>
      </c>
      <c r="AU1022" s="64">
        <v>1</v>
      </c>
      <c r="AV1022" s="83">
        <f t="shared" si="296"/>
        <v>0</v>
      </c>
      <c r="AW1022" s="80"/>
      <c r="AX1022" s="80"/>
      <c r="AY1022" s="80"/>
      <c r="AZ1022" s="80"/>
      <c r="BA1022" s="80"/>
      <c r="BB1022" s="80"/>
      <c r="BC1022" s="80"/>
      <c r="BD1022" s="80"/>
      <c r="BE1022" s="81"/>
    </row>
    <row r="1023" spans="1:57" s="414" customFormat="1" ht="34" customHeight="1" thickBot="1" x14ac:dyDescent="0.25">
      <c r="A1023" s="679"/>
      <c r="B1023" s="629"/>
      <c r="C1023" s="651"/>
      <c r="D1023" s="76" t="s">
        <v>79</v>
      </c>
      <c r="E1023" s="635"/>
      <c r="F1023" s="638"/>
      <c r="G1023" s="148">
        <f t="shared" si="261"/>
        <v>0</v>
      </c>
      <c r="H1023" s="155">
        <f t="shared" si="294"/>
        <v>0</v>
      </c>
      <c r="I1023" s="156"/>
      <c r="J1023" s="156"/>
      <c r="K1023" s="156"/>
      <c r="L1023" s="157"/>
      <c r="M1023" s="85">
        <f t="shared" si="262"/>
        <v>0</v>
      </c>
      <c r="N1023" s="86"/>
      <c r="O1023" s="86"/>
      <c r="P1023" s="86"/>
      <c r="Q1023" s="86"/>
      <c r="R1023" s="125"/>
      <c r="S1023" s="130"/>
      <c r="T1023" s="87"/>
      <c r="U1023" s="87"/>
      <c r="V1023" s="87"/>
      <c r="W1023" s="87"/>
      <c r="X1023" s="126"/>
      <c r="Y1023" s="129"/>
      <c r="Z1023" s="124"/>
      <c r="AA1023" s="136"/>
      <c r="AB1023" s="54"/>
      <c r="AC1023" s="54"/>
      <c r="AD1023" s="54"/>
      <c r="AE1023" s="54"/>
      <c r="AF1023" s="55"/>
      <c r="AG1023" s="139"/>
      <c r="AH1023" s="140"/>
      <c r="AI1023" s="137"/>
      <c r="AJ1023" s="117">
        <f>SUM(AQ1023:AU1023)</f>
        <v>0</v>
      </c>
      <c r="AK1023" s="137" t="s">
        <v>74</v>
      </c>
      <c r="AL1023" s="90" t="s">
        <v>74</v>
      </c>
      <c r="AM1023" s="138" t="s">
        <v>74</v>
      </c>
      <c r="AN1023" s="137" t="s">
        <v>74</v>
      </c>
      <c r="AO1023" s="90" t="s">
        <v>76</v>
      </c>
      <c r="AP1023" s="138" t="s">
        <v>76</v>
      </c>
      <c r="AQ1023" s="89"/>
      <c r="AR1023" s="90"/>
      <c r="AS1023" s="90"/>
      <c r="AT1023" s="90"/>
      <c r="AU1023" s="91"/>
      <c r="AV1023" s="92">
        <f t="shared" si="293"/>
        <v>0</v>
      </c>
      <c r="AW1023" s="87"/>
      <c r="AX1023" s="87"/>
      <c r="AY1023" s="87"/>
      <c r="AZ1023" s="87"/>
      <c r="BA1023" s="87"/>
      <c r="BB1023" s="87"/>
      <c r="BC1023" s="87"/>
      <c r="BD1023" s="87"/>
      <c r="BE1023" s="88"/>
    </row>
    <row r="1024" spans="1:57" s="414" customFormat="1" ht="34" customHeight="1" x14ac:dyDescent="0.2">
      <c r="A1024" s="679"/>
      <c r="B1024" s="623" t="s">
        <v>459</v>
      </c>
      <c r="C1024" s="649" t="s">
        <v>460</v>
      </c>
      <c r="D1024" s="72" t="s">
        <v>73</v>
      </c>
      <c r="E1024" s="633">
        <v>15</v>
      </c>
      <c r="F1024" s="636">
        <f>E1024-SUM(M1024:M1028)</f>
        <v>3</v>
      </c>
      <c r="G1024" s="146">
        <f t="shared" si="261"/>
        <v>0</v>
      </c>
      <c r="H1024" s="151">
        <f t="shared" ref="H1024:H1038" si="297">SUM(I1024:L1024)</f>
        <v>0</v>
      </c>
      <c r="I1024" s="152"/>
      <c r="J1024" s="152"/>
      <c r="K1024" s="152"/>
      <c r="L1024" s="66"/>
      <c r="M1024" s="149">
        <f t="shared" si="262"/>
        <v>0</v>
      </c>
      <c r="N1024" s="121"/>
      <c r="O1024" s="121"/>
      <c r="P1024" s="121"/>
      <c r="Q1024" s="121"/>
      <c r="R1024" s="122"/>
      <c r="S1024" s="128"/>
      <c r="T1024" s="121"/>
      <c r="U1024" s="121"/>
      <c r="V1024" s="77"/>
      <c r="W1024" s="121"/>
      <c r="X1024" s="122"/>
      <c r="Y1024" s="128"/>
      <c r="Z1024" s="122"/>
      <c r="AA1024" s="70"/>
      <c r="AB1024" s="77"/>
      <c r="AC1024" s="77"/>
      <c r="AD1024" s="77"/>
      <c r="AE1024" s="77"/>
      <c r="AF1024" s="71"/>
      <c r="AG1024" s="70"/>
      <c r="AH1024" s="71"/>
      <c r="AI1024" s="70"/>
      <c r="AJ1024" s="115">
        <f>SUM(AN1024:AP1024)</f>
        <v>0</v>
      </c>
      <c r="AK1024" s="70" t="s">
        <v>74</v>
      </c>
      <c r="AL1024" s="77" t="s">
        <v>74</v>
      </c>
      <c r="AM1024" s="71" t="s">
        <v>74</v>
      </c>
      <c r="AN1024" s="70"/>
      <c r="AO1024" s="77"/>
      <c r="AP1024" s="71"/>
      <c r="AQ1024" s="67" t="s">
        <v>74</v>
      </c>
      <c r="AR1024" s="68" t="s">
        <v>74</v>
      </c>
      <c r="AS1024" s="68" t="s">
        <v>74</v>
      </c>
      <c r="AT1024" s="68" t="s">
        <v>74</v>
      </c>
      <c r="AU1024" s="69" t="s">
        <v>74</v>
      </c>
      <c r="AV1024" s="103">
        <f t="shared" ref="AV1024:AV1038" si="298">SUM(AW1024:BE1024)</f>
        <v>0</v>
      </c>
      <c r="AW1024" s="93"/>
      <c r="AX1024" s="93"/>
      <c r="AY1024" s="93"/>
      <c r="AZ1024" s="93"/>
      <c r="BA1024" s="93"/>
      <c r="BB1024" s="93"/>
      <c r="BC1024" s="93"/>
      <c r="BD1024" s="93"/>
      <c r="BE1024" s="78"/>
    </row>
    <row r="1025" spans="1:57" s="414" customFormat="1" ht="34" customHeight="1" x14ac:dyDescent="0.2">
      <c r="A1025" s="679"/>
      <c r="B1025" s="624"/>
      <c r="C1025" s="650"/>
      <c r="D1025" s="73" t="s">
        <v>75</v>
      </c>
      <c r="E1025" s="634"/>
      <c r="F1025" s="637"/>
      <c r="G1025" s="147">
        <f t="shared" si="261"/>
        <v>0</v>
      </c>
      <c r="H1025" s="153">
        <f t="shared" si="297"/>
        <v>0</v>
      </c>
      <c r="I1025" s="150"/>
      <c r="J1025" s="150"/>
      <c r="K1025" s="150"/>
      <c r="L1025" s="154"/>
      <c r="M1025" s="79">
        <f t="shared" si="262"/>
        <v>0</v>
      </c>
      <c r="N1025" s="80"/>
      <c r="O1025" s="80"/>
      <c r="P1025" s="80"/>
      <c r="Q1025" s="80"/>
      <c r="R1025" s="124"/>
      <c r="S1025" s="129"/>
      <c r="T1025" s="54"/>
      <c r="U1025" s="54"/>
      <c r="V1025" s="80"/>
      <c r="W1025" s="80"/>
      <c r="X1025" s="124"/>
      <c r="Y1025" s="131"/>
      <c r="Z1025" s="127"/>
      <c r="AA1025" s="134"/>
      <c r="AB1025" s="56"/>
      <c r="AC1025" s="56"/>
      <c r="AD1025" s="56"/>
      <c r="AE1025" s="56"/>
      <c r="AF1025" s="135"/>
      <c r="AG1025" s="136"/>
      <c r="AH1025" s="55"/>
      <c r="AI1025" s="136"/>
      <c r="AJ1025" s="116">
        <f>SUM(AN1025:AP1025)</f>
        <v>0</v>
      </c>
      <c r="AK1025" s="136" t="s">
        <v>76</v>
      </c>
      <c r="AL1025" s="54" t="s">
        <v>76</v>
      </c>
      <c r="AM1025" s="55" t="s">
        <v>76</v>
      </c>
      <c r="AN1025" s="136"/>
      <c r="AO1025" s="54"/>
      <c r="AP1025" s="55"/>
      <c r="AQ1025" s="82" t="s">
        <v>74</v>
      </c>
      <c r="AR1025" s="54" t="s">
        <v>74</v>
      </c>
      <c r="AS1025" s="54" t="s">
        <v>74</v>
      </c>
      <c r="AT1025" s="54" t="s">
        <v>74</v>
      </c>
      <c r="AU1025" s="58" t="s">
        <v>74</v>
      </c>
      <c r="AV1025" s="83">
        <f t="shared" si="298"/>
        <v>0</v>
      </c>
      <c r="AW1025" s="80"/>
      <c r="AX1025" s="80"/>
      <c r="AY1025" s="80"/>
      <c r="AZ1025" s="80"/>
      <c r="BA1025" s="80"/>
      <c r="BB1025" s="80"/>
      <c r="BC1025" s="80"/>
      <c r="BD1025" s="80"/>
      <c r="BE1025" s="81"/>
    </row>
    <row r="1026" spans="1:57" s="414" customFormat="1" ht="34" customHeight="1" x14ac:dyDescent="0.2">
      <c r="A1026" s="679"/>
      <c r="B1026" s="624"/>
      <c r="C1026" s="650"/>
      <c r="D1026" s="73" t="s">
        <v>77</v>
      </c>
      <c r="E1026" s="634"/>
      <c r="F1026" s="637"/>
      <c r="G1026" s="147">
        <f t="shared" si="261"/>
        <v>0</v>
      </c>
      <c r="H1026" s="153">
        <f t="shared" si="297"/>
        <v>0</v>
      </c>
      <c r="I1026" s="150"/>
      <c r="J1026" s="150"/>
      <c r="K1026" s="150"/>
      <c r="L1026" s="154"/>
      <c r="M1026" s="79">
        <f t="shared" si="262"/>
        <v>0</v>
      </c>
      <c r="N1026" s="80"/>
      <c r="O1026" s="80"/>
      <c r="P1026" s="80"/>
      <c r="Q1026" s="84"/>
      <c r="R1026" s="124"/>
      <c r="S1026" s="129"/>
      <c r="T1026" s="80"/>
      <c r="U1026" s="80"/>
      <c r="V1026" s="80"/>
      <c r="W1026" s="80"/>
      <c r="X1026" s="124"/>
      <c r="Y1026" s="131"/>
      <c r="Z1026" s="127"/>
      <c r="AA1026" s="134"/>
      <c r="AB1026" s="56"/>
      <c r="AC1026" s="56"/>
      <c r="AD1026" s="56"/>
      <c r="AE1026" s="56"/>
      <c r="AF1026" s="135"/>
      <c r="AG1026" s="136"/>
      <c r="AH1026" s="55"/>
      <c r="AI1026" s="136"/>
      <c r="AJ1026" s="116">
        <f>SUM(AK1026:AM1026)</f>
        <v>0</v>
      </c>
      <c r="AK1026" s="136"/>
      <c r="AL1026" s="54"/>
      <c r="AM1026" s="55"/>
      <c r="AN1026" s="136" t="s">
        <v>74</v>
      </c>
      <c r="AO1026" s="54" t="s">
        <v>74</v>
      </c>
      <c r="AP1026" s="55" t="s">
        <v>74</v>
      </c>
      <c r="AQ1026" s="82" t="s">
        <v>74</v>
      </c>
      <c r="AR1026" s="54" t="s">
        <v>74</v>
      </c>
      <c r="AS1026" s="54" t="s">
        <v>74</v>
      </c>
      <c r="AT1026" s="54" t="s">
        <v>74</v>
      </c>
      <c r="AU1026" s="58" t="s">
        <v>74</v>
      </c>
      <c r="AV1026" s="83">
        <f t="shared" si="298"/>
        <v>0</v>
      </c>
      <c r="AW1026" s="80"/>
      <c r="AX1026" s="80"/>
      <c r="AY1026" s="80"/>
      <c r="AZ1026" s="80"/>
      <c r="BA1026" s="80"/>
      <c r="BB1026" s="80"/>
      <c r="BC1026" s="80"/>
      <c r="BD1026" s="80"/>
      <c r="BE1026" s="81"/>
    </row>
    <row r="1027" spans="1:57" s="414" customFormat="1" ht="34" customHeight="1" x14ac:dyDescent="0.2">
      <c r="A1027" s="679"/>
      <c r="B1027" s="624"/>
      <c r="C1027" s="650"/>
      <c r="D1027" s="73" t="s">
        <v>78</v>
      </c>
      <c r="E1027" s="634"/>
      <c r="F1027" s="637"/>
      <c r="G1027" s="147">
        <f t="shared" si="261"/>
        <v>12</v>
      </c>
      <c r="H1027" s="153">
        <v>0</v>
      </c>
      <c r="I1027" s="150"/>
      <c r="J1027" s="150"/>
      <c r="K1027" s="150"/>
      <c r="L1027" s="154"/>
      <c r="M1027" s="79">
        <f t="shared" si="262"/>
        <v>12</v>
      </c>
      <c r="N1027" s="80">
        <v>12</v>
      </c>
      <c r="O1027" s="80"/>
      <c r="P1027" s="80"/>
      <c r="Q1027" s="80"/>
      <c r="R1027" s="124"/>
      <c r="S1027" s="129">
        <v>4</v>
      </c>
      <c r="T1027" s="80"/>
      <c r="U1027" s="80"/>
      <c r="V1027" s="80">
        <v>8</v>
      </c>
      <c r="W1027" s="80"/>
      <c r="X1027" s="124"/>
      <c r="Y1027" s="131">
        <v>10</v>
      </c>
      <c r="Z1027" s="127">
        <v>2</v>
      </c>
      <c r="AA1027" s="134"/>
      <c r="AB1027" s="56">
        <v>5</v>
      </c>
      <c r="AC1027" s="56">
        <v>5</v>
      </c>
      <c r="AD1027" s="56"/>
      <c r="AE1027" s="56">
        <v>9</v>
      </c>
      <c r="AF1027" s="135">
        <v>2</v>
      </c>
      <c r="AG1027" s="136">
        <v>39</v>
      </c>
      <c r="AH1027" s="55">
        <v>29</v>
      </c>
      <c r="AI1027" s="136">
        <v>105</v>
      </c>
      <c r="AJ1027" s="116">
        <v>12</v>
      </c>
      <c r="AK1027" s="136" t="s">
        <v>76</v>
      </c>
      <c r="AL1027" s="54" t="s">
        <v>76</v>
      </c>
      <c r="AM1027" s="55" t="s">
        <v>76</v>
      </c>
      <c r="AN1027" s="136" t="s">
        <v>74</v>
      </c>
      <c r="AO1027" s="54" t="s">
        <v>74</v>
      </c>
      <c r="AP1027" s="55" t="s">
        <v>74</v>
      </c>
      <c r="AQ1027" s="142">
        <v>1</v>
      </c>
      <c r="AR1027" s="62">
        <v>1</v>
      </c>
      <c r="AS1027" s="62">
        <v>5</v>
      </c>
      <c r="AT1027" s="62">
        <v>5</v>
      </c>
      <c r="AU1027" s="64">
        <v>0</v>
      </c>
      <c r="AV1027" s="83">
        <v>0</v>
      </c>
      <c r="AW1027" s="80"/>
      <c r="AX1027" s="80"/>
      <c r="AY1027" s="80"/>
      <c r="AZ1027" s="80"/>
      <c r="BA1027" s="80"/>
      <c r="BB1027" s="80"/>
      <c r="BC1027" s="80"/>
      <c r="BD1027" s="80"/>
      <c r="BE1027" s="81"/>
    </row>
    <row r="1028" spans="1:57" s="414" customFormat="1" ht="34" customHeight="1" thickBot="1" x14ac:dyDescent="0.25">
      <c r="A1028" s="679"/>
      <c r="B1028" s="629"/>
      <c r="C1028" s="651"/>
      <c r="D1028" s="76" t="s">
        <v>79</v>
      </c>
      <c r="E1028" s="635"/>
      <c r="F1028" s="638"/>
      <c r="G1028" s="148">
        <f t="shared" si="261"/>
        <v>0</v>
      </c>
      <c r="H1028" s="155">
        <f t="shared" si="297"/>
        <v>0</v>
      </c>
      <c r="I1028" s="156"/>
      <c r="J1028" s="156"/>
      <c r="K1028" s="156"/>
      <c r="L1028" s="157"/>
      <c r="M1028" s="85">
        <f t="shared" si="262"/>
        <v>0</v>
      </c>
      <c r="N1028" s="86"/>
      <c r="O1028" s="86"/>
      <c r="P1028" s="86"/>
      <c r="Q1028" s="86"/>
      <c r="R1028" s="125"/>
      <c r="S1028" s="130"/>
      <c r="T1028" s="87"/>
      <c r="U1028" s="87"/>
      <c r="V1028" s="87"/>
      <c r="W1028" s="87"/>
      <c r="X1028" s="126"/>
      <c r="Y1028" s="129"/>
      <c r="Z1028" s="124"/>
      <c r="AA1028" s="136"/>
      <c r="AB1028" s="54"/>
      <c r="AC1028" s="54"/>
      <c r="AD1028" s="54"/>
      <c r="AE1028" s="54"/>
      <c r="AF1028" s="55"/>
      <c r="AG1028" s="139"/>
      <c r="AH1028" s="140"/>
      <c r="AI1028" s="137"/>
      <c r="AJ1028" s="117">
        <f>SUM(AQ1028:AU1028)</f>
        <v>0</v>
      </c>
      <c r="AK1028" s="137" t="s">
        <v>74</v>
      </c>
      <c r="AL1028" s="90" t="s">
        <v>74</v>
      </c>
      <c r="AM1028" s="138" t="s">
        <v>74</v>
      </c>
      <c r="AN1028" s="137" t="s">
        <v>74</v>
      </c>
      <c r="AO1028" s="90" t="s">
        <v>76</v>
      </c>
      <c r="AP1028" s="138" t="s">
        <v>76</v>
      </c>
      <c r="AQ1028" s="89"/>
      <c r="AR1028" s="90"/>
      <c r="AS1028" s="90"/>
      <c r="AT1028" s="90"/>
      <c r="AU1028" s="91"/>
      <c r="AV1028" s="92">
        <f t="shared" si="298"/>
        <v>0</v>
      </c>
      <c r="AW1028" s="87"/>
      <c r="AX1028" s="87"/>
      <c r="AY1028" s="87"/>
      <c r="AZ1028" s="87"/>
      <c r="BA1028" s="87"/>
      <c r="BB1028" s="87"/>
      <c r="BC1028" s="87"/>
      <c r="BD1028" s="87"/>
      <c r="BE1028" s="88"/>
    </row>
    <row r="1029" spans="1:57" s="414" customFormat="1" ht="34" customHeight="1" x14ac:dyDescent="0.2">
      <c r="A1029" s="679"/>
      <c r="B1029" s="623" t="s">
        <v>461</v>
      </c>
      <c r="C1029" s="649" t="s">
        <v>462</v>
      </c>
      <c r="D1029" s="72" t="s">
        <v>73</v>
      </c>
      <c r="E1029" s="633">
        <v>16</v>
      </c>
      <c r="F1029" s="636">
        <f>E1029-SUM(M1029:M1033)</f>
        <v>-2</v>
      </c>
      <c r="G1029" s="146">
        <f t="shared" si="261"/>
        <v>0</v>
      </c>
      <c r="H1029" s="151">
        <f t="shared" si="297"/>
        <v>0</v>
      </c>
      <c r="I1029" s="152"/>
      <c r="J1029" s="152"/>
      <c r="K1029" s="152"/>
      <c r="L1029" s="66"/>
      <c r="M1029" s="149">
        <f t="shared" si="262"/>
        <v>0</v>
      </c>
      <c r="N1029" s="121"/>
      <c r="O1029" s="121"/>
      <c r="P1029" s="121"/>
      <c r="Q1029" s="121"/>
      <c r="R1029" s="122"/>
      <c r="S1029" s="128"/>
      <c r="T1029" s="121"/>
      <c r="U1029" s="121"/>
      <c r="V1029" s="77"/>
      <c r="W1029" s="121"/>
      <c r="X1029" s="122"/>
      <c r="Y1029" s="128"/>
      <c r="Z1029" s="122"/>
      <c r="AA1029" s="70"/>
      <c r="AB1029" s="77"/>
      <c r="AC1029" s="77"/>
      <c r="AD1029" s="77"/>
      <c r="AE1029" s="77"/>
      <c r="AF1029" s="71"/>
      <c r="AG1029" s="70"/>
      <c r="AH1029" s="71"/>
      <c r="AI1029" s="70"/>
      <c r="AJ1029" s="115">
        <f>SUM(AN1029:AP1029)</f>
        <v>0</v>
      </c>
      <c r="AK1029" s="70" t="s">
        <v>74</v>
      </c>
      <c r="AL1029" s="77" t="s">
        <v>74</v>
      </c>
      <c r="AM1029" s="71" t="s">
        <v>74</v>
      </c>
      <c r="AN1029" s="70"/>
      <c r="AO1029" s="77"/>
      <c r="AP1029" s="71"/>
      <c r="AQ1029" s="67" t="s">
        <v>74</v>
      </c>
      <c r="AR1029" s="68" t="s">
        <v>74</v>
      </c>
      <c r="AS1029" s="68" t="s">
        <v>74</v>
      </c>
      <c r="AT1029" s="68" t="s">
        <v>74</v>
      </c>
      <c r="AU1029" s="69" t="s">
        <v>74</v>
      </c>
      <c r="AV1029" s="103">
        <f t="shared" si="298"/>
        <v>0</v>
      </c>
      <c r="AW1029" s="93"/>
      <c r="AX1029" s="93"/>
      <c r="AY1029" s="93"/>
      <c r="AZ1029" s="93"/>
      <c r="BA1029" s="93"/>
      <c r="BB1029" s="93"/>
      <c r="BC1029" s="93"/>
      <c r="BD1029" s="93"/>
      <c r="BE1029" s="78"/>
    </row>
    <row r="1030" spans="1:57" s="414" customFormat="1" ht="34" customHeight="1" x14ac:dyDescent="0.2">
      <c r="A1030" s="679"/>
      <c r="B1030" s="624"/>
      <c r="C1030" s="650"/>
      <c r="D1030" s="73" t="s">
        <v>75</v>
      </c>
      <c r="E1030" s="634"/>
      <c r="F1030" s="637"/>
      <c r="G1030" s="147">
        <f t="shared" si="261"/>
        <v>0</v>
      </c>
      <c r="H1030" s="153">
        <f t="shared" si="297"/>
        <v>0</v>
      </c>
      <c r="I1030" s="150"/>
      <c r="J1030" s="150"/>
      <c r="K1030" s="150"/>
      <c r="L1030" s="154"/>
      <c r="M1030" s="79">
        <f t="shared" si="262"/>
        <v>0</v>
      </c>
      <c r="N1030" s="80"/>
      <c r="O1030" s="80"/>
      <c r="P1030" s="80"/>
      <c r="Q1030" s="80"/>
      <c r="R1030" s="124"/>
      <c r="S1030" s="129"/>
      <c r="T1030" s="54"/>
      <c r="U1030" s="54"/>
      <c r="V1030" s="80"/>
      <c r="W1030" s="80"/>
      <c r="X1030" s="124"/>
      <c r="Y1030" s="131"/>
      <c r="Z1030" s="127"/>
      <c r="AA1030" s="134"/>
      <c r="AB1030" s="56"/>
      <c r="AC1030" s="56"/>
      <c r="AD1030" s="56"/>
      <c r="AE1030" s="56"/>
      <c r="AF1030" s="135"/>
      <c r="AG1030" s="136"/>
      <c r="AH1030" s="55"/>
      <c r="AI1030" s="136"/>
      <c r="AJ1030" s="116">
        <f>SUM(AN1030:AP1030)</f>
        <v>0</v>
      </c>
      <c r="AK1030" s="136" t="s">
        <v>76</v>
      </c>
      <c r="AL1030" s="54" t="s">
        <v>76</v>
      </c>
      <c r="AM1030" s="55" t="s">
        <v>76</v>
      </c>
      <c r="AN1030" s="136"/>
      <c r="AO1030" s="54"/>
      <c r="AP1030" s="55"/>
      <c r="AQ1030" s="82" t="s">
        <v>74</v>
      </c>
      <c r="AR1030" s="54" t="s">
        <v>74</v>
      </c>
      <c r="AS1030" s="54" t="s">
        <v>74</v>
      </c>
      <c r="AT1030" s="54" t="s">
        <v>74</v>
      </c>
      <c r="AU1030" s="58" t="s">
        <v>74</v>
      </c>
      <c r="AV1030" s="83">
        <f t="shared" si="298"/>
        <v>0</v>
      </c>
      <c r="AW1030" s="80"/>
      <c r="AX1030" s="80"/>
      <c r="AY1030" s="80"/>
      <c r="AZ1030" s="80"/>
      <c r="BA1030" s="80"/>
      <c r="BB1030" s="80"/>
      <c r="BC1030" s="80"/>
      <c r="BD1030" s="80"/>
      <c r="BE1030" s="81"/>
    </row>
    <row r="1031" spans="1:57" s="414" customFormat="1" ht="34" customHeight="1" x14ac:dyDescent="0.2">
      <c r="A1031" s="679"/>
      <c r="B1031" s="624"/>
      <c r="C1031" s="650"/>
      <c r="D1031" s="73" t="s">
        <v>77</v>
      </c>
      <c r="E1031" s="634"/>
      <c r="F1031" s="637"/>
      <c r="G1031" s="147">
        <f t="shared" si="261"/>
        <v>0</v>
      </c>
      <c r="H1031" s="153">
        <f t="shared" si="297"/>
        <v>0</v>
      </c>
      <c r="I1031" s="150"/>
      <c r="J1031" s="150"/>
      <c r="K1031" s="150"/>
      <c r="L1031" s="154"/>
      <c r="M1031" s="79">
        <f t="shared" si="262"/>
        <v>0</v>
      </c>
      <c r="N1031" s="80"/>
      <c r="O1031" s="80"/>
      <c r="P1031" s="80"/>
      <c r="Q1031" s="84"/>
      <c r="R1031" s="124"/>
      <c r="S1031" s="129"/>
      <c r="T1031" s="80"/>
      <c r="U1031" s="80"/>
      <c r="V1031" s="80"/>
      <c r="W1031" s="80"/>
      <c r="X1031" s="124"/>
      <c r="Y1031" s="131"/>
      <c r="Z1031" s="127"/>
      <c r="AA1031" s="134"/>
      <c r="AB1031" s="56"/>
      <c r="AC1031" s="56"/>
      <c r="AD1031" s="56"/>
      <c r="AE1031" s="56"/>
      <c r="AF1031" s="135"/>
      <c r="AG1031" s="136"/>
      <c r="AH1031" s="55"/>
      <c r="AI1031" s="136"/>
      <c r="AJ1031" s="116">
        <f>SUM(AK1031:AM1031)</f>
        <v>0</v>
      </c>
      <c r="AK1031" s="136"/>
      <c r="AL1031" s="54"/>
      <c r="AM1031" s="55"/>
      <c r="AN1031" s="136" t="s">
        <v>74</v>
      </c>
      <c r="AO1031" s="54" t="s">
        <v>74</v>
      </c>
      <c r="AP1031" s="55" t="s">
        <v>74</v>
      </c>
      <c r="AQ1031" s="82" t="s">
        <v>74</v>
      </c>
      <c r="AR1031" s="54" t="s">
        <v>74</v>
      </c>
      <c r="AS1031" s="54" t="s">
        <v>74</v>
      </c>
      <c r="AT1031" s="54" t="s">
        <v>74</v>
      </c>
      <c r="AU1031" s="58" t="s">
        <v>74</v>
      </c>
      <c r="AV1031" s="83">
        <f t="shared" si="298"/>
        <v>0</v>
      </c>
      <c r="AW1031" s="80"/>
      <c r="AX1031" s="80"/>
      <c r="AY1031" s="80"/>
      <c r="AZ1031" s="80"/>
      <c r="BA1031" s="80"/>
      <c r="BB1031" s="80"/>
      <c r="BC1031" s="80"/>
      <c r="BD1031" s="80"/>
      <c r="BE1031" s="81"/>
    </row>
    <row r="1032" spans="1:57" s="414" customFormat="1" ht="34" customHeight="1" x14ac:dyDescent="0.2">
      <c r="A1032" s="679"/>
      <c r="B1032" s="624"/>
      <c r="C1032" s="650"/>
      <c r="D1032" s="73" t="s">
        <v>78</v>
      </c>
      <c r="E1032" s="634"/>
      <c r="F1032" s="637"/>
      <c r="G1032" s="147">
        <f t="shared" si="261"/>
        <v>20</v>
      </c>
      <c r="H1032" s="153">
        <v>2</v>
      </c>
      <c r="I1032" s="150">
        <v>2</v>
      </c>
      <c r="J1032" s="150"/>
      <c r="K1032" s="150"/>
      <c r="L1032" s="154"/>
      <c r="M1032" s="79">
        <f t="shared" si="262"/>
        <v>18</v>
      </c>
      <c r="N1032" s="80">
        <v>18</v>
      </c>
      <c r="O1032" s="80"/>
      <c r="P1032" s="80"/>
      <c r="Q1032" s="80"/>
      <c r="R1032" s="124"/>
      <c r="S1032" s="129">
        <v>2</v>
      </c>
      <c r="T1032" s="80"/>
      <c r="U1032" s="80"/>
      <c r="V1032" s="80">
        <v>16</v>
      </c>
      <c r="W1032" s="80"/>
      <c r="X1032" s="124"/>
      <c r="Y1032" s="131">
        <v>17</v>
      </c>
      <c r="Z1032" s="127">
        <v>1</v>
      </c>
      <c r="AA1032" s="134"/>
      <c r="AB1032" s="56">
        <v>2</v>
      </c>
      <c r="AC1032" s="56"/>
      <c r="AD1032" s="56">
        <v>1</v>
      </c>
      <c r="AE1032" s="56">
        <v>7</v>
      </c>
      <c r="AF1032" s="135"/>
      <c r="AG1032" s="136">
        <v>38.4</v>
      </c>
      <c r="AH1032" s="55">
        <v>16.899999999999999</v>
      </c>
      <c r="AI1032" s="136">
        <v>103</v>
      </c>
      <c r="AJ1032" s="116">
        <f>SUM(AQ1032:AU1032)</f>
        <v>18</v>
      </c>
      <c r="AK1032" s="136" t="s">
        <v>76</v>
      </c>
      <c r="AL1032" s="54" t="s">
        <v>76</v>
      </c>
      <c r="AM1032" s="55" t="s">
        <v>76</v>
      </c>
      <c r="AN1032" s="136" t="s">
        <v>74</v>
      </c>
      <c r="AO1032" s="54" t="s">
        <v>74</v>
      </c>
      <c r="AP1032" s="55" t="s">
        <v>74</v>
      </c>
      <c r="AQ1032" s="142">
        <v>2</v>
      </c>
      <c r="AR1032" s="62">
        <v>3</v>
      </c>
      <c r="AS1032" s="62">
        <v>6</v>
      </c>
      <c r="AT1032" s="62">
        <v>7</v>
      </c>
      <c r="AU1032" s="64"/>
      <c r="AV1032" s="83">
        <f t="shared" si="298"/>
        <v>2</v>
      </c>
      <c r="AW1032" s="80"/>
      <c r="AX1032" s="80"/>
      <c r="AY1032" s="80"/>
      <c r="AZ1032" s="80"/>
      <c r="BA1032" s="80"/>
      <c r="BB1032" s="80"/>
      <c r="BC1032" s="80"/>
      <c r="BD1032" s="80">
        <v>2</v>
      </c>
      <c r="BE1032" s="81"/>
    </row>
    <row r="1033" spans="1:57" s="414" customFormat="1" ht="34" customHeight="1" thickBot="1" x14ac:dyDescent="0.25">
      <c r="A1033" s="679"/>
      <c r="B1033" s="642"/>
      <c r="C1033" s="650"/>
      <c r="D1033" s="75" t="s">
        <v>79</v>
      </c>
      <c r="E1033" s="634"/>
      <c r="F1033" s="637"/>
      <c r="G1033" s="158">
        <f t="shared" si="261"/>
        <v>0</v>
      </c>
      <c r="H1033" s="159">
        <f t="shared" si="297"/>
        <v>0</v>
      </c>
      <c r="I1033" s="160"/>
      <c r="J1033" s="160"/>
      <c r="K1033" s="160"/>
      <c r="L1033" s="161"/>
      <c r="M1033" s="85">
        <f t="shared" si="262"/>
        <v>0</v>
      </c>
      <c r="N1033" s="86"/>
      <c r="O1033" s="86"/>
      <c r="P1033" s="86"/>
      <c r="Q1033" s="86"/>
      <c r="R1033" s="125"/>
      <c r="S1033" s="162"/>
      <c r="T1033" s="86"/>
      <c r="U1033" s="86"/>
      <c r="V1033" s="86"/>
      <c r="W1033" s="86"/>
      <c r="X1033" s="125"/>
      <c r="Y1033" s="162"/>
      <c r="Z1033" s="125"/>
      <c r="AA1033" s="139"/>
      <c r="AB1033" s="163"/>
      <c r="AC1033" s="163"/>
      <c r="AD1033" s="163"/>
      <c r="AE1033" s="163"/>
      <c r="AF1033" s="140"/>
      <c r="AG1033" s="139"/>
      <c r="AH1033" s="140"/>
      <c r="AI1033" s="139"/>
      <c r="AJ1033" s="141">
        <f>SUM(AQ1033:AU1033)</f>
        <v>0</v>
      </c>
      <c r="AK1033" s="139" t="s">
        <v>74</v>
      </c>
      <c r="AL1033" s="163" t="s">
        <v>74</v>
      </c>
      <c r="AM1033" s="140" t="s">
        <v>74</v>
      </c>
      <c r="AN1033" s="139" t="s">
        <v>74</v>
      </c>
      <c r="AO1033" s="163" t="s">
        <v>76</v>
      </c>
      <c r="AP1033" s="140" t="s">
        <v>76</v>
      </c>
      <c r="AQ1033" s="94"/>
      <c r="AR1033" s="163"/>
      <c r="AS1033" s="163"/>
      <c r="AT1033" s="163"/>
      <c r="AU1033" s="61"/>
      <c r="AV1033" s="164">
        <f t="shared" si="298"/>
        <v>0</v>
      </c>
      <c r="AW1033" s="86"/>
      <c r="AX1033" s="86"/>
      <c r="AY1033" s="86"/>
      <c r="AZ1033" s="86"/>
      <c r="BA1033" s="86"/>
      <c r="BB1033" s="86"/>
      <c r="BC1033" s="86"/>
      <c r="BD1033" s="86"/>
      <c r="BE1033" s="165"/>
    </row>
    <row r="1034" spans="1:57" s="414" customFormat="1" ht="34" customHeight="1" x14ac:dyDescent="0.2">
      <c r="A1034" s="679"/>
      <c r="B1034" s="763" t="s">
        <v>463</v>
      </c>
      <c r="C1034" s="649" t="s">
        <v>464</v>
      </c>
      <c r="D1034" s="72" t="s">
        <v>73</v>
      </c>
      <c r="E1034" s="633">
        <v>30</v>
      </c>
      <c r="F1034" s="636">
        <f>E1034-SUM(M1034:M1038)</f>
        <v>14</v>
      </c>
      <c r="G1034" s="146">
        <f t="shared" ref="G1034:G1038" si="299">SUM(M1034,AV1034)</f>
        <v>0</v>
      </c>
      <c r="H1034" s="151">
        <f t="shared" si="297"/>
        <v>0</v>
      </c>
      <c r="I1034" s="152"/>
      <c r="J1034" s="152"/>
      <c r="K1034" s="152"/>
      <c r="L1034" s="66"/>
      <c r="M1034" s="149">
        <f t="shared" ref="M1034:M1038" si="300">IF(AND(SUM(N1034:R1034)=SUM(Y1034:Z1034),SUM(S1034:X1034)=SUM(Y1034:Z1034)),SUM(N1034:R1034),"ПЕРЕВІРТЕ ПРАВИЛЬНІСТЬ ДАНИХ")</f>
        <v>0</v>
      </c>
      <c r="N1034" s="121"/>
      <c r="O1034" s="121"/>
      <c r="P1034" s="121"/>
      <c r="Q1034" s="121"/>
      <c r="R1034" s="122"/>
      <c r="S1034" s="128"/>
      <c r="T1034" s="121"/>
      <c r="U1034" s="121"/>
      <c r="V1034" s="77"/>
      <c r="W1034" s="121"/>
      <c r="X1034" s="122"/>
      <c r="Y1034" s="128"/>
      <c r="Z1034" s="122"/>
      <c r="AA1034" s="70"/>
      <c r="AB1034" s="77"/>
      <c r="AC1034" s="77"/>
      <c r="AD1034" s="77"/>
      <c r="AE1034" s="77"/>
      <c r="AF1034" s="71"/>
      <c r="AG1034" s="70"/>
      <c r="AH1034" s="71"/>
      <c r="AI1034" s="70"/>
      <c r="AJ1034" s="115">
        <f>SUM(AN1034:AP1034)</f>
        <v>0</v>
      </c>
      <c r="AK1034" s="70" t="s">
        <v>74</v>
      </c>
      <c r="AL1034" s="77" t="s">
        <v>74</v>
      </c>
      <c r="AM1034" s="71" t="s">
        <v>74</v>
      </c>
      <c r="AN1034" s="70"/>
      <c r="AO1034" s="77"/>
      <c r="AP1034" s="71"/>
      <c r="AQ1034" s="133" t="s">
        <v>74</v>
      </c>
      <c r="AR1034" s="77" t="s">
        <v>74</v>
      </c>
      <c r="AS1034" s="77" t="s">
        <v>74</v>
      </c>
      <c r="AT1034" s="77" t="s">
        <v>74</v>
      </c>
      <c r="AU1034" s="118" t="s">
        <v>74</v>
      </c>
      <c r="AV1034" s="166">
        <f t="shared" si="298"/>
        <v>0</v>
      </c>
      <c r="AW1034" s="121"/>
      <c r="AX1034" s="121"/>
      <c r="AY1034" s="121"/>
      <c r="AZ1034" s="121"/>
      <c r="BA1034" s="121"/>
      <c r="BB1034" s="121"/>
      <c r="BC1034" s="121"/>
      <c r="BD1034" s="121"/>
      <c r="BE1034" s="122"/>
    </row>
    <row r="1035" spans="1:57" s="414" customFormat="1" ht="34" customHeight="1" x14ac:dyDescent="0.2">
      <c r="A1035" s="679"/>
      <c r="B1035" s="764"/>
      <c r="C1035" s="650"/>
      <c r="D1035" s="73" t="s">
        <v>75</v>
      </c>
      <c r="E1035" s="634"/>
      <c r="F1035" s="637"/>
      <c r="G1035" s="147">
        <f t="shared" si="299"/>
        <v>0</v>
      </c>
      <c r="H1035" s="153">
        <f t="shared" si="297"/>
        <v>0</v>
      </c>
      <c r="I1035" s="150"/>
      <c r="J1035" s="150"/>
      <c r="K1035" s="150"/>
      <c r="L1035" s="154"/>
      <c r="M1035" s="79">
        <f t="shared" si="300"/>
        <v>0</v>
      </c>
      <c r="N1035" s="80"/>
      <c r="O1035" s="80"/>
      <c r="P1035" s="80"/>
      <c r="Q1035" s="80"/>
      <c r="R1035" s="124"/>
      <c r="S1035" s="129"/>
      <c r="T1035" s="54"/>
      <c r="U1035" s="54"/>
      <c r="V1035" s="80"/>
      <c r="W1035" s="80"/>
      <c r="X1035" s="124"/>
      <c r="Y1035" s="131"/>
      <c r="Z1035" s="127"/>
      <c r="AA1035" s="134"/>
      <c r="AB1035" s="56"/>
      <c r="AC1035" s="56"/>
      <c r="AD1035" s="56"/>
      <c r="AE1035" s="56"/>
      <c r="AF1035" s="135"/>
      <c r="AG1035" s="136"/>
      <c r="AH1035" s="55"/>
      <c r="AI1035" s="136"/>
      <c r="AJ1035" s="116">
        <f>SUM(AN1035:AP1035)</f>
        <v>0</v>
      </c>
      <c r="AK1035" s="136" t="s">
        <v>76</v>
      </c>
      <c r="AL1035" s="54" t="s">
        <v>76</v>
      </c>
      <c r="AM1035" s="55" t="s">
        <v>76</v>
      </c>
      <c r="AN1035" s="136"/>
      <c r="AO1035" s="54"/>
      <c r="AP1035" s="55"/>
      <c r="AQ1035" s="82" t="s">
        <v>74</v>
      </c>
      <c r="AR1035" s="54" t="s">
        <v>74</v>
      </c>
      <c r="AS1035" s="54" t="s">
        <v>74</v>
      </c>
      <c r="AT1035" s="54" t="s">
        <v>74</v>
      </c>
      <c r="AU1035" s="58" t="s">
        <v>74</v>
      </c>
      <c r="AV1035" s="83">
        <f t="shared" si="298"/>
        <v>0</v>
      </c>
      <c r="AW1035" s="80"/>
      <c r="AX1035" s="80"/>
      <c r="AY1035" s="80"/>
      <c r="AZ1035" s="80"/>
      <c r="BA1035" s="80"/>
      <c r="BB1035" s="80"/>
      <c r="BC1035" s="80"/>
      <c r="BD1035" s="80"/>
      <c r="BE1035" s="124"/>
    </row>
    <row r="1036" spans="1:57" s="414" customFormat="1" ht="34" customHeight="1" x14ac:dyDescent="0.2">
      <c r="A1036" s="679"/>
      <c r="B1036" s="764"/>
      <c r="C1036" s="650"/>
      <c r="D1036" s="73" t="s">
        <v>77</v>
      </c>
      <c r="E1036" s="634"/>
      <c r="F1036" s="637"/>
      <c r="G1036" s="147">
        <f t="shared" si="299"/>
        <v>0</v>
      </c>
      <c r="H1036" s="153">
        <f t="shared" si="297"/>
        <v>0</v>
      </c>
      <c r="I1036" s="150"/>
      <c r="J1036" s="150"/>
      <c r="K1036" s="150"/>
      <c r="L1036" s="154"/>
      <c r="M1036" s="79">
        <f t="shared" si="300"/>
        <v>0</v>
      </c>
      <c r="N1036" s="80"/>
      <c r="O1036" s="80"/>
      <c r="P1036" s="80"/>
      <c r="Q1036" s="84"/>
      <c r="R1036" s="124"/>
      <c r="S1036" s="129"/>
      <c r="T1036" s="80"/>
      <c r="U1036" s="80"/>
      <c r="V1036" s="80"/>
      <c r="W1036" s="80"/>
      <c r="X1036" s="124"/>
      <c r="Y1036" s="131"/>
      <c r="Z1036" s="127"/>
      <c r="AA1036" s="134"/>
      <c r="AB1036" s="56"/>
      <c r="AC1036" s="56"/>
      <c r="AD1036" s="56"/>
      <c r="AE1036" s="56"/>
      <c r="AF1036" s="135"/>
      <c r="AG1036" s="136"/>
      <c r="AH1036" s="55"/>
      <c r="AI1036" s="136"/>
      <c r="AJ1036" s="116">
        <f>SUM(AK1036:AM1036)</f>
        <v>0</v>
      </c>
      <c r="AK1036" s="136"/>
      <c r="AL1036" s="54"/>
      <c r="AM1036" s="55"/>
      <c r="AN1036" s="136" t="s">
        <v>74</v>
      </c>
      <c r="AO1036" s="54" t="s">
        <v>74</v>
      </c>
      <c r="AP1036" s="55" t="s">
        <v>74</v>
      </c>
      <c r="AQ1036" s="82" t="s">
        <v>74</v>
      </c>
      <c r="AR1036" s="54" t="s">
        <v>74</v>
      </c>
      <c r="AS1036" s="54" t="s">
        <v>74</v>
      </c>
      <c r="AT1036" s="54" t="s">
        <v>74</v>
      </c>
      <c r="AU1036" s="58" t="s">
        <v>74</v>
      </c>
      <c r="AV1036" s="83">
        <f t="shared" si="298"/>
        <v>0</v>
      </c>
      <c r="AW1036" s="80"/>
      <c r="AX1036" s="80"/>
      <c r="AY1036" s="80"/>
      <c r="AZ1036" s="80"/>
      <c r="BA1036" s="80"/>
      <c r="BB1036" s="80"/>
      <c r="BC1036" s="80"/>
      <c r="BD1036" s="80"/>
      <c r="BE1036" s="124"/>
    </row>
    <row r="1037" spans="1:57" s="414" customFormat="1" ht="34" customHeight="1" x14ac:dyDescent="0.2">
      <c r="A1037" s="679"/>
      <c r="B1037" s="764"/>
      <c r="C1037" s="650"/>
      <c r="D1037" s="73" t="s">
        <v>78</v>
      </c>
      <c r="E1037" s="634"/>
      <c r="F1037" s="637"/>
      <c r="G1037" s="147">
        <f t="shared" si="299"/>
        <v>17</v>
      </c>
      <c r="H1037" s="153">
        <f t="shared" si="297"/>
        <v>4</v>
      </c>
      <c r="I1037" s="150"/>
      <c r="J1037" s="150"/>
      <c r="K1037" s="150">
        <v>4</v>
      </c>
      <c r="L1037" s="154"/>
      <c r="M1037" s="79">
        <f t="shared" si="300"/>
        <v>16</v>
      </c>
      <c r="N1037" s="80"/>
      <c r="O1037" s="80"/>
      <c r="P1037" s="80"/>
      <c r="Q1037" s="80"/>
      <c r="R1037" s="124">
        <v>16</v>
      </c>
      <c r="S1037" s="129">
        <v>1</v>
      </c>
      <c r="T1037" s="80"/>
      <c r="U1037" s="80"/>
      <c r="V1037" s="80">
        <v>15</v>
      </c>
      <c r="W1037" s="80"/>
      <c r="X1037" s="124"/>
      <c r="Y1037" s="131">
        <v>14</v>
      </c>
      <c r="Z1037" s="127">
        <v>2</v>
      </c>
      <c r="AA1037" s="134"/>
      <c r="AB1037" s="56">
        <v>9</v>
      </c>
      <c r="AC1037" s="56">
        <v>9</v>
      </c>
      <c r="AD1037" s="56">
        <v>4</v>
      </c>
      <c r="AE1037" s="56">
        <v>11</v>
      </c>
      <c r="AF1037" s="135">
        <v>3</v>
      </c>
      <c r="AG1037" s="136">
        <v>42</v>
      </c>
      <c r="AH1037" s="55">
        <v>19.600000000000001</v>
      </c>
      <c r="AI1037" s="136">
        <v>105.3</v>
      </c>
      <c r="AJ1037" s="116">
        <v>16</v>
      </c>
      <c r="AK1037" s="136"/>
      <c r="AL1037" s="54"/>
      <c r="AM1037" s="55"/>
      <c r="AN1037" s="136" t="s">
        <v>74</v>
      </c>
      <c r="AO1037" s="54" t="s">
        <v>74</v>
      </c>
      <c r="AP1037" s="55" t="s">
        <v>74</v>
      </c>
      <c r="AQ1037" s="142" t="s">
        <v>74</v>
      </c>
      <c r="AR1037" s="62">
        <v>5</v>
      </c>
      <c r="AS1037" s="62">
        <v>4</v>
      </c>
      <c r="AT1037" s="62">
        <v>7</v>
      </c>
      <c r="AU1037" s="64" t="s">
        <v>76</v>
      </c>
      <c r="AV1037" s="83">
        <v>1</v>
      </c>
      <c r="AW1037" s="80"/>
      <c r="AX1037" s="80"/>
      <c r="AY1037" s="80"/>
      <c r="AZ1037" s="80"/>
      <c r="BA1037" s="80">
        <v>1</v>
      </c>
      <c r="BB1037" s="80"/>
      <c r="BC1037" s="80"/>
      <c r="BD1037" s="80"/>
      <c r="BE1037" s="124"/>
    </row>
    <row r="1038" spans="1:57" s="414" customFormat="1" ht="34" customHeight="1" thickBot="1" x14ac:dyDescent="0.25">
      <c r="A1038" s="680"/>
      <c r="B1038" s="765"/>
      <c r="C1038" s="651"/>
      <c r="D1038" s="76" t="s">
        <v>79</v>
      </c>
      <c r="E1038" s="635"/>
      <c r="F1038" s="638"/>
      <c r="G1038" s="148">
        <f t="shared" si="299"/>
        <v>0</v>
      </c>
      <c r="H1038" s="155">
        <f t="shared" si="297"/>
        <v>0</v>
      </c>
      <c r="I1038" s="156"/>
      <c r="J1038" s="156"/>
      <c r="K1038" s="156"/>
      <c r="L1038" s="157"/>
      <c r="M1038" s="167">
        <f t="shared" si="300"/>
        <v>0</v>
      </c>
      <c r="N1038" s="168"/>
      <c r="O1038" s="168"/>
      <c r="P1038" s="168"/>
      <c r="Q1038" s="168"/>
      <c r="R1038" s="169"/>
      <c r="S1038" s="170"/>
      <c r="T1038" s="168"/>
      <c r="U1038" s="168"/>
      <c r="V1038" s="168"/>
      <c r="W1038" s="168"/>
      <c r="X1038" s="169"/>
      <c r="Y1038" s="170"/>
      <c r="Z1038" s="169"/>
      <c r="AA1038" s="171"/>
      <c r="AB1038" s="59"/>
      <c r="AC1038" s="59"/>
      <c r="AD1038" s="59"/>
      <c r="AE1038" s="59"/>
      <c r="AF1038" s="60"/>
      <c r="AG1038" s="171"/>
      <c r="AH1038" s="60"/>
      <c r="AI1038" s="171"/>
      <c r="AJ1038" s="172">
        <f>SUM(AQ1038:AU1038)</f>
        <v>0</v>
      </c>
      <c r="AK1038" s="171" t="s">
        <v>74</v>
      </c>
      <c r="AL1038" s="59" t="s">
        <v>74</v>
      </c>
      <c r="AM1038" s="60" t="s">
        <v>74</v>
      </c>
      <c r="AN1038" s="171" t="s">
        <v>74</v>
      </c>
      <c r="AO1038" s="59" t="s">
        <v>76</v>
      </c>
      <c r="AP1038" s="60" t="s">
        <v>76</v>
      </c>
      <c r="AQ1038" s="173"/>
      <c r="AR1038" s="59"/>
      <c r="AS1038" s="59"/>
      <c r="AT1038" s="59"/>
      <c r="AU1038" s="119"/>
      <c r="AV1038" s="174">
        <f t="shared" si="298"/>
        <v>0</v>
      </c>
      <c r="AW1038" s="168"/>
      <c r="AX1038" s="168"/>
      <c r="AY1038" s="168"/>
      <c r="AZ1038" s="168"/>
      <c r="BA1038" s="168"/>
      <c r="BB1038" s="168"/>
      <c r="BC1038" s="168"/>
      <c r="BD1038" s="168"/>
      <c r="BE1038" s="169"/>
    </row>
  </sheetData>
  <mergeCells count="845">
    <mergeCell ref="C444:C453"/>
    <mergeCell ref="C1009:C1023"/>
    <mergeCell ref="B1024:B1028"/>
    <mergeCell ref="C1024:C1028"/>
    <mergeCell ref="E1024:E1028"/>
    <mergeCell ref="F1024:F1028"/>
    <mergeCell ref="B1029:B1033"/>
    <mergeCell ref="C1029:C1033"/>
    <mergeCell ref="E1029:E1033"/>
    <mergeCell ref="F1029:F1033"/>
    <mergeCell ref="B1014:B1018"/>
    <mergeCell ref="E1014:E1018"/>
    <mergeCell ref="F1014:F1018"/>
    <mergeCell ref="B1019:B1023"/>
    <mergeCell ref="E1019:E1023"/>
    <mergeCell ref="F1019:F1023"/>
    <mergeCell ref="B1004:B1008"/>
    <mergeCell ref="C1004:C1008"/>
    <mergeCell ref="E1004:E1008"/>
    <mergeCell ref="F1004:F1008"/>
    <mergeCell ref="B984:B988"/>
    <mergeCell ref="C984:C988"/>
    <mergeCell ref="E984:E988"/>
    <mergeCell ref="F984:F988"/>
    <mergeCell ref="A1004:A1008"/>
    <mergeCell ref="A1009:A1038"/>
    <mergeCell ref="B1009:B1013"/>
    <mergeCell ref="E1009:E1013"/>
    <mergeCell ref="F1009:F1013"/>
    <mergeCell ref="B994:B998"/>
    <mergeCell ref="C994:C998"/>
    <mergeCell ref="E994:E998"/>
    <mergeCell ref="F994:F998"/>
    <mergeCell ref="B999:B1003"/>
    <mergeCell ref="C999:C1003"/>
    <mergeCell ref="E999:E1003"/>
    <mergeCell ref="F999:F1003"/>
    <mergeCell ref="B1034:B1038"/>
    <mergeCell ref="C1034:C1038"/>
    <mergeCell ref="E1034:E1038"/>
    <mergeCell ref="F1034:F1038"/>
    <mergeCell ref="A879:A1003"/>
    <mergeCell ref="F889:F893"/>
    <mergeCell ref="B989:B993"/>
    <mergeCell ref="C989:C993"/>
    <mergeCell ref="E989:E993"/>
    <mergeCell ref="F989:F993"/>
    <mergeCell ref="B974:B978"/>
    <mergeCell ref="C974:C978"/>
    <mergeCell ref="E974:E978"/>
    <mergeCell ref="F974:F978"/>
    <mergeCell ref="B979:B983"/>
    <mergeCell ref="C979:C983"/>
    <mergeCell ref="E979:E983"/>
    <mergeCell ref="F979:F983"/>
    <mergeCell ref="B964:B968"/>
    <mergeCell ref="C964:C968"/>
    <mergeCell ref="E964:E968"/>
    <mergeCell ref="F964:F968"/>
    <mergeCell ref="B969:B973"/>
    <mergeCell ref="C969:C973"/>
    <mergeCell ref="E969:E973"/>
    <mergeCell ref="F969:F973"/>
    <mergeCell ref="B954:B958"/>
    <mergeCell ref="C954:C958"/>
    <mergeCell ref="E954:E958"/>
    <mergeCell ref="F954:F958"/>
    <mergeCell ref="B959:B963"/>
    <mergeCell ref="C959:C963"/>
    <mergeCell ref="E959:E963"/>
    <mergeCell ref="F959:F963"/>
    <mergeCell ref="B944:B948"/>
    <mergeCell ref="C944:C948"/>
    <mergeCell ref="E944:E948"/>
    <mergeCell ref="F944:F948"/>
    <mergeCell ref="B949:B953"/>
    <mergeCell ref="C949:C953"/>
    <mergeCell ref="E949:E953"/>
    <mergeCell ref="F949:F953"/>
    <mergeCell ref="B934:B938"/>
    <mergeCell ref="C934:C938"/>
    <mergeCell ref="E934:E938"/>
    <mergeCell ref="F934:F938"/>
    <mergeCell ref="B939:B943"/>
    <mergeCell ref="C939:C943"/>
    <mergeCell ref="E939:E943"/>
    <mergeCell ref="F939:F943"/>
    <mergeCell ref="B889:B893"/>
    <mergeCell ref="C889:C893"/>
    <mergeCell ref="E889:E893"/>
    <mergeCell ref="B924:B928"/>
    <mergeCell ref="C924:C928"/>
    <mergeCell ref="E924:E928"/>
    <mergeCell ref="F924:F928"/>
    <mergeCell ref="B929:B933"/>
    <mergeCell ref="C929:C933"/>
    <mergeCell ref="E929:E933"/>
    <mergeCell ref="F929:F933"/>
    <mergeCell ref="B914:B918"/>
    <mergeCell ref="C914:C918"/>
    <mergeCell ref="E914:E918"/>
    <mergeCell ref="F914:F918"/>
    <mergeCell ref="B919:B923"/>
    <mergeCell ref="C919:C923"/>
    <mergeCell ref="E919:E923"/>
    <mergeCell ref="F919:F923"/>
    <mergeCell ref="B904:B908"/>
    <mergeCell ref="C904:C908"/>
    <mergeCell ref="E904:E908"/>
    <mergeCell ref="F904:F908"/>
    <mergeCell ref="B909:B913"/>
    <mergeCell ref="C909:C913"/>
    <mergeCell ref="E909:E913"/>
    <mergeCell ref="F909:F913"/>
    <mergeCell ref="B894:B898"/>
    <mergeCell ref="C894:C898"/>
    <mergeCell ref="E894:E898"/>
    <mergeCell ref="F894:F898"/>
    <mergeCell ref="B899:B903"/>
    <mergeCell ref="C899:C903"/>
    <mergeCell ref="E899:E903"/>
    <mergeCell ref="F899:F903"/>
    <mergeCell ref="B864:B868"/>
    <mergeCell ref="C864:C868"/>
    <mergeCell ref="E864:E868"/>
    <mergeCell ref="F864:F868"/>
    <mergeCell ref="B869:B873"/>
    <mergeCell ref="C869:C873"/>
    <mergeCell ref="E869:E873"/>
    <mergeCell ref="F869:F873"/>
    <mergeCell ref="B884:B888"/>
    <mergeCell ref="C884:C888"/>
    <mergeCell ref="E884:E888"/>
    <mergeCell ref="F884:F888"/>
    <mergeCell ref="B874:B878"/>
    <mergeCell ref="C874:C878"/>
    <mergeCell ref="E874:E878"/>
    <mergeCell ref="F874:F878"/>
    <mergeCell ref="B879:B883"/>
    <mergeCell ref="C879:C883"/>
    <mergeCell ref="E879:E883"/>
    <mergeCell ref="F879:F883"/>
    <mergeCell ref="E844:E848"/>
    <mergeCell ref="F844:F848"/>
    <mergeCell ref="B849:B853"/>
    <mergeCell ref="C849:C853"/>
    <mergeCell ref="E849:E853"/>
    <mergeCell ref="F849:F853"/>
    <mergeCell ref="B834:B838"/>
    <mergeCell ref="C834:C838"/>
    <mergeCell ref="E834:E838"/>
    <mergeCell ref="F834:F838"/>
    <mergeCell ref="B839:B843"/>
    <mergeCell ref="C839:C843"/>
    <mergeCell ref="E839:E843"/>
    <mergeCell ref="F839:F843"/>
    <mergeCell ref="B844:B848"/>
    <mergeCell ref="C844:C848"/>
    <mergeCell ref="B824:B828"/>
    <mergeCell ref="C824:C828"/>
    <mergeCell ref="E824:E828"/>
    <mergeCell ref="F824:F828"/>
    <mergeCell ref="B829:B833"/>
    <mergeCell ref="C829:C833"/>
    <mergeCell ref="E829:E833"/>
    <mergeCell ref="F829:F833"/>
    <mergeCell ref="B814:B818"/>
    <mergeCell ref="C814:C818"/>
    <mergeCell ref="E814:E818"/>
    <mergeCell ref="F814:F818"/>
    <mergeCell ref="E784:E788"/>
    <mergeCell ref="F784:F788"/>
    <mergeCell ref="A814:A818"/>
    <mergeCell ref="B819:B823"/>
    <mergeCell ref="C819:C823"/>
    <mergeCell ref="E819:E823"/>
    <mergeCell ref="F819:F823"/>
    <mergeCell ref="B804:B808"/>
    <mergeCell ref="C804:C808"/>
    <mergeCell ref="E804:E808"/>
    <mergeCell ref="F804:F808"/>
    <mergeCell ref="B809:B813"/>
    <mergeCell ref="C809:C813"/>
    <mergeCell ref="E809:E813"/>
    <mergeCell ref="F809:F813"/>
    <mergeCell ref="A819:A878"/>
    <mergeCell ref="B854:B858"/>
    <mergeCell ref="C854:C858"/>
    <mergeCell ref="E854:E858"/>
    <mergeCell ref="F854:F858"/>
    <mergeCell ref="B859:B863"/>
    <mergeCell ref="C859:C863"/>
    <mergeCell ref="E859:E863"/>
    <mergeCell ref="F859:F863"/>
    <mergeCell ref="A784:A788"/>
    <mergeCell ref="B789:B793"/>
    <mergeCell ref="C789:C793"/>
    <mergeCell ref="E789:E793"/>
    <mergeCell ref="F789:F793"/>
    <mergeCell ref="A789:A813"/>
    <mergeCell ref="B774:B778"/>
    <mergeCell ref="C774:C778"/>
    <mergeCell ref="E774:E778"/>
    <mergeCell ref="F774:F778"/>
    <mergeCell ref="B779:B783"/>
    <mergeCell ref="C779:C783"/>
    <mergeCell ref="E779:E783"/>
    <mergeCell ref="F779:F783"/>
    <mergeCell ref="B794:B798"/>
    <mergeCell ref="C794:C798"/>
    <mergeCell ref="E794:E798"/>
    <mergeCell ref="F794:F798"/>
    <mergeCell ref="B799:B803"/>
    <mergeCell ref="C799:C803"/>
    <mergeCell ref="E799:E803"/>
    <mergeCell ref="F799:F803"/>
    <mergeCell ref="B784:B788"/>
    <mergeCell ref="C784:C788"/>
    <mergeCell ref="B764:B768"/>
    <mergeCell ref="C764:C768"/>
    <mergeCell ref="E764:E768"/>
    <mergeCell ref="F764:F768"/>
    <mergeCell ref="B769:B773"/>
    <mergeCell ref="C769:C773"/>
    <mergeCell ref="E769:E773"/>
    <mergeCell ref="F769:F773"/>
    <mergeCell ref="B754:B758"/>
    <mergeCell ref="C754:C758"/>
    <mergeCell ref="E754:E758"/>
    <mergeCell ref="F754:F758"/>
    <mergeCell ref="B759:B763"/>
    <mergeCell ref="C759:C763"/>
    <mergeCell ref="E759:E763"/>
    <mergeCell ref="F759:F763"/>
    <mergeCell ref="B744:B748"/>
    <mergeCell ref="C744:C748"/>
    <mergeCell ref="E744:E748"/>
    <mergeCell ref="F744:F748"/>
    <mergeCell ref="B749:B753"/>
    <mergeCell ref="C749:C753"/>
    <mergeCell ref="E749:E753"/>
    <mergeCell ref="F749:F753"/>
    <mergeCell ref="A709:A733"/>
    <mergeCell ref="B734:B738"/>
    <mergeCell ref="C734:C738"/>
    <mergeCell ref="E734:E738"/>
    <mergeCell ref="F734:F738"/>
    <mergeCell ref="B739:B743"/>
    <mergeCell ref="C739:C743"/>
    <mergeCell ref="E739:E743"/>
    <mergeCell ref="F739:F743"/>
    <mergeCell ref="A734:A783"/>
    <mergeCell ref="B724:B728"/>
    <mergeCell ref="C724:C728"/>
    <mergeCell ref="E724:E728"/>
    <mergeCell ref="F724:F728"/>
    <mergeCell ref="B729:B733"/>
    <mergeCell ref="C729:C733"/>
    <mergeCell ref="E729:E733"/>
    <mergeCell ref="F729:F733"/>
    <mergeCell ref="B714:B718"/>
    <mergeCell ref="C714:C718"/>
    <mergeCell ref="E714:E718"/>
    <mergeCell ref="F714:F718"/>
    <mergeCell ref="B719:B723"/>
    <mergeCell ref="C719:C723"/>
    <mergeCell ref="E719:E723"/>
    <mergeCell ref="F719:F723"/>
    <mergeCell ref="F694:F698"/>
    <mergeCell ref="F699:F703"/>
    <mergeCell ref="F704:F708"/>
    <mergeCell ref="B709:B713"/>
    <mergeCell ref="C709:C713"/>
    <mergeCell ref="E709:E713"/>
    <mergeCell ref="F709:F713"/>
    <mergeCell ref="F664:F668"/>
    <mergeCell ref="F669:F673"/>
    <mergeCell ref="F674:F678"/>
    <mergeCell ref="F679:F683"/>
    <mergeCell ref="F684:F688"/>
    <mergeCell ref="F689:F693"/>
    <mergeCell ref="E689:E693"/>
    <mergeCell ref="B694:B698"/>
    <mergeCell ref="E694:E698"/>
    <mergeCell ref="B679:B683"/>
    <mergeCell ref="E679:E683"/>
    <mergeCell ref="B684:B688"/>
    <mergeCell ref="E684:E688"/>
    <mergeCell ref="B669:B673"/>
    <mergeCell ref="E669:E673"/>
    <mergeCell ref="B674:B678"/>
    <mergeCell ref="E674:E678"/>
    <mergeCell ref="F644:F648"/>
    <mergeCell ref="B649:B653"/>
    <mergeCell ref="F649:F653"/>
    <mergeCell ref="B654:B658"/>
    <mergeCell ref="F654:F658"/>
    <mergeCell ref="F659:F663"/>
    <mergeCell ref="C699:C703"/>
    <mergeCell ref="C704:C708"/>
    <mergeCell ref="A644:A708"/>
    <mergeCell ref="B644:B648"/>
    <mergeCell ref="C644:C658"/>
    <mergeCell ref="C684:C688"/>
    <mergeCell ref="C689:C693"/>
    <mergeCell ref="C694:C698"/>
    <mergeCell ref="C669:C673"/>
    <mergeCell ref="C674:C678"/>
    <mergeCell ref="C679:C683"/>
    <mergeCell ref="C659:C663"/>
    <mergeCell ref="C664:C668"/>
    <mergeCell ref="B699:B703"/>
    <mergeCell ref="E699:E703"/>
    <mergeCell ref="B704:B708"/>
    <mergeCell ref="E704:E708"/>
    <mergeCell ref="B689:B693"/>
    <mergeCell ref="B659:B663"/>
    <mergeCell ref="E659:E663"/>
    <mergeCell ref="B664:B668"/>
    <mergeCell ref="E664:E668"/>
    <mergeCell ref="A604:A643"/>
    <mergeCell ref="E644:E648"/>
    <mergeCell ref="E649:E653"/>
    <mergeCell ref="E654:E658"/>
    <mergeCell ref="B634:B638"/>
    <mergeCell ref="C634:C638"/>
    <mergeCell ref="E634:E638"/>
    <mergeCell ref="B614:B618"/>
    <mergeCell ref="C614:C618"/>
    <mergeCell ref="E614:E618"/>
    <mergeCell ref="F634:F638"/>
    <mergeCell ref="B639:B643"/>
    <mergeCell ref="C639:C643"/>
    <mergeCell ref="E639:E643"/>
    <mergeCell ref="F639:F643"/>
    <mergeCell ref="B624:B628"/>
    <mergeCell ref="C624:C628"/>
    <mergeCell ref="E624:E628"/>
    <mergeCell ref="F624:F628"/>
    <mergeCell ref="B629:B633"/>
    <mergeCell ref="C629:C633"/>
    <mergeCell ref="E629:E633"/>
    <mergeCell ref="F629:F633"/>
    <mergeCell ref="F614:F618"/>
    <mergeCell ref="B619:B623"/>
    <mergeCell ref="C619:C623"/>
    <mergeCell ref="E619:E623"/>
    <mergeCell ref="F619:F623"/>
    <mergeCell ref="B604:B608"/>
    <mergeCell ref="C604:C608"/>
    <mergeCell ref="E604:E608"/>
    <mergeCell ref="F604:F608"/>
    <mergeCell ref="B609:B613"/>
    <mergeCell ref="C609:C613"/>
    <mergeCell ref="E609:E613"/>
    <mergeCell ref="F609:F613"/>
    <mergeCell ref="B594:B598"/>
    <mergeCell ref="C594:C598"/>
    <mergeCell ref="E594:E598"/>
    <mergeCell ref="F594:F598"/>
    <mergeCell ref="B599:B603"/>
    <mergeCell ref="C599:C603"/>
    <mergeCell ref="E599:E603"/>
    <mergeCell ref="F599:F603"/>
    <mergeCell ref="B584:B588"/>
    <mergeCell ref="C584:C588"/>
    <mergeCell ref="E584:E588"/>
    <mergeCell ref="F584:F588"/>
    <mergeCell ref="B589:B593"/>
    <mergeCell ref="C589:C593"/>
    <mergeCell ref="E589:E593"/>
    <mergeCell ref="F589:F593"/>
    <mergeCell ref="B574:B578"/>
    <mergeCell ref="C574:C578"/>
    <mergeCell ref="E574:E578"/>
    <mergeCell ref="F574:F578"/>
    <mergeCell ref="B579:B583"/>
    <mergeCell ref="C579:C583"/>
    <mergeCell ref="E579:E583"/>
    <mergeCell ref="F579:F583"/>
    <mergeCell ref="B564:B568"/>
    <mergeCell ref="C564:C568"/>
    <mergeCell ref="E564:E568"/>
    <mergeCell ref="F564:F568"/>
    <mergeCell ref="B569:B573"/>
    <mergeCell ref="C569:C573"/>
    <mergeCell ref="E569:E573"/>
    <mergeCell ref="F569:F573"/>
    <mergeCell ref="B554:B558"/>
    <mergeCell ref="C554:C558"/>
    <mergeCell ref="E554:E558"/>
    <mergeCell ref="F554:F558"/>
    <mergeCell ref="B559:B563"/>
    <mergeCell ref="C559:C563"/>
    <mergeCell ref="E559:E563"/>
    <mergeCell ref="F559:F563"/>
    <mergeCell ref="B544:B548"/>
    <mergeCell ref="C544:C548"/>
    <mergeCell ref="E544:E548"/>
    <mergeCell ref="F544:F548"/>
    <mergeCell ref="B549:B553"/>
    <mergeCell ref="C549:C553"/>
    <mergeCell ref="E549:E553"/>
    <mergeCell ref="F549:F553"/>
    <mergeCell ref="B534:B538"/>
    <mergeCell ref="C534:C538"/>
    <mergeCell ref="E534:E538"/>
    <mergeCell ref="F534:F538"/>
    <mergeCell ref="B539:B543"/>
    <mergeCell ref="C539:C543"/>
    <mergeCell ref="E539:E543"/>
    <mergeCell ref="F539:F543"/>
    <mergeCell ref="B524:B528"/>
    <mergeCell ref="C524:C528"/>
    <mergeCell ref="E524:E528"/>
    <mergeCell ref="F524:F528"/>
    <mergeCell ref="B529:B533"/>
    <mergeCell ref="C529:C533"/>
    <mergeCell ref="E529:E533"/>
    <mergeCell ref="F529:F533"/>
    <mergeCell ref="B514:B518"/>
    <mergeCell ref="C514:C518"/>
    <mergeCell ref="E514:E518"/>
    <mergeCell ref="F514:F518"/>
    <mergeCell ref="A444:A518"/>
    <mergeCell ref="B519:B523"/>
    <mergeCell ref="C519:C523"/>
    <mergeCell ref="E519:E523"/>
    <mergeCell ref="F519:F523"/>
    <mergeCell ref="A519:A603"/>
    <mergeCell ref="B504:B508"/>
    <mergeCell ref="C504:C508"/>
    <mergeCell ref="E504:E508"/>
    <mergeCell ref="F504:F508"/>
    <mergeCell ref="B509:B513"/>
    <mergeCell ref="C509:C513"/>
    <mergeCell ref="E509:E513"/>
    <mergeCell ref="F509:F513"/>
    <mergeCell ref="B494:B498"/>
    <mergeCell ref="C494:C498"/>
    <mergeCell ref="E494:E498"/>
    <mergeCell ref="F494:F498"/>
    <mergeCell ref="B499:B503"/>
    <mergeCell ref="C499:C503"/>
    <mergeCell ref="E499:E503"/>
    <mergeCell ref="F499:F503"/>
    <mergeCell ref="B484:B488"/>
    <mergeCell ref="C484:C488"/>
    <mergeCell ref="E484:E488"/>
    <mergeCell ref="F484:F488"/>
    <mergeCell ref="B489:B493"/>
    <mergeCell ref="C489:C493"/>
    <mergeCell ref="E489:E493"/>
    <mergeCell ref="F489:F493"/>
    <mergeCell ref="B474:B478"/>
    <mergeCell ref="C474:C478"/>
    <mergeCell ref="E474:E478"/>
    <mergeCell ref="F474:F478"/>
    <mergeCell ref="B479:B483"/>
    <mergeCell ref="C479:C483"/>
    <mergeCell ref="E479:E483"/>
    <mergeCell ref="F479:F483"/>
    <mergeCell ref="B464:B468"/>
    <mergeCell ref="C464:C468"/>
    <mergeCell ref="E464:E468"/>
    <mergeCell ref="F464:F468"/>
    <mergeCell ref="B469:B473"/>
    <mergeCell ref="C469:C473"/>
    <mergeCell ref="E469:E473"/>
    <mergeCell ref="F469:F473"/>
    <mergeCell ref="B454:B458"/>
    <mergeCell ref="C454:C458"/>
    <mergeCell ref="E454:E458"/>
    <mergeCell ref="F454:F458"/>
    <mergeCell ref="B459:B463"/>
    <mergeCell ref="C459:C463"/>
    <mergeCell ref="E459:E463"/>
    <mergeCell ref="F459:F463"/>
    <mergeCell ref="A414:A443"/>
    <mergeCell ref="B444:B448"/>
    <mergeCell ref="E444:E448"/>
    <mergeCell ref="F444:F448"/>
    <mergeCell ref="B449:B453"/>
    <mergeCell ref="E449:E453"/>
    <mergeCell ref="F449:F453"/>
    <mergeCell ref="B434:B438"/>
    <mergeCell ref="C434:C438"/>
    <mergeCell ref="E434:E438"/>
    <mergeCell ref="F434:F438"/>
    <mergeCell ref="B439:B443"/>
    <mergeCell ref="C439:C443"/>
    <mergeCell ref="E439:E443"/>
    <mergeCell ref="F439:F443"/>
    <mergeCell ref="B424:B428"/>
    <mergeCell ref="C424:C428"/>
    <mergeCell ref="E424:E428"/>
    <mergeCell ref="F424:F428"/>
    <mergeCell ref="B429:B433"/>
    <mergeCell ref="C429:C433"/>
    <mergeCell ref="E429:E433"/>
    <mergeCell ref="F429:F433"/>
    <mergeCell ref="B414:B418"/>
    <mergeCell ref="C414:C418"/>
    <mergeCell ref="E414:E418"/>
    <mergeCell ref="F414:F418"/>
    <mergeCell ref="B419:B423"/>
    <mergeCell ref="C419:C423"/>
    <mergeCell ref="E419:E423"/>
    <mergeCell ref="F419:F423"/>
    <mergeCell ref="E404:E408"/>
    <mergeCell ref="F404:F408"/>
    <mergeCell ref="B409:B413"/>
    <mergeCell ref="C409:C413"/>
    <mergeCell ref="E409:E413"/>
    <mergeCell ref="F409:F413"/>
    <mergeCell ref="B394:B398"/>
    <mergeCell ref="C394:C398"/>
    <mergeCell ref="E394:E398"/>
    <mergeCell ref="F394:F398"/>
    <mergeCell ref="A369:A398"/>
    <mergeCell ref="B399:B403"/>
    <mergeCell ref="C399:C403"/>
    <mergeCell ref="E399:E403"/>
    <mergeCell ref="F399:F403"/>
    <mergeCell ref="A399:A413"/>
    <mergeCell ref="B384:B388"/>
    <mergeCell ref="C384:C388"/>
    <mergeCell ref="E384:E388"/>
    <mergeCell ref="F384:F388"/>
    <mergeCell ref="B389:B393"/>
    <mergeCell ref="C389:C393"/>
    <mergeCell ref="E389:E393"/>
    <mergeCell ref="F389:F393"/>
    <mergeCell ref="B369:B373"/>
    <mergeCell ref="C369:C373"/>
    <mergeCell ref="E369:E383"/>
    <mergeCell ref="F369:F383"/>
    <mergeCell ref="B374:B378"/>
    <mergeCell ref="C374:C378"/>
    <mergeCell ref="B379:B383"/>
    <mergeCell ref="C379:C383"/>
    <mergeCell ref="B404:B408"/>
    <mergeCell ref="C404:C408"/>
    <mergeCell ref="B364:B368"/>
    <mergeCell ref="C364:C368"/>
    <mergeCell ref="E364:E368"/>
    <mergeCell ref="F364:F368"/>
    <mergeCell ref="A314:A368"/>
    <mergeCell ref="B354:B358"/>
    <mergeCell ref="C354:C358"/>
    <mergeCell ref="E354:E358"/>
    <mergeCell ref="F354:F358"/>
    <mergeCell ref="B359:B363"/>
    <mergeCell ref="C359:C363"/>
    <mergeCell ref="E359:E363"/>
    <mergeCell ref="F359:F363"/>
    <mergeCell ref="B344:B348"/>
    <mergeCell ref="C344:C348"/>
    <mergeCell ref="E344:E348"/>
    <mergeCell ref="F344:F348"/>
    <mergeCell ref="B349:B353"/>
    <mergeCell ref="C349:C353"/>
    <mergeCell ref="E349:E353"/>
    <mergeCell ref="F349:F353"/>
    <mergeCell ref="B334:B338"/>
    <mergeCell ref="C334:C338"/>
    <mergeCell ref="E334:E338"/>
    <mergeCell ref="F334:F338"/>
    <mergeCell ref="B339:B343"/>
    <mergeCell ref="C339:C343"/>
    <mergeCell ref="E339:E343"/>
    <mergeCell ref="F339:F343"/>
    <mergeCell ref="B324:B328"/>
    <mergeCell ref="C324:C328"/>
    <mergeCell ref="E324:E328"/>
    <mergeCell ref="F324:F328"/>
    <mergeCell ref="B329:B333"/>
    <mergeCell ref="C329:C333"/>
    <mergeCell ref="E329:E333"/>
    <mergeCell ref="F329:F333"/>
    <mergeCell ref="B314:B318"/>
    <mergeCell ref="C314:C318"/>
    <mergeCell ref="E314:E318"/>
    <mergeCell ref="F314:F318"/>
    <mergeCell ref="B319:B323"/>
    <mergeCell ref="C319:C323"/>
    <mergeCell ref="E319:E323"/>
    <mergeCell ref="F319:F323"/>
    <mergeCell ref="A294:A303"/>
    <mergeCell ref="B304:B308"/>
    <mergeCell ref="C304:C308"/>
    <mergeCell ref="E304:E308"/>
    <mergeCell ref="F304:F308"/>
    <mergeCell ref="B309:B313"/>
    <mergeCell ref="C309:C313"/>
    <mergeCell ref="E309:E313"/>
    <mergeCell ref="F309:F313"/>
    <mergeCell ref="A304:A313"/>
    <mergeCell ref="B294:B298"/>
    <mergeCell ref="C294:C298"/>
    <mergeCell ref="E294:E298"/>
    <mergeCell ref="F294:F298"/>
    <mergeCell ref="B299:B303"/>
    <mergeCell ref="C299:C303"/>
    <mergeCell ref="E299:E303"/>
    <mergeCell ref="F299:F303"/>
    <mergeCell ref="B284:B288"/>
    <mergeCell ref="C284:C288"/>
    <mergeCell ref="E284:E288"/>
    <mergeCell ref="F284:F288"/>
    <mergeCell ref="B289:B293"/>
    <mergeCell ref="C289:C293"/>
    <mergeCell ref="E289:E293"/>
    <mergeCell ref="F289:F293"/>
    <mergeCell ref="B274:B278"/>
    <mergeCell ref="C274:C278"/>
    <mergeCell ref="E274:E278"/>
    <mergeCell ref="F274:F278"/>
    <mergeCell ref="B279:B283"/>
    <mergeCell ref="C279:C283"/>
    <mergeCell ref="E279:E283"/>
    <mergeCell ref="F279:F283"/>
    <mergeCell ref="A234:A263"/>
    <mergeCell ref="B264:B268"/>
    <mergeCell ref="C264:C268"/>
    <mergeCell ref="E264:E268"/>
    <mergeCell ref="F264:F268"/>
    <mergeCell ref="B269:B273"/>
    <mergeCell ref="C269:C273"/>
    <mergeCell ref="E269:E273"/>
    <mergeCell ref="F269:F273"/>
    <mergeCell ref="A264:A293"/>
    <mergeCell ref="E254:E258"/>
    <mergeCell ref="F254:F258"/>
    <mergeCell ref="B259:B263"/>
    <mergeCell ref="C259:C263"/>
    <mergeCell ref="E259:E263"/>
    <mergeCell ref="F259:F263"/>
    <mergeCell ref="C239:C243"/>
    <mergeCell ref="B244:B248"/>
    <mergeCell ref="C244:C248"/>
    <mergeCell ref="B249:B253"/>
    <mergeCell ref="C249:C253"/>
    <mergeCell ref="B254:B258"/>
    <mergeCell ref="C254:C258"/>
    <mergeCell ref="B229:B233"/>
    <mergeCell ref="C229:C233"/>
    <mergeCell ref="E229:E233"/>
    <mergeCell ref="F229:F233"/>
    <mergeCell ref="A109:A233"/>
    <mergeCell ref="B234:B238"/>
    <mergeCell ref="C234:C238"/>
    <mergeCell ref="E234:E253"/>
    <mergeCell ref="F234:F253"/>
    <mergeCell ref="B239:B243"/>
    <mergeCell ref="B219:B223"/>
    <mergeCell ref="C219:C223"/>
    <mergeCell ref="E219:E223"/>
    <mergeCell ref="F219:F223"/>
    <mergeCell ref="B224:B228"/>
    <mergeCell ref="C224:C228"/>
    <mergeCell ref="E224:E228"/>
    <mergeCell ref="F224:F228"/>
    <mergeCell ref="B209:B213"/>
    <mergeCell ref="C209:C213"/>
    <mergeCell ref="E209:E213"/>
    <mergeCell ref="F209:F213"/>
    <mergeCell ref="B214:B218"/>
    <mergeCell ref="C214:C218"/>
    <mergeCell ref="E214:E218"/>
    <mergeCell ref="F214:F218"/>
    <mergeCell ref="B199:B203"/>
    <mergeCell ref="C199:C203"/>
    <mergeCell ref="E199:E203"/>
    <mergeCell ref="F199:F203"/>
    <mergeCell ref="B204:B208"/>
    <mergeCell ref="C204:C208"/>
    <mergeCell ref="E204:E208"/>
    <mergeCell ref="F204:F208"/>
    <mergeCell ref="B189:B193"/>
    <mergeCell ref="C189:C193"/>
    <mergeCell ref="E189:E193"/>
    <mergeCell ref="F189:F193"/>
    <mergeCell ref="B194:B198"/>
    <mergeCell ref="C194:C198"/>
    <mergeCell ref="E194:E198"/>
    <mergeCell ref="F194:F198"/>
    <mergeCell ref="B179:B183"/>
    <mergeCell ref="C179:C183"/>
    <mergeCell ref="E179:E183"/>
    <mergeCell ref="F179:F183"/>
    <mergeCell ref="B184:B188"/>
    <mergeCell ref="C184:C188"/>
    <mergeCell ref="E184:E188"/>
    <mergeCell ref="F184:F188"/>
    <mergeCell ref="B169:B173"/>
    <mergeCell ref="C169:C173"/>
    <mergeCell ref="E169:E173"/>
    <mergeCell ref="F169:F173"/>
    <mergeCell ref="B174:B178"/>
    <mergeCell ref="C174:C178"/>
    <mergeCell ref="E174:E178"/>
    <mergeCell ref="F174:F178"/>
    <mergeCell ref="B159:B163"/>
    <mergeCell ref="C159:C163"/>
    <mergeCell ref="E159:E163"/>
    <mergeCell ref="F159:F163"/>
    <mergeCell ref="B164:B168"/>
    <mergeCell ref="C164:C168"/>
    <mergeCell ref="E164:E168"/>
    <mergeCell ref="F164:F168"/>
    <mergeCell ref="B149:B153"/>
    <mergeCell ref="C149:C153"/>
    <mergeCell ref="E149:E153"/>
    <mergeCell ref="F149:F153"/>
    <mergeCell ref="B154:B158"/>
    <mergeCell ref="C154:C158"/>
    <mergeCell ref="E154:E158"/>
    <mergeCell ref="F154:F158"/>
    <mergeCell ref="B139:B143"/>
    <mergeCell ref="C139:C143"/>
    <mergeCell ref="E139:E143"/>
    <mergeCell ref="F139:F143"/>
    <mergeCell ref="B144:B148"/>
    <mergeCell ref="C144:C148"/>
    <mergeCell ref="E144:E148"/>
    <mergeCell ref="F144:F148"/>
    <mergeCell ref="B129:B133"/>
    <mergeCell ref="C129:C133"/>
    <mergeCell ref="E129:E133"/>
    <mergeCell ref="F129:F133"/>
    <mergeCell ref="B134:B138"/>
    <mergeCell ref="C134:C138"/>
    <mergeCell ref="E134:E138"/>
    <mergeCell ref="F134:F138"/>
    <mergeCell ref="B119:B123"/>
    <mergeCell ref="C119:C123"/>
    <mergeCell ref="E119:E123"/>
    <mergeCell ref="F119:F123"/>
    <mergeCell ref="B124:B128"/>
    <mergeCell ref="C124:C128"/>
    <mergeCell ref="E124:E128"/>
    <mergeCell ref="F124:F128"/>
    <mergeCell ref="B109:B113"/>
    <mergeCell ref="C109:C113"/>
    <mergeCell ref="E109:E113"/>
    <mergeCell ref="F109:F113"/>
    <mergeCell ref="B114:B118"/>
    <mergeCell ref="C114:C118"/>
    <mergeCell ref="E114:E118"/>
    <mergeCell ref="F114:F118"/>
    <mergeCell ref="F34:F38"/>
    <mergeCell ref="C39:C43"/>
    <mergeCell ref="F39:F43"/>
    <mergeCell ref="B104:B108"/>
    <mergeCell ref="C104:C108"/>
    <mergeCell ref="E104:E108"/>
    <mergeCell ref="F104:F108"/>
    <mergeCell ref="A89:A108"/>
    <mergeCell ref="A9:A88"/>
    <mergeCell ref="B94:B98"/>
    <mergeCell ref="C94:C98"/>
    <mergeCell ref="E94:E98"/>
    <mergeCell ref="F94:F98"/>
    <mergeCell ref="B99:B103"/>
    <mergeCell ref="C99:C103"/>
    <mergeCell ref="E99:E103"/>
    <mergeCell ref="F99:F103"/>
    <mergeCell ref="C84:C88"/>
    <mergeCell ref="F84:F88"/>
    <mergeCell ref="B89:B93"/>
    <mergeCell ref="C89:C93"/>
    <mergeCell ref="E89:E93"/>
    <mergeCell ref="F89:F93"/>
    <mergeCell ref="F64:F68"/>
    <mergeCell ref="F74:F78"/>
    <mergeCell ref="C79:C83"/>
    <mergeCell ref="F79:F83"/>
    <mergeCell ref="F44:F48"/>
    <mergeCell ref="C49:C53"/>
    <mergeCell ref="F49:F53"/>
    <mergeCell ref="F54:F58"/>
    <mergeCell ref="C59:C63"/>
    <mergeCell ref="F59:F63"/>
    <mergeCell ref="E74:E78"/>
    <mergeCell ref="E79:E83"/>
    <mergeCell ref="F69:F73"/>
    <mergeCell ref="C74:C78"/>
    <mergeCell ref="B84:B88"/>
    <mergeCell ref="E84:E88"/>
    <mergeCell ref="B34:B38"/>
    <mergeCell ref="E34:E38"/>
    <mergeCell ref="B39:B43"/>
    <mergeCell ref="E39:E43"/>
    <mergeCell ref="B64:B68"/>
    <mergeCell ref="E64:E68"/>
    <mergeCell ref="B69:B73"/>
    <mergeCell ref="E69:E73"/>
    <mergeCell ref="C64:C68"/>
    <mergeCell ref="C69:C73"/>
    <mergeCell ref="B79:B83"/>
    <mergeCell ref="C34:C38"/>
    <mergeCell ref="B74:B78"/>
    <mergeCell ref="A5:A7"/>
    <mergeCell ref="E5:G6"/>
    <mergeCell ref="H5:L6"/>
    <mergeCell ref="B14:B18"/>
    <mergeCell ref="B19:B23"/>
    <mergeCell ref="B9:B13"/>
    <mergeCell ref="B54:B58"/>
    <mergeCell ref="E54:E58"/>
    <mergeCell ref="B59:B63"/>
    <mergeCell ref="E59:E63"/>
    <mergeCell ref="B44:B48"/>
    <mergeCell ref="E44:E48"/>
    <mergeCell ref="B49:B53"/>
    <mergeCell ref="E49:E53"/>
    <mergeCell ref="C44:C48"/>
    <mergeCell ref="C54:C58"/>
    <mergeCell ref="F24:F28"/>
    <mergeCell ref="C29:C33"/>
    <mergeCell ref="B24:B28"/>
    <mergeCell ref="E24:E28"/>
    <mergeCell ref="B29:B33"/>
    <mergeCell ref="E29:E33"/>
    <mergeCell ref="C24:C28"/>
    <mergeCell ref="F29:F33"/>
    <mergeCell ref="M5:AU5"/>
    <mergeCell ref="C9:C13"/>
    <mergeCell ref="F9:F13"/>
    <mergeCell ref="C14:C18"/>
    <mergeCell ref="F14:F18"/>
    <mergeCell ref="C19:C23"/>
    <mergeCell ref="F19:F23"/>
    <mergeCell ref="AV5:BE6"/>
    <mergeCell ref="N6:R6"/>
    <mergeCell ref="S6:X6"/>
    <mergeCell ref="Y6:Z6"/>
    <mergeCell ref="AA6:AF6"/>
    <mergeCell ref="AG6:AH6"/>
    <mergeCell ref="E14:E18"/>
    <mergeCell ref="E19:E23"/>
    <mergeCell ref="AI6:AJ6"/>
    <mergeCell ref="AK6:AU6"/>
    <mergeCell ref="E9:E13"/>
  </mergeCells>
  <conditionalFormatting sqref="M9:M1038">
    <cfRule type="expression" dxfId="56" priority="264">
      <formula>M9&lt;&gt;SUM(Y9:Z9)</formula>
    </cfRule>
    <cfRule type="expression" dxfId="55" priority="265">
      <formula>M9&lt;&gt;SUM(N9:R9)</formula>
    </cfRule>
    <cfRule type="expression" dxfId="54" priority="267">
      <formula>M9&lt;&gt;SUM(N9:R9)</formula>
    </cfRule>
    <cfRule type="expression" dxfId="53" priority="268">
      <formula>M9&lt;&gt;SUM(S9:X9)</formula>
    </cfRule>
  </conditionalFormatting>
  <dataValidations count="7">
    <dataValidation type="whole" allowBlank="1" showInputMessage="1" showErrorMessage="1" sqref="AQ12:AU12 AQ93:AU93 AQ98:AU98 AQ103:AU103 AQ108:AU108 AQ923:AU923 AQ928:AU928 AQ933:AU933 AQ938:AU938 AQ943:AU943 AQ948:AU948 AQ953:AU953 AQ958:AU958 AQ963:AU963 AQ968:AU968 AQ973:AU973 AQ978:AU978 AQ983:AU983 AQ988:AU988 AQ993:AU993 AQ998:AU998 AQ888:AU888 AQ893:AU893 AQ1008:AU1008 AQ1013:AU1013 AQ1038:AU1038 AQ1023:AU1023 AQ1028:AU1028 AQ1033:AU1033 AQ1018:AU1018 AQ238:AU238 AQ243:AU243 AQ248:AU248 AQ253:AU253 AQ258:AU258 AQ263:AU263 AQ268:AU268 AQ292:AT292 AQ288:AU288 AQ273:AU273 AQ278:AU278 AQ293:AU293 AQ283:AU283 AQ298:AU298 AQ303:AU303 AQ308:AU308 AQ313:AU313 AQ318:AU318 AQ323:AU323 AQ328:AU328 AQ333:AU333 AQ338:AU338 AQ343:AU343 AQ348:AU348 AQ353:AU353 AQ358:AU358 AQ363:AU363 AQ368:AU368 AQ373:AU373 AQ378:AU378 AQ383:AU383 AQ388:AU388 AQ393:AU393 AQ398:AU398 AQ408:AU408 AQ412:AU413 AQ403:AU403 AQ417:AU418 AQ423:AU423 AQ428:AU428 AQ433:AU433 AQ438:AU438 AQ443:AU443 AQ513:AU513 AQ458:AU458 AQ463:AU463 AQ468:AU468 AQ473:AU473 AQ478:AU478 AQ483:AU483 AQ488:AU488 AQ508:AU508 AR472:AS472 AQ493:AU493 AQ453:AU453 AS502 AQ448:AU448 AQ498:AU498 AQ503:AR503 AT503:AU503 AQ517:AU518 AQ523:AU523 AQ528:AU528 AQ533:AU533 AQ538:AU538 AQ543:AU543 AQ548:AU548 AQ553:AU553 AQ558:AU558 AQ563:AU563 AQ568:AU568 AQ573:AU573 AQ578:AU578 AQ583:AU583 AQ588:AU588 AQ598:AU598 AQ603:AU603 AQ593:AU593 AQ608:AU608 AQ613:AU613 AQ618:AU618 AQ623:AU623 AQ628:AU628 AQ633:AU633 AQ638:AU638 AQ643:AU643 AQ637:AT637 AQ648:AU648 AQ708:AU708 AQ658:AU658 AQ663:AU663 AQ668:AU668 AQ673:AU673 AQ678:AU678 AQ683:AU683 AQ688:AU688 AQ692:AU693 AQ698:AU698 AQ703:AU703 AQ653:AU653 AQ713:AU713 AQ718:AU718 AQ723:AU723 AQ728:AU728 AQ733:AU733 AQ738:AU738 AQ743:AU743 AQ748:AU748 AQ753:AU753 AQ758:AU758 AQ763:AU763 AQ768:AU768 AQ773:AU773 AQ778:AU778 AQ783:AU783 AQ788:AU788 AQ793:AU793 AQ798:AU798 AQ803:AU803 AQ808:AU808 AQ813:AU813 AQ818:AU818 AQ822:AU823 AQ828:AU828 AQ833:AU833 AQ838:AU838 AQ843:AU843 AQ848:AU848 AQ853:AU853 AQ858:AU858 AQ863:AU863 AQ868:AU868 AQ873:AU873 AQ878:AU878 AQ842:AS842 AQ883:AU883 AQ1003:AU1003 AQ898:AU898 AQ903:AU903 AQ908:AU908 AQ913:AU913 AQ918:AU918 AQ203:AU203 AQ207:AU208 AQ188:AU188 AQ123:AU123 AQ113:AU113 AQ118:AU118 AQ183:AU183 AQ173:AU173 AQ153:AU153 AQ143:AU143 AQ148:AU148 AQ158:AU158 AQ163:AU163 AQ133:AU133 AQ168:AU168 AQ213:AU213 AQ138:AU138 AQ178:AU178 AQ128:AU128 AQ193:AU193 AQ198:AU198 AQ218:AU218 AQ223:AU223 AQ228:AU228 AQ233:AU233" xr:uid="{0DDDD496-924B-3B47-8978-61774A3126A8}">
      <formula1>0</formula1>
      <formula2>1000000000</formula2>
    </dataValidation>
    <dataValidation type="list" allowBlank="1" sqref="C9 C24 C64 C54 C49 C44 C39 C34 C29 C14 C19 C84 C79 C74 C69 C59:C62 C89:C92 C104:C107 C94:C97 C99:C102 C109:C112 C114:C117 C119:C122 C179:C182 C149:C152 C139:C142 C144:C147 C154:C157 C159:C162 C129:C132 C164:C167 C134:C137 C174:C177 C124:C127 C189:C192 C194:C197 C199:C202 C204:C207 C209:C212 C184:C187 C169 C219:C222 C214:C217 C224:C227 C229:C232 C234:C237 C239:C242 C244:C247 C249:C252 C254:C257 C259:C262 C284:C287 C279:C282 C269:C272 C264:C267 C289:C292 C274:C277 C294:C297 C299:C302 C304:C307 C309:C312 C314:C317 C349:C352 B319:C322 C324:C327 C329:C332 C334:C337 C339:C342 C344:C347 C354:C357 C359:C362 C364:C367 C369:C372 C374:C377 C379:C382 C384:C387 C389:C392 C394:C397 C404:C407 C409:C412 C399:C402 C439:C442 C414:C417 C419:C422 C424 C429 C434 C1029:C1032 C1034:C1037 C454:C457 C459:C462 C464:C467 C469:C472 C474:C477 C479:C482 C484:C487 C489:C492 C494:C497 C499:C502 C509:C512 C514:C517 C539:C542 C519:C522 C524:C527 C529:C532 C534:C537 C604:C607 C609:C612 C614:C617 C619:C622 C624:C627 C629:C632 C634:C637 C639:C642 C644 C709:C712 C714:C717 C719:C722 C724:C727 C729:C732 C734:C737 C739:C742 C744:C747 C749:C752 C754:C757 C759:C762 C764:C767 C769:C772 C774:C777 C779:C782 C784:C787 C789:C792 C794:C797 C799:C802 C804:C807 C809:C812 C814:C817 C819:C822 C824:C827 C829:C832 C834:C837 C839:C842 C844:C847 C849:C852 C854:C857 C859:C862 C864:C867 C869:C872 C874:C877 C879 C1004:C1007 C444 C1024:C1027 C1009" xr:uid="{7673BEFC-DC68-364F-8D4C-0B6093C3468C}">
      <formula1>INDIRECT("Таблица1[ЄДРПОУ]")</formula1>
    </dataValidation>
    <dataValidation type="decimal" allowBlank="1" showErrorMessage="1" sqref="AN9:AP9 AN14:AP14 AN19:AP19 AN24:AP24 AN29:AP29 AN34:AP34 AN39:AP39 AN44:AP44 AN49:AP49 AN54:AP54 AN59:AP59 AN64:AP64 AN69:AP69 AN74:AP74 AN79:AP79 AN84:AP84 AN194:AP194" xr:uid="{D51AB566-9A0B-4945-AC38-DACB473D1DA0}">
      <formula1>0</formula1>
      <formula2>100000000</formula2>
    </dataValidation>
    <dataValidation type="decimal" allowBlank="1" showErrorMessage="1" sqref="AQ13:AU13 AQ18:AU18 AQ23:AU23 AQ28:AU28 AQ33:AU33 AQ38:AU38 AQ43:AU43 AQ48:AU48 AQ53:AU53 AQ58:AU58 AQ63:AU63 AQ68:AU68 AQ73:AU73 AQ88:AU88 AQ78:AU78 AQ83:AU83" xr:uid="{77294136-E9AA-FD4D-AD01-66616DE6048A}">
      <formula1>0</formula1>
      <formula2>1000000000</formula2>
    </dataValidation>
    <dataValidation type="whole" allowBlank="1" showInputMessage="1" showErrorMessage="1" sqref="AN94:AP94 AN89:AP89 AN99:AP99 AN104:AP104 AN924:AP924 AN929:AP929 AN934:AP934 AN939:AP939 AN944:AP944 AN949:AP949 AN954:AP954 AN959:AP959 AN964:AP964 AN969:AP969 AN974:AP974 AN979:AP979 AN984:AP984 AN989:AP989 AN994:AP994 AN999:AP999 AN889:AP889 AN1004:AP1004 AN1019:AP1019 AN1009:AP1009 AN1034:AP1034 AN1024:AP1024 AN1029:AP1029 AN1014:AP1014 AN239:AP239 AN234:AP234 AN244:AP244 AN249:AP249 AN254:AP254 AN259:AP259 AN289:AP289 AN264:AP264 AN284:AP284 AN269:AP269 AN274:AP274 AN279:AP279 AN299:AP299 AN294:AP294 AN304:AP304 AN309:AP309 AN319:AP319 AN314:AP314 AN324:AP324 AN329:AP329 AN334:AP334 AN339:AP339 AN344:AP344 AN349:AP349 AN354:AP354 AN359:AP359 AN364:AP364 AN374:AP374 AN369:AP369 AN379:AP379 AN384:AP384 AN389:AP389 AN394:AP394 AN404:AP404 AN409:AP409 AN399:AP399 AN419:AP419 AN424:AP424 AN429:AP429 AN434:AP434 AN439:AP439 AN414:AP414 AN494:AP494 AN454:AP454 AN459:AP459 AN464:AP464 AN469:AP469 AN474:AP474 AN504:AP504 AN484:AP484 AN444:AP444 AN479:AP479 AN489:AP489 AN449:AP449 AN514:AP514 AN499:AP499 AN509:AP509 AN524:AP524 AN519:AP519 AN529:AP529 AN534:AP534 AN539:AP539 AN544:AP544 AN549:AP549 AN554:AP554 AN559:AP559 AN564:AP564 AN569:AP569 AN574:AP574 AN579:AP579 AN584:AP584 AN594:AP594 AN599:AP599 AN589:AP589 AN609:AP609 AN614:AP614 AN619:AP619 AN624:AP624 AN629:AP629 AN634:AP634 AN639:AP639 AN604:AP604 AN704:AP704 AN644:AP644 AN654:AP654 AN659:AP659 AN664:AP664 AN669:AP669 AN674:AP674 AN679:AP679 AN684:AP684 AN689:AP689 AN694:AP694 AN699:AP699 AN649:AP649 AN714:AP714 AN709:AP709 AN719:AP719 AN724:AP724 AN729:AP729 AN739:AP739 AN734:AP734 AN744:AP744 AN749:AP749 AN754:AP754 AN759:AP759 AN764:AP764 AN769:AP769 AN774:AP774 AN779:AP779 AN784:AP784 AN794:AP794 AN789:AP789 AN799:AP799 AN804:AP804 AN809:AP809 AP814 AN824:AP824 AN819:AP819 AN829:AP829 AN834:AP834 AN839:AP839 AN844:AP844 AN849:AP849 AN854:AP854 AN859:AP859 AN864:AP864 AN869:AP869 AN874:AP874 AN884:AP884 AN879:AP879 AN894:AP894 AN899:AP899 AN904:AP904 AN909:AP909 AN914:AP914 AN919:AP919 AN199:AP199 AN204:AP204 AN209:AP209 AN119:AP119 AN114:AP114 AN109:AP109 AN179:AP179 AN169:AP169 AN149:AP149 AN139:AP139 AN144:AP144 AN154:AP154 AN159:AP159 AN129:AP129 AN164:AP164 AN134:AP134 AN174:AP174 AN124:AP124 AN189:AP189 AN184:AP184 AN214:AP214 AN219:AP219 AN224:AP224 AN229:AP229" xr:uid="{2B6985EE-CC77-8C4C-8DD6-C9A91CA610E2}">
      <formula1>0</formula1>
      <formula2>100000000</formula2>
    </dataValidation>
    <dataValidation type="list" allowBlank="1" showInputMessage="1" showErrorMessage="1" prompt="ВВЕДІТЬ КОД ЄДРПУ ВАШОЇ УСТАНОВИ АБО СКОРИСТАЙТЕСЯ ВИПАДАЮЧИМ СПИСКОМ КОДІВ. ПОВНА НАЗВА УСТАНОВИ БУДЕ ВНЕСЕНА АВТОМАТИЧНО._x000a_У РАЗІ ВІДСУТНОСТІ НАЗВИ ТА КОДУ ЄДРПУ (АБО ЇХ ЗМІНИ) - ДОПОВНІТЬ (ЧИ ВІДКОРИГУЙТЕ) ТАБЛИЦЮ НА ЛИСТІ &quot;Довідник ЗОЗ&quot;" sqref="C664" xr:uid="{6FBF3FBD-199B-7844-AB2C-0A5E4A62276A}">
      <formula1>INDIRECT("Таблица1[ЄДРПУ]")</formula1>
      <formula2>0</formula2>
    </dataValidation>
    <dataValidation type="list" allowBlank="1" sqref="C674 C699 C704 C694 C684 C679 C669 C659" xr:uid="{B0F9488B-D5D5-4E45-9F6E-803134B89362}">
      <formula1>INDIRECT("Таблица1[ЄДРПОУ]")</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38079-0E15-4740-A260-A0511F731818}">
  <dimension ref="A1:BE988"/>
  <sheetViews>
    <sheetView topLeftCell="A5" zoomScale="60" zoomScaleNormal="60" workbookViewId="0">
      <pane xSplit="1" ySplit="3" topLeftCell="B8" activePane="bottomRight" state="frozen"/>
      <selection activeCell="A5" sqref="A5"/>
      <selection pane="topRight" activeCell="B5" sqref="B5"/>
      <selection pane="bottomLeft" activeCell="A8" sqref="A8"/>
      <selection pane="bottomRight" activeCell="L10" sqref="L10"/>
    </sheetView>
  </sheetViews>
  <sheetFormatPr baseColWidth="10" defaultColWidth="11" defaultRowHeight="16" x14ac:dyDescent="0.2"/>
  <cols>
    <col min="1" max="1" width="17.83203125" style="276" customWidth="1"/>
    <col min="2" max="2" width="19.83203125" style="276" customWidth="1"/>
    <col min="3" max="3" width="11.33203125" style="276" customWidth="1"/>
    <col min="4" max="4" width="29.33203125" customWidth="1"/>
    <col min="5" max="35" width="6.1640625" customWidth="1"/>
    <col min="36" max="36" width="8.6640625" customWidth="1"/>
    <col min="37" max="57" width="6.1640625" customWidth="1"/>
  </cols>
  <sheetData>
    <row r="1" spans="1:57" hidden="1" x14ac:dyDescent="0.2"/>
    <row r="2" spans="1:57" hidden="1" x14ac:dyDescent="0.2"/>
    <row r="3" spans="1:57" hidden="1" x14ac:dyDescent="0.2"/>
    <row r="4" spans="1:57" ht="17" hidden="1" thickBot="1" x14ac:dyDescent="0.25"/>
    <row r="5" spans="1:57" ht="17" thickBot="1" x14ac:dyDescent="0.25">
      <c r="A5" s="611" t="s">
        <v>0</v>
      </c>
      <c r="B5" s="278"/>
      <c r="C5" s="279"/>
      <c r="D5" s="38"/>
      <c r="E5" s="614" t="s">
        <v>1</v>
      </c>
      <c r="F5" s="615"/>
      <c r="G5" s="616"/>
      <c r="H5" s="594" t="s">
        <v>2</v>
      </c>
      <c r="I5" s="591"/>
      <c r="J5" s="591"/>
      <c r="K5" s="591"/>
      <c r="L5" s="597"/>
      <c r="M5" s="571" t="s">
        <v>3</v>
      </c>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2"/>
      <c r="AN5" s="572"/>
      <c r="AO5" s="572"/>
      <c r="AP5" s="572"/>
      <c r="AQ5" s="572"/>
      <c r="AR5" s="572"/>
      <c r="AS5" s="572"/>
      <c r="AT5" s="572"/>
      <c r="AU5" s="573"/>
      <c r="AV5" s="585" t="s">
        <v>4</v>
      </c>
      <c r="AW5" s="586"/>
      <c r="AX5" s="586"/>
      <c r="AY5" s="586"/>
      <c r="AZ5" s="586"/>
      <c r="BA5" s="586"/>
      <c r="BB5" s="586"/>
      <c r="BC5" s="586"/>
      <c r="BD5" s="586"/>
      <c r="BE5" s="587"/>
    </row>
    <row r="6" spans="1:57" ht="17" thickBot="1" x14ac:dyDescent="0.25">
      <c r="A6" s="612"/>
      <c r="B6" s="39"/>
      <c r="C6" s="40"/>
      <c r="D6" s="41"/>
      <c r="E6" s="617"/>
      <c r="F6" s="618"/>
      <c r="G6" s="619"/>
      <c r="H6" s="620"/>
      <c r="I6" s="621"/>
      <c r="J6" s="621"/>
      <c r="K6" s="621"/>
      <c r="L6" s="622"/>
      <c r="M6" s="42"/>
      <c r="N6" s="591" t="s">
        <v>5</v>
      </c>
      <c r="O6" s="591"/>
      <c r="P6" s="592"/>
      <c r="Q6" s="592"/>
      <c r="R6" s="593"/>
      <c r="S6" s="594" t="s">
        <v>6</v>
      </c>
      <c r="T6" s="595"/>
      <c r="U6" s="595"/>
      <c r="V6" s="592"/>
      <c r="W6" s="592"/>
      <c r="X6" s="596"/>
      <c r="Y6" s="594" t="s">
        <v>7</v>
      </c>
      <c r="Z6" s="597"/>
      <c r="AA6" s="594" t="s">
        <v>8</v>
      </c>
      <c r="AB6" s="591"/>
      <c r="AC6" s="591"/>
      <c r="AD6" s="591"/>
      <c r="AE6" s="591"/>
      <c r="AF6" s="597"/>
      <c r="AG6" s="595" t="s">
        <v>9</v>
      </c>
      <c r="AH6" s="598"/>
      <c r="AI6" s="603" t="s">
        <v>10</v>
      </c>
      <c r="AJ6" s="604"/>
      <c r="AK6" s="605" t="s">
        <v>11</v>
      </c>
      <c r="AL6" s="606"/>
      <c r="AM6" s="606"/>
      <c r="AN6" s="606"/>
      <c r="AO6" s="606"/>
      <c r="AP6" s="606"/>
      <c r="AQ6" s="606"/>
      <c r="AR6" s="606"/>
      <c r="AS6" s="606"/>
      <c r="AT6" s="606"/>
      <c r="AU6" s="607"/>
      <c r="AV6" s="588"/>
      <c r="AW6" s="589"/>
      <c r="AX6" s="589"/>
      <c r="AY6" s="589"/>
      <c r="AZ6" s="589"/>
      <c r="BA6" s="589"/>
      <c r="BB6" s="589"/>
      <c r="BC6" s="589"/>
      <c r="BD6" s="589"/>
      <c r="BE6" s="590"/>
    </row>
    <row r="7" spans="1:57" s="275" customFormat="1" ht="257" customHeight="1" thickBot="1" x14ac:dyDescent="0.25">
      <c r="A7" s="613"/>
      <c r="B7" s="417" t="s">
        <v>12</v>
      </c>
      <c r="C7" s="43" t="s">
        <v>13</v>
      </c>
      <c r="D7" s="44" t="s">
        <v>14</v>
      </c>
      <c r="E7" s="5" t="s">
        <v>15</v>
      </c>
      <c r="F7" s="6" t="s">
        <v>16</v>
      </c>
      <c r="G7" s="7" t="s">
        <v>17</v>
      </c>
      <c r="H7" s="8" t="s">
        <v>18</v>
      </c>
      <c r="I7" s="9" t="s">
        <v>19</v>
      </c>
      <c r="J7" s="9" t="s">
        <v>20</v>
      </c>
      <c r="K7" s="9" t="s">
        <v>21</v>
      </c>
      <c r="L7" s="10" t="s">
        <v>22</v>
      </c>
      <c r="M7" s="11" t="s">
        <v>23</v>
      </c>
      <c r="N7" s="12" t="s">
        <v>24</v>
      </c>
      <c r="O7" s="12" t="s">
        <v>25</v>
      </c>
      <c r="P7" s="12" t="s">
        <v>26</v>
      </c>
      <c r="Q7" s="12" t="s">
        <v>27</v>
      </c>
      <c r="R7" s="13" t="s">
        <v>28</v>
      </c>
      <c r="S7" s="14" t="s">
        <v>29</v>
      </c>
      <c r="T7" s="15" t="s">
        <v>30</v>
      </c>
      <c r="U7" s="15" t="s">
        <v>31</v>
      </c>
      <c r="V7" s="16" t="s">
        <v>32</v>
      </c>
      <c r="W7" s="16" t="s">
        <v>33</v>
      </c>
      <c r="X7" s="17" t="s">
        <v>34</v>
      </c>
      <c r="Y7" s="18" t="s">
        <v>35</v>
      </c>
      <c r="Z7" s="19" t="s">
        <v>36</v>
      </c>
      <c r="AA7" s="20" t="s">
        <v>37</v>
      </c>
      <c r="AB7" s="21" t="s">
        <v>38</v>
      </c>
      <c r="AC7" s="21" t="s">
        <v>39</v>
      </c>
      <c r="AD7" s="21" t="s">
        <v>40</v>
      </c>
      <c r="AE7" s="21" t="s">
        <v>41</v>
      </c>
      <c r="AF7" s="22" t="s">
        <v>42</v>
      </c>
      <c r="AG7" s="23" t="s">
        <v>43</v>
      </c>
      <c r="AH7" s="24" t="s">
        <v>44</v>
      </c>
      <c r="AI7" s="25" t="s">
        <v>45</v>
      </c>
      <c r="AJ7" s="26" t="s">
        <v>46</v>
      </c>
      <c r="AK7" s="27" t="s">
        <v>47</v>
      </c>
      <c r="AL7" s="28" t="s">
        <v>48</v>
      </c>
      <c r="AM7" s="29" t="s">
        <v>49</v>
      </c>
      <c r="AN7" s="30" t="s">
        <v>50</v>
      </c>
      <c r="AO7" s="31" t="s">
        <v>51</v>
      </c>
      <c r="AP7" s="32" t="s">
        <v>52</v>
      </c>
      <c r="AQ7" s="33" t="s">
        <v>53</v>
      </c>
      <c r="AR7" s="34" t="s">
        <v>54</v>
      </c>
      <c r="AS7" s="34" t="s">
        <v>55</v>
      </c>
      <c r="AT7" s="31" t="s">
        <v>56</v>
      </c>
      <c r="AU7" s="99" t="s">
        <v>57</v>
      </c>
      <c r="AV7" s="100" t="s">
        <v>58</v>
      </c>
      <c r="AW7" s="101" t="s">
        <v>59</v>
      </c>
      <c r="AX7" s="101" t="s">
        <v>60</v>
      </c>
      <c r="AY7" s="101" t="s">
        <v>61</v>
      </c>
      <c r="AZ7" s="101" t="s">
        <v>62</v>
      </c>
      <c r="BA7" s="101" t="s">
        <v>63</v>
      </c>
      <c r="BB7" s="101" t="s">
        <v>64</v>
      </c>
      <c r="BC7" s="101" t="s">
        <v>65</v>
      </c>
      <c r="BD7" s="101" t="s">
        <v>66</v>
      </c>
      <c r="BE7" s="102" t="s">
        <v>67</v>
      </c>
    </row>
    <row r="8" spans="1:57" ht="18" thickBot="1" x14ac:dyDescent="0.25">
      <c r="A8" s="277"/>
      <c r="B8" s="46" t="s">
        <v>68</v>
      </c>
      <c r="C8" s="47" t="s">
        <v>69</v>
      </c>
      <c r="D8" s="48" t="s">
        <v>70</v>
      </c>
      <c r="E8" s="49">
        <v>1</v>
      </c>
      <c r="F8" s="50">
        <v>2</v>
      </c>
      <c r="G8" s="51">
        <v>3</v>
      </c>
      <c r="H8" s="49">
        <v>4</v>
      </c>
      <c r="I8" s="50">
        <v>5</v>
      </c>
      <c r="J8" s="50">
        <v>6</v>
      </c>
      <c r="K8" s="50">
        <v>7</v>
      </c>
      <c r="L8" s="51">
        <v>8</v>
      </c>
      <c r="M8" s="49">
        <v>9</v>
      </c>
      <c r="N8" s="50">
        <v>10</v>
      </c>
      <c r="O8" s="50">
        <v>11</v>
      </c>
      <c r="P8" s="50">
        <v>12</v>
      </c>
      <c r="Q8" s="50">
        <v>13</v>
      </c>
      <c r="R8" s="52">
        <v>14</v>
      </c>
      <c r="S8" s="95">
        <v>15</v>
      </c>
      <c r="T8" s="96">
        <v>16</v>
      </c>
      <c r="U8" s="96">
        <v>17</v>
      </c>
      <c r="V8" s="96">
        <v>18</v>
      </c>
      <c r="W8" s="96">
        <v>19</v>
      </c>
      <c r="X8" s="97">
        <v>20</v>
      </c>
      <c r="Y8" s="95">
        <v>21</v>
      </c>
      <c r="Z8" s="97">
        <v>22</v>
      </c>
      <c r="AA8" s="95">
        <v>23</v>
      </c>
      <c r="AB8" s="96">
        <v>24</v>
      </c>
      <c r="AC8" s="96">
        <v>25</v>
      </c>
      <c r="AD8" s="96">
        <v>26</v>
      </c>
      <c r="AE8" s="96">
        <v>27</v>
      </c>
      <c r="AF8" s="97">
        <v>28</v>
      </c>
      <c r="AG8" s="98">
        <v>29</v>
      </c>
      <c r="AH8" s="97">
        <v>30</v>
      </c>
      <c r="AI8" s="53">
        <v>31</v>
      </c>
      <c r="AJ8" s="48">
        <v>32</v>
      </c>
      <c r="AK8" s="49">
        <v>33</v>
      </c>
      <c r="AL8" s="50">
        <v>34</v>
      </c>
      <c r="AM8" s="51">
        <v>35</v>
      </c>
      <c r="AN8" s="49">
        <v>36</v>
      </c>
      <c r="AO8" s="50">
        <v>37</v>
      </c>
      <c r="AP8" s="51">
        <v>38</v>
      </c>
      <c r="AQ8" s="49">
        <v>39</v>
      </c>
      <c r="AR8" s="50">
        <v>40</v>
      </c>
      <c r="AS8" s="50">
        <v>41</v>
      </c>
      <c r="AT8" s="50">
        <v>42</v>
      </c>
      <c r="AU8" s="52">
        <v>43</v>
      </c>
      <c r="AV8" s="95">
        <v>44</v>
      </c>
      <c r="AW8" s="96">
        <v>45</v>
      </c>
      <c r="AX8" s="96">
        <v>46</v>
      </c>
      <c r="AY8" s="96">
        <v>47</v>
      </c>
      <c r="AZ8" s="96">
        <v>48</v>
      </c>
      <c r="BA8" s="96">
        <v>49</v>
      </c>
      <c r="BB8" s="96">
        <v>50</v>
      </c>
      <c r="BC8" s="96">
        <v>51</v>
      </c>
      <c r="BD8" s="96">
        <v>52</v>
      </c>
      <c r="BE8" s="97">
        <v>53</v>
      </c>
    </row>
    <row r="9" spans="1:57" ht="38" customHeight="1" x14ac:dyDescent="0.2">
      <c r="A9" s="731" t="s">
        <v>114</v>
      </c>
      <c r="B9" s="623" t="s">
        <v>71</v>
      </c>
      <c r="C9" s="574" t="s">
        <v>72</v>
      </c>
      <c r="D9" s="286" t="s">
        <v>73</v>
      </c>
      <c r="E9" s="608">
        <v>350</v>
      </c>
      <c r="F9" s="577">
        <f>E9-SUM(M9:M13)</f>
        <v>35</v>
      </c>
      <c r="G9" s="146">
        <f>SUM(M9,AV9)</f>
        <v>69</v>
      </c>
      <c r="H9" s="151">
        <f t="shared" ref="H9:H88" si="0">SUM(I9:L9)</f>
        <v>0</v>
      </c>
      <c r="I9" s="152"/>
      <c r="J9" s="152"/>
      <c r="K9" s="152"/>
      <c r="L9" s="66"/>
      <c r="M9" s="149">
        <f>IF(AND(SUM(N9:R9)=SUM(Y9:Z9),SUM(S9:X9)=SUM(Y9:Z9)),SUM(N9:R9),"ПЕРЕВІРТЕ ПРАВИЛЬНІСТЬ ДАНИХ")</f>
        <v>68</v>
      </c>
      <c r="N9" s="121"/>
      <c r="O9" s="121"/>
      <c r="P9" s="121">
        <v>4</v>
      </c>
      <c r="Q9" s="121"/>
      <c r="R9" s="122">
        <v>64</v>
      </c>
      <c r="S9" s="128"/>
      <c r="T9" s="121"/>
      <c r="U9" s="121"/>
      <c r="V9" s="77">
        <v>57</v>
      </c>
      <c r="W9" s="121">
        <v>7</v>
      </c>
      <c r="X9" s="122">
        <v>4</v>
      </c>
      <c r="Y9" s="128">
        <v>62</v>
      </c>
      <c r="Z9" s="122">
        <v>6</v>
      </c>
      <c r="AA9" s="70"/>
      <c r="AB9" s="77">
        <v>13</v>
      </c>
      <c r="AC9" s="77">
        <v>13</v>
      </c>
      <c r="AD9" s="77">
        <v>2</v>
      </c>
      <c r="AE9" s="77">
        <v>59</v>
      </c>
      <c r="AF9" s="71"/>
      <c r="AG9" s="70">
        <v>42</v>
      </c>
      <c r="AH9" s="71">
        <v>18</v>
      </c>
      <c r="AI9" s="70">
        <v>10</v>
      </c>
      <c r="AJ9" s="115">
        <f t="shared" ref="AJ9:AJ10" si="1">SUM(AN9:AP9)</f>
        <v>68</v>
      </c>
      <c r="AK9" s="70" t="s">
        <v>74</v>
      </c>
      <c r="AL9" s="77" t="s">
        <v>74</v>
      </c>
      <c r="AM9" s="71" t="s">
        <v>74</v>
      </c>
      <c r="AN9" s="70">
        <v>15</v>
      </c>
      <c r="AO9" s="77">
        <v>52</v>
      </c>
      <c r="AP9" s="71">
        <v>1</v>
      </c>
      <c r="AQ9" s="67" t="s">
        <v>74</v>
      </c>
      <c r="AR9" s="68" t="s">
        <v>74</v>
      </c>
      <c r="AS9" s="68" t="s">
        <v>74</v>
      </c>
      <c r="AT9" s="68" t="s">
        <v>74</v>
      </c>
      <c r="AU9" s="69" t="s">
        <v>74</v>
      </c>
      <c r="AV9" s="103">
        <f>SUM(AW9:BE9)</f>
        <v>1</v>
      </c>
      <c r="AW9" s="93"/>
      <c r="AX9" s="93">
        <v>1</v>
      </c>
      <c r="AY9" s="93"/>
      <c r="AZ9" s="93"/>
      <c r="BA9" s="93"/>
      <c r="BB9" s="93"/>
      <c r="BC9" s="93"/>
      <c r="BD9" s="93"/>
      <c r="BE9" s="78"/>
    </row>
    <row r="10" spans="1:57" ht="38" customHeight="1" x14ac:dyDescent="0.2">
      <c r="A10" s="732"/>
      <c r="B10" s="624"/>
      <c r="C10" s="575"/>
      <c r="D10" s="287" t="s">
        <v>75</v>
      </c>
      <c r="E10" s="609"/>
      <c r="F10" s="578"/>
      <c r="G10" s="147">
        <f t="shared" ref="G10:G73" si="2">SUM(M10,AV10)</f>
        <v>0</v>
      </c>
      <c r="H10" s="153">
        <f t="shared" si="0"/>
        <v>0</v>
      </c>
      <c r="I10" s="150"/>
      <c r="J10" s="150"/>
      <c r="K10" s="150"/>
      <c r="L10" s="154"/>
      <c r="M10" s="79">
        <f t="shared" ref="M10:M73" si="3">IF(AND(SUM(N10:R10)=SUM(Y10:Z10),SUM(S10:X10)=SUM(Y10:Z10)),SUM(N10:R10),"ПЕРЕВІРТЕ ПРАВИЛЬНІСТЬ ДАНИХ")</f>
        <v>0</v>
      </c>
      <c r="N10" s="80"/>
      <c r="O10" s="80"/>
      <c r="P10" s="80"/>
      <c r="Q10" s="80"/>
      <c r="R10" s="124"/>
      <c r="S10" s="129"/>
      <c r="T10" s="54"/>
      <c r="U10" s="54"/>
      <c r="V10" s="80"/>
      <c r="W10" s="80"/>
      <c r="X10" s="124"/>
      <c r="Y10" s="131"/>
      <c r="Z10" s="127"/>
      <c r="AA10" s="134"/>
      <c r="AB10" s="56"/>
      <c r="AC10" s="56"/>
      <c r="AD10" s="56"/>
      <c r="AE10" s="56"/>
      <c r="AF10" s="135"/>
      <c r="AG10" s="136"/>
      <c r="AH10" s="55"/>
      <c r="AI10" s="136"/>
      <c r="AJ10" s="116">
        <f t="shared" si="1"/>
        <v>0</v>
      </c>
      <c r="AK10" s="136" t="s">
        <v>76</v>
      </c>
      <c r="AL10" s="54" t="s">
        <v>76</v>
      </c>
      <c r="AM10" s="55" t="s">
        <v>76</v>
      </c>
      <c r="AN10" s="136"/>
      <c r="AO10" s="54"/>
      <c r="AP10" s="55"/>
      <c r="AQ10" s="82" t="s">
        <v>74</v>
      </c>
      <c r="AR10" s="54" t="s">
        <v>74</v>
      </c>
      <c r="AS10" s="54" t="s">
        <v>74</v>
      </c>
      <c r="AT10" s="54" t="s">
        <v>74</v>
      </c>
      <c r="AU10" s="58" t="s">
        <v>74</v>
      </c>
      <c r="AV10" s="83">
        <f t="shared" ref="AV10:AV88" si="4">SUM(AW10:BE10)</f>
        <v>0</v>
      </c>
      <c r="AW10" s="80"/>
      <c r="AX10" s="80"/>
      <c r="AY10" s="80"/>
      <c r="AZ10" s="80"/>
      <c r="BA10" s="80"/>
      <c r="BB10" s="80"/>
      <c r="BC10" s="80"/>
      <c r="BD10" s="80"/>
      <c r="BE10" s="81"/>
    </row>
    <row r="11" spans="1:57" ht="38" customHeight="1" x14ac:dyDescent="0.2">
      <c r="A11" s="732"/>
      <c r="B11" s="624"/>
      <c r="C11" s="575"/>
      <c r="D11" s="287" t="s">
        <v>77</v>
      </c>
      <c r="E11" s="609"/>
      <c r="F11" s="578"/>
      <c r="G11" s="147">
        <f t="shared" si="2"/>
        <v>4</v>
      </c>
      <c r="H11" s="153">
        <f t="shared" si="0"/>
        <v>0</v>
      </c>
      <c r="I11" s="150"/>
      <c r="J11" s="150"/>
      <c r="K11" s="150"/>
      <c r="L11" s="154"/>
      <c r="M11" s="79">
        <f t="shared" si="3"/>
        <v>3</v>
      </c>
      <c r="N11" s="80"/>
      <c r="O11" s="80">
        <v>3</v>
      </c>
      <c r="P11" s="80"/>
      <c r="Q11" s="84"/>
      <c r="R11" s="124"/>
      <c r="S11" s="129"/>
      <c r="T11" s="80"/>
      <c r="U11" s="80">
        <v>3</v>
      </c>
      <c r="V11" s="80"/>
      <c r="W11" s="80"/>
      <c r="X11" s="124"/>
      <c r="Y11" s="131">
        <v>3</v>
      </c>
      <c r="Z11" s="127"/>
      <c r="AA11" s="134"/>
      <c r="AB11" s="56">
        <v>1</v>
      </c>
      <c r="AC11" s="56">
        <v>1</v>
      </c>
      <c r="AD11" s="56"/>
      <c r="AE11" s="56">
        <v>2</v>
      </c>
      <c r="AF11" s="135"/>
      <c r="AG11" s="136">
        <v>40</v>
      </c>
      <c r="AH11" s="55">
        <v>15</v>
      </c>
      <c r="AI11" s="136">
        <v>80</v>
      </c>
      <c r="AJ11" s="116">
        <f>SUM(AK11:AM11)</f>
        <v>3</v>
      </c>
      <c r="AK11" s="136">
        <v>1</v>
      </c>
      <c r="AL11" s="54">
        <v>2</v>
      </c>
      <c r="AM11" s="55"/>
      <c r="AN11" s="136" t="s">
        <v>74</v>
      </c>
      <c r="AO11" s="54" t="s">
        <v>74</v>
      </c>
      <c r="AP11" s="55" t="s">
        <v>74</v>
      </c>
      <c r="AQ11" s="82" t="s">
        <v>74</v>
      </c>
      <c r="AR11" s="54" t="s">
        <v>74</v>
      </c>
      <c r="AS11" s="54" t="s">
        <v>74</v>
      </c>
      <c r="AT11" s="54" t="s">
        <v>74</v>
      </c>
      <c r="AU11" s="58" t="s">
        <v>74</v>
      </c>
      <c r="AV11" s="83">
        <f t="shared" si="4"/>
        <v>1</v>
      </c>
      <c r="AW11" s="80"/>
      <c r="AX11" s="80"/>
      <c r="AY11" s="80"/>
      <c r="AZ11" s="80"/>
      <c r="BA11" s="80"/>
      <c r="BB11" s="80"/>
      <c r="BC11" s="80"/>
      <c r="BD11" s="80">
        <v>1</v>
      </c>
      <c r="BE11" s="81"/>
    </row>
    <row r="12" spans="1:57" ht="38" customHeight="1" x14ac:dyDescent="0.2">
      <c r="A12" s="732"/>
      <c r="B12" s="624"/>
      <c r="C12" s="575"/>
      <c r="D12" s="287" t="s">
        <v>78</v>
      </c>
      <c r="E12" s="609"/>
      <c r="F12" s="578"/>
      <c r="G12" s="147">
        <f>SUM(M12,AV12)</f>
        <v>252</v>
      </c>
      <c r="H12" s="153">
        <f>SUM(I12:L12)</f>
        <v>4</v>
      </c>
      <c r="I12" s="150">
        <v>3</v>
      </c>
      <c r="J12" s="150"/>
      <c r="K12" s="150">
        <v>1</v>
      </c>
      <c r="L12" s="154"/>
      <c r="M12" s="79">
        <f t="shared" si="3"/>
        <v>244</v>
      </c>
      <c r="N12" s="80"/>
      <c r="O12" s="80"/>
      <c r="P12" s="80"/>
      <c r="Q12" s="80"/>
      <c r="R12" s="124">
        <v>244</v>
      </c>
      <c r="S12" s="129"/>
      <c r="T12" s="80"/>
      <c r="U12" s="80"/>
      <c r="V12" s="80">
        <v>205</v>
      </c>
      <c r="W12" s="80">
        <v>39</v>
      </c>
      <c r="X12" s="124"/>
      <c r="Y12" s="131">
        <v>220</v>
      </c>
      <c r="Z12" s="127">
        <v>24</v>
      </c>
      <c r="AA12" s="134"/>
      <c r="AB12" s="56">
        <v>37</v>
      </c>
      <c r="AC12" s="56">
        <v>36</v>
      </c>
      <c r="AD12" s="56">
        <v>9</v>
      </c>
      <c r="AE12" s="56">
        <v>176</v>
      </c>
      <c r="AF12" s="135"/>
      <c r="AG12" s="136">
        <v>40</v>
      </c>
      <c r="AH12" s="55">
        <v>18</v>
      </c>
      <c r="AI12" s="136">
        <v>90</v>
      </c>
      <c r="AJ12" s="116">
        <f t="shared" ref="AJ12:AJ13" si="5">SUM(AQ12:AU12)</f>
        <v>244</v>
      </c>
      <c r="AK12" s="136" t="s">
        <v>76</v>
      </c>
      <c r="AL12" s="54" t="s">
        <v>76</v>
      </c>
      <c r="AM12" s="55" t="s">
        <v>76</v>
      </c>
      <c r="AN12" s="136" t="s">
        <v>74</v>
      </c>
      <c r="AO12" s="54" t="s">
        <v>74</v>
      </c>
      <c r="AP12" s="55" t="s">
        <v>74</v>
      </c>
      <c r="AQ12" s="142">
        <v>9</v>
      </c>
      <c r="AR12" s="62">
        <v>69</v>
      </c>
      <c r="AS12" s="62">
        <v>127</v>
      </c>
      <c r="AT12" s="62">
        <v>35</v>
      </c>
      <c r="AU12" s="64">
        <v>4</v>
      </c>
      <c r="AV12" s="83">
        <f>SUM(AW12:BE12)</f>
        <v>8</v>
      </c>
      <c r="AW12" s="80"/>
      <c r="AX12" s="80">
        <v>1</v>
      </c>
      <c r="AY12" s="80">
        <v>3</v>
      </c>
      <c r="AZ12" s="80">
        <v>1</v>
      </c>
      <c r="BA12" s="80"/>
      <c r="BB12" s="80"/>
      <c r="BC12" s="80">
        <v>2</v>
      </c>
      <c r="BD12" s="80">
        <v>1</v>
      </c>
      <c r="BE12" s="81"/>
    </row>
    <row r="13" spans="1:57" ht="38" customHeight="1" thickBot="1" x14ac:dyDescent="0.25">
      <c r="A13" s="732"/>
      <c r="B13" s="625"/>
      <c r="C13" s="576"/>
      <c r="D13" s="288" t="s">
        <v>79</v>
      </c>
      <c r="E13" s="610"/>
      <c r="F13" s="579"/>
      <c r="G13" s="148">
        <f t="shared" si="2"/>
        <v>0</v>
      </c>
      <c r="H13" s="155">
        <f t="shared" si="0"/>
        <v>0</v>
      </c>
      <c r="I13" s="156"/>
      <c r="J13" s="156"/>
      <c r="K13" s="156"/>
      <c r="L13" s="157"/>
      <c r="M13" s="85">
        <f t="shared" si="3"/>
        <v>0</v>
      </c>
      <c r="N13" s="86"/>
      <c r="O13" s="86"/>
      <c r="P13" s="86"/>
      <c r="Q13" s="86"/>
      <c r="R13" s="125"/>
      <c r="S13" s="130"/>
      <c r="T13" s="87"/>
      <c r="U13" s="87"/>
      <c r="V13" s="87"/>
      <c r="W13" s="87"/>
      <c r="X13" s="126"/>
      <c r="Y13" s="129"/>
      <c r="Z13" s="124"/>
      <c r="AA13" s="136"/>
      <c r="AB13" s="54"/>
      <c r="AC13" s="54"/>
      <c r="AD13" s="54"/>
      <c r="AE13" s="54"/>
      <c r="AF13" s="55"/>
      <c r="AG13" s="139"/>
      <c r="AH13" s="140"/>
      <c r="AI13" s="137"/>
      <c r="AJ13" s="117">
        <f t="shared" si="5"/>
        <v>0</v>
      </c>
      <c r="AK13" s="137" t="s">
        <v>74</v>
      </c>
      <c r="AL13" s="90" t="s">
        <v>74</v>
      </c>
      <c r="AM13" s="138" t="s">
        <v>74</v>
      </c>
      <c r="AN13" s="137" t="s">
        <v>74</v>
      </c>
      <c r="AO13" s="90" t="s">
        <v>76</v>
      </c>
      <c r="AP13" s="138" t="s">
        <v>76</v>
      </c>
      <c r="AQ13" s="89"/>
      <c r="AR13" s="90"/>
      <c r="AS13" s="90"/>
      <c r="AT13" s="90"/>
      <c r="AU13" s="91"/>
      <c r="AV13" s="92">
        <f t="shared" si="4"/>
        <v>0</v>
      </c>
      <c r="AW13" s="87"/>
      <c r="AX13" s="87"/>
      <c r="AY13" s="87"/>
      <c r="AZ13" s="87"/>
      <c r="BA13" s="87"/>
      <c r="BB13" s="87"/>
      <c r="BC13" s="87"/>
      <c r="BD13" s="87"/>
      <c r="BE13" s="88"/>
    </row>
    <row r="14" spans="1:57" ht="38" customHeight="1" x14ac:dyDescent="0.2">
      <c r="A14" s="732"/>
      <c r="B14" s="623" t="s">
        <v>80</v>
      </c>
      <c r="C14" s="574">
        <v>26285843</v>
      </c>
      <c r="D14" s="286" t="s">
        <v>73</v>
      </c>
      <c r="E14" s="599">
        <v>15</v>
      </c>
      <c r="F14" s="581">
        <f>E14-SUM(M14:M18)</f>
        <v>6</v>
      </c>
      <c r="G14" s="146">
        <f>SUM(M14,AV14)</f>
        <v>4</v>
      </c>
      <c r="H14" s="151">
        <f>SUM(I14:L14)</f>
        <v>0</v>
      </c>
      <c r="I14" s="152"/>
      <c r="J14" s="152"/>
      <c r="K14" s="152"/>
      <c r="L14" s="66"/>
      <c r="M14" s="149">
        <f t="shared" si="3"/>
        <v>3</v>
      </c>
      <c r="N14" s="121"/>
      <c r="O14" s="121"/>
      <c r="P14" s="121"/>
      <c r="Q14" s="121"/>
      <c r="R14" s="122">
        <v>3</v>
      </c>
      <c r="S14" s="128"/>
      <c r="T14" s="121"/>
      <c r="U14" s="121"/>
      <c r="V14" s="77">
        <v>3</v>
      </c>
      <c r="W14" s="121"/>
      <c r="X14" s="122"/>
      <c r="Y14" s="128">
        <v>2</v>
      </c>
      <c r="Z14" s="122">
        <v>1</v>
      </c>
      <c r="AA14" s="70"/>
      <c r="AB14" s="77">
        <v>1</v>
      </c>
      <c r="AC14" s="77">
        <v>1</v>
      </c>
      <c r="AD14" s="77"/>
      <c r="AE14" s="77">
        <v>1</v>
      </c>
      <c r="AF14" s="71">
        <v>1</v>
      </c>
      <c r="AG14" s="70">
        <v>43</v>
      </c>
      <c r="AH14" s="71">
        <v>17</v>
      </c>
      <c r="AI14" s="70">
        <v>10</v>
      </c>
      <c r="AJ14" s="115">
        <f t="shared" ref="AJ14:AJ15" si="6">SUM(AN14:AP14)</f>
        <v>3</v>
      </c>
      <c r="AK14" s="70" t="s">
        <v>74</v>
      </c>
      <c r="AL14" s="77" t="s">
        <v>74</v>
      </c>
      <c r="AM14" s="71" t="s">
        <v>74</v>
      </c>
      <c r="AN14" s="70"/>
      <c r="AO14" s="77">
        <v>3</v>
      </c>
      <c r="AP14" s="71"/>
      <c r="AQ14" s="67" t="s">
        <v>74</v>
      </c>
      <c r="AR14" s="68" t="s">
        <v>74</v>
      </c>
      <c r="AS14" s="68" t="s">
        <v>74</v>
      </c>
      <c r="AT14" s="68" t="s">
        <v>74</v>
      </c>
      <c r="AU14" s="69" t="s">
        <v>74</v>
      </c>
      <c r="AV14" s="103">
        <f>SUM(AW14:BE14)</f>
        <v>1</v>
      </c>
      <c r="AW14" s="93"/>
      <c r="AX14" s="93"/>
      <c r="AY14" s="93"/>
      <c r="AZ14" s="93">
        <v>1</v>
      </c>
      <c r="BA14" s="93"/>
      <c r="BB14" s="93"/>
      <c r="BC14" s="93"/>
      <c r="BD14" s="93"/>
      <c r="BE14" s="78"/>
    </row>
    <row r="15" spans="1:57" ht="38" customHeight="1" x14ac:dyDescent="0.2">
      <c r="A15" s="732"/>
      <c r="B15" s="624"/>
      <c r="C15" s="575"/>
      <c r="D15" s="287" t="s">
        <v>75</v>
      </c>
      <c r="E15" s="600"/>
      <c r="F15" s="582"/>
      <c r="G15" s="147">
        <f>SUM(M15,AV15)</f>
        <v>0</v>
      </c>
      <c r="H15" s="153">
        <f>SUM(I15:L15)</f>
        <v>0</v>
      </c>
      <c r="I15" s="150"/>
      <c r="J15" s="150"/>
      <c r="K15" s="150"/>
      <c r="L15" s="154"/>
      <c r="M15" s="79">
        <f t="shared" si="3"/>
        <v>0</v>
      </c>
      <c r="N15" s="80"/>
      <c r="O15" s="80"/>
      <c r="P15" s="80"/>
      <c r="Q15" s="80"/>
      <c r="R15" s="124"/>
      <c r="S15" s="129"/>
      <c r="T15" s="54"/>
      <c r="U15" s="54"/>
      <c r="V15" s="80"/>
      <c r="W15" s="80"/>
      <c r="X15" s="124"/>
      <c r="Y15" s="131"/>
      <c r="Z15" s="127"/>
      <c r="AA15" s="134"/>
      <c r="AB15" s="56"/>
      <c r="AC15" s="56"/>
      <c r="AD15" s="56"/>
      <c r="AE15" s="56"/>
      <c r="AF15" s="135"/>
      <c r="AG15" s="136"/>
      <c r="AH15" s="55"/>
      <c r="AI15" s="136"/>
      <c r="AJ15" s="116">
        <f t="shared" si="6"/>
        <v>0</v>
      </c>
      <c r="AK15" s="136" t="s">
        <v>76</v>
      </c>
      <c r="AL15" s="54" t="s">
        <v>76</v>
      </c>
      <c r="AM15" s="55" t="s">
        <v>76</v>
      </c>
      <c r="AN15" s="136"/>
      <c r="AO15" s="54"/>
      <c r="AP15" s="55"/>
      <c r="AQ15" s="82" t="s">
        <v>74</v>
      </c>
      <c r="AR15" s="54" t="s">
        <v>74</v>
      </c>
      <c r="AS15" s="54" t="s">
        <v>74</v>
      </c>
      <c r="AT15" s="54" t="s">
        <v>74</v>
      </c>
      <c r="AU15" s="58" t="s">
        <v>74</v>
      </c>
      <c r="AV15" s="83">
        <f t="shared" si="4"/>
        <v>0</v>
      </c>
      <c r="AW15" s="80"/>
      <c r="AX15" s="80"/>
      <c r="AY15" s="80"/>
      <c r="AZ15" s="80"/>
      <c r="BA15" s="80"/>
      <c r="BB15" s="80"/>
      <c r="BC15" s="80"/>
      <c r="BD15" s="80"/>
      <c r="BE15" s="81"/>
    </row>
    <row r="16" spans="1:57" ht="38" customHeight="1" x14ac:dyDescent="0.2">
      <c r="A16" s="732"/>
      <c r="B16" s="624"/>
      <c r="C16" s="575"/>
      <c r="D16" s="287" t="s">
        <v>77</v>
      </c>
      <c r="E16" s="600"/>
      <c r="F16" s="582"/>
      <c r="G16" s="147">
        <f>SUM(M16,AV16)</f>
        <v>0</v>
      </c>
      <c r="H16" s="153">
        <f>SUM(I16:L16)</f>
        <v>0</v>
      </c>
      <c r="I16" s="150"/>
      <c r="J16" s="150"/>
      <c r="K16" s="150"/>
      <c r="L16" s="154"/>
      <c r="M16" s="79">
        <f t="shared" si="3"/>
        <v>0</v>
      </c>
      <c r="N16" s="80"/>
      <c r="O16" s="80"/>
      <c r="P16" s="80"/>
      <c r="Q16" s="84"/>
      <c r="R16" s="124"/>
      <c r="S16" s="129"/>
      <c r="T16" s="80"/>
      <c r="U16" s="80"/>
      <c r="V16" s="80"/>
      <c r="W16" s="80"/>
      <c r="X16" s="124"/>
      <c r="Y16" s="131"/>
      <c r="Z16" s="127"/>
      <c r="AA16" s="134"/>
      <c r="AB16" s="56"/>
      <c r="AC16" s="56"/>
      <c r="AD16" s="56"/>
      <c r="AE16" s="56"/>
      <c r="AF16" s="135"/>
      <c r="AG16" s="136"/>
      <c r="AH16" s="55"/>
      <c r="AI16" s="136"/>
      <c r="AJ16" s="116">
        <f>SUM(AK16:AM16)</f>
        <v>0</v>
      </c>
      <c r="AK16" s="136"/>
      <c r="AL16" s="54"/>
      <c r="AM16" s="55"/>
      <c r="AN16" s="136" t="s">
        <v>74</v>
      </c>
      <c r="AO16" s="54" t="s">
        <v>74</v>
      </c>
      <c r="AP16" s="55" t="s">
        <v>74</v>
      </c>
      <c r="AQ16" s="82" t="s">
        <v>74</v>
      </c>
      <c r="AR16" s="54" t="s">
        <v>74</v>
      </c>
      <c r="AS16" s="54" t="s">
        <v>74</v>
      </c>
      <c r="AT16" s="54" t="s">
        <v>74</v>
      </c>
      <c r="AU16" s="58" t="s">
        <v>74</v>
      </c>
      <c r="AV16" s="83">
        <f t="shared" si="4"/>
        <v>0</v>
      </c>
      <c r="AW16" s="80"/>
      <c r="AX16" s="80"/>
      <c r="AY16" s="80"/>
      <c r="AZ16" s="80"/>
      <c r="BA16" s="80"/>
      <c r="BB16" s="80"/>
      <c r="BC16" s="80"/>
      <c r="BD16" s="80"/>
      <c r="BE16" s="81"/>
    </row>
    <row r="17" spans="1:57" ht="38" customHeight="1" x14ac:dyDescent="0.2">
      <c r="A17" s="732"/>
      <c r="B17" s="624"/>
      <c r="C17" s="575"/>
      <c r="D17" s="287" t="s">
        <v>78</v>
      </c>
      <c r="E17" s="600"/>
      <c r="F17" s="582"/>
      <c r="G17" s="147">
        <f>SUM(M17,AV17)</f>
        <v>6</v>
      </c>
      <c r="H17" s="153">
        <f>SUM(I17:L17)</f>
        <v>0</v>
      </c>
      <c r="I17" s="150"/>
      <c r="J17" s="150"/>
      <c r="K17" s="150"/>
      <c r="L17" s="154"/>
      <c r="M17" s="79">
        <f t="shared" si="3"/>
        <v>6</v>
      </c>
      <c r="N17" s="80"/>
      <c r="O17" s="80"/>
      <c r="P17" s="80"/>
      <c r="Q17" s="80"/>
      <c r="R17" s="124">
        <v>6</v>
      </c>
      <c r="S17" s="129"/>
      <c r="T17" s="80"/>
      <c r="U17" s="80"/>
      <c r="V17" s="80">
        <v>6</v>
      </c>
      <c r="W17" s="80"/>
      <c r="X17" s="124"/>
      <c r="Y17" s="131">
        <v>6</v>
      </c>
      <c r="Z17" s="127"/>
      <c r="AA17" s="134"/>
      <c r="AB17" s="56">
        <v>4</v>
      </c>
      <c r="AC17" s="56">
        <v>4</v>
      </c>
      <c r="AD17" s="56"/>
      <c r="AE17" s="56">
        <v>4</v>
      </c>
      <c r="AF17" s="135"/>
      <c r="AG17" s="136">
        <v>42</v>
      </c>
      <c r="AH17" s="55">
        <v>21</v>
      </c>
      <c r="AI17" s="136">
        <v>120</v>
      </c>
      <c r="AJ17" s="116">
        <f t="shared" ref="AJ17:AJ18" si="7">SUM(AQ17:AU17)</f>
        <v>6</v>
      </c>
      <c r="AK17" s="136" t="s">
        <v>76</v>
      </c>
      <c r="AL17" s="54" t="s">
        <v>76</v>
      </c>
      <c r="AM17" s="55" t="s">
        <v>76</v>
      </c>
      <c r="AN17" s="136" t="s">
        <v>74</v>
      </c>
      <c r="AO17" s="54" t="s">
        <v>74</v>
      </c>
      <c r="AP17" s="55" t="s">
        <v>74</v>
      </c>
      <c r="AQ17" s="142"/>
      <c r="AR17" s="62"/>
      <c r="AS17" s="62">
        <v>4</v>
      </c>
      <c r="AT17" s="62">
        <v>2</v>
      </c>
      <c r="AU17" s="64"/>
      <c r="AV17" s="83">
        <f t="shared" si="4"/>
        <v>0</v>
      </c>
      <c r="AW17" s="80"/>
      <c r="AX17" s="80"/>
      <c r="AY17" s="80"/>
      <c r="AZ17" s="80"/>
      <c r="BA17" s="80"/>
      <c r="BB17" s="80"/>
      <c r="BC17" s="80"/>
      <c r="BD17" s="80"/>
      <c r="BE17" s="81"/>
    </row>
    <row r="18" spans="1:57" ht="38" customHeight="1" thickBot="1" x14ac:dyDescent="0.25">
      <c r="A18" s="732"/>
      <c r="B18" s="625"/>
      <c r="C18" s="580"/>
      <c r="D18" s="288" t="s">
        <v>79</v>
      </c>
      <c r="E18" s="601"/>
      <c r="F18" s="583"/>
      <c r="G18" s="148">
        <f>SUM(M18,AV18)</f>
        <v>0</v>
      </c>
      <c r="H18" s="155">
        <f>SUM(I18:L18)</f>
        <v>0</v>
      </c>
      <c r="I18" s="156"/>
      <c r="J18" s="156"/>
      <c r="K18" s="156"/>
      <c r="L18" s="157"/>
      <c r="M18" s="85">
        <f t="shared" si="3"/>
        <v>0</v>
      </c>
      <c r="N18" s="86"/>
      <c r="O18" s="86"/>
      <c r="P18" s="86"/>
      <c r="Q18" s="86"/>
      <c r="R18" s="125"/>
      <c r="S18" s="130"/>
      <c r="T18" s="87"/>
      <c r="U18" s="87"/>
      <c r="V18" s="87"/>
      <c r="W18" s="87"/>
      <c r="X18" s="126"/>
      <c r="Y18" s="129"/>
      <c r="Z18" s="124"/>
      <c r="AA18" s="136"/>
      <c r="AB18" s="54"/>
      <c r="AC18" s="54"/>
      <c r="AD18" s="54"/>
      <c r="AE18" s="54"/>
      <c r="AF18" s="55"/>
      <c r="AG18" s="139"/>
      <c r="AH18" s="140"/>
      <c r="AI18" s="137"/>
      <c r="AJ18" s="117">
        <f t="shared" si="7"/>
        <v>0</v>
      </c>
      <c r="AK18" s="137" t="s">
        <v>74</v>
      </c>
      <c r="AL18" s="90" t="s">
        <v>74</v>
      </c>
      <c r="AM18" s="138" t="s">
        <v>74</v>
      </c>
      <c r="AN18" s="137" t="s">
        <v>74</v>
      </c>
      <c r="AO18" s="90" t="s">
        <v>76</v>
      </c>
      <c r="AP18" s="138" t="s">
        <v>76</v>
      </c>
      <c r="AQ18" s="89"/>
      <c r="AR18" s="90"/>
      <c r="AS18" s="90"/>
      <c r="AT18" s="90"/>
      <c r="AU18" s="91"/>
      <c r="AV18" s="92">
        <f t="shared" si="4"/>
        <v>0</v>
      </c>
      <c r="AW18" s="87"/>
      <c r="AX18" s="87"/>
      <c r="AY18" s="87"/>
      <c r="AZ18" s="87"/>
      <c r="BA18" s="87"/>
      <c r="BB18" s="87"/>
      <c r="BC18" s="87"/>
      <c r="BD18" s="87"/>
      <c r="BE18" s="88"/>
    </row>
    <row r="19" spans="1:57" ht="38" customHeight="1" x14ac:dyDescent="0.2">
      <c r="A19" s="732"/>
      <c r="B19" s="623" t="s">
        <v>81</v>
      </c>
      <c r="C19" s="574" t="s">
        <v>82</v>
      </c>
      <c r="D19" s="286" t="s">
        <v>73</v>
      </c>
      <c r="E19" s="602"/>
      <c r="F19" s="584">
        <f>E19-SUM(M19:M23)</f>
        <v>-1</v>
      </c>
      <c r="G19" s="146">
        <f t="shared" si="2"/>
        <v>0</v>
      </c>
      <c r="H19" s="151">
        <f t="shared" si="0"/>
        <v>0</v>
      </c>
      <c r="I19" s="152"/>
      <c r="J19" s="152"/>
      <c r="K19" s="152"/>
      <c r="L19" s="66"/>
      <c r="M19" s="149">
        <f t="shared" si="3"/>
        <v>0</v>
      </c>
      <c r="N19" s="121"/>
      <c r="O19" s="121"/>
      <c r="P19" s="121"/>
      <c r="Q19" s="121"/>
      <c r="R19" s="122"/>
      <c r="S19" s="128"/>
      <c r="T19" s="121"/>
      <c r="U19" s="121"/>
      <c r="V19" s="77"/>
      <c r="W19" s="121"/>
      <c r="X19" s="122"/>
      <c r="Y19" s="128"/>
      <c r="Z19" s="122"/>
      <c r="AA19" s="70"/>
      <c r="AB19" s="77"/>
      <c r="AC19" s="77"/>
      <c r="AD19" s="77"/>
      <c r="AE19" s="77"/>
      <c r="AF19" s="71"/>
      <c r="AG19" s="70"/>
      <c r="AH19" s="71"/>
      <c r="AI19" s="70"/>
      <c r="AJ19" s="115">
        <f t="shared" ref="AJ19:AJ20" si="8">SUM(AN19:AP19)</f>
        <v>0</v>
      </c>
      <c r="AK19" s="70" t="s">
        <v>74</v>
      </c>
      <c r="AL19" s="77" t="s">
        <v>74</v>
      </c>
      <c r="AM19" s="71" t="s">
        <v>74</v>
      </c>
      <c r="AN19" s="70"/>
      <c r="AO19" s="77"/>
      <c r="AP19" s="71"/>
      <c r="AQ19" s="67" t="s">
        <v>74</v>
      </c>
      <c r="AR19" s="68" t="s">
        <v>74</v>
      </c>
      <c r="AS19" s="68" t="s">
        <v>74</v>
      </c>
      <c r="AT19" s="68" t="s">
        <v>74</v>
      </c>
      <c r="AU19" s="69" t="s">
        <v>74</v>
      </c>
      <c r="AV19" s="103">
        <f t="shared" si="4"/>
        <v>0</v>
      </c>
      <c r="AW19" s="93"/>
      <c r="AX19" s="93"/>
      <c r="AY19" s="93"/>
      <c r="AZ19" s="93"/>
      <c r="BA19" s="93"/>
      <c r="BB19" s="93"/>
      <c r="BC19" s="93"/>
      <c r="BD19" s="93"/>
      <c r="BE19" s="78"/>
    </row>
    <row r="20" spans="1:57" ht="38" customHeight="1" x14ac:dyDescent="0.2">
      <c r="A20" s="732"/>
      <c r="B20" s="624"/>
      <c r="C20" s="575"/>
      <c r="D20" s="287" t="s">
        <v>75</v>
      </c>
      <c r="E20" s="600"/>
      <c r="F20" s="582"/>
      <c r="G20" s="147">
        <f t="shared" si="2"/>
        <v>0</v>
      </c>
      <c r="H20" s="153">
        <f t="shared" si="0"/>
        <v>0</v>
      </c>
      <c r="I20" s="150"/>
      <c r="J20" s="150"/>
      <c r="K20" s="150"/>
      <c r="L20" s="154"/>
      <c r="M20" s="79">
        <f t="shared" si="3"/>
        <v>0</v>
      </c>
      <c r="N20" s="80"/>
      <c r="O20" s="80"/>
      <c r="P20" s="80"/>
      <c r="Q20" s="80"/>
      <c r="R20" s="124"/>
      <c r="S20" s="129"/>
      <c r="T20" s="54"/>
      <c r="U20" s="54"/>
      <c r="V20" s="80"/>
      <c r="W20" s="80"/>
      <c r="X20" s="124"/>
      <c r="Y20" s="131"/>
      <c r="Z20" s="127"/>
      <c r="AA20" s="134"/>
      <c r="AB20" s="56"/>
      <c r="AC20" s="56"/>
      <c r="AD20" s="56"/>
      <c r="AE20" s="56"/>
      <c r="AF20" s="135"/>
      <c r="AG20" s="136"/>
      <c r="AH20" s="55"/>
      <c r="AI20" s="136"/>
      <c r="AJ20" s="116">
        <f t="shared" si="8"/>
        <v>0</v>
      </c>
      <c r="AK20" s="136" t="s">
        <v>76</v>
      </c>
      <c r="AL20" s="54" t="s">
        <v>76</v>
      </c>
      <c r="AM20" s="55" t="s">
        <v>76</v>
      </c>
      <c r="AN20" s="136"/>
      <c r="AO20" s="54"/>
      <c r="AP20" s="55"/>
      <c r="AQ20" s="82" t="s">
        <v>74</v>
      </c>
      <c r="AR20" s="54" t="s">
        <v>74</v>
      </c>
      <c r="AS20" s="54" t="s">
        <v>74</v>
      </c>
      <c r="AT20" s="54" t="s">
        <v>74</v>
      </c>
      <c r="AU20" s="58" t="s">
        <v>74</v>
      </c>
      <c r="AV20" s="83">
        <f t="shared" si="4"/>
        <v>0</v>
      </c>
      <c r="AW20" s="80"/>
      <c r="AX20" s="80"/>
      <c r="AY20" s="80"/>
      <c r="AZ20" s="80"/>
      <c r="BA20" s="80"/>
      <c r="BB20" s="80"/>
      <c r="BC20" s="80"/>
      <c r="BD20" s="80"/>
      <c r="BE20" s="81"/>
    </row>
    <row r="21" spans="1:57" ht="38" customHeight="1" x14ac:dyDescent="0.2">
      <c r="A21" s="732"/>
      <c r="B21" s="624"/>
      <c r="C21" s="575"/>
      <c r="D21" s="287" t="s">
        <v>77</v>
      </c>
      <c r="E21" s="600"/>
      <c r="F21" s="582"/>
      <c r="G21" s="147">
        <f t="shared" si="2"/>
        <v>0</v>
      </c>
      <c r="H21" s="153">
        <f t="shared" si="0"/>
        <v>0</v>
      </c>
      <c r="I21" s="150"/>
      <c r="J21" s="150"/>
      <c r="K21" s="150"/>
      <c r="L21" s="154"/>
      <c r="M21" s="79">
        <f t="shared" si="3"/>
        <v>0</v>
      </c>
      <c r="N21" s="80"/>
      <c r="O21" s="80"/>
      <c r="P21" s="80"/>
      <c r="Q21" s="84"/>
      <c r="R21" s="124"/>
      <c r="S21" s="129"/>
      <c r="T21" s="80"/>
      <c r="U21" s="80"/>
      <c r="V21" s="80"/>
      <c r="W21" s="80"/>
      <c r="X21" s="124"/>
      <c r="Y21" s="131"/>
      <c r="Z21" s="127"/>
      <c r="AA21" s="134"/>
      <c r="AB21" s="56"/>
      <c r="AC21" s="56"/>
      <c r="AD21" s="56"/>
      <c r="AE21" s="56"/>
      <c r="AF21" s="135"/>
      <c r="AG21" s="136"/>
      <c r="AH21" s="55"/>
      <c r="AI21" s="136"/>
      <c r="AJ21" s="116">
        <f>SUM(AK21:AM21)</f>
        <v>0</v>
      </c>
      <c r="AK21" s="136"/>
      <c r="AL21" s="54"/>
      <c r="AM21" s="55"/>
      <c r="AN21" s="136" t="s">
        <v>74</v>
      </c>
      <c r="AO21" s="54" t="s">
        <v>74</v>
      </c>
      <c r="AP21" s="55" t="s">
        <v>74</v>
      </c>
      <c r="AQ21" s="82" t="s">
        <v>74</v>
      </c>
      <c r="AR21" s="54" t="s">
        <v>74</v>
      </c>
      <c r="AS21" s="54" t="s">
        <v>74</v>
      </c>
      <c r="AT21" s="54" t="s">
        <v>74</v>
      </c>
      <c r="AU21" s="58" t="s">
        <v>74</v>
      </c>
      <c r="AV21" s="83">
        <f t="shared" si="4"/>
        <v>0</v>
      </c>
      <c r="AW21" s="80"/>
      <c r="AX21" s="80"/>
      <c r="AY21" s="80"/>
      <c r="AZ21" s="80"/>
      <c r="BA21" s="80"/>
      <c r="BB21" s="80"/>
      <c r="BC21" s="80"/>
      <c r="BD21" s="80"/>
      <c r="BE21" s="81"/>
    </row>
    <row r="22" spans="1:57" ht="38" customHeight="1" x14ac:dyDescent="0.2">
      <c r="A22" s="732"/>
      <c r="B22" s="624"/>
      <c r="C22" s="575"/>
      <c r="D22" s="287" t="s">
        <v>78</v>
      </c>
      <c r="E22" s="600"/>
      <c r="F22" s="582"/>
      <c r="G22" s="147">
        <f t="shared" si="2"/>
        <v>1</v>
      </c>
      <c r="H22" s="153">
        <f t="shared" si="0"/>
        <v>1</v>
      </c>
      <c r="I22" s="150"/>
      <c r="J22" s="150"/>
      <c r="K22" s="150">
        <v>1</v>
      </c>
      <c r="L22" s="154"/>
      <c r="M22" s="79">
        <f t="shared" si="3"/>
        <v>1</v>
      </c>
      <c r="N22" s="80"/>
      <c r="O22" s="80"/>
      <c r="P22" s="80"/>
      <c r="Q22" s="80"/>
      <c r="R22" s="124">
        <v>1</v>
      </c>
      <c r="S22" s="129">
        <v>1</v>
      </c>
      <c r="T22" s="80"/>
      <c r="U22" s="80"/>
      <c r="V22" s="80"/>
      <c r="W22" s="80"/>
      <c r="X22" s="124"/>
      <c r="Y22" s="131"/>
      <c r="Z22" s="127">
        <v>1</v>
      </c>
      <c r="AA22" s="134"/>
      <c r="AB22" s="56">
        <v>1</v>
      </c>
      <c r="AC22" s="56">
        <v>1</v>
      </c>
      <c r="AD22" s="56"/>
      <c r="AE22" s="56">
        <v>1</v>
      </c>
      <c r="AF22" s="135">
        <v>1</v>
      </c>
      <c r="AG22" s="136">
        <v>30</v>
      </c>
      <c r="AH22" s="55">
        <v>17</v>
      </c>
      <c r="AI22" s="136">
        <v>40</v>
      </c>
      <c r="AJ22" s="116">
        <f t="shared" ref="AJ22:AJ23" si="9">SUM(AQ22:AU22)</f>
        <v>1</v>
      </c>
      <c r="AK22" s="136" t="s">
        <v>76</v>
      </c>
      <c r="AL22" s="54" t="s">
        <v>76</v>
      </c>
      <c r="AM22" s="55" t="s">
        <v>76</v>
      </c>
      <c r="AN22" s="136" t="s">
        <v>74</v>
      </c>
      <c r="AO22" s="54" t="s">
        <v>74</v>
      </c>
      <c r="AP22" s="55" t="s">
        <v>74</v>
      </c>
      <c r="AQ22" s="142">
        <v>1</v>
      </c>
      <c r="AR22" s="62"/>
      <c r="AS22" s="62"/>
      <c r="AT22" s="62"/>
      <c r="AU22" s="64"/>
      <c r="AV22" s="83">
        <f t="shared" si="4"/>
        <v>0</v>
      </c>
      <c r="AW22" s="80"/>
      <c r="AX22" s="80"/>
      <c r="AY22" s="80"/>
      <c r="AZ22" s="80"/>
      <c r="BA22" s="80"/>
      <c r="BB22" s="80"/>
      <c r="BC22" s="80"/>
      <c r="BD22" s="80"/>
      <c r="BE22" s="81"/>
    </row>
    <row r="23" spans="1:57" ht="38" customHeight="1" thickBot="1" x14ac:dyDescent="0.25">
      <c r="A23" s="732"/>
      <c r="B23" s="625"/>
      <c r="C23" s="580"/>
      <c r="D23" s="289" t="s">
        <v>79</v>
      </c>
      <c r="E23" s="601"/>
      <c r="F23" s="583"/>
      <c r="G23" s="148">
        <f t="shared" si="2"/>
        <v>0</v>
      </c>
      <c r="H23" s="155">
        <f t="shared" si="0"/>
        <v>0</v>
      </c>
      <c r="I23" s="156"/>
      <c r="J23" s="156"/>
      <c r="K23" s="156"/>
      <c r="L23" s="157"/>
      <c r="M23" s="85">
        <f t="shared" si="3"/>
        <v>0</v>
      </c>
      <c r="N23" s="86"/>
      <c r="O23" s="86"/>
      <c r="P23" s="86"/>
      <c r="Q23" s="86"/>
      <c r="R23" s="125"/>
      <c r="S23" s="130"/>
      <c r="T23" s="87"/>
      <c r="U23" s="87"/>
      <c r="V23" s="87"/>
      <c r="W23" s="87"/>
      <c r="X23" s="126"/>
      <c r="Y23" s="129"/>
      <c r="Z23" s="124"/>
      <c r="AA23" s="136"/>
      <c r="AB23" s="54"/>
      <c r="AC23" s="54"/>
      <c r="AD23" s="54"/>
      <c r="AE23" s="54"/>
      <c r="AF23" s="55"/>
      <c r="AG23" s="139"/>
      <c r="AH23" s="140"/>
      <c r="AI23" s="137"/>
      <c r="AJ23" s="117">
        <f t="shared" si="9"/>
        <v>0</v>
      </c>
      <c r="AK23" s="137" t="s">
        <v>74</v>
      </c>
      <c r="AL23" s="90" t="s">
        <v>74</v>
      </c>
      <c r="AM23" s="138" t="s">
        <v>74</v>
      </c>
      <c r="AN23" s="137" t="s">
        <v>74</v>
      </c>
      <c r="AO23" s="90" t="s">
        <v>76</v>
      </c>
      <c r="AP23" s="138" t="s">
        <v>76</v>
      </c>
      <c r="AQ23" s="89"/>
      <c r="AR23" s="90"/>
      <c r="AS23" s="90"/>
      <c r="AT23" s="90"/>
      <c r="AU23" s="91"/>
      <c r="AV23" s="92">
        <f t="shared" si="4"/>
        <v>0</v>
      </c>
      <c r="AW23" s="87"/>
      <c r="AX23" s="87"/>
      <c r="AY23" s="87"/>
      <c r="AZ23" s="87"/>
      <c r="BA23" s="87"/>
      <c r="BB23" s="87"/>
      <c r="BC23" s="87"/>
      <c r="BD23" s="87"/>
      <c r="BE23" s="88"/>
    </row>
    <row r="24" spans="1:57" ht="38" customHeight="1" x14ac:dyDescent="0.2">
      <c r="A24" s="732"/>
      <c r="B24" s="623" t="s">
        <v>83</v>
      </c>
      <c r="C24" s="574" t="s">
        <v>84</v>
      </c>
      <c r="D24" s="286" t="s">
        <v>73</v>
      </c>
      <c r="E24" s="602">
        <v>28</v>
      </c>
      <c r="F24" s="584">
        <f>E24-SUM(M24:M28)</f>
        <v>6</v>
      </c>
      <c r="G24" s="146">
        <f t="shared" si="2"/>
        <v>1</v>
      </c>
      <c r="H24" s="151">
        <f t="shared" si="0"/>
        <v>0</v>
      </c>
      <c r="I24" s="152"/>
      <c r="J24" s="152"/>
      <c r="K24" s="152"/>
      <c r="L24" s="66"/>
      <c r="M24" s="149">
        <f t="shared" si="3"/>
        <v>1</v>
      </c>
      <c r="N24" s="121"/>
      <c r="O24" s="121"/>
      <c r="P24" s="121"/>
      <c r="Q24" s="121"/>
      <c r="R24" s="122">
        <v>1</v>
      </c>
      <c r="S24" s="128"/>
      <c r="T24" s="121"/>
      <c r="U24" s="121"/>
      <c r="V24" s="77">
        <v>1</v>
      </c>
      <c r="W24" s="121"/>
      <c r="X24" s="122"/>
      <c r="Y24" s="128">
        <v>1</v>
      </c>
      <c r="Z24" s="122"/>
      <c r="AA24" s="70"/>
      <c r="AB24" s="77"/>
      <c r="AC24" s="77"/>
      <c r="AD24" s="77"/>
      <c r="AE24" s="77">
        <v>1</v>
      </c>
      <c r="AF24" s="71"/>
      <c r="AG24" s="70"/>
      <c r="AH24" s="71"/>
      <c r="AI24" s="70"/>
      <c r="AJ24" s="115">
        <f t="shared" ref="AJ24:AJ25" si="10">SUM(AN24:AP24)</f>
        <v>1</v>
      </c>
      <c r="AK24" s="70" t="s">
        <v>74</v>
      </c>
      <c r="AL24" s="77" t="s">
        <v>74</v>
      </c>
      <c r="AM24" s="71" t="s">
        <v>74</v>
      </c>
      <c r="AN24" s="70"/>
      <c r="AO24" s="77">
        <v>1</v>
      </c>
      <c r="AP24" s="71"/>
      <c r="AQ24" s="67" t="s">
        <v>74</v>
      </c>
      <c r="AR24" s="68" t="s">
        <v>74</v>
      </c>
      <c r="AS24" s="68" t="s">
        <v>74</v>
      </c>
      <c r="AT24" s="68" t="s">
        <v>74</v>
      </c>
      <c r="AU24" s="69" t="s">
        <v>74</v>
      </c>
      <c r="AV24" s="103">
        <f t="shared" si="4"/>
        <v>0</v>
      </c>
      <c r="AW24" s="93"/>
      <c r="AX24" s="93"/>
      <c r="AY24" s="93"/>
      <c r="AZ24" s="93"/>
      <c r="BA24" s="93"/>
      <c r="BB24" s="93"/>
      <c r="BC24" s="93"/>
      <c r="BD24" s="93"/>
      <c r="BE24" s="78"/>
    </row>
    <row r="25" spans="1:57" ht="38" customHeight="1" x14ac:dyDescent="0.2">
      <c r="A25" s="732"/>
      <c r="B25" s="624"/>
      <c r="C25" s="575"/>
      <c r="D25" s="287" t="s">
        <v>75</v>
      </c>
      <c r="E25" s="600"/>
      <c r="F25" s="582"/>
      <c r="G25" s="147">
        <f t="shared" si="2"/>
        <v>0</v>
      </c>
      <c r="H25" s="153">
        <f t="shared" si="0"/>
        <v>0</v>
      </c>
      <c r="I25" s="150"/>
      <c r="J25" s="150"/>
      <c r="K25" s="150"/>
      <c r="L25" s="154"/>
      <c r="M25" s="79">
        <f t="shared" si="3"/>
        <v>0</v>
      </c>
      <c r="N25" s="80"/>
      <c r="O25" s="80"/>
      <c r="P25" s="80"/>
      <c r="Q25" s="80"/>
      <c r="R25" s="124"/>
      <c r="S25" s="129"/>
      <c r="T25" s="54"/>
      <c r="U25" s="54"/>
      <c r="V25" s="80"/>
      <c r="W25" s="80"/>
      <c r="X25" s="124"/>
      <c r="Y25" s="131"/>
      <c r="Z25" s="127"/>
      <c r="AA25" s="134"/>
      <c r="AB25" s="56"/>
      <c r="AC25" s="56"/>
      <c r="AD25" s="56"/>
      <c r="AE25" s="56"/>
      <c r="AF25" s="135"/>
      <c r="AG25" s="136"/>
      <c r="AH25" s="55"/>
      <c r="AI25" s="136"/>
      <c r="AJ25" s="116">
        <f t="shared" si="10"/>
        <v>0</v>
      </c>
      <c r="AK25" s="136" t="s">
        <v>76</v>
      </c>
      <c r="AL25" s="54" t="s">
        <v>76</v>
      </c>
      <c r="AM25" s="55" t="s">
        <v>76</v>
      </c>
      <c r="AN25" s="136"/>
      <c r="AO25" s="54"/>
      <c r="AP25" s="55"/>
      <c r="AQ25" s="82" t="s">
        <v>74</v>
      </c>
      <c r="AR25" s="54" t="s">
        <v>74</v>
      </c>
      <c r="AS25" s="54" t="s">
        <v>74</v>
      </c>
      <c r="AT25" s="54" t="s">
        <v>74</v>
      </c>
      <c r="AU25" s="58" t="s">
        <v>74</v>
      </c>
      <c r="AV25" s="83">
        <f t="shared" si="4"/>
        <v>0</v>
      </c>
      <c r="AW25" s="80"/>
      <c r="AX25" s="80"/>
      <c r="AY25" s="80"/>
      <c r="AZ25" s="80"/>
      <c r="BA25" s="80"/>
      <c r="BB25" s="80"/>
      <c r="BC25" s="80"/>
      <c r="BD25" s="80"/>
      <c r="BE25" s="81"/>
    </row>
    <row r="26" spans="1:57" ht="38" customHeight="1" x14ac:dyDescent="0.2">
      <c r="A26" s="732"/>
      <c r="B26" s="624"/>
      <c r="C26" s="575"/>
      <c r="D26" s="287" t="s">
        <v>77</v>
      </c>
      <c r="E26" s="600"/>
      <c r="F26" s="582"/>
      <c r="G26" s="147">
        <f t="shared" si="2"/>
        <v>0</v>
      </c>
      <c r="H26" s="153">
        <f t="shared" si="0"/>
        <v>0</v>
      </c>
      <c r="I26" s="150"/>
      <c r="J26" s="150"/>
      <c r="K26" s="150"/>
      <c r="L26" s="154"/>
      <c r="M26" s="79">
        <f t="shared" si="3"/>
        <v>0</v>
      </c>
      <c r="N26" s="80"/>
      <c r="O26" s="80"/>
      <c r="P26" s="80"/>
      <c r="Q26" s="84"/>
      <c r="R26" s="124"/>
      <c r="S26" s="129"/>
      <c r="T26" s="80"/>
      <c r="U26" s="80"/>
      <c r="V26" s="80"/>
      <c r="W26" s="80"/>
      <c r="X26" s="124"/>
      <c r="Y26" s="131"/>
      <c r="Z26" s="127"/>
      <c r="AA26" s="134"/>
      <c r="AB26" s="56"/>
      <c r="AC26" s="56"/>
      <c r="AD26" s="56"/>
      <c r="AE26" s="56"/>
      <c r="AF26" s="135"/>
      <c r="AG26" s="136"/>
      <c r="AH26" s="55"/>
      <c r="AI26" s="136"/>
      <c r="AJ26" s="116">
        <f>SUM(AK26:AM26)</f>
        <v>0</v>
      </c>
      <c r="AK26" s="136"/>
      <c r="AL26" s="54"/>
      <c r="AM26" s="55"/>
      <c r="AN26" s="136" t="s">
        <v>74</v>
      </c>
      <c r="AO26" s="54" t="s">
        <v>74</v>
      </c>
      <c r="AP26" s="55" t="s">
        <v>74</v>
      </c>
      <c r="AQ26" s="82" t="s">
        <v>74</v>
      </c>
      <c r="AR26" s="54" t="s">
        <v>74</v>
      </c>
      <c r="AS26" s="54" t="s">
        <v>74</v>
      </c>
      <c r="AT26" s="54" t="s">
        <v>74</v>
      </c>
      <c r="AU26" s="58" t="s">
        <v>74</v>
      </c>
      <c r="AV26" s="83">
        <f t="shared" si="4"/>
        <v>0</v>
      </c>
      <c r="AW26" s="80"/>
      <c r="AX26" s="80"/>
      <c r="AY26" s="80"/>
      <c r="AZ26" s="80"/>
      <c r="BA26" s="80"/>
      <c r="BB26" s="80"/>
      <c r="BC26" s="80"/>
      <c r="BD26" s="80"/>
      <c r="BE26" s="81"/>
    </row>
    <row r="27" spans="1:57" ht="38" customHeight="1" x14ac:dyDescent="0.2">
      <c r="A27" s="732"/>
      <c r="B27" s="624"/>
      <c r="C27" s="575"/>
      <c r="D27" s="287" t="s">
        <v>78</v>
      </c>
      <c r="E27" s="600"/>
      <c r="F27" s="582"/>
      <c r="G27" s="147">
        <f t="shared" si="2"/>
        <v>22</v>
      </c>
      <c r="H27" s="153">
        <f t="shared" si="0"/>
        <v>0</v>
      </c>
      <c r="I27" s="150"/>
      <c r="J27" s="150"/>
      <c r="K27" s="150"/>
      <c r="L27" s="154"/>
      <c r="M27" s="79">
        <f t="shared" si="3"/>
        <v>21</v>
      </c>
      <c r="N27" s="80"/>
      <c r="O27" s="80"/>
      <c r="P27" s="80"/>
      <c r="Q27" s="80"/>
      <c r="R27" s="124">
        <v>21</v>
      </c>
      <c r="S27" s="129">
        <v>2</v>
      </c>
      <c r="T27" s="80"/>
      <c r="U27" s="80"/>
      <c r="V27" s="80">
        <v>19</v>
      </c>
      <c r="W27" s="80"/>
      <c r="X27" s="124"/>
      <c r="Y27" s="131">
        <v>17</v>
      </c>
      <c r="Z27" s="127">
        <v>4</v>
      </c>
      <c r="AA27" s="134"/>
      <c r="AB27" s="56">
        <v>9</v>
      </c>
      <c r="AC27" s="56">
        <v>9</v>
      </c>
      <c r="AD27" s="56"/>
      <c r="AE27" s="56">
        <v>18</v>
      </c>
      <c r="AF27" s="135"/>
      <c r="AG27" s="136">
        <v>40</v>
      </c>
      <c r="AH27" s="55">
        <v>19</v>
      </c>
      <c r="AI27" s="136">
        <v>122</v>
      </c>
      <c r="AJ27" s="116">
        <f t="shared" ref="AJ27:AJ28" si="11">SUM(AQ27:AU27)</f>
        <v>21</v>
      </c>
      <c r="AK27" s="136" t="s">
        <v>76</v>
      </c>
      <c r="AL27" s="54" t="s">
        <v>76</v>
      </c>
      <c r="AM27" s="55" t="s">
        <v>76</v>
      </c>
      <c r="AN27" s="136" t="s">
        <v>74</v>
      </c>
      <c r="AO27" s="54" t="s">
        <v>74</v>
      </c>
      <c r="AP27" s="55" t="s">
        <v>74</v>
      </c>
      <c r="AQ27" s="142">
        <v>1</v>
      </c>
      <c r="AR27" s="62">
        <v>2</v>
      </c>
      <c r="AS27" s="62">
        <v>13</v>
      </c>
      <c r="AT27" s="62">
        <v>5</v>
      </c>
      <c r="AU27" s="64"/>
      <c r="AV27" s="83">
        <f t="shared" si="4"/>
        <v>1</v>
      </c>
      <c r="AW27" s="80"/>
      <c r="AX27" s="80"/>
      <c r="AY27" s="80"/>
      <c r="AZ27" s="80"/>
      <c r="BA27" s="80"/>
      <c r="BB27" s="80"/>
      <c r="BC27" s="80"/>
      <c r="BD27" s="80"/>
      <c r="BE27" s="81">
        <v>1</v>
      </c>
    </row>
    <row r="28" spans="1:57" ht="38" customHeight="1" thickBot="1" x14ac:dyDescent="0.25">
      <c r="A28" s="732"/>
      <c r="B28" s="625"/>
      <c r="C28" s="580"/>
      <c r="D28" s="289" t="s">
        <v>79</v>
      </c>
      <c r="E28" s="601"/>
      <c r="F28" s="583"/>
      <c r="G28" s="148">
        <f t="shared" si="2"/>
        <v>0</v>
      </c>
      <c r="H28" s="155">
        <f t="shared" si="0"/>
        <v>0</v>
      </c>
      <c r="I28" s="156"/>
      <c r="J28" s="156"/>
      <c r="K28" s="156"/>
      <c r="L28" s="157"/>
      <c r="M28" s="85">
        <f t="shared" si="3"/>
        <v>0</v>
      </c>
      <c r="N28" s="86"/>
      <c r="O28" s="86"/>
      <c r="P28" s="86"/>
      <c r="Q28" s="86"/>
      <c r="R28" s="125"/>
      <c r="S28" s="130"/>
      <c r="T28" s="87"/>
      <c r="U28" s="87"/>
      <c r="V28" s="87"/>
      <c r="W28" s="87"/>
      <c r="X28" s="126"/>
      <c r="Y28" s="129"/>
      <c r="Z28" s="124"/>
      <c r="AA28" s="136"/>
      <c r="AB28" s="54"/>
      <c r="AC28" s="54"/>
      <c r="AD28" s="54"/>
      <c r="AE28" s="54"/>
      <c r="AF28" s="55"/>
      <c r="AG28" s="139"/>
      <c r="AH28" s="140"/>
      <c r="AI28" s="137"/>
      <c r="AJ28" s="117">
        <f t="shared" si="11"/>
        <v>0</v>
      </c>
      <c r="AK28" s="137" t="s">
        <v>74</v>
      </c>
      <c r="AL28" s="90" t="s">
        <v>74</v>
      </c>
      <c r="AM28" s="138" t="s">
        <v>74</v>
      </c>
      <c r="AN28" s="137" t="s">
        <v>74</v>
      </c>
      <c r="AO28" s="90" t="s">
        <v>76</v>
      </c>
      <c r="AP28" s="138" t="s">
        <v>76</v>
      </c>
      <c r="AQ28" s="89"/>
      <c r="AR28" s="90"/>
      <c r="AS28" s="90"/>
      <c r="AT28" s="90"/>
      <c r="AU28" s="91"/>
      <c r="AV28" s="92">
        <f t="shared" si="4"/>
        <v>0</v>
      </c>
      <c r="AW28" s="87"/>
      <c r="AX28" s="87"/>
      <c r="AY28" s="87"/>
      <c r="AZ28" s="87"/>
      <c r="BA28" s="87"/>
      <c r="BB28" s="87"/>
      <c r="BC28" s="87"/>
      <c r="BD28" s="87"/>
      <c r="BE28" s="88"/>
    </row>
    <row r="29" spans="1:57" ht="38" customHeight="1" x14ac:dyDescent="0.2">
      <c r="A29" s="732"/>
      <c r="B29" s="623" t="s">
        <v>85</v>
      </c>
      <c r="C29" s="574" t="s">
        <v>86</v>
      </c>
      <c r="D29" s="286" t="s">
        <v>73</v>
      </c>
      <c r="E29" s="602">
        <v>25</v>
      </c>
      <c r="F29" s="584">
        <v>-2</v>
      </c>
      <c r="G29" s="146">
        <f t="shared" si="2"/>
        <v>0</v>
      </c>
      <c r="H29" s="151">
        <f t="shared" si="0"/>
        <v>0</v>
      </c>
      <c r="I29" s="152"/>
      <c r="J29" s="152"/>
      <c r="K29" s="152"/>
      <c r="L29" s="66"/>
      <c r="M29" s="149">
        <f t="shared" si="3"/>
        <v>0</v>
      </c>
      <c r="N29" s="121"/>
      <c r="O29" s="121"/>
      <c r="P29" s="121"/>
      <c r="Q29" s="121"/>
      <c r="R29" s="122"/>
      <c r="S29" s="128"/>
      <c r="T29" s="121"/>
      <c r="U29" s="121"/>
      <c r="V29" s="77"/>
      <c r="W29" s="121"/>
      <c r="X29" s="122"/>
      <c r="Y29" s="128"/>
      <c r="Z29" s="122"/>
      <c r="AA29" s="70"/>
      <c r="AB29" s="77"/>
      <c r="AC29" s="77"/>
      <c r="AD29" s="77"/>
      <c r="AE29" s="77"/>
      <c r="AF29" s="71"/>
      <c r="AG29" s="70"/>
      <c r="AH29" s="71"/>
      <c r="AI29" s="70"/>
      <c r="AJ29" s="115">
        <f t="shared" ref="AJ29:AJ30" si="12">SUM(AN29:AP29)</f>
        <v>0</v>
      </c>
      <c r="AK29" s="70" t="s">
        <v>74</v>
      </c>
      <c r="AL29" s="77" t="s">
        <v>74</v>
      </c>
      <c r="AM29" s="71" t="s">
        <v>74</v>
      </c>
      <c r="AN29" s="70"/>
      <c r="AO29" s="77"/>
      <c r="AP29" s="71"/>
      <c r="AQ29" s="67" t="s">
        <v>74</v>
      </c>
      <c r="AR29" s="68" t="s">
        <v>74</v>
      </c>
      <c r="AS29" s="68" t="s">
        <v>74</v>
      </c>
      <c r="AT29" s="68" t="s">
        <v>74</v>
      </c>
      <c r="AU29" s="69" t="s">
        <v>74</v>
      </c>
      <c r="AV29" s="103">
        <f t="shared" si="4"/>
        <v>0</v>
      </c>
      <c r="AW29" s="93"/>
      <c r="AX29" s="93"/>
      <c r="AY29" s="93"/>
      <c r="AZ29" s="93"/>
      <c r="BA29" s="93"/>
      <c r="BB29" s="93"/>
      <c r="BC29" s="93"/>
      <c r="BD29" s="93"/>
      <c r="BE29" s="78"/>
    </row>
    <row r="30" spans="1:57" ht="38" customHeight="1" x14ac:dyDescent="0.2">
      <c r="A30" s="732"/>
      <c r="B30" s="624"/>
      <c r="C30" s="575"/>
      <c r="D30" s="287" t="s">
        <v>75</v>
      </c>
      <c r="E30" s="600"/>
      <c r="F30" s="582"/>
      <c r="G30" s="147">
        <f t="shared" si="2"/>
        <v>0</v>
      </c>
      <c r="H30" s="153">
        <f t="shared" si="0"/>
        <v>0</v>
      </c>
      <c r="I30" s="150"/>
      <c r="J30" s="150"/>
      <c r="K30" s="150"/>
      <c r="L30" s="154"/>
      <c r="M30" s="79">
        <f t="shared" si="3"/>
        <v>0</v>
      </c>
      <c r="N30" s="80"/>
      <c r="O30" s="80"/>
      <c r="P30" s="80"/>
      <c r="Q30" s="80"/>
      <c r="R30" s="124"/>
      <c r="S30" s="129"/>
      <c r="T30" s="54"/>
      <c r="U30" s="54"/>
      <c r="V30" s="80"/>
      <c r="W30" s="80"/>
      <c r="X30" s="124"/>
      <c r="Y30" s="131"/>
      <c r="Z30" s="127"/>
      <c r="AA30" s="134"/>
      <c r="AB30" s="56"/>
      <c r="AC30" s="56"/>
      <c r="AD30" s="56"/>
      <c r="AE30" s="56"/>
      <c r="AF30" s="135"/>
      <c r="AG30" s="136"/>
      <c r="AH30" s="55"/>
      <c r="AI30" s="136"/>
      <c r="AJ30" s="116">
        <f t="shared" si="12"/>
        <v>0</v>
      </c>
      <c r="AK30" s="136" t="s">
        <v>76</v>
      </c>
      <c r="AL30" s="54" t="s">
        <v>76</v>
      </c>
      <c r="AM30" s="55" t="s">
        <v>76</v>
      </c>
      <c r="AN30" s="136"/>
      <c r="AO30" s="54"/>
      <c r="AP30" s="55"/>
      <c r="AQ30" s="82" t="s">
        <v>74</v>
      </c>
      <c r="AR30" s="54" t="s">
        <v>74</v>
      </c>
      <c r="AS30" s="54" t="s">
        <v>74</v>
      </c>
      <c r="AT30" s="54" t="s">
        <v>74</v>
      </c>
      <c r="AU30" s="58" t="s">
        <v>74</v>
      </c>
      <c r="AV30" s="83">
        <f t="shared" si="4"/>
        <v>0</v>
      </c>
      <c r="AW30" s="80"/>
      <c r="AX30" s="80"/>
      <c r="AY30" s="80"/>
      <c r="AZ30" s="80"/>
      <c r="BA30" s="80"/>
      <c r="BB30" s="80"/>
      <c r="BC30" s="80"/>
      <c r="BD30" s="80"/>
      <c r="BE30" s="81"/>
    </row>
    <row r="31" spans="1:57" ht="38" customHeight="1" x14ac:dyDescent="0.2">
      <c r="A31" s="732"/>
      <c r="B31" s="624"/>
      <c r="C31" s="575"/>
      <c r="D31" s="287" t="s">
        <v>77</v>
      </c>
      <c r="E31" s="600"/>
      <c r="F31" s="582"/>
      <c r="G31" s="147">
        <f t="shared" si="2"/>
        <v>0</v>
      </c>
      <c r="H31" s="153">
        <f t="shared" si="0"/>
        <v>0</v>
      </c>
      <c r="I31" s="150"/>
      <c r="J31" s="150"/>
      <c r="K31" s="150"/>
      <c r="L31" s="154"/>
      <c r="M31" s="79">
        <f t="shared" si="3"/>
        <v>0</v>
      </c>
      <c r="N31" s="80"/>
      <c r="O31" s="80"/>
      <c r="P31" s="80"/>
      <c r="Q31" s="84"/>
      <c r="R31" s="124"/>
      <c r="S31" s="129"/>
      <c r="T31" s="80"/>
      <c r="U31" s="80"/>
      <c r="V31" s="80"/>
      <c r="W31" s="80"/>
      <c r="X31" s="124"/>
      <c r="Y31" s="131"/>
      <c r="Z31" s="127"/>
      <c r="AA31" s="134"/>
      <c r="AB31" s="56"/>
      <c r="AC31" s="56"/>
      <c r="AD31" s="56"/>
      <c r="AE31" s="56"/>
      <c r="AF31" s="135"/>
      <c r="AG31" s="136"/>
      <c r="AH31" s="55"/>
      <c r="AI31" s="136"/>
      <c r="AJ31" s="116">
        <f>SUM(AK31:AM31)</f>
        <v>0</v>
      </c>
      <c r="AK31" s="136"/>
      <c r="AL31" s="54"/>
      <c r="AM31" s="55"/>
      <c r="AN31" s="136" t="s">
        <v>74</v>
      </c>
      <c r="AO31" s="54" t="s">
        <v>74</v>
      </c>
      <c r="AP31" s="55" t="s">
        <v>74</v>
      </c>
      <c r="AQ31" s="82" t="s">
        <v>74</v>
      </c>
      <c r="AR31" s="54" t="s">
        <v>74</v>
      </c>
      <c r="AS31" s="54" t="s">
        <v>74</v>
      </c>
      <c r="AT31" s="54" t="s">
        <v>74</v>
      </c>
      <c r="AU31" s="58" t="s">
        <v>74</v>
      </c>
      <c r="AV31" s="83">
        <f t="shared" si="4"/>
        <v>0</v>
      </c>
      <c r="AW31" s="80"/>
      <c r="AX31" s="80"/>
      <c r="AY31" s="80"/>
      <c r="AZ31" s="80"/>
      <c r="BA31" s="80"/>
      <c r="BB31" s="80"/>
      <c r="BC31" s="80"/>
      <c r="BD31" s="80"/>
      <c r="BE31" s="81"/>
    </row>
    <row r="32" spans="1:57" ht="38" customHeight="1" x14ac:dyDescent="0.2">
      <c r="A32" s="732"/>
      <c r="B32" s="624"/>
      <c r="C32" s="575"/>
      <c r="D32" s="287" t="s">
        <v>78</v>
      </c>
      <c r="E32" s="600"/>
      <c r="F32" s="582"/>
      <c r="G32" s="147">
        <f t="shared" si="2"/>
        <v>28</v>
      </c>
      <c r="H32" s="153">
        <f t="shared" si="0"/>
        <v>0</v>
      </c>
      <c r="I32" s="150"/>
      <c r="J32" s="150"/>
      <c r="K32" s="150"/>
      <c r="L32" s="154"/>
      <c r="M32" s="79">
        <f t="shared" si="3"/>
        <v>28</v>
      </c>
      <c r="N32" s="80"/>
      <c r="O32" s="80"/>
      <c r="P32" s="80"/>
      <c r="Q32" s="80"/>
      <c r="R32" s="124">
        <v>28</v>
      </c>
      <c r="S32" s="129">
        <v>1</v>
      </c>
      <c r="T32" s="80"/>
      <c r="U32" s="80"/>
      <c r="V32" s="80">
        <v>26</v>
      </c>
      <c r="W32" s="80">
        <v>1</v>
      </c>
      <c r="X32" s="124"/>
      <c r="Y32" s="131">
        <v>24</v>
      </c>
      <c r="Z32" s="127">
        <v>4</v>
      </c>
      <c r="AA32" s="134"/>
      <c r="AB32" s="56">
        <v>8</v>
      </c>
      <c r="AC32" s="56">
        <v>8</v>
      </c>
      <c r="AD32" s="56">
        <v>3</v>
      </c>
      <c r="AE32" s="56">
        <v>9</v>
      </c>
      <c r="AF32" s="135">
        <v>2</v>
      </c>
      <c r="AG32" s="136">
        <v>42</v>
      </c>
      <c r="AH32" s="55">
        <v>20</v>
      </c>
      <c r="AI32" s="136">
        <v>117</v>
      </c>
      <c r="AJ32" s="116">
        <f t="shared" ref="AJ32:AJ33" si="13">SUM(AQ32:AU32)</f>
        <v>28</v>
      </c>
      <c r="AK32" s="136" t="s">
        <v>76</v>
      </c>
      <c r="AL32" s="54" t="s">
        <v>76</v>
      </c>
      <c r="AM32" s="55" t="s">
        <v>76</v>
      </c>
      <c r="AN32" s="136" t="s">
        <v>74</v>
      </c>
      <c r="AO32" s="54" t="s">
        <v>74</v>
      </c>
      <c r="AP32" s="55" t="s">
        <v>74</v>
      </c>
      <c r="AQ32" s="142"/>
      <c r="AR32" s="62">
        <v>2</v>
      </c>
      <c r="AS32" s="62">
        <v>18</v>
      </c>
      <c r="AT32" s="62">
        <v>8</v>
      </c>
      <c r="AU32" s="64"/>
      <c r="AV32" s="83">
        <f t="shared" si="4"/>
        <v>0</v>
      </c>
      <c r="AW32" s="80"/>
      <c r="AX32" s="80"/>
      <c r="AY32" s="80"/>
      <c r="AZ32" s="80"/>
      <c r="BA32" s="80"/>
      <c r="BB32" s="80"/>
      <c r="BC32" s="80"/>
      <c r="BD32" s="80"/>
      <c r="BE32" s="81"/>
    </row>
    <row r="33" spans="1:57" ht="38" customHeight="1" thickBot="1" x14ac:dyDescent="0.25">
      <c r="A33" s="732"/>
      <c r="B33" s="625"/>
      <c r="C33" s="580"/>
      <c r="D33" s="289" t="s">
        <v>79</v>
      </c>
      <c r="E33" s="601"/>
      <c r="F33" s="583"/>
      <c r="G33" s="148">
        <f t="shared" si="2"/>
        <v>0</v>
      </c>
      <c r="H33" s="155">
        <f t="shared" si="0"/>
        <v>0</v>
      </c>
      <c r="I33" s="156"/>
      <c r="J33" s="156"/>
      <c r="K33" s="156"/>
      <c r="L33" s="157"/>
      <c r="M33" s="85">
        <f t="shared" si="3"/>
        <v>0</v>
      </c>
      <c r="N33" s="86"/>
      <c r="O33" s="86"/>
      <c r="P33" s="86"/>
      <c r="Q33" s="86"/>
      <c r="R33" s="125"/>
      <c r="S33" s="130"/>
      <c r="T33" s="87"/>
      <c r="U33" s="87"/>
      <c r="V33" s="87"/>
      <c r="W33" s="87"/>
      <c r="X33" s="126"/>
      <c r="Y33" s="129"/>
      <c r="Z33" s="124"/>
      <c r="AA33" s="136"/>
      <c r="AB33" s="54"/>
      <c r="AC33" s="54"/>
      <c r="AD33" s="54"/>
      <c r="AE33" s="54"/>
      <c r="AF33" s="55"/>
      <c r="AG33" s="139"/>
      <c r="AH33" s="140"/>
      <c r="AI33" s="137"/>
      <c r="AJ33" s="117">
        <f t="shared" si="13"/>
        <v>0</v>
      </c>
      <c r="AK33" s="137" t="s">
        <v>74</v>
      </c>
      <c r="AL33" s="90" t="s">
        <v>74</v>
      </c>
      <c r="AM33" s="138" t="s">
        <v>74</v>
      </c>
      <c r="AN33" s="137" t="s">
        <v>74</v>
      </c>
      <c r="AO33" s="90" t="s">
        <v>76</v>
      </c>
      <c r="AP33" s="138" t="s">
        <v>76</v>
      </c>
      <c r="AQ33" s="89"/>
      <c r="AR33" s="90"/>
      <c r="AS33" s="90"/>
      <c r="AT33" s="90"/>
      <c r="AU33" s="91"/>
      <c r="AV33" s="92">
        <f t="shared" si="4"/>
        <v>0</v>
      </c>
      <c r="AW33" s="87"/>
      <c r="AX33" s="87"/>
      <c r="AY33" s="87"/>
      <c r="AZ33" s="87"/>
      <c r="BA33" s="87"/>
      <c r="BB33" s="87"/>
      <c r="BC33" s="87"/>
      <c r="BD33" s="87"/>
      <c r="BE33" s="88"/>
    </row>
    <row r="34" spans="1:57" ht="38" customHeight="1" x14ac:dyDescent="0.2">
      <c r="A34" s="732"/>
      <c r="B34" s="623" t="s">
        <v>87</v>
      </c>
      <c r="C34" s="574">
        <v>36205651</v>
      </c>
      <c r="D34" s="286" t="s">
        <v>73</v>
      </c>
      <c r="E34" s="602">
        <v>60</v>
      </c>
      <c r="F34" s="584">
        <f>E34-SUM(M34:M38)</f>
        <v>7</v>
      </c>
      <c r="G34" s="146">
        <f t="shared" si="2"/>
        <v>0</v>
      </c>
      <c r="H34" s="151">
        <f t="shared" si="0"/>
        <v>0</v>
      </c>
      <c r="I34" s="152"/>
      <c r="J34" s="152"/>
      <c r="K34" s="152"/>
      <c r="L34" s="66"/>
      <c r="M34" s="149">
        <f t="shared" si="3"/>
        <v>0</v>
      </c>
      <c r="N34" s="121"/>
      <c r="O34" s="121"/>
      <c r="P34" s="121"/>
      <c r="Q34" s="121"/>
      <c r="R34" s="122"/>
      <c r="S34" s="128"/>
      <c r="T34" s="121"/>
      <c r="U34" s="121"/>
      <c r="V34" s="77"/>
      <c r="W34" s="121"/>
      <c r="X34" s="122"/>
      <c r="Y34" s="128"/>
      <c r="Z34" s="122"/>
      <c r="AA34" s="70"/>
      <c r="AB34" s="77"/>
      <c r="AC34" s="77"/>
      <c r="AD34" s="77"/>
      <c r="AE34" s="77"/>
      <c r="AF34" s="71"/>
      <c r="AG34" s="70"/>
      <c r="AH34" s="71"/>
      <c r="AI34" s="70"/>
      <c r="AJ34" s="115">
        <f t="shared" ref="AJ34:AJ35" si="14">SUM(AN34:AP34)</f>
        <v>0</v>
      </c>
      <c r="AK34" s="70" t="s">
        <v>74</v>
      </c>
      <c r="AL34" s="77" t="s">
        <v>74</v>
      </c>
      <c r="AM34" s="71" t="s">
        <v>74</v>
      </c>
      <c r="AN34" s="70"/>
      <c r="AO34" s="77"/>
      <c r="AP34" s="71"/>
      <c r="AQ34" s="67" t="s">
        <v>74</v>
      </c>
      <c r="AR34" s="68" t="s">
        <v>74</v>
      </c>
      <c r="AS34" s="68" t="s">
        <v>74</v>
      </c>
      <c r="AT34" s="68" t="s">
        <v>74</v>
      </c>
      <c r="AU34" s="69" t="s">
        <v>74</v>
      </c>
      <c r="AV34" s="103">
        <f t="shared" si="4"/>
        <v>0</v>
      </c>
      <c r="AW34" s="93"/>
      <c r="AX34" s="93"/>
      <c r="AY34" s="93"/>
      <c r="AZ34" s="93"/>
      <c r="BA34" s="93"/>
      <c r="BB34" s="93"/>
      <c r="BC34" s="93"/>
      <c r="BD34" s="93"/>
      <c r="BE34" s="78"/>
    </row>
    <row r="35" spans="1:57" ht="38" customHeight="1" x14ac:dyDescent="0.2">
      <c r="A35" s="732"/>
      <c r="B35" s="624"/>
      <c r="C35" s="575"/>
      <c r="D35" s="287" t="s">
        <v>75</v>
      </c>
      <c r="E35" s="600"/>
      <c r="F35" s="582"/>
      <c r="G35" s="147">
        <f t="shared" si="2"/>
        <v>0</v>
      </c>
      <c r="H35" s="153">
        <f t="shared" si="0"/>
        <v>0</v>
      </c>
      <c r="I35" s="150"/>
      <c r="J35" s="150"/>
      <c r="K35" s="150"/>
      <c r="L35" s="154"/>
      <c r="M35" s="79">
        <f t="shared" si="3"/>
        <v>0</v>
      </c>
      <c r="N35" s="80"/>
      <c r="O35" s="80"/>
      <c r="P35" s="80"/>
      <c r="Q35" s="80"/>
      <c r="R35" s="124"/>
      <c r="S35" s="129"/>
      <c r="T35" s="54"/>
      <c r="U35" s="54"/>
      <c r="V35" s="80"/>
      <c r="W35" s="80"/>
      <c r="X35" s="124"/>
      <c r="Y35" s="131"/>
      <c r="Z35" s="127"/>
      <c r="AA35" s="134"/>
      <c r="AB35" s="56"/>
      <c r="AC35" s="56"/>
      <c r="AD35" s="56"/>
      <c r="AE35" s="56"/>
      <c r="AF35" s="135"/>
      <c r="AG35" s="136"/>
      <c r="AH35" s="55"/>
      <c r="AI35" s="136"/>
      <c r="AJ35" s="116">
        <f t="shared" si="14"/>
        <v>0</v>
      </c>
      <c r="AK35" s="136" t="s">
        <v>76</v>
      </c>
      <c r="AL35" s="54" t="s">
        <v>76</v>
      </c>
      <c r="AM35" s="55" t="s">
        <v>76</v>
      </c>
      <c r="AN35" s="136"/>
      <c r="AO35" s="54"/>
      <c r="AP35" s="55"/>
      <c r="AQ35" s="82" t="s">
        <v>74</v>
      </c>
      <c r="AR35" s="54" t="s">
        <v>74</v>
      </c>
      <c r="AS35" s="54" t="s">
        <v>74</v>
      </c>
      <c r="AT35" s="54" t="s">
        <v>74</v>
      </c>
      <c r="AU35" s="58" t="s">
        <v>74</v>
      </c>
      <c r="AV35" s="83">
        <f t="shared" si="4"/>
        <v>0</v>
      </c>
      <c r="AW35" s="80"/>
      <c r="AX35" s="80"/>
      <c r="AY35" s="80"/>
      <c r="AZ35" s="80"/>
      <c r="BA35" s="80"/>
      <c r="BB35" s="80"/>
      <c r="BC35" s="80"/>
      <c r="BD35" s="80"/>
      <c r="BE35" s="81"/>
    </row>
    <row r="36" spans="1:57" ht="38" customHeight="1" x14ac:dyDescent="0.2">
      <c r="A36" s="732"/>
      <c r="B36" s="624"/>
      <c r="C36" s="575"/>
      <c r="D36" s="287" t="s">
        <v>77</v>
      </c>
      <c r="E36" s="600"/>
      <c r="F36" s="582"/>
      <c r="G36" s="147">
        <f t="shared" si="2"/>
        <v>0</v>
      </c>
      <c r="H36" s="153">
        <f t="shared" si="0"/>
        <v>0</v>
      </c>
      <c r="I36" s="150"/>
      <c r="J36" s="150"/>
      <c r="K36" s="150"/>
      <c r="L36" s="154"/>
      <c r="M36" s="79">
        <f t="shared" si="3"/>
        <v>0</v>
      </c>
      <c r="N36" s="80"/>
      <c r="O36" s="80"/>
      <c r="P36" s="80"/>
      <c r="Q36" s="84"/>
      <c r="R36" s="124"/>
      <c r="S36" s="129"/>
      <c r="T36" s="80"/>
      <c r="U36" s="80"/>
      <c r="V36" s="80"/>
      <c r="W36" s="80"/>
      <c r="X36" s="124"/>
      <c r="Y36" s="131"/>
      <c r="Z36" s="127"/>
      <c r="AA36" s="134"/>
      <c r="AB36" s="56"/>
      <c r="AC36" s="56"/>
      <c r="AD36" s="56"/>
      <c r="AE36" s="56"/>
      <c r="AF36" s="135"/>
      <c r="AG36" s="136"/>
      <c r="AH36" s="55"/>
      <c r="AI36" s="136"/>
      <c r="AJ36" s="116">
        <f>SUM(AK36:AM36)</f>
        <v>0</v>
      </c>
      <c r="AK36" s="136"/>
      <c r="AL36" s="54"/>
      <c r="AM36" s="55"/>
      <c r="AN36" s="136" t="s">
        <v>74</v>
      </c>
      <c r="AO36" s="54" t="s">
        <v>74</v>
      </c>
      <c r="AP36" s="55" t="s">
        <v>74</v>
      </c>
      <c r="AQ36" s="82" t="s">
        <v>74</v>
      </c>
      <c r="AR36" s="54" t="s">
        <v>74</v>
      </c>
      <c r="AS36" s="54" t="s">
        <v>74</v>
      </c>
      <c r="AT36" s="54" t="s">
        <v>74</v>
      </c>
      <c r="AU36" s="58" t="s">
        <v>74</v>
      </c>
      <c r="AV36" s="83">
        <f t="shared" si="4"/>
        <v>0</v>
      </c>
      <c r="AW36" s="80"/>
      <c r="AX36" s="80"/>
      <c r="AY36" s="80"/>
      <c r="AZ36" s="80"/>
      <c r="BA36" s="80"/>
      <c r="BB36" s="80"/>
      <c r="BC36" s="80"/>
      <c r="BD36" s="80"/>
      <c r="BE36" s="81"/>
    </row>
    <row r="37" spans="1:57" ht="38" customHeight="1" x14ac:dyDescent="0.2">
      <c r="A37" s="732"/>
      <c r="B37" s="624"/>
      <c r="C37" s="575"/>
      <c r="D37" s="287" t="s">
        <v>78</v>
      </c>
      <c r="E37" s="600"/>
      <c r="F37" s="582"/>
      <c r="G37" s="147">
        <f t="shared" si="2"/>
        <v>54</v>
      </c>
      <c r="H37" s="153">
        <f t="shared" si="0"/>
        <v>3</v>
      </c>
      <c r="I37" s="150">
        <v>3</v>
      </c>
      <c r="J37" s="150"/>
      <c r="K37" s="150"/>
      <c r="L37" s="154"/>
      <c r="M37" s="79">
        <f t="shared" si="3"/>
        <v>53</v>
      </c>
      <c r="N37" s="80"/>
      <c r="O37" s="80"/>
      <c r="P37" s="80"/>
      <c r="Q37" s="80"/>
      <c r="R37" s="124">
        <v>53</v>
      </c>
      <c r="S37" s="129"/>
      <c r="T37" s="80"/>
      <c r="U37" s="80"/>
      <c r="V37" s="80">
        <v>12</v>
      </c>
      <c r="W37" s="80">
        <v>41</v>
      </c>
      <c r="X37" s="124"/>
      <c r="Y37" s="131">
        <v>47</v>
      </c>
      <c r="Z37" s="127">
        <v>6</v>
      </c>
      <c r="AA37" s="134"/>
      <c r="AB37" s="56">
        <v>12</v>
      </c>
      <c r="AC37" s="56">
        <v>11</v>
      </c>
      <c r="AD37" s="56"/>
      <c r="AE37" s="56">
        <v>11</v>
      </c>
      <c r="AF37" s="135">
        <v>1</v>
      </c>
      <c r="AG37" s="136">
        <v>45</v>
      </c>
      <c r="AH37" s="55">
        <v>17</v>
      </c>
      <c r="AI37" s="136">
        <v>132</v>
      </c>
      <c r="AJ37" s="116">
        <f t="shared" ref="AJ37:AJ38" si="15">SUM(AQ37:AU37)</f>
        <v>53</v>
      </c>
      <c r="AK37" s="136" t="s">
        <v>76</v>
      </c>
      <c r="AL37" s="54" t="s">
        <v>76</v>
      </c>
      <c r="AM37" s="55" t="s">
        <v>76</v>
      </c>
      <c r="AN37" s="136" t="s">
        <v>74</v>
      </c>
      <c r="AO37" s="54" t="s">
        <v>74</v>
      </c>
      <c r="AP37" s="55" t="s">
        <v>74</v>
      </c>
      <c r="AQ37" s="142">
        <v>7</v>
      </c>
      <c r="AR37" s="62">
        <v>15</v>
      </c>
      <c r="AS37" s="62">
        <v>23</v>
      </c>
      <c r="AT37" s="62">
        <v>6</v>
      </c>
      <c r="AU37" s="64">
        <v>2</v>
      </c>
      <c r="AV37" s="83">
        <f t="shared" si="4"/>
        <v>1</v>
      </c>
      <c r="AW37" s="80"/>
      <c r="AX37" s="80"/>
      <c r="AY37" s="80"/>
      <c r="AZ37" s="80"/>
      <c r="BA37" s="80"/>
      <c r="BB37" s="80"/>
      <c r="BC37" s="80"/>
      <c r="BD37" s="80">
        <v>1</v>
      </c>
      <c r="BE37" s="81"/>
    </row>
    <row r="38" spans="1:57" ht="38" customHeight="1" thickBot="1" x14ac:dyDescent="0.25">
      <c r="A38" s="732"/>
      <c r="B38" s="625"/>
      <c r="C38" s="580"/>
      <c r="D38" s="289" t="s">
        <v>79</v>
      </c>
      <c r="E38" s="601"/>
      <c r="F38" s="583"/>
      <c r="G38" s="148">
        <f t="shared" si="2"/>
        <v>0</v>
      </c>
      <c r="H38" s="155">
        <f t="shared" si="0"/>
        <v>0</v>
      </c>
      <c r="I38" s="156"/>
      <c r="J38" s="156"/>
      <c r="K38" s="156"/>
      <c r="L38" s="157"/>
      <c r="M38" s="85">
        <f t="shared" si="3"/>
        <v>0</v>
      </c>
      <c r="N38" s="86"/>
      <c r="O38" s="86"/>
      <c r="P38" s="86"/>
      <c r="Q38" s="86"/>
      <c r="R38" s="125"/>
      <c r="S38" s="130"/>
      <c r="T38" s="87"/>
      <c r="U38" s="87"/>
      <c r="V38" s="87"/>
      <c r="W38" s="87"/>
      <c r="X38" s="126"/>
      <c r="Y38" s="129"/>
      <c r="Z38" s="124"/>
      <c r="AA38" s="136"/>
      <c r="AB38" s="54"/>
      <c r="AC38" s="54"/>
      <c r="AD38" s="54"/>
      <c r="AE38" s="54"/>
      <c r="AF38" s="55"/>
      <c r="AG38" s="139"/>
      <c r="AH38" s="140"/>
      <c r="AI38" s="137"/>
      <c r="AJ38" s="117">
        <f t="shared" si="15"/>
        <v>0</v>
      </c>
      <c r="AK38" s="137" t="s">
        <v>74</v>
      </c>
      <c r="AL38" s="90" t="s">
        <v>74</v>
      </c>
      <c r="AM38" s="138" t="s">
        <v>74</v>
      </c>
      <c r="AN38" s="137" t="s">
        <v>74</v>
      </c>
      <c r="AO38" s="90" t="s">
        <v>76</v>
      </c>
      <c r="AP38" s="138" t="s">
        <v>76</v>
      </c>
      <c r="AQ38" s="89"/>
      <c r="AR38" s="90"/>
      <c r="AS38" s="90"/>
      <c r="AT38" s="90"/>
      <c r="AU38" s="91"/>
      <c r="AV38" s="92">
        <f t="shared" si="4"/>
        <v>0</v>
      </c>
      <c r="AW38" s="87"/>
      <c r="AX38" s="87"/>
      <c r="AY38" s="87"/>
      <c r="AZ38" s="87"/>
      <c r="BA38" s="87"/>
      <c r="BB38" s="87"/>
      <c r="BC38" s="87"/>
      <c r="BD38" s="87"/>
      <c r="BE38" s="88"/>
    </row>
    <row r="39" spans="1:57" ht="38" customHeight="1" x14ac:dyDescent="0.2">
      <c r="A39" s="732"/>
      <c r="B39" s="623" t="s">
        <v>88</v>
      </c>
      <c r="C39" s="574" t="s">
        <v>89</v>
      </c>
      <c r="D39" s="286" t="s">
        <v>73</v>
      </c>
      <c r="E39" s="602">
        <v>20</v>
      </c>
      <c r="F39" s="584">
        <f>E39-SUM(M39:M43)</f>
        <v>1</v>
      </c>
      <c r="G39" s="146">
        <f t="shared" si="2"/>
        <v>1</v>
      </c>
      <c r="H39" s="151">
        <f t="shared" si="0"/>
        <v>0</v>
      </c>
      <c r="I39" s="152"/>
      <c r="J39" s="152"/>
      <c r="K39" s="152"/>
      <c r="L39" s="66"/>
      <c r="M39" s="149">
        <f t="shared" si="3"/>
        <v>1</v>
      </c>
      <c r="N39" s="121"/>
      <c r="O39" s="121"/>
      <c r="P39" s="121"/>
      <c r="Q39" s="121"/>
      <c r="R39" s="122">
        <v>1</v>
      </c>
      <c r="S39" s="128"/>
      <c r="T39" s="121"/>
      <c r="U39" s="121"/>
      <c r="V39" s="77">
        <v>1</v>
      </c>
      <c r="W39" s="121"/>
      <c r="X39" s="122"/>
      <c r="Y39" s="128">
        <v>1</v>
      </c>
      <c r="Z39" s="122"/>
      <c r="AA39" s="70"/>
      <c r="AB39" s="77">
        <v>1</v>
      </c>
      <c r="AC39" s="77">
        <v>1</v>
      </c>
      <c r="AD39" s="77"/>
      <c r="AE39" s="77">
        <v>1</v>
      </c>
      <c r="AF39" s="71">
        <v>1</v>
      </c>
      <c r="AG39" s="70">
        <v>42</v>
      </c>
      <c r="AH39" s="71">
        <v>22</v>
      </c>
      <c r="AI39" s="70">
        <v>16</v>
      </c>
      <c r="AJ39" s="115">
        <f t="shared" ref="AJ39:AJ40" si="16">SUM(AN39:AP39)</f>
        <v>1</v>
      </c>
      <c r="AK39" s="70" t="s">
        <v>74</v>
      </c>
      <c r="AL39" s="77" t="s">
        <v>74</v>
      </c>
      <c r="AM39" s="71" t="s">
        <v>74</v>
      </c>
      <c r="AN39" s="70"/>
      <c r="AO39" s="77">
        <v>1</v>
      </c>
      <c r="AP39" s="71"/>
      <c r="AQ39" s="67" t="s">
        <v>74</v>
      </c>
      <c r="AR39" s="68" t="s">
        <v>74</v>
      </c>
      <c r="AS39" s="68" t="s">
        <v>74</v>
      </c>
      <c r="AT39" s="68" t="s">
        <v>74</v>
      </c>
      <c r="AU39" s="69" t="s">
        <v>74</v>
      </c>
      <c r="AV39" s="103">
        <f t="shared" si="4"/>
        <v>0</v>
      </c>
      <c r="AW39" s="93"/>
      <c r="AX39" s="93"/>
      <c r="AY39" s="93"/>
      <c r="AZ39" s="93"/>
      <c r="BA39" s="93"/>
      <c r="BB39" s="93"/>
      <c r="BC39" s="93"/>
      <c r="BD39" s="93"/>
      <c r="BE39" s="78"/>
    </row>
    <row r="40" spans="1:57" ht="38" customHeight="1" x14ac:dyDescent="0.2">
      <c r="A40" s="732"/>
      <c r="B40" s="624"/>
      <c r="C40" s="575"/>
      <c r="D40" s="287" t="s">
        <v>75</v>
      </c>
      <c r="E40" s="600"/>
      <c r="F40" s="582"/>
      <c r="G40" s="147">
        <f t="shared" si="2"/>
        <v>0</v>
      </c>
      <c r="H40" s="153">
        <f t="shared" si="0"/>
        <v>0</v>
      </c>
      <c r="I40" s="150"/>
      <c r="J40" s="150"/>
      <c r="K40" s="150"/>
      <c r="L40" s="154"/>
      <c r="M40" s="79">
        <f t="shared" si="3"/>
        <v>0</v>
      </c>
      <c r="N40" s="80"/>
      <c r="O40" s="80"/>
      <c r="P40" s="80"/>
      <c r="Q40" s="80"/>
      <c r="R40" s="124"/>
      <c r="S40" s="129"/>
      <c r="T40" s="54"/>
      <c r="U40" s="54"/>
      <c r="V40" s="80"/>
      <c r="W40" s="80"/>
      <c r="X40" s="124"/>
      <c r="Y40" s="131"/>
      <c r="Z40" s="127"/>
      <c r="AA40" s="134"/>
      <c r="AB40" s="56"/>
      <c r="AC40" s="56"/>
      <c r="AD40" s="56"/>
      <c r="AE40" s="56"/>
      <c r="AF40" s="135"/>
      <c r="AG40" s="136"/>
      <c r="AH40" s="55"/>
      <c r="AI40" s="136"/>
      <c r="AJ40" s="116">
        <f t="shared" si="16"/>
        <v>0</v>
      </c>
      <c r="AK40" s="136" t="s">
        <v>76</v>
      </c>
      <c r="AL40" s="54" t="s">
        <v>76</v>
      </c>
      <c r="AM40" s="55" t="s">
        <v>76</v>
      </c>
      <c r="AN40" s="136"/>
      <c r="AO40" s="54"/>
      <c r="AP40" s="55"/>
      <c r="AQ40" s="82" t="s">
        <v>74</v>
      </c>
      <c r="AR40" s="54" t="s">
        <v>74</v>
      </c>
      <c r="AS40" s="54" t="s">
        <v>74</v>
      </c>
      <c r="AT40" s="54" t="s">
        <v>74</v>
      </c>
      <c r="AU40" s="58" t="s">
        <v>74</v>
      </c>
      <c r="AV40" s="83">
        <f t="shared" si="4"/>
        <v>0</v>
      </c>
      <c r="AW40" s="80"/>
      <c r="AX40" s="80"/>
      <c r="AY40" s="80"/>
      <c r="AZ40" s="80"/>
      <c r="BA40" s="80"/>
      <c r="BB40" s="80"/>
      <c r="BC40" s="80"/>
      <c r="BD40" s="80"/>
      <c r="BE40" s="81"/>
    </row>
    <row r="41" spans="1:57" ht="38" customHeight="1" x14ac:dyDescent="0.2">
      <c r="A41" s="732"/>
      <c r="B41" s="624"/>
      <c r="C41" s="575"/>
      <c r="D41" s="287" t="s">
        <v>77</v>
      </c>
      <c r="E41" s="600"/>
      <c r="F41" s="582"/>
      <c r="G41" s="147">
        <f t="shared" si="2"/>
        <v>0</v>
      </c>
      <c r="H41" s="153">
        <f t="shared" si="0"/>
        <v>0</v>
      </c>
      <c r="I41" s="150"/>
      <c r="J41" s="150"/>
      <c r="K41" s="150"/>
      <c r="L41" s="154"/>
      <c r="M41" s="79">
        <f t="shared" si="3"/>
        <v>0</v>
      </c>
      <c r="N41" s="80"/>
      <c r="O41" s="80"/>
      <c r="P41" s="80"/>
      <c r="Q41" s="84"/>
      <c r="R41" s="124"/>
      <c r="S41" s="129"/>
      <c r="T41" s="80"/>
      <c r="U41" s="80"/>
      <c r="V41" s="80"/>
      <c r="W41" s="80"/>
      <c r="X41" s="124"/>
      <c r="Y41" s="131"/>
      <c r="Z41" s="127"/>
      <c r="AA41" s="134"/>
      <c r="AB41" s="56"/>
      <c r="AC41" s="56"/>
      <c r="AD41" s="56"/>
      <c r="AE41" s="56"/>
      <c r="AF41" s="135"/>
      <c r="AG41" s="136"/>
      <c r="AH41" s="55"/>
      <c r="AI41" s="136"/>
      <c r="AJ41" s="116">
        <f>SUM(AK41:AM41)</f>
        <v>0</v>
      </c>
      <c r="AK41" s="136"/>
      <c r="AL41" s="54"/>
      <c r="AM41" s="55"/>
      <c r="AN41" s="136" t="s">
        <v>74</v>
      </c>
      <c r="AO41" s="54" t="s">
        <v>74</v>
      </c>
      <c r="AP41" s="55" t="s">
        <v>74</v>
      </c>
      <c r="AQ41" s="82" t="s">
        <v>74</v>
      </c>
      <c r="AR41" s="54" t="s">
        <v>74</v>
      </c>
      <c r="AS41" s="54" t="s">
        <v>74</v>
      </c>
      <c r="AT41" s="54" t="s">
        <v>74</v>
      </c>
      <c r="AU41" s="58" t="s">
        <v>74</v>
      </c>
      <c r="AV41" s="83">
        <f t="shared" si="4"/>
        <v>0</v>
      </c>
      <c r="AW41" s="80"/>
      <c r="AX41" s="80"/>
      <c r="AY41" s="80"/>
      <c r="AZ41" s="80"/>
      <c r="BA41" s="80"/>
      <c r="BB41" s="80"/>
      <c r="BC41" s="80"/>
      <c r="BD41" s="80"/>
      <c r="BE41" s="81"/>
    </row>
    <row r="42" spans="1:57" ht="38" customHeight="1" x14ac:dyDescent="0.2">
      <c r="A42" s="732"/>
      <c r="B42" s="624"/>
      <c r="C42" s="575"/>
      <c r="D42" s="287" t="s">
        <v>78</v>
      </c>
      <c r="E42" s="600"/>
      <c r="F42" s="582"/>
      <c r="G42" s="147">
        <f t="shared" si="2"/>
        <v>18</v>
      </c>
      <c r="H42" s="153">
        <f t="shared" si="0"/>
        <v>0</v>
      </c>
      <c r="I42" s="150"/>
      <c r="J42" s="150"/>
      <c r="K42" s="150"/>
      <c r="L42" s="154"/>
      <c r="M42" s="79">
        <f t="shared" si="3"/>
        <v>18</v>
      </c>
      <c r="N42" s="80"/>
      <c r="O42" s="80"/>
      <c r="P42" s="80"/>
      <c r="Q42" s="80"/>
      <c r="R42" s="124">
        <v>18</v>
      </c>
      <c r="S42" s="129">
        <v>15</v>
      </c>
      <c r="T42" s="80"/>
      <c r="U42" s="80"/>
      <c r="V42" s="80">
        <v>1</v>
      </c>
      <c r="W42" s="80">
        <v>2</v>
      </c>
      <c r="X42" s="124"/>
      <c r="Y42" s="131">
        <v>17</v>
      </c>
      <c r="Z42" s="127">
        <v>1</v>
      </c>
      <c r="AA42" s="134"/>
      <c r="AB42" s="56">
        <v>2</v>
      </c>
      <c r="AC42" s="56">
        <v>1</v>
      </c>
      <c r="AD42" s="56"/>
      <c r="AE42" s="56">
        <v>3</v>
      </c>
      <c r="AF42" s="135"/>
      <c r="AG42" s="136">
        <v>41</v>
      </c>
      <c r="AH42" s="55">
        <v>20</v>
      </c>
      <c r="AI42" s="136">
        <v>115</v>
      </c>
      <c r="AJ42" s="116">
        <f t="shared" ref="AJ42:AJ43" si="17">SUM(AQ42:AU42)</f>
        <v>18</v>
      </c>
      <c r="AK42" s="136" t="s">
        <v>76</v>
      </c>
      <c r="AL42" s="54" t="s">
        <v>76</v>
      </c>
      <c r="AM42" s="55" t="s">
        <v>76</v>
      </c>
      <c r="AN42" s="136" t="s">
        <v>74</v>
      </c>
      <c r="AO42" s="54" t="s">
        <v>74</v>
      </c>
      <c r="AP42" s="55" t="s">
        <v>74</v>
      </c>
      <c r="AQ42" s="142"/>
      <c r="AR42" s="62"/>
      <c r="AS42" s="62">
        <v>8</v>
      </c>
      <c r="AT42" s="62">
        <v>10</v>
      </c>
      <c r="AU42" s="64"/>
      <c r="AV42" s="83">
        <f t="shared" si="4"/>
        <v>0</v>
      </c>
      <c r="AW42" s="80"/>
      <c r="AX42" s="80"/>
      <c r="AY42" s="80"/>
      <c r="AZ42" s="80"/>
      <c r="BA42" s="80"/>
      <c r="BB42" s="80"/>
      <c r="BC42" s="80"/>
      <c r="BD42" s="80"/>
      <c r="BE42" s="81"/>
    </row>
    <row r="43" spans="1:57" ht="38" customHeight="1" thickBot="1" x14ac:dyDescent="0.25">
      <c r="A43" s="732"/>
      <c r="B43" s="625"/>
      <c r="C43" s="580"/>
      <c r="D43" s="289" t="s">
        <v>79</v>
      </c>
      <c r="E43" s="601"/>
      <c r="F43" s="583"/>
      <c r="G43" s="148">
        <f t="shared" si="2"/>
        <v>0</v>
      </c>
      <c r="H43" s="155">
        <f t="shared" si="0"/>
        <v>0</v>
      </c>
      <c r="I43" s="156"/>
      <c r="J43" s="156"/>
      <c r="K43" s="156"/>
      <c r="L43" s="157"/>
      <c r="M43" s="85">
        <f t="shared" si="3"/>
        <v>0</v>
      </c>
      <c r="N43" s="86"/>
      <c r="O43" s="86"/>
      <c r="P43" s="86"/>
      <c r="Q43" s="86"/>
      <c r="R43" s="125"/>
      <c r="S43" s="130"/>
      <c r="T43" s="87"/>
      <c r="U43" s="87"/>
      <c r="V43" s="87"/>
      <c r="W43" s="87"/>
      <c r="X43" s="126"/>
      <c r="Y43" s="129"/>
      <c r="Z43" s="124"/>
      <c r="AA43" s="136"/>
      <c r="AB43" s="54"/>
      <c r="AC43" s="54"/>
      <c r="AD43" s="54"/>
      <c r="AE43" s="54"/>
      <c r="AF43" s="55"/>
      <c r="AG43" s="139"/>
      <c r="AH43" s="140"/>
      <c r="AI43" s="137"/>
      <c r="AJ43" s="117">
        <f t="shared" si="17"/>
        <v>0</v>
      </c>
      <c r="AK43" s="137" t="s">
        <v>74</v>
      </c>
      <c r="AL43" s="90" t="s">
        <v>74</v>
      </c>
      <c r="AM43" s="138" t="s">
        <v>74</v>
      </c>
      <c r="AN43" s="137" t="s">
        <v>74</v>
      </c>
      <c r="AO43" s="90" t="s">
        <v>76</v>
      </c>
      <c r="AP43" s="138" t="s">
        <v>76</v>
      </c>
      <c r="AQ43" s="89"/>
      <c r="AR43" s="90"/>
      <c r="AS43" s="90"/>
      <c r="AT43" s="90"/>
      <c r="AU43" s="91"/>
      <c r="AV43" s="92">
        <f t="shared" si="4"/>
        <v>0</v>
      </c>
      <c r="AW43" s="87"/>
      <c r="AX43" s="87"/>
      <c r="AY43" s="87"/>
      <c r="AZ43" s="87"/>
      <c r="BA43" s="87"/>
      <c r="BB43" s="87"/>
      <c r="BC43" s="87"/>
      <c r="BD43" s="87"/>
      <c r="BE43" s="88"/>
    </row>
    <row r="44" spans="1:57" ht="38" customHeight="1" x14ac:dyDescent="0.2">
      <c r="A44" s="732"/>
      <c r="B44" s="623" t="s">
        <v>90</v>
      </c>
      <c r="C44" s="574" t="s">
        <v>91</v>
      </c>
      <c r="D44" s="286" t="s">
        <v>73</v>
      </c>
      <c r="E44" s="602">
        <v>40</v>
      </c>
      <c r="F44" s="584">
        <f>E44-SUM(M44:M48)</f>
        <v>7</v>
      </c>
      <c r="G44" s="146">
        <f t="shared" si="2"/>
        <v>0</v>
      </c>
      <c r="H44" s="151">
        <f t="shared" si="0"/>
        <v>0</v>
      </c>
      <c r="I44" s="152"/>
      <c r="J44" s="152"/>
      <c r="K44" s="152"/>
      <c r="L44" s="66"/>
      <c r="M44" s="149">
        <f t="shared" si="3"/>
        <v>0</v>
      </c>
      <c r="N44" s="121"/>
      <c r="O44" s="121"/>
      <c r="P44" s="121"/>
      <c r="Q44" s="121"/>
      <c r="R44" s="122"/>
      <c r="S44" s="128"/>
      <c r="T44" s="121"/>
      <c r="U44" s="121"/>
      <c r="V44" s="77"/>
      <c r="W44" s="121"/>
      <c r="X44" s="122"/>
      <c r="Y44" s="128"/>
      <c r="Z44" s="122"/>
      <c r="AA44" s="70"/>
      <c r="AB44" s="77"/>
      <c r="AC44" s="77"/>
      <c r="AD44" s="77"/>
      <c r="AE44" s="77"/>
      <c r="AF44" s="71"/>
      <c r="AG44" s="70"/>
      <c r="AH44" s="71"/>
      <c r="AI44" s="70"/>
      <c r="AJ44" s="115">
        <f t="shared" ref="AJ44:AJ45" si="18">SUM(AN44:AP44)</f>
        <v>0</v>
      </c>
      <c r="AK44" s="70" t="s">
        <v>74</v>
      </c>
      <c r="AL44" s="77" t="s">
        <v>74</v>
      </c>
      <c r="AM44" s="71" t="s">
        <v>74</v>
      </c>
      <c r="AN44" s="70"/>
      <c r="AO44" s="77"/>
      <c r="AP44" s="71"/>
      <c r="AQ44" s="67" t="s">
        <v>74</v>
      </c>
      <c r="AR44" s="68" t="s">
        <v>74</v>
      </c>
      <c r="AS44" s="68" t="s">
        <v>74</v>
      </c>
      <c r="AT44" s="68" t="s">
        <v>74</v>
      </c>
      <c r="AU44" s="69" t="s">
        <v>74</v>
      </c>
      <c r="AV44" s="103">
        <f t="shared" si="4"/>
        <v>0</v>
      </c>
      <c r="AW44" s="93"/>
      <c r="AX44" s="93"/>
      <c r="AY44" s="93"/>
      <c r="AZ44" s="93"/>
      <c r="BA44" s="93"/>
      <c r="BB44" s="93"/>
      <c r="BC44" s="93"/>
      <c r="BD44" s="93"/>
      <c r="BE44" s="78"/>
    </row>
    <row r="45" spans="1:57" ht="38" customHeight="1" x14ac:dyDescent="0.2">
      <c r="A45" s="732"/>
      <c r="B45" s="624"/>
      <c r="C45" s="575"/>
      <c r="D45" s="287" t="s">
        <v>75</v>
      </c>
      <c r="E45" s="600"/>
      <c r="F45" s="582"/>
      <c r="G45" s="147">
        <f t="shared" si="2"/>
        <v>0</v>
      </c>
      <c r="H45" s="153">
        <f t="shared" si="0"/>
        <v>0</v>
      </c>
      <c r="I45" s="150"/>
      <c r="J45" s="150"/>
      <c r="K45" s="150"/>
      <c r="L45" s="154"/>
      <c r="M45" s="79">
        <f t="shared" si="3"/>
        <v>0</v>
      </c>
      <c r="N45" s="80"/>
      <c r="O45" s="80"/>
      <c r="P45" s="80"/>
      <c r="Q45" s="80"/>
      <c r="R45" s="124"/>
      <c r="S45" s="129"/>
      <c r="T45" s="54"/>
      <c r="U45" s="54"/>
      <c r="V45" s="80"/>
      <c r="W45" s="80"/>
      <c r="X45" s="124"/>
      <c r="Y45" s="131"/>
      <c r="Z45" s="127"/>
      <c r="AA45" s="134"/>
      <c r="AB45" s="56"/>
      <c r="AC45" s="56"/>
      <c r="AD45" s="56"/>
      <c r="AE45" s="56"/>
      <c r="AF45" s="135"/>
      <c r="AG45" s="136"/>
      <c r="AH45" s="55"/>
      <c r="AI45" s="136"/>
      <c r="AJ45" s="116">
        <f t="shared" si="18"/>
        <v>0</v>
      </c>
      <c r="AK45" s="136" t="s">
        <v>76</v>
      </c>
      <c r="AL45" s="54" t="s">
        <v>76</v>
      </c>
      <c r="AM45" s="55" t="s">
        <v>76</v>
      </c>
      <c r="AN45" s="136"/>
      <c r="AO45" s="54"/>
      <c r="AP45" s="55"/>
      <c r="AQ45" s="82" t="s">
        <v>74</v>
      </c>
      <c r="AR45" s="54" t="s">
        <v>74</v>
      </c>
      <c r="AS45" s="54" t="s">
        <v>74</v>
      </c>
      <c r="AT45" s="54" t="s">
        <v>74</v>
      </c>
      <c r="AU45" s="58" t="s">
        <v>74</v>
      </c>
      <c r="AV45" s="83">
        <f t="shared" si="4"/>
        <v>0</v>
      </c>
      <c r="AW45" s="80"/>
      <c r="AX45" s="80"/>
      <c r="AY45" s="80"/>
      <c r="AZ45" s="80"/>
      <c r="BA45" s="80"/>
      <c r="BB45" s="80"/>
      <c r="BC45" s="80"/>
      <c r="BD45" s="80"/>
      <c r="BE45" s="81"/>
    </row>
    <row r="46" spans="1:57" ht="38" customHeight="1" x14ac:dyDescent="0.2">
      <c r="A46" s="732"/>
      <c r="B46" s="624"/>
      <c r="C46" s="575"/>
      <c r="D46" s="287" t="s">
        <v>77</v>
      </c>
      <c r="E46" s="600"/>
      <c r="F46" s="582"/>
      <c r="G46" s="147">
        <f t="shared" si="2"/>
        <v>0</v>
      </c>
      <c r="H46" s="153">
        <f t="shared" si="0"/>
        <v>0</v>
      </c>
      <c r="I46" s="150"/>
      <c r="J46" s="150"/>
      <c r="K46" s="150"/>
      <c r="L46" s="154"/>
      <c r="M46" s="79">
        <f t="shared" si="3"/>
        <v>0</v>
      </c>
      <c r="N46" s="80"/>
      <c r="O46" s="80"/>
      <c r="P46" s="80"/>
      <c r="Q46" s="84"/>
      <c r="R46" s="124"/>
      <c r="S46" s="129"/>
      <c r="T46" s="80"/>
      <c r="U46" s="80"/>
      <c r="V46" s="80"/>
      <c r="W46" s="80"/>
      <c r="X46" s="124"/>
      <c r="Y46" s="131"/>
      <c r="Z46" s="127"/>
      <c r="AA46" s="134"/>
      <c r="AB46" s="56"/>
      <c r="AC46" s="56"/>
      <c r="AD46" s="56"/>
      <c r="AE46" s="56"/>
      <c r="AF46" s="135"/>
      <c r="AG46" s="136"/>
      <c r="AH46" s="55"/>
      <c r="AI46" s="136"/>
      <c r="AJ46" s="116">
        <f>SUM(AK46:AM46)</f>
        <v>0</v>
      </c>
      <c r="AK46" s="136"/>
      <c r="AL46" s="54"/>
      <c r="AM46" s="55"/>
      <c r="AN46" s="136" t="s">
        <v>74</v>
      </c>
      <c r="AO46" s="54" t="s">
        <v>74</v>
      </c>
      <c r="AP46" s="55" t="s">
        <v>74</v>
      </c>
      <c r="AQ46" s="82" t="s">
        <v>74</v>
      </c>
      <c r="AR46" s="54" t="s">
        <v>74</v>
      </c>
      <c r="AS46" s="54" t="s">
        <v>74</v>
      </c>
      <c r="AT46" s="54" t="s">
        <v>74</v>
      </c>
      <c r="AU46" s="58" t="s">
        <v>74</v>
      </c>
      <c r="AV46" s="83">
        <f t="shared" si="4"/>
        <v>0</v>
      </c>
      <c r="AW46" s="80"/>
      <c r="AX46" s="80"/>
      <c r="AY46" s="80"/>
      <c r="AZ46" s="80"/>
      <c r="BA46" s="80"/>
      <c r="BB46" s="80"/>
      <c r="BC46" s="80"/>
      <c r="BD46" s="80"/>
      <c r="BE46" s="81"/>
    </row>
    <row r="47" spans="1:57" ht="38" customHeight="1" x14ac:dyDescent="0.2">
      <c r="A47" s="732"/>
      <c r="B47" s="624"/>
      <c r="C47" s="575"/>
      <c r="D47" s="287" t="s">
        <v>78</v>
      </c>
      <c r="E47" s="600"/>
      <c r="F47" s="582"/>
      <c r="G47" s="147">
        <f t="shared" si="2"/>
        <v>33</v>
      </c>
      <c r="H47" s="153">
        <f t="shared" si="0"/>
        <v>0</v>
      </c>
      <c r="I47" s="150"/>
      <c r="J47" s="150"/>
      <c r="K47" s="150"/>
      <c r="L47" s="154"/>
      <c r="M47" s="79">
        <f t="shared" si="3"/>
        <v>33</v>
      </c>
      <c r="N47" s="80"/>
      <c r="O47" s="80"/>
      <c r="P47" s="80"/>
      <c r="Q47" s="80"/>
      <c r="R47" s="124">
        <v>33</v>
      </c>
      <c r="S47" s="129"/>
      <c r="T47" s="80"/>
      <c r="U47" s="80"/>
      <c r="V47" s="80">
        <v>33</v>
      </c>
      <c r="W47" s="80"/>
      <c r="X47" s="124"/>
      <c r="Y47" s="131">
        <v>30</v>
      </c>
      <c r="Z47" s="127">
        <v>3</v>
      </c>
      <c r="AA47" s="134"/>
      <c r="AB47" s="56">
        <v>8</v>
      </c>
      <c r="AC47" s="56">
        <v>6</v>
      </c>
      <c r="AD47" s="56"/>
      <c r="AE47" s="56">
        <v>18</v>
      </c>
      <c r="AF47" s="135">
        <v>1</v>
      </c>
      <c r="AG47" s="136">
        <v>38</v>
      </c>
      <c r="AH47" s="55">
        <v>15</v>
      </c>
      <c r="AI47" s="136">
        <v>100</v>
      </c>
      <c r="AJ47" s="116">
        <f t="shared" ref="AJ47:AJ48" si="19">SUM(AQ47:AU47)</f>
        <v>33</v>
      </c>
      <c r="AK47" s="136" t="s">
        <v>76</v>
      </c>
      <c r="AL47" s="54" t="s">
        <v>76</v>
      </c>
      <c r="AM47" s="55" t="s">
        <v>76</v>
      </c>
      <c r="AN47" s="136" t="s">
        <v>74</v>
      </c>
      <c r="AO47" s="54" t="s">
        <v>74</v>
      </c>
      <c r="AP47" s="55" t="s">
        <v>74</v>
      </c>
      <c r="AQ47" s="142"/>
      <c r="AR47" s="62">
        <v>1</v>
      </c>
      <c r="AS47" s="62">
        <v>31</v>
      </c>
      <c r="AT47" s="62">
        <v>1</v>
      </c>
      <c r="AU47" s="64"/>
      <c r="AV47" s="83">
        <f t="shared" si="4"/>
        <v>0</v>
      </c>
      <c r="AW47" s="80"/>
      <c r="AX47" s="80"/>
      <c r="AY47" s="80"/>
      <c r="AZ47" s="80"/>
      <c r="BA47" s="80"/>
      <c r="BB47" s="80"/>
      <c r="BC47" s="80"/>
      <c r="BD47" s="80"/>
      <c r="BE47" s="81"/>
    </row>
    <row r="48" spans="1:57" ht="38" customHeight="1" thickBot="1" x14ac:dyDescent="0.25">
      <c r="A48" s="732"/>
      <c r="B48" s="625"/>
      <c r="C48" s="580"/>
      <c r="D48" s="289" t="s">
        <v>79</v>
      </c>
      <c r="E48" s="601"/>
      <c r="F48" s="583"/>
      <c r="G48" s="148">
        <f t="shared" si="2"/>
        <v>0</v>
      </c>
      <c r="H48" s="155">
        <f t="shared" si="0"/>
        <v>0</v>
      </c>
      <c r="I48" s="156"/>
      <c r="J48" s="156"/>
      <c r="K48" s="156"/>
      <c r="L48" s="157"/>
      <c r="M48" s="85">
        <f t="shared" si="3"/>
        <v>0</v>
      </c>
      <c r="N48" s="86"/>
      <c r="O48" s="86"/>
      <c r="P48" s="86"/>
      <c r="Q48" s="86"/>
      <c r="R48" s="125"/>
      <c r="S48" s="130"/>
      <c r="T48" s="87"/>
      <c r="U48" s="87"/>
      <c r="V48" s="87"/>
      <c r="W48" s="87"/>
      <c r="X48" s="126"/>
      <c r="Y48" s="129"/>
      <c r="Z48" s="124"/>
      <c r="AA48" s="136"/>
      <c r="AB48" s="54"/>
      <c r="AC48" s="54"/>
      <c r="AD48" s="54"/>
      <c r="AE48" s="54"/>
      <c r="AF48" s="55"/>
      <c r="AG48" s="139"/>
      <c r="AH48" s="140"/>
      <c r="AI48" s="137"/>
      <c r="AJ48" s="117">
        <f t="shared" si="19"/>
        <v>0</v>
      </c>
      <c r="AK48" s="137" t="s">
        <v>74</v>
      </c>
      <c r="AL48" s="90" t="s">
        <v>74</v>
      </c>
      <c r="AM48" s="138" t="s">
        <v>74</v>
      </c>
      <c r="AN48" s="137" t="s">
        <v>74</v>
      </c>
      <c r="AO48" s="90" t="s">
        <v>76</v>
      </c>
      <c r="AP48" s="138" t="s">
        <v>76</v>
      </c>
      <c r="AQ48" s="89"/>
      <c r="AR48" s="90"/>
      <c r="AS48" s="90"/>
      <c r="AT48" s="90"/>
      <c r="AU48" s="91"/>
      <c r="AV48" s="92">
        <f t="shared" si="4"/>
        <v>0</v>
      </c>
      <c r="AW48" s="87"/>
      <c r="AX48" s="87"/>
      <c r="AY48" s="87"/>
      <c r="AZ48" s="87"/>
      <c r="BA48" s="87"/>
      <c r="BB48" s="87"/>
      <c r="BC48" s="87"/>
      <c r="BD48" s="87"/>
      <c r="BE48" s="88"/>
    </row>
    <row r="49" spans="1:57" ht="38" customHeight="1" x14ac:dyDescent="0.2">
      <c r="A49" s="732"/>
      <c r="B49" s="623" t="s">
        <v>92</v>
      </c>
      <c r="C49" s="574">
        <v>1983080</v>
      </c>
      <c r="D49" s="286" t="s">
        <v>73</v>
      </c>
      <c r="E49" s="602">
        <v>7</v>
      </c>
      <c r="F49" s="584">
        <f>E49-SUM(M49:M53)</f>
        <v>0</v>
      </c>
      <c r="G49" s="146">
        <f t="shared" si="2"/>
        <v>1</v>
      </c>
      <c r="H49" s="151">
        <f t="shared" si="0"/>
        <v>0</v>
      </c>
      <c r="I49" s="152"/>
      <c r="J49" s="152"/>
      <c r="K49" s="152"/>
      <c r="L49" s="66"/>
      <c r="M49" s="149">
        <f t="shared" si="3"/>
        <v>1</v>
      </c>
      <c r="N49" s="121"/>
      <c r="O49" s="121"/>
      <c r="P49" s="121"/>
      <c r="Q49" s="121"/>
      <c r="R49" s="122">
        <v>1</v>
      </c>
      <c r="S49" s="128"/>
      <c r="T49" s="121"/>
      <c r="U49" s="121"/>
      <c r="V49" s="77">
        <v>1</v>
      </c>
      <c r="W49" s="121"/>
      <c r="X49" s="122"/>
      <c r="Y49" s="128">
        <v>1</v>
      </c>
      <c r="Z49" s="122"/>
      <c r="AA49" s="70"/>
      <c r="AB49" s="77"/>
      <c r="AC49" s="77"/>
      <c r="AD49" s="77"/>
      <c r="AE49" s="77">
        <v>1</v>
      </c>
      <c r="AF49" s="71"/>
      <c r="AG49" s="70">
        <v>57</v>
      </c>
      <c r="AH49" s="71">
        <v>34</v>
      </c>
      <c r="AI49" s="70">
        <v>8</v>
      </c>
      <c r="AJ49" s="115">
        <f t="shared" ref="AJ49:AJ50" si="20">SUM(AN49:AP49)</f>
        <v>8</v>
      </c>
      <c r="AK49" s="70" t="s">
        <v>74</v>
      </c>
      <c r="AL49" s="77" t="s">
        <v>74</v>
      </c>
      <c r="AM49" s="71" t="s">
        <v>74</v>
      </c>
      <c r="AN49" s="70"/>
      <c r="AO49" s="77">
        <v>8</v>
      </c>
      <c r="AP49" s="71"/>
      <c r="AQ49" s="67" t="s">
        <v>74</v>
      </c>
      <c r="AR49" s="68" t="s">
        <v>74</v>
      </c>
      <c r="AS49" s="68" t="s">
        <v>74</v>
      </c>
      <c r="AT49" s="68" t="s">
        <v>74</v>
      </c>
      <c r="AU49" s="69" t="s">
        <v>74</v>
      </c>
      <c r="AV49" s="103">
        <f t="shared" si="4"/>
        <v>0</v>
      </c>
      <c r="AW49" s="93"/>
      <c r="AX49" s="93"/>
      <c r="AY49" s="93"/>
      <c r="AZ49" s="93"/>
      <c r="BA49" s="93"/>
      <c r="BB49" s="93"/>
      <c r="BC49" s="93"/>
      <c r="BD49" s="93"/>
      <c r="BE49" s="78"/>
    </row>
    <row r="50" spans="1:57" ht="38" customHeight="1" x14ac:dyDescent="0.2">
      <c r="A50" s="732"/>
      <c r="B50" s="624"/>
      <c r="C50" s="575"/>
      <c r="D50" s="287" t="s">
        <v>75</v>
      </c>
      <c r="E50" s="600"/>
      <c r="F50" s="582"/>
      <c r="G50" s="147">
        <f t="shared" si="2"/>
        <v>0</v>
      </c>
      <c r="H50" s="153">
        <f t="shared" si="0"/>
        <v>0</v>
      </c>
      <c r="I50" s="150"/>
      <c r="J50" s="150"/>
      <c r="K50" s="150"/>
      <c r="L50" s="154"/>
      <c r="M50" s="79">
        <f t="shared" si="3"/>
        <v>0</v>
      </c>
      <c r="N50" s="80"/>
      <c r="O50" s="80"/>
      <c r="P50" s="80"/>
      <c r="Q50" s="80"/>
      <c r="R50" s="124"/>
      <c r="S50" s="129"/>
      <c r="T50" s="54"/>
      <c r="U50" s="54"/>
      <c r="V50" s="80"/>
      <c r="W50" s="80"/>
      <c r="X50" s="124"/>
      <c r="Y50" s="131"/>
      <c r="Z50" s="127"/>
      <c r="AA50" s="134"/>
      <c r="AB50" s="56"/>
      <c r="AC50" s="56"/>
      <c r="AD50" s="56"/>
      <c r="AE50" s="56"/>
      <c r="AF50" s="135"/>
      <c r="AG50" s="136"/>
      <c r="AH50" s="55"/>
      <c r="AI50" s="136"/>
      <c r="AJ50" s="116">
        <f t="shared" si="20"/>
        <v>0</v>
      </c>
      <c r="AK50" s="136" t="s">
        <v>76</v>
      </c>
      <c r="AL50" s="54" t="s">
        <v>76</v>
      </c>
      <c r="AM50" s="55" t="s">
        <v>76</v>
      </c>
      <c r="AN50" s="136"/>
      <c r="AO50" s="54"/>
      <c r="AP50" s="55"/>
      <c r="AQ50" s="82" t="s">
        <v>74</v>
      </c>
      <c r="AR50" s="54" t="s">
        <v>74</v>
      </c>
      <c r="AS50" s="54" t="s">
        <v>74</v>
      </c>
      <c r="AT50" s="54" t="s">
        <v>74</v>
      </c>
      <c r="AU50" s="58" t="s">
        <v>74</v>
      </c>
      <c r="AV50" s="83">
        <f t="shared" si="4"/>
        <v>0</v>
      </c>
      <c r="AW50" s="80"/>
      <c r="AX50" s="80"/>
      <c r="AY50" s="80"/>
      <c r="AZ50" s="80"/>
      <c r="BA50" s="80"/>
      <c r="BB50" s="80"/>
      <c r="BC50" s="80"/>
      <c r="BD50" s="80"/>
      <c r="BE50" s="81"/>
    </row>
    <row r="51" spans="1:57" ht="38" customHeight="1" x14ac:dyDescent="0.2">
      <c r="A51" s="732"/>
      <c r="B51" s="624"/>
      <c r="C51" s="575"/>
      <c r="D51" s="287" t="s">
        <v>77</v>
      </c>
      <c r="E51" s="600"/>
      <c r="F51" s="582"/>
      <c r="G51" s="147">
        <f t="shared" si="2"/>
        <v>0</v>
      </c>
      <c r="H51" s="153">
        <f t="shared" si="0"/>
        <v>0</v>
      </c>
      <c r="I51" s="150"/>
      <c r="J51" s="150"/>
      <c r="K51" s="150"/>
      <c r="L51" s="154"/>
      <c r="M51" s="79">
        <f t="shared" si="3"/>
        <v>0</v>
      </c>
      <c r="N51" s="80"/>
      <c r="O51" s="80"/>
      <c r="P51" s="80"/>
      <c r="Q51" s="84"/>
      <c r="R51" s="124"/>
      <c r="S51" s="129"/>
      <c r="T51" s="80"/>
      <c r="U51" s="80"/>
      <c r="V51" s="80"/>
      <c r="W51" s="80"/>
      <c r="X51" s="124"/>
      <c r="Y51" s="131"/>
      <c r="Z51" s="127"/>
      <c r="AA51" s="134"/>
      <c r="AB51" s="56"/>
      <c r="AC51" s="56"/>
      <c r="AD51" s="56"/>
      <c r="AE51" s="56"/>
      <c r="AF51" s="135"/>
      <c r="AG51" s="136"/>
      <c r="AH51" s="55"/>
      <c r="AI51" s="136"/>
      <c r="AJ51" s="116">
        <f>SUM(AK51:AM51)</f>
        <v>0</v>
      </c>
      <c r="AK51" s="136"/>
      <c r="AL51" s="54"/>
      <c r="AM51" s="55"/>
      <c r="AN51" s="136" t="s">
        <v>74</v>
      </c>
      <c r="AO51" s="54" t="s">
        <v>74</v>
      </c>
      <c r="AP51" s="55" t="s">
        <v>74</v>
      </c>
      <c r="AQ51" s="82" t="s">
        <v>74</v>
      </c>
      <c r="AR51" s="54" t="s">
        <v>74</v>
      </c>
      <c r="AS51" s="54" t="s">
        <v>74</v>
      </c>
      <c r="AT51" s="54" t="s">
        <v>74</v>
      </c>
      <c r="AU51" s="58" t="s">
        <v>74</v>
      </c>
      <c r="AV51" s="83">
        <f t="shared" si="4"/>
        <v>0</v>
      </c>
      <c r="AW51" s="80"/>
      <c r="AX51" s="80"/>
      <c r="AY51" s="80"/>
      <c r="AZ51" s="80"/>
      <c r="BA51" s="80"/>
      <c r="BB51" s="80"/>
      <c r="BC51" s="80"/>
      <c r="BD51" s="80"/>
      <c r="BE51" s="81"/>
    </row>
    <row r="52" spans="1:57" ht="38" customHeight="1" x14ac:dyDescent="0.2">
      <c r="A52" s="732"/>
      <c r="B52" s="624"/>
      <c r="C52" s="575"/>
      <c r="D52" s="287" t="s">
        <v>78</v>
      </c>
      <c r="E52" s="600"/>
      <c r="F52" s="582"/>
      <c r="G52" s="147">
        <f t="shared" si="2"/>
        <v>6</v>
      </c>
      <c r="H52" s="153">
        <f t="shared" si="0"/>
        <v>1</v>
      </c>
      <c r="I52" s="150">
        <v>1</v>
      </c>
      <c r="J52" s="150"/>
      <c r="K52" s="150"/>
      <c r="L52" s="154"/>
      <c r="M52" s="79">
        <f t="shared" si="3"/>
        <v>6</v>
      </c>
      <c r="N52" s="80"/>
      <c r="O52" s="80"/>
      <c r="P52" s="80"/>
      <c r="Q52" s="80"/>
      <c r="R52" s="124">
        <v>6</v>
      </c>
      <c r="S52" s="129">
        <v>3</v>
      </c>
      <c r="T52" s="80"/>
      <c r="U52" s="80"/>
      <c r="V52" s="80"/>
      <c r="W52" s="80">
        <v>3</v>
      </c>
      <c r="X52" s="124"/>
      <c r="Y52" s="131">
        <v>6</v>
      </c>
      <c r="Z52" s="127"/>
      <c r="AA52" s="134"/>
      <c r="AB52" s="56"/>
      <c r="AC52" s="56"/>
      <c r="AD52" s="56">
        <v>1</v>
      </c>
      <c r="AE52" s="56">
        <v>5</v>
      </c>
      <c r="AF52" s="135">
        <v>1</v>
      </c>
      <c r="AG52" s="136">
        <v>38</v>
      </c>
      <c r="AH52" s="55">
        <v>16</v>
      </c>
      <c r="AI52" s="136">
        <v>51</v>
      </c>
      <c r="AJ52" s="116">
        <f t="shared" ref="AJ52:AJ53" si="21">SUM(AQ52:AU52)</f>
        <v>6</v>
      </c>
      <c r="AK52" s="136" t="s">
        <v>76</v>
      </c>
      <c r="AL52" s="54" t="s">
        <v>76</v>
      </c>
      <c r="AM52" s="55" t="s">
        <v>76</v>
      </c>
      <c r="AN52" s="136" t="s">
        <v>74</v>
      </c>
      <c r="AO52" s="54" t="s">
        <v>74</v>
      </c>
      <c r="AP52" s="55" t="s">
        <v>74</v>
      </c>
      <c r="AQ52" s="142">
        <v>4</v>
      </c>
      <c r="AR52" s="62">
        <v>2</v>
      </c>
      <c r="AS52" s="62"/>
      <c r="AT52" s="62"/>
      <c r="AU52" s="64"/>
      <c r="AV52" s="83">
        <f t="shared" si="4"/>
        <v>0</v>
      </c>
      <c r="AW52" s="80"/>
      <c r="AX52" s="80"/>
      <c r="AY52" s="80"/>
      <c r="AZ52" s="80"/>
      <c r="BA52" s="80"/>
      <c r="BB52" s="80"/>
      <c r="BC52" s="80"/>
      <c r="BD52" s="80"/>
      <c r="BE52" s="81"/>
    </row>
    <row r="53" spans="1:57" ht="38" customHeight="1" thickBot="1" x14ac:dyDescent="0.25">
      <c r="A53" s="732"/>
      <c r="B53" s="625"/>
      <c r="C53" s="580"/>
      <c r="D53" s="289" t="s">
        <v>79</v>
      </c>
      <c r="E53" s="601"/>
      <c r="F53" s="583"/>
      <c r="G53" s="148">
        <f t="shared" si="2"/>
        <v>0</v>
      </c>
      <c r="H53" s="155">
        <f t="shared" si="0"/>
        <v>0</v>
      </c>
      <c r="I53" s="156"/>
      <c r="J53" s="156"/>
      <c r="K53" s="156"/>
      <c r="L53" s="157"/>
      <c r="M53" s="85">
        <f t="shared" si="3"/>
        <v>0</v>
      </c>
      <c r="N53" s="86"/>
      <c r="O53" s="86"/>
      <c r="P53" s="86"/>
      <c r="Q53" s="86"/>
      <c r="R53" s="125"/>
      <c r="S53" s="130"/>
      <c r="T53" s="87"/>
      <c r="U53" s="87"/>
      <c r="V53" s="87"/>
      <c r="W53" s="87"/>
      <c r="X53" s="126"/>
      <c r="Y53" s="129"/>
      <c r="Z53" s="124"/>
      <c r="AA53" s="136"/>
      <c r="AB53" s="54"/>
      <c r="AC53" s="54"/>
      <c r="AD53" s="54"/>
      <c r="AE53" s="54"/>
      <c r="AF53" s="55"/>
      <c r="AG53" s="139"/>
      <c r="AH53" s="140"/>
      <c r="AI53" s="137"/>
      <c r="AJ53" s="117">
        <f t="shared" si="21"/>
        <v>0</v>
      </c>
      <c r="AK53" s="137" t="s">
        <v>74</v>
      </c>
      <c r="AL53" s="90" t="s">
        <v>74</v>
      </c>
      <c r="AM53" s="138" t="s">
        <v>74</v>
      </c>
      <c r="AN53" s="137" t="s">
        <v>74</v>
      </c>
      <c r="AO53" s="90" t="s">
        <v>76</v>
      </c>
      <c r="AP53" s="138" t="s">
        <v>76</v>
      </c>
      <c r="AQ53" s="89"/>
      <c r="AR53" s="90"/>
      <c r="AS53" s="90"/>
      <c r="AT53" s="90"/>
      <c r="AU53" s="91"/>
      <c r="AV53" s="92">
        <f t="shared" si="4"/>
        <v>0</v>
      </c>
      <c r="AW53" s="87"/>
      <c r="AX53" s="87"/>
      <c r="AY53" s="87"/>
      <c r="AZ53" s="87"/>
      <c r="BA53" s="87"/>
      <c r="BB53" s="87"/>
      <c r="BC53" s="87"/>
      <c r="BD53" s="87"/>
      <c r="BE53" s="88"/>
    </row>
    <row r="54" spans="1:57" ht="38" customHeight="1" x14ac:dyDescent="0.2">
      <c r="A54" s="732"/>
      <c r="B54" s="623" t="s">
        <v>93</v>
      </c>
      <c r="C54" s="574">
        <v>35814729</v>
      </c>
      <c r="D54" s="286" t="s">
        <v>73</v>
      </c>
      <c r="E54" s="602">
        <v>11</v>
      </c>
      <c r="F54" s="584">
        <f>E54-SUM(M54:M58)</f>
        <v>2</v>
      </c>
      <c r="G54" s="146">
        <f t="shared" si="2"/>
        <v>0</v>
      </c>
      <c r="H54" s="151">
        <f t="shared" si="0"/>
        <v>0</v>
      </c>
      <c r="I54" s="152"/>
      <c r="J54" s="152"/>
      <c r="K54" s="152"/>
      <c r="L54" s="66"/>
      <c r="M54" s="149">
        <f t="shared" si="3"/>
        <v>0</v>
      </c>
      <c r="N54" s="121"/>
      <c r="O54" s="121"/>
      <c r="P54" s="121"/>
      <c r="Q54" s="121"/>
      <c r="R54" s="122"/>
      <c r="S54" s="128"/>
      <c r="T54" s="121"/>
      <c r="U54" s="121"/>
      <c r="V54" s="77"/>
      <c r="W54" s="121"/>
      <c r="X54" s="122"/>
      <c r="Y54" s="128"/>
      <c r="Z54" s="122"/>
      <c r="AA54" s="70"/>
      <c r="AB54" s="77"/>
      <c r="AC54" s="77"/>
      <c r="AD54" s="77"/>
      <c r="AE54" s="77"/>
      <c r="AF54" s="71"/>
      <c r="AG54" s="70"/>
      <c r="AH54" s="71"/>
      <c r="AI54" s="70"/>
      <c r="AJ54" s="115">
        <f t="shared" ref="AJ54:AJ55" si="22">SUM(AN54:AP54)</f>
        <v>0</v>
      </c>
      <c r="AK54" s="70" t="s">
        <v>74</v>
      </c>
      <c r="AL54" s="77" t="s">
        <v>74</v>
      </c>
      <c r="AM54" s="71" t="s">
        <v>74</v>
      </c>
      <c r="AN54" s="70"/>
      <c r="AO54" s="77"/>
      <c r="AP54" s="71"/>
      <c r="AQ54" s="67" t="s">
        <v>74</v>
      </c>
      <c r="AR54" s="68" t="s">
        <v>74</v>
      </c>
      <c r="AS54" s="68" t="s">
        <v>74</v>
      </c>
      <c r="AT54" s="68" t="s">
        <v>74</v>
      </c>
      <c r="AU54" s="69" t="s">
        <v>74</v>
      </c>
      <c r="AV54" s="103">
        <f t="shared" si="4"/>
        <v>0</v>
      </c>
      <c r="AW54" s="93"/>
      <c r="AX54" s="93"/>
      <c r="AY54" s="93"/>
      <c r="AZ54" s="93"/>
      <c r="BA54" s="93"/>
      <c r="BB54" s="93"/>
      <c r="BC54" s="93"/>
      <c r="BD54" s="93"/>
      <c r="BE54" s="78"/>
    </row>
    <row r="55" spans="1:57" ht="38" customHeight="1" x14ac:dyDescent="0.2">
      <c r="A55" s="732"/>
      <c r="B55" s="624"/>
      <c r="C55" s="575"/>
      <c r="D55" s="287" t="s">
        <v>75</v>
      </c>
      <c r="E55" s="600"/>
      <c r="F55" s="582"/>
      <c r="G55" s="147">
        <f t="shared" si="2"/>
        <v>0</v>
      </c>
      <c r="H55" s="153">
        <f t="shared" si="0"/>
        <v>0</v>
      </c>
      <c r="I55" s="150"/>
      <c r="J55" s="150"/>
      <c r="K55" s="150"/>
      <c r="L55" s="154"/>
      <c r="M55" s="79">
        <f t="shared" si="3"/>
        <v>0</v>
      </c>
      <c r="N55" s="80"/>
      <c r="O55" s="80"/>
      <c r="P55" s="80"/>
      <c r="Q55" s="80"/>
      <c r="R55" s="124"/>
      <c r="S55" s="129"/>
      <c r="T55" s="54"/>
      <c r="U55" s="54"/>
      <c r="V55" s="80"/>
      <c r="W55" s="80"/>
      <c r="X55" s="124"/>
      <c r="Y55" s="131"/>
      <c r="Z55" s="127"/>
      <c r="AA55" s="134"/>
      <c r="AB55" s="56"/>
      <c r="AC55" s="56"/>
      <c r="AD55" s="56"/>
      <c r="AE55" s="56"/>
      <c r="AF55" s="135"/>
      <c r="AG55" s="136"/>
      <c r="AH55" s="55"/>
      <c r="AI55" s="136"/>
      <c r="AJ55" s="116">
        <f t="shared" si="22"/>
        <v>0</v>
      </c>
      <c r="AK55" s="136" t="s">
        <v>76</v>
      </c>
      <c r="AL55" s="54" t="s">
        <v>76</v>
      </c>
      <c r="AM55" s="55" t="s">
        <v>76</v>
      </c>
      <c r="AN55" s="136"/>
      <c r="AO55" s="54"/>
      <c r="AP55" s="55"/>
      <c r="AQ55" s="82" t="s">
        <v>74</v>
      </c>
      <c r="AR55" s="54" t="s">
        <v>74</v>
      </c>
      <c r="AS55" s="54" t="s">
        <v>74</v>
      </c>
      <c r="AT55" s="54" t="s">
        <v>74</v>
      </c>
      <c r="AU55" s="58" t="s">
        <v>74</v>
      </c>
      <c r="AV55" s="83">
        <f t="shared" si="4"/>
        <v>0</v>
      </c>
      <c r="AW55" s="80"/>
      <c r="AX55" s="80"/>
      <c r="AY55" s="80"/>
      <c r="AZ55" s="80"/>
      <c r="BA55" s="80"/>
      <c r="BB55" s="80"/>
      <c r="BC55" s="80"/>
      <c r="BD55" s="80"/>
      <c r="BE55" s="81"/>
    </row>
    <row r="56" spans="1:57" ht="38" customHeight="1" x14ac:dyDescent="0.2">
      <c r="A56" s="732"/>
      <c r="B56" s="624"/>
      <c r="C56" s="575"/>
      <c r="D56" s="287" t="s">
        <v>77</v>
      </c>
      <c r="E56" s="600"/>
      <c r="F56" s="582"/>
      <c r="G56" s="147">
        <f t="shared" si="2"/>
        <v>0</v>
      </c>
      <c r="H56" s="153">
        <f t="shared" si="0"/>
        <v>0</v>
      </c>
      <c r="I56" s="150"/>
      <c r="J56" s="150"/>
      <c r="K56" s="150"/>
      <c r="L56" s="154"/>
      <c r="M56" s="79">
        <f t="shared" si="3"/>
        <v>0</v>
      </c>
      <c r="N56" s="80"/>
      <c r="O56" s="80"/>
      <c r="P56" s="80"/>
      <c r="Q56" s="84"/>
      <c r="R56" s="124"/>
      <c r="S56" s="129"/>
      <c r="T56" s="80"/>
      <c r="U56" s="80"/>
      <c r="V56" s="80"/>
      <c r="W56" s="80"/>
      <c r="X56" s="124"/>
      <c r="Y56" s="131"/>
      <c r="Z56" s="127"/>
      <c r="AA56" s="134"/>
      <c r="AB56" s="56"/>
      <c r="AC56" s="56"/>
      <c r="AD56" s="56"/>
      <c r="AE56" s="56"/>
      <c r="AF56" s="135"/>
      <c r="AG56" s="136"/>
      <c r="AH56" s="55"/>
      <c r="AI56" s="136"/>
      <c r="AJ56" s="116">
        <f>SUM(AK56:AM56)</f>
        <v>0</v>
      </c>
      <c r="AK56" s="136"/>
      <c r="AL56" s="54"/>
      <c r="AM56" s="55"/>
      <c r="AN56" s="136" t="s">
        <v>74</v>
      </c>
      <c r="AO56" s="54" t="s">
        <v>74</v>
      </c>
      <c r="AP56" s="55" t="s">
        <v>74</v>
      </c>
      <c r="AQ56" s="82" t="s">
        <v>74</v>
      </c>
      <c r="AR56" s="54" t="s">
        <v>74</v>
      </c>
      <c r="AS56" s="54" t="s">
        <v>74</v>
      </c>
      <c r="AT56" s="54" t="s">
        <v>74</v>
      </c>
      <c r="AU56" s="58" t="s">
        <v>74</v>
      </c>
      <c r="AV56" s="83">
        <f t="shared" si="4"/>
        <v>0</v>
      </c>
      <c r="AW56" s="80"/>
      <c r="AX56" s="80"/>
      <c r="AY56" s="80"/>
      <c r="AZ56" s="80"/>
      <c r="BA56" s="80"/>
      <c r="BB56" s="80"/>
      <c r="BC56" s="80"/>
      <c r="BD56" s="80"/>
      <c r="BE56" s="81"/>
    </row>
    <row r="57" spans="1:57" ht="38" customHeight="1" x14ac:dyDescent="0.2">
      <c r="A57" s="732"/>
      <c r="B57" s="624"/>
      <c r="C57" s="575"/>
      <c r="D57" s="287" t="s">
        <v>78</v>
      </c>
      <c r="E57" s="600"/>
      <c r="F57" s="582"/>
      <c r="G57" s="147">
        <f t="shared" si="2"/>
        <v>9</v>
      </c>
      <c r="H57" s="153">
        <f t="shared" si="0"/>
        <v>0</v>
      </c>
      <c r="I57" s="150"/>
      <c r="J57" s="150"/>
      <c r="K57" s="150"/>
      <c r="L57" s="154"/>
      <c r="M57" s="79">
        <f t="shared" si="3"/>
        <v>9</v>
      </c>
      <c r="N57" s="80"/>
      <c r="O57" s="80"/>
      <c r="P57" s="80"/>
      <c r="Q57" s="80"/>
      <c r="R57" s="124">
        <v>9</v>
      </c>
      <c r="S57" s="129">
        <v>2</v>
      </c>
      <c r="T57" s="80"/>
      <c r="U57" s="80"/>
      <c r="V57" s="80"/>
      <c r="W57" s="80">
        <v>7</v>
      </c>
      <c r="X57" s="124"/>
      <c r="Y57" s="131">
        <v>9</v>
      </c>
      <c r="Z57" s="127"/>
      <c r="AA57" s="134"/>
      <c r="AB57" s="56">
        <v>2</v>
      </c>
      <c r="AC57" s="56">
        <v>2</v>
      </c>
      <c r="AD57" s="56">
        <v>1</v>
      </c>
      <c r="AE57" s="56">
        <v>3</v>
      </c>
      <c r="AF57" s="135">
        <v>1</v>
      </c>
      <c r="AG57" s="136">
        <v>42</v>
      </c>
      <c r="AH57" s="55">
        <v>23</v>
      </c>
      <c r="AI57" s="136">
        <v>73</v>
      </c>
      <c r="AJ57" s="116">
        <f t="shared" ref="AJ57:AJ58" si="23">SUM(AQ57:AU57)</f>
        <v>9</v>
      </c>
      <c r="AK57" s="136" t="s">
        <v>76</v>
      </c>
      <c r="AL57" s="54" t="s">
        <v>76</v>
      </c>
      <c r="AM57" s="55" t="s">
        <v>76</v>
      </c>
      <c r="AN57" s="136" t="s">
        <v>74</v>
      </c>
      <c r="AO57" s="54" t="s">
        <v>74</v>
      </c>
      <c r="AP57" s="55" t="s">
        <v>74</v>
      </c>
      <c r="AQ57" s="142">
        <v>2</v>
      </c>
      <c r="AR57" s="62">
        <v>4</v>
      </c>
      <c r="AS57" s="62">
        <v>3</v>
      </c>
      <c r="AT57" s="62"/>
      <c r="AU57" s="64"/>
      <c r="AV57" s="83">
        <f t="shared" si="4"/>
        <v>0</v>
      </c>
      <c r="AW57" s="80"/>
      <c r="AX57" s="80"/>
      <c r="AY57" s="80"/>
      <c r="AZ57" s="80"/>
      <c r="BA57" s="80"/>
      <c r="BB57" s="80"/>
      <c r="BC57" s="80"/>
      <c r="BD57" s="80"/>
      <c r="BE57" s="81"/>
    </row>
    <row r="58" spans="1:57" ht="38" customHeight="1" thickBot="1" x14ac:dyDescent="0.25">
      <c r="A58" s="732"/>
      <c r="B58" s="625"/>
      <c r="C58" s="580"/>
      <c r="D58" s="289" t="s">
        <v>79</v>
      </c>
      <c r="E58" s="601"/>
      <c r="F58" s="583"/>
      <c r="G58" s="148">
        <f t="shared" si="2"/>
        <v>0</v>
      </c>
      <c r="H58" s="155">
        <f t="shared" si="0"/>
        <v>0</v>
      </c>
      <c r="I58" s="156"/>
      <c r="J58" s="156"/>
      <c r="K58" s="156"/>
      <c r="L58" s="157"/>
      <c r="M58" s="85">
        <f t="shared" si="3"/>
        <v>0</v>
      </c>
      <c r="N58" s="86"/>
      <c r="O58" s="86"/>
      <c r="P58" s="86"/>
      <c r="Q58" s="86"/>
      <c r="R58" s="125"/>
      <c r="S58" s="130"/>
      <c r="T58" s="87"/>
      <c r="U58" s="87"/>
      <c r="V58" s="87"/>
      <c r="W58" s="87"/>
      <c r="X58" s="126"/>
      <c r="Y58" s="129"/>
      <c r="Z58" s="124"/>
      <c r="AA58" s="136"/>
      <c r="AB58" s="54"/>
      <c r="AC58" s="54"/>
      <c r="AD58" s="54"/>
      <c r="AE58" s="54"/>
      <c r="AF58" s="55"/>
      <c r="AG58" s="139"/>
      <c r="AH58" s="140"/>
      <c r="AI58" s="137"/>
      <c r="AJ58" s="117">
        <f t="shared" si="23"/>
        <v>0</v>
      </c>
      <c r="AK58" s="137" t="s">
        <v>74</v>
      </c>
      <c r="AL58" s="90" t="s">
        <v>74</v>
      </c>
      <c r="AM58" s="138" t="s">
        <v>74</v>
      </c>
      <c r="AN58" s="137" t="s">
        <v>74</v>
      </c>
      <c r="AO58" s="90" t="s">
        <v>76</v>
      </c>
      <c r="AP58" s="138" t="s">
        <v>76</v>
      </c>
      <c r="AQ58" s="89"/>
      <c r="AR58" s="90"/>
      <c r="AS58" s="90"/>
      <c r="AT58" s="90"/>
      <c r="AU58" s="91"/>
      <c r="AV58" s="92">
        <f t="shared" si="4"/>
        <v>0</v>
      </c>
      <c r="AW58" s="87"/>
      <c r="AX58" s="87"/>
      <c r="AY58" s="87"/>
      <c r="AZ58" s="87"/>
      <c r="BA58" s="87"/>
      <c r="BB58" s="87"/>
      <c r="BC58" s="87"/>
      <c r="BD58" s="87"/>
      <c r="BE58" s="88"/>
    </row>
    <row r="59" spans="1:57" ht="38" customHeight="1" x14ac:dyDescent="0.2">
      <c r="A59" s="732"/>
      <c r="B59" s="623" t="s">
        <v>94</v>
      </c>
      <c r="C59" s="626" t="s">
        <v>95</v>
      </c>
      <c r="D59" s="286" t="s">
        <v>73</v>
      </c>
      <c r="E59" s="602">
        <v>25</v>
      </c>
      <c r="F59" s="584">
        <f>E59-SUM(M59:M63)</f>
        <v>0</v>
      </c>
      <c r="G59" s="146">
        <f t="shared" si="2"/>
        <v>0</v>
      </c>
      <c r="H59" s="151">
        <f t="shared" si="0"/>
        <v>0</v>
      </c>
      <c r="I59" s="152"/>
      <c r="J59" s="152"/>
      <c r="K59" s="152"/>
      <c r="L59" s="66"/>
      <c r="M59" s="149">
        <f t="shared" si="3"/>
        <v>0</v>
      </c>
      <c r="N59" s="121"/>
      <c r="O59" s="121"/>
      <c r="P59" s="121"/>
      <c r="Q59" s="121"/>
      <c r="R59" s="122"/>
      <c r="S59" s="128"/>
      <c r="T59" s="121"/>
      <c r="U59" s="121"/>
      <c r="V59" s="77"/>
      <c r="W59" s="121"/>
      <c r="X59" s="122"/>
      <c r="Y59" s="128"/>
      <c r="Z59" s="122"/>
      <c r="AA59" s="70"/>
      <c r="AB59" s="77"/>
      <c r="AC59" s="77"/>
      <c r="AD59" s="77"/>
      <c r="AE59" s="77"/>
      <c r="AF59" s="71"/>
      <c r="AG59" s="70"/>
      <c r="AH59" s="71"/>
      <c r="AI59" s="70"/>
      <c r="AJ59" s="115">
        <f t="shared" ref="AJ59:AJ60" si="24">SUM(AN59:AP59)</f>
        <v>0</v>
      </c>
      <c r="AK59" s="70" t="s">
        <v>74</v>
      </c>
      <c r="AL59" s="77" t="s">
        <v>74</v>
      </c>
      <c r="AM59" s="71" t="s">
        <v>74</v>
      </c>
      <c r="AN59" s="70"/>
      <c r="AO59" s="77"/>
      <c r="AP59" s="71"/>
      <c r="AQ59" s="67" t="s">
        <v>74</v>
      </c>
      <c r="AR59" s="68" t="s">
        <v>74</v>
      </c>
      <c r="AS59" s="68" t="s">
        <v>74</v>
      </c>
      <c r="AT59" s="68" t="s">
        <v>74</v>
      </c>
      <c r="AU59" s="69" t="s">
        <v>74</v>
      </c>
      <c r="AV59" s="103">
        <f t="shared" si="4"/>
        <v>0</v>
      </c>
      <c r="AW59" s="93"/>
      <c r="AX59" s="93"/>
      <c r="AY59" s="93"/>
      <c r="AZ59" s="93"/>
      <c r="BA59" s="93"/>
      <c r="BB59" s="93"/>
      <c r="BC59" s="93"/>
      <c r="BD59" s="93"/>
      <c r="BE59" s="78"/>
    </row>
    <row r="60" spans="1:57" ht="38" customHeight="1" x14ac:dyDescent="0.2">
      <c r="A60" s="732"/>
      <c r="B60" s="624"/>
      <c r="C60" s="627"/>
      <c r="D60" s="287" t="s">
        <v>75</v>
      </c>
      <c r="E60" s="600"/>
      <c r="F60" s="582"/>
      <c r="G60" s="147">
        <f t="shared" si="2"/>
        <v>0</v>
      </c>
      <c r="H60" s="153">
        <f t="shared" si="0"/>
        <v>0</v>
      </c>
      <c r="I60" s="150"/>
      <c r="J60" s="150"/>
      <c r="K60" s="150"/>
      <c r="L60" s="154"/>
      <c r="M60" s="79">
        <f t="shared" si="3"/>
        <v>0</v>
      </c>
      <c r="N60" s="80"/>
      <c r="O60" s="80"/>
      <c r="P60" s="80"/>
      <c r="Q60" s="80"/>
      <c r="R60" s="124"/>
      <c r="S60" s="129"/>
      <c r="T60" s="54"/>
      <c r="U60" s="54"/>
      <c r="V60" s="80"/>
      <c r="W60" s="80"/>
      <c r="X60" s="124"/>
      <c r="Y60" s="131"/>
      <c r="Z60" s="127"/>
      <c r="AA60" s="134"/>
      <c r="AB60" s="56"/>
      <c r="AC60" s="56"/>
      <c r="AD60" s="56"/>
      <c r="AE60" s="56"/>
      <c r="AF60" s="135"/>
      <c r="AG60" s="136"/>
      <c r="AH60" s="55"/>
      <c r="AI60" s="136"/>
      <c r="AJ60" s="116">
        <f t="shared" si="24"/>
        <v>0</v>
      </c>
      <c r="AK60" s="136" t="s">
        <v>76</v>
      </c>
      <c r="AL60" s="54" t="s">
        <v>76</v>
      </c>
      <c r="AM60" s="55" t="s">
        <v>76</v>
      </c>
      <c r="AN60" s="136"/>
      <c r="AO60" s="54"/>
      <c r="AP60" s="55"/>
      <c r="AQ60" s="82" t="s">
        <v>74</v>
      </c>
      <c r="AR60" s="54" t="s">
        <v>74</v>
      </c>
      <c r="AS60" s="54" t="s">
        <v>74</v>
      </c>
      <c r="AT60" s="54" t="s">
        <v>74</v>
      </c>
      <c r="AU60" s="58" t="s">
        <v>74</v>
      </c>
      <c r="AV60" s="83">
        <f t="shared" si="4"/>
        <v>0</v>
      </c>
      <c r="AW60" s="80"/>
      <c r="AX60" s="80"/>
      <c r="AY60" s="80"/>
      <c r="AZ60" s="80"/>
      <c r="BA60" s="80"/>
      <c r="BB60" s="80"/>
      <c r="BC60" s="80"/>
      <c r="BD60" s="80"/>
      <c r="BE60" s="81"/>
    </row>
    <row r="61" spans="1:57" ht="38" customHeight="1" x14ac:dyDescent="0.2">
      <c r="A61" s="732"/>
      <c r="B61" s="624"/>
      <c r="C61" s="627"/>
      <c r="D61" s="287" t="s">
        <v>77</v>
      </c>
      <c r="E61" s="600"/>
      <c r="F61" s="582"/>
      <c r="G61" s="147">
        <f t="shared" si="2"/>
        <v>0</v>
      </c>
      <c r="H61" s="153">
        <f t="shared" si="0"/>
        <v>0</v>
      </c>
      <c r="I61" s="150"/>
      <c r="J61" s="150"/>
      <c r="K61" s="150"/>
      <c r="L61" s="154"/>
      <c r="M61" s="79">
        <f t="shared" si="3"/>
        <v>0</v>
      </c>
      <c r="N61" s="80"/>
      <c r="O61" s="80"/>
      <c r="P61" s="80"/>
      <c r="Q61" s="84"/>
      <c r="R61" s="124"/>
      <c r="S61" s="129"/>
      <c r="T61" s="80"/>
      <c r="U61" s="80"/>
      <c r="V61" s="80"/>
      <c r="W61" s="80"/>
      <c r="X61" s="124"/>
      <c r="Y61" s="131"/>
      <c r="Z61" s="127"/>
      <c r="AA61" s="134"/>
      <c r="AB61" s="56"/>
      <c r="AC61" s="56"/>
      <c r="AD61" s="56"/>
      <c r="AE61" s="56"/>
      <c r="AF61" s="135"/>
      <c r="AG61" s="136"/>
      <c r="AH61" s="55"/>
      <c r="AI61" s="136"/>
      <c r="AJ61" s="116">
        <f>SUM(AK61:AM61)</f>
        <v>0</v>
      </c>
      <c r="AK61" s="136"/>
      <c r="AL61" s="54"/>
      <c r="AM61" s="55"/>
      <c r="AN61" s="136" t="s">
        <v>74</v>
      </c>
      <c r="AO61" s="54" t="s">
        <v>74</v>
      </c>
      <c r="AP61" s="55" t="s">
        <v>74</v>
      </c>
      <c r="AQ61" s="82" t="s">
        <v>74</v>
      </c>
      <c r="AR61" s="54" t="s">
        <v>74</v>
      </c>
      <c r="AS61" s="54" t="s">
        <v>74</v>
      </c>
      <c r="AT61" s="54" t="s">
        <v>74</v>
      </c>
      <c r="AU61" s="58" t="s">
        <v>74</v>
      </c>
      <c r="AV61" s="83">
        <f t="shared" si="4"/>
        <v>0</v>
      </c>
      <c r="AW61" s="80"/>
      <c r="AX61" s="80"/>
      <c r="AY61" s="80"/>
      <c r="AZ61" s="80"/>
      <c r="BA61" s="80"/>
      <c r="BB61" s="80"/>
      <c r="BC61" s="80"/>
      <c r="BD61" s="80"/>
      <c r="BE61" s="81"/>
    </row>
    <row r="62" spans="1:57" ht="38" customHeight="1" x14ac:dyDescent="0.2">
      <c r="A62" s="732"/>
      <c r="B62" s="624"/>
      <c r="C62" s="627"/>
      <c r="D62" s="287" t="s">
        <v>78</v>
      </c>
      <c r="E62" s="600"/>
      <c r="F62" s="582"/>
      <c r="G62" s="147">
        <f t="shared" si="2"/>
        <v>26</v>
      </c>
      <c r="H62" s="153">
        <f t="shared" si="0"/>
        <v>1</v>
      </c>
      <c r="I62" s="150">
        <v>1</v>
      </c>
      <c r="J62" s="150"/>
      <c r="K62" s="150"/>
      <c r="L62" s="154"/>
      <c r="M62" s="79">
        <f t="shared" si="3"/>
        <v>25</v>
      </c>
      <c r="N62" s="80"/>
      <c r="O62" s="80"/>
      <c r="P62" s="80"/>
      <c r="Q62" s="80"/>
      <c r="R62" s="124">
        <v>25</v>
      </c>
      <c r="S62" s="129">
        <v>11</v>
      </c>
      <c r="T62" s="80"/>
      <c r="U62" s="80"/>
      <c r="V62" s="80">
        <v>13</v>
      </c>
      <c r="W62" s="80">
        <v>1</v>
      </c>
      <c r="X62" s="124"/>
      <c r="Y62" s="131">
        <v>23</v>
      </c>
      <c r="Z62" s="127">
        <v>2</v>
      </c>
      <c r="AA62" s="134"/>
      <c r="AB62" s="56">
        <v>9</v>
      </c>
      <c r="AC62" s="56">
        <v>9</v>
      </c>
      <c r="AD62" s="56">
        <v>1</v>
      </c>
      <c r="AE62" s="56">
        <v>13</v>
      </c>
      <c r="AF62" s="135">
        <v>2</v>
      </c>
      <c r="AG62" s="136">
        <v>40</v>
      </c>
      <c r="AH62" s="55">
        <v>15</v>
      </c>
      <c r="AI62" s="136">
        <v>99</v>
      </c>
      <c r="AJ62" s="116">
        <f t="shared" ref="AJ62:AJ63" si="25">SUM(AQ62:AU62)</f>
        <v>25</v>
      </c>
      <c r="AK62" s="136" t="s">
        <v>76</v>
      </c>
      <c r="AL62" s="54" t="s">
        <v>76</v>
      </c>
      <c r="AM62" s="55" t="s">
        <v>76</v>
      </c>
      <c r="AN62" s="136" t="s">
        <v>74</v>
      </c>
      <c r="AO62" s="54" t="s">
        <v>74</v>
      </c>
      <c r="AP62" s="55" t="s">
        <v>74</v>
      </c>
      <c r="AQ62" s="142">
        <v>1</v>
      </c>
      <c r="AR62" s="62">
        <v>7</v>
      </c>
      <c r="AS62" s="62">
        <v>10</v>
      </c>
      <c r="AT62" s="62">
        <v>6</v>
      </c>
      <c r="AU62" s="64">
        <v>1</v>
      </c>
      <c r="AV62" s="83">
        <f t="shared" si="4"/>
        <v>1</v>
      </c>
      <c r="AW62" s="80"/>
      <c r="AX62" s="80"/>
      <c r="AY62" s="80"/>
      <c r="AZ62" s="80"/>
      <c r="BA62" s="80"/>
      <c r="BB62" s="80"/>
      <c r="BC62" s="80"/>
      <c r="BD62" s="80"/>
      <c r="BE62" s="81">
        <v>1</v>
      </c>
    </row>
    <row r="63" spans="1:57" ht="38" customHeight="1" thickBot="1" x14ac:dyDescent="0.25">
      <c r="A63" s="732"/>
      <c r="B63" s="625"/>
      <c r="C63" s="628"/>
      <c r="D63" s="289" t="s">
        <v>79</v>
      </c>
      <c r="E63" s="601"/>
      <c r="F63" s="583"/>
      <c r="G63" s="148">
        <f t="shared" si="2"/>
        <v>0</v>
      </c>
      <c r="H63" s="155">
        <f t="shared" si="0"/>
        <v>0</v>
      </c>
      <c r="I63" s="156"/>
      <c r="J63" s="156"/>
      <c r="K63" s="156"/>
      <c r="L63" s="157"/>
      <c r="M63" s="85">
        <f t="shared" si="3"/>
        <v>0</v>
      </c>
      <c r="N63" s="86"/>
      <c r="O63" s="86"/>
      <c r="P63" s="86"/>
      <c r="Q63" s="86"/>
      <c r="R63" s="125"/>
      <c r="S63" s="130"/>
      <c r="T63" s="87"/>
      <c r="U63" s="87"/>
      <c r="V63" s="87"/>
      <c r="W63" s="87"/>
      <c r="X63" s="126"/>
      <c r="Y63" s="129"/>
      <c r="Z63" s="124"/>
      <c r="AA63" s="136"/>
      <c r="AB63" s="54"/>
      <c r="AC63" s="54"/>
      <c r="AD63" s="54"/>
      <c r="AE63" s="54"/>
      <c r="AF63" s="55"/>
      <c r="AG63" s="139"/>
      <c r="AH63" s="140"/>
      <c r="AI63" s="137"/>
      <c r="AJ63" s="117">
        <f t="shared" si="25"/>
        <v>0</v>
      </c>
      <c r="AK63" s="137" t="s">
        <v>74</v>
      </c>
      <c r="AL63" s="90" t="s">
        <v>74</v>
      </c>
      <c r="AM63" s="138" t="s">
        <v>74</v>
      </c>
      <c r="AN63" s="137" t="s">
        <v>74</v>
      </c>
      <c r="AO63" s="90" t="s">
        <v>76</v>
      </c>
      <c r="AP63" s="138" t="s">
        <v>76</v>
      </c>
      <c r="AQ63" s="89"/>
      <c r="AR63" s="90"/>
      <c r="AS63" s="90"/>
      <c r="AT63" s="90"/>
      <c r="AU63" s="91"/>
      <c r="AV63" s="92">
        <f t="shared" si="4"/>
        <v>0</v>
      </c>
      <c r="AW63" s="87"/>
      <c r="AX63" s="87"/>
      <c r="AY63" s="87"/>
      <c r="AZ63" s="87"/>
      <c r="BA63" s="87"/>
      <c r="BB63" s="87"/>
      <c r="BC63" s="87"/>
      <c r="BD63" s="87"/>
      <c r="BE63" s="88"/>
    </row>
    <row r="64" spans="1:57" ht="38" customHeight="1" x14ac:dyDescent="0.2">
      <c r="A64" s="732"/>
      <c r="B64" s="623" t="s">
        <v>96</v>
      </c>
      <c r="C64" s="574" t="s">
        <v>97</v>
      </c>
      <c r="D64" s="286" t="s">
        <v>73</v>
      </c>
      <c r="E64" s="602">
        <v>10</v>
      </c>
      <c r="F64" s="584">
        <f>E64-SUM(M64:M68)</f>
        <v>3</v>
      </c>
      <c r="G64" s="146">
        <f t="shared" si="2"/>
        <v>0</v>
      </c>
      <c r="H64" s="151">
        <f t="shared" si="0"/>
        <v>0</v>
      </c>
      <c r="I64" s="152"/>
      <c r="J64" s="152"/>
      <c r="K64" s="152"/>
      <c r="L64" s="66"/>
      <c r="M64" s="149">
        <f t="shared" si="3"/>
        <v>0</v>
      </c>
      <c r="N64" s="121"/>
      <c r="O64" s="121"/>
      <c r="P64" s="121"/>
      <c r="Q64" s="121"/>
      <c r="R64" s="122"/>
      <c r="S64" s="128"/>
      <c r="T64" s="121"/>
      <c r="U64" s="121"/>
      <c r="V64" s="77"/>
      <c r="W64" s="121"/>
      <c r="X64" s="122"/>
      <c r="Y64" s="128"/>
      <c r="Z64" s="122"/>
      <c r="AA64" s="70"/>
      <c r="AB64" s="77"/>
      <c r="AC64" s="77"/>
      <c r="AD64" s="77"/>
      <c r="AE64" s="77"/>
      <c r="AF64" s="71"/>
      <c r="AG64" s="70"/>
      <c r="AH64" s="71"/>
      <c r="AI64" s="70"/>
      <c r="AJ64" s="115">
        <f t="shared" ref="AJ64:AJ65" si="26">SUM(AN64:AP64)</f>
        <v>0</v>
      </c>
      <c r="AK64" s="70" t="s">
        <v>74</v>
      </c>
      <c r="AL64" s="77" t="s">
        <v>74</v>
      </c>
      <c r="AM64" s="71" t="s">
        <v>74</v>
      </c>
      <c r="AN64" s="70"/>
      <c r="AO64" s="77"/>
      <c r="AP64" s="71"/>
      <c r="AQ64" s="67" t="s">
        <v>74</v>
      </c>
      <c r="AR64" s="68" t="s">
        <v>74</v>
      </c>
      <c r="AS64" s="68" t="s">
        <v>74</v>
      </c>
      <c r="AT64" s="68" t="s">
        <v>74</v>
      </c>
      <c r="AU64" s="69" t="s">
        <v>74</v>
      </c>
      <c r="AV64" s="103">
        <f t="shared" si="4"/>
        <v>0</v>
      </c>
      <c r="AW64" s="93"/>
      <c r="AX64" s="93"/>
      <c r="AY64" s="93"/>
      <c r="AZ64" s="93"/>
      <c r="BA64" s="93"/>
      <c r="BB64" s="93"/>
      <c r="BC64" s="93"/>
      <c r="BD64" s="93"/>
      <c r="BE64" s="78"/>
    </row>
    <row r="65" spans="1:57" ht="38" customHeight="1" x14ac:dyDescent="0.2">
      <c r="A65" s="732"/>
      <c r="B65" s="624"/>
      <c r="C65" s="575"/>
      <c r="D65" s="287" t="s">
        <v>75</v>
      </c>
      <c r="E65" s="600"/>
      <c r="F65" s="582"/>
      <c r="G65" s="147">
        <f t="shared" si="2"/>
        <v>0</v>
      </c>
      <c r="H65" s="153">
        <f t="shared" si="0"/>
        <v>0</v>
      </c>
      <c r="I65" s="150"/>
      <c r="J65" s="150"/>
      <c r="K65" s="150"/>
      <c r="L65" s="154"/>
      <c r="M65" s="79">
        <f t="shared" si="3"/>
        <v>0</v>
      </c>
      <c r="N65" s="80"/>
      <c r="O65" s="80"/>
      <c r="P65" s="80"/>
      <c r="Q65" s="80"/>
      <c r="R65" s="124"/>
      <c r="S65" s="129"/>
      <c r="T65" s="54"/>
      <c r="U65" s="54"/>
      <c r="V65" s="80"/>
      <c r="W65" s="80"/>
      <c r="X65" s="124"/>
      <c r="Y65" s="131"/>
      <c r="Z65" s="127"/>
      <c r="AA65" s="134"/>
      <c r="AB65" s="56"/>
      <c r="AC65" s="56"/>
      <c r="AD65" s="56"/>
      <c r="AE65" s="56"/>
      <c r="AF65" s="135"/>
      <c r="AG65" s="136"/>
      <c r="AH65" s="55"/>
      <c r="AI65" s="136"/>
      <c r="AJ65" s="116">
        <f t="shared" si="26"/>
        <v>0</v>
      </c>
      <c r="AK65" s="136" t="s">
        <v>76</v>
      </c>
      <c r="AL65" s="54" t="s">
        <v>76</v>
      </c>
      <c r="AM65" s="55" t="s">
        <v>76</v>
      </c>
      <c r="AN65" s="136"/>
      <c r="AO65" s="54"/>
      <c r="AP65" s="55"/>
      <c r="AQ65" s="82" t="s">
        <v>74</v>
      </c>
      <c r="AR65" s="54" t="s">
        <v>74</v>
      </c>
      <c r="AS65" s="54" t="s">
        <v>74</v>
      </c>
      <c r="AT65" s="54" t="s">
        <v>74</v>
      </c>
      <c r="AU65" s="58" t="s">
        <v>74</v>
      </c>
      <c r="AV65" s="83">
        <f t="shared" si="4"/>
        <v>0</v>
      </c>
      <c r="AW65" s="80"/>
      <c r="AX65" s="80"/>
      <c r="AY65" s="80"/>
      <c r="AZ65" s="80"/>
      <c r="BA65" s="80"/>
      <c r="BB65" s="80"/>
      <c r="BC65" s="80"/>
      <c r="BD65" s="80"/>
      <c r="BE65" s="81"/>
    </row>
    <row r="66" spans="1:57" ht="38" customHeight="1" x14ac:dyDescent="0.2">
      <c r="A66" s="732"/>
      <c r="B66" s="624"/>
      <c r="C66" s="575"/>
      <c r="D66" s="287" t="s">
        <v>77</v>
      </c>
      <c r="E66" s="600"/>
      <c r="F66" s="582"/>
      <c r="G66" s="147">
        <f t="shared" si="2"/>
        <v>0</v>
      </c>
      <c r="H66" s="153">
        <f t="shared" si="0"/>
        <v>0</v>
      </c>
      <c r="I66" s="150"/>
      <c r="J66" s="150"/>
      <c r="K66" s="150"/>
      <c r="L66" s="154"/>
      <c r="M66" s="79">
        <f t="shared" si="3"/>
        <v>0</v>
      </c>
      <c r="N66" s="80"/>
      <c r="O66" s="80"/>
      <c r="P66" s="80"/>
      <c r="Q66" s="84"/>
      <c r="R66" s="124"/>
      <c r="S66" s="129"/>
      <c r="T66" s="80"/>
      <c r="U66" s="80"/>
      <c r="V66" s="80"/>
      <c r="W66" s="80"/>
      <c r="X66" s="124"/>
      <c r="Y66" s="131"/>
      <c r="Z66" s="127"/>
      <c r="AA66" s="134"/>
      <c r="AB66" s="56"/>
      <c r="AC66" s="56"/>
      <c r="AD66" s="56"/>
      <c r="AE66" s="56"/>
      <c r="AF66" s="135"/>
      <c r="AG66" s="136"/>
      <c r="AH66" s="55"/>
      <c r="AI66" s="136"/>
      <c r="AJ66" s="116">
        <f>SUM(AK66:AM66)</f>
        <v>0</v>
      </c>
      <c r="AK66" s="136"/>
      <c r="AL66" s="54"/>
      <c r="AM66" s="55"/>
      <c r="AN66" s="136" t="s">
        <v>74</v>
      </c>
      <c r="AO66" s="54" t="s">
        <v>74</v>
      </c>
      <c r="AP66" s="55" t="s">
        <v>74</v>
      </c>
      <c r="AQ66" s="82" t="s">
        <v>74</v>
      </c>
      <c r="AR66" s="54" t="s">
        <v>74</v>
      </c>
      <c r="AS66" s="54" t="s">
        <v>74</v>
      </c>
      <c r="AT66" s="54" t="s">
        <v>74</v>
      </c>
      <c r="AU66" s="58" t="s">
        <v>74</v>
      </c>
      <c r="AV66" s="83">
        <f t="shared" si="4"/>
        <v>0</v>
      </c>
      <c r="AW66" s="80"/>
      <c r="AX66" s="80"/>
      <c r="AY66" s="80"/>
      <c r="AZ66" s="80"/>
      <c r="BA66" s="80"/>
      <c r="BB66" s="80"/>
      <c r="BC66" s="80"/>
      <c r="BD66" s="80"/>
      <c r="BE66" s="81"/>
    </row>
    <row r="67" spans="1:57" ht="38" customHeight="1" x14ac:dyDescent="0.2">
      <c r="A67" s="732"/>
      <c r="B67" s="624"/>
      <c r="C67" s="575"/>
      <c r="D67" s="287" t="s">
        <v>78</v>
      </c>
      <c r="E67" s="600"/>
      <c r="F67" s="582"/>
      <c r="G67" s="147">
        <f t="shared" si="2"/>
        <v>7</v>
      </c>
      <c r="H67" s="153">
        <f t="shared" si="0"/>
        <v>0</v>
      </c>
      <c r="I67" s="150"/>
      <c r="J67" s="150"/>
      <c r="K67" s="150"/>
      <c r="L67" s="154"/>
      <c r="M67" s="79">
        <f t="shared" si="3"/>
        <v>7</v>
      </c>
      <c r="N67" s="80"/>
      <c r="O67" s="80"/>
      <c r="P67" s="80"/>
      <c r="Q67" s="80"/>
      <c r="R67" s="124">
        <v>7</v>
      </c>
      <c r="S67" s="129"/>
      <c r="T67" s="80"/>
      <c r="U67" s="80"/>
      <c r="V67" s="80">
        <v>7</v>
      </c>
      <c r="W67" s="80"/>
      <c r="X67" s="124"/>
      <c r="Y67" s="131">
        <v>7</v>
      </c>
      <c r="Z67" s="127"/>
      <c r="AA67" s="134"/>
      <c r="AB67" s="56"/>
      <c r="AC67" s="56"/>
      <c r="AD67" s="56"/>
      <c r="AE67" s="56">
        <v>2</v>
      </c>
      <c r="AF67" s="135"/>
      <c r="AG67" s="136">
        <v>36</v>
      </c>
      <c r="AH67" s="55">
        <v>17</v>
      </c>
      <c r="AI67" s="136">
        <v>91</v>
      </c>
      <c r="AJ67" s="116">
        <f t="shared" ref="AJ67:AJ68" si="27">SUM(AQ67:AU67)</f>
        <v>7</v>
      </c>
      <c r="AK67" s="136" t="s">
        <v>76</v>
      </c>
      <c r="AL67" s="54" t="s">
        <v>76</v>
      </c>
      <c r="AM67" s="55" t="s">
        <v>76</v>
      </c>
      <c r="AN67" s="136" t="s">
        <v>74</v>
      </c>
      <c r="AO67" s="54" t="s">
        <v>74</v>
      </c>
      <c r="AP67" s="55" t="s">
        <v>74</v>
      </c>
      <c r="AQ67" s="142"/>
      <c r="AR67" s="62">
        <v>1</v>
      </c>
      <c r="AS67" s="62">
        <v>6</v>
      </c>
      <c r="AT67" s="62"/>
      <c r="AU67" s="64"/>
      <c r="AV67" s="83">
        <f t="shared" si="4"/>
        <v>0</v>
      </c>
      <c r="AW67" s="80"/>
      <c r="AX67" s="80"/>
      <c r="AY67" s="80"/>
      <c r="AZ67" s="80"/>
      <c r="BA67" s="80"/>
      <c r="BB67" s="80"/>
      <c r="BC67" s="80"/>
      <c r="BD67" s="80"/>
      <c r="BE67" s="81"/>
    </row>
    <row r="68" spans="1:57" ht="38" customHeight="1" thickBot="1" x14ac:dyDescent="0.25">
      <c r="A68" s="732"/>
      <c r="B68" s="625"/>
      <c r="C68" s="580"/>
      <c r="D68" s="289" t="s">
        <v>79</v>
      </c>
      <c r="E68" s="601"/>
      <c r="F68" s="583"/>
      <c r="G68" s="148">
        <f t="shared" si="2"/>
        <v>0</v>
      </c>
      <c r="H68" s="155">
        <f t="shared" si="0"/>
        <v>0</v>
      </c>
      <c r="I68" s="156"/>
      <c r="J68" s="156"/>
      <c r="K68" s="156"/>
      <c r="L68" s="157"/>
      <c r="M68" s="85">
        <f t="shared" si="3"/>
        <v>0</v>
      </c>
      <c r="N68" s="86"/>
      <c r="O68" s="86"/>
      <c r="P68" s="86"/>
      <c r="Q68" s="86"/>
      <c r="R68" s="125"/>
      <c r="S68" s="130"/>
      <c r="T68" s="87"/>
      <c r="U68" s="87"/>
      <c r="V68" s="87"/>
      <c r="W68" s="87"/>
      <c r="X68" s="126"/>
      <c r="Y68" s="129"/>
      <c r="Z68" s="124"/>
      <c r="AA68" s="136"/>
      <c r="AB68" s="54"/>
      <c r="AC68" s="54"/>
      <c r="AD68" s="54"/>
      <c r="AE68" s="54"/>
      <c r="AF68" s="55"/>
      <c r="AG68" s="139"/>
      <c r="AH68" s="140"/>
      <c r="AI68" s="137"/>
      <c r="AJ68" s="117">
        <f t="shared" si="27"/>
        <v>0</v>
      </c>
      <c r="AK68" s="137" t="s">
        <v>74</v>
      </c>
      <c r="AL68" s="90" t="s">
        <v>74</v>
      </c>
      <c r="AM68" s="138" t="s">
        <v>74</v>
      </c>
      <c r="AN68" s="137" t="s">
        <v>74</v>
      </c>
      <c r="AO68" s="90" t="s">
        <v>76</v>
      </c>
      <c r="AP68" s="138" t="s">
        <v>76</v>
      </c>
      <c r="AQ68" s="89"/>
      <c r="AR68" s="90"/>
      <c r="AS68" s="90"/>
      <c r="AT68" s="90"/>
      <c r="AU68" s="91"/>
      <c r="AV68" s="92">
        <f t="shared" si="4"/>
        <v>0</v>
      </c>
      <c r="AW68" s="87"/>
      <c r="AX68" s="87"/>
      <c r="AY68" s="87"/>
      <c r="AZ68" s="87"/>
      <c r="BA68" s="87"/>
      <c r="BB68" s="87"/>
      <c r="BC68" s="87"/>
      <c r="BD68" s="87"/>
      <c r="BE68" s="88"/>
    </row>
    <row r="69" spans="1:57" ht="38" customHeight="1" x14ac:dyDescent="0.2">
      <c r="A69" s="732"/>
      <c r="B69" s="623" t="s">
        <v>98</v>
      </c>
      <c r="C69" s="574" t="s">
        <v>99</v>
      </c>
      <c r="D69" s="286" t="s">
        <v>73</v>
      </c>
      <c r="E69" s="602">
        <v>14</v>
      </c>
      <c r="F69" s="584">
        <f>E69-SUM(M69:M73)</f>
        <v>-1</v>
      </c>
      <c r="G69" s="146">
        <f t="shared" si="2"/>
        <v>0</v>
      </c>
      <c r="H69" s="151">
        <f t="shared" si="0"/>
        <v>0</v>
      </c>
      <c r="I69" s="152"/>
      <c r="J69" s="152"/>
      <c r="K69" s="152"/>
      <c r="L69" s="66"/>
      <c r="M69" s="149">
        <f t="shared" si="3"/>
        <v>0</v>
      </c>
      <c r="N69" s="121"/>
      <c r="O69" s="121"/>
      <c r="P69" s="121"/>
      <c r="Q69" s="121"/>
      <c r="R69" s="122"/>
      <c r="S69" s="128"/>
      <c r="T69" s="121"/>
      <c r="U69" s="121"/>
      <c r="V69" s="77"/>
      <c r="W69" s="121"/>
      <c r="X69" s="122"/>
      <c r="Y69" s="128"/>
      <c r="Z69" s="122"/>
      <c r="AA69" s="70"/>
      <c r="AB69" s="77"/>
      <c r="AC69" s="77"/>
      <c r="AD69" s="77"/>
      <c r="AE69" s="77"/>
      <c r="AF69" s="71"/>
      <c r="AG69" s="70"/>
      <c r="AH69" s="71"/>
      <c r="AI69" s="70"/>
      <c r="AJ69" s="115">
        <f t="shared" ref="AJ69:AJ70" si="28">SUM(AN69:AP69)</f>
        <v>0</v>
      </c>
      <c r="AK69" s="70" t="s">
        <v>74</v>
      </c>
      <c r="AL69" s="77" t="s">
        <v>74</v>
      </c>
      <c r="AM69" s="71" t="s">
        <v>74</v>
      </c>
      <c r="AN69" s="70"/>
      <c r="AO69" s="77"/>
      <c r="AP69" s="71"/>
      <c r="AQ69" s="67" t="s">
        <v>74</v>
      </c>
      <c r="AR69" s="68" t="s">
        <v>74</v>
      </c>
      <c r="AS69" s="68" t="s">
        <v>74</v>
      </c>
      <c r="AT69" s="68" t="s">
        <v>74</v>
      </c>
      <c r="AU69" s="69" t="s">
        <v>74</v>
      </c>
      <c r="AV69" s="103">
        <f t="shared" si="4"/>
        <v>0</v>
      </c>
      <c r="AW69" s="93"/>
      <c r="AX69" s="93"/>
      <c r="AY69" s="93"/>
      <c r="AZ69" s="93"/>
      <c r="BA69" s="93"/>
      <c r="BB69" s="93"/>
      <c r="BC69" s="93"/>
      <c r="BD69" s="93"/>
      <c r="BE69" s="78"/>
    </row>
    <row r="70" spans="1:57" ht="38" customHeight="1" x14ac:dyDescent="0.2">
      <c r="A70" s="732"/>
      <c r="B70" s="624"/>
      <c r="C70" s="575"/>
      <c r="D70" s="287" t="s">
        <v>75</v>
      </c>
      <c r="E70" s="600"/>
      <c r="F70" s="582"/>
      <c r="G70" s="147">
        <f t="shared" si="2"/>
        <v>0</v>
      </c>
      <c r="H70" s="153">
        <f t="shared" si="0"/>
        <v>0</v>
      </c>
      <c r="I70" s="150"/>
      <c r="J70" s="150"/>
      <c r="K70" s="150"/>
      <c r="L70" s="154"/>
      <c r="M70" s="79">
        <f t="shared" si="3"/>
        <v>0</v>
      </c>
      <c r="N70" s="80"/>
      <c r="O70" s="80"/>
      <c r="P70" s="80"/>
      <c r="Q70" s="80"/>
      <c r="R70" s="124"/>
      <c r="S70" s="129"/>
      <c r="T70" s="54"/>
      <c r="U70" s="54"/>
      <c r="V70" s="80"/>
      <c r="W70" s="80"/>
      <c r="X70" s="124"/>
      <c r="Y70" s="131"/>
      <c r="Z70" s="127"/>
      <c r="AA70" s="134"/>
      <c r="AB70" s="56"/>
      <c r="AC70" s="56"/>
      <c r="AD70" s="56"/>
      <c r="AE70" s="56"/>
      <c r="AF70" s="135"/>
      <c r="AG70" s="136"/>
      <c r="AH70" s="55"/>
      <c r="AI70" s="136"/>
      <c r="AJ70" s="116">
        <f t="shared" si="28"/>
        <v>0</v>
      </c>
      <c r="AK70" s="136" t="s">
        <v>76</v>
      </c>
      <c r="AL70" s="54" t="s">
        <v>76</v>
      </c>
      <c r="AM70" s="55" t="s">
        <v>76</v>
      </c>
      <c r="AN70" s="136"/>
      <c r="AO70" s="54"/>
      <c r="AP70" s="55"/>
      <c r="AQ70" s="82" t="s">
        <v>74</v>
      </c>
      <c r="AR70" s="54" t="s">
        <v>74</v>
      </c>
      <c r="AS70" s="54" t="s">
        <v>74</v>
      </c>
      <c r="AT70" s="54" t="s">
        <v>74</v>
      </c>
      <c r="AU70" s="58" t="s">
        <v>74</v>
      </c>
      <c r="AV70" s="83">
        <f t="shared" si="4"/>
        <v>0</v>
      </c>
      <c r="AW70" s="80"/>
      <c r="AX70" s="80"/>
      <c r="AY70" s="80"/>
      <c r="AZ70" s="80"/>
      <c r="BA70" s="80"/>
      <c r="BB70" s="80"/>
      <c r="BC70" s="80"/>
      <c r="BD70" s="80"/>
      <c r="BE70" s="81"/>
    </row>
    <row r="71" spans="1:57" ht="38" customHeight="1" x14ac:dyDescent="0.2">
      <c r="A71" s="732"/>
      <c r="B71" s="624"/>
      <c r="C71" s="575"/>
      <c r="D71" s="287" t="s">
        <v>77</v>
      </c>
      <c r="E71" s="600"/>
      <c r="F71" s="582"/>
      <c r="G71" s="147">
        <f t="shared" si="2"/>
        <v>0</v>
      </c>
      <c r="H71" s="153">
        <f t="shared" si="0"/>
        <v>0</v>
      </c>
      <c r="I71" s="150"/>
      <c r="J71" s="150"/>
      <c r="K71" s="150"/>
      <c r="L71" s="154"/>
      <c r="M71" s="79">
        <f t="shared" si="3"/>
        <v>0</v>
      </c>
      <c r="N71" s="80"/>
      <c r="O71" s="80"/>
      <c r="P71" s="80"/>
      <c r="Q71" s="84"/>
      <c r="R71" s="124"/>
      <c r="S71" s="129"/>
      <c r="T71" s="80"/>
      <c r="U71" s="80"/>
      <c r="V71" s="80"/>
      <c r="W71" s="80"/>
      <c r="X71" s="124"/>
      <c r="Y71" s="131"/>
      <c r="Z71" s="127"/>
      <c r="AA71" s="134"/>
      <c r="AB71" s="56"/>
      <c r="AC71" s="56"/>
      <c r="AD71" s="56"/>
      <c r="AE71" s="56"/>
      <c r="AF71" s="135"/>
      <c r="AG71" s="136"/>
      <c r="AH71" s="55"/>
      <c r="AI71" s="136"/>
      <c r="AJ71" s="116">
        <f>SUM(AK71:AM71)</f>
        <v>0</v>
      </c>
      <c r="AK71" s="136"/>
      <c r="AL71" s="54"/>
      <c r="AM71" s="55"/>
      <c r="AN71" s="136" t="s">
        <v>74</v>
      </c>
      <c r="AO71" s="54" t="s">
        <v>74</v>
      </c>
      <c r="AP71" s="55" t="s">
        <v>74</v>
      </c>
      <c r="AQ71" s="82" t="s">
        <v>74</v>
      </c>
      <c r="AR71" s="54" t="s">
        <v>74</v>
      </c>
      <c r="AS71" s="54" t="s">
        <v>74</v>
      </c>
      <c r="AT71" s="54" t="s">
        <v>74</v>
      </c>
      <c r="AU71" s="58" t="s">
        <v>74</v>
      </c>
      <c r="AV71" s="83">
        <f t="shared" si="4"/>
        <v>0</v>
      </c>
      <c r="AW71" s="80"/>
      <c r="AX71" s="80"/>
      <c r="AY71" s="80"/>
      <c r="AZ71" s="80"/>
      <c r="BA71" s="80"/>
      <c r="BB71" s="80"/>
      <c r="BC71" s="80"/>
      <c r="BD71" s="80"/>
      <c r="BE71" s="81"/>
    </row>
    <row r="72" spans="1:57" ht="38" customHeight="1" x14ac:dyDescent="0.2">
      <c r="A72" s="732"/>
      <c r="B72" s="624"/>
      <c r="C72" s="575"/>
      <c r="D72" s="287" t="s">
        <v>78</v>
      </c>
      <c r="E72" s="600"/>
      <c r="F72" s="582"/>
      <c r="G72" s="147">
        <f t="shared" si="2"/>
        <v>15</v>
      </c>
      <c r="H72" s="153">
        <f t="shared" si="0"/>
        <v>1</v>
      </c>
      <c r="I72" s="150">
        <v>1</v>
      </c>
      <c r="J72" s="150"/>
      <c r="K72" s="150"/>
      <c r="L72" s="154"/>
      <c r="M72" s="79">
        <f t="shared" si="3"/>
        <v>15</v>
      </c>
      <c r="N72" s="80"/>
      <c r="O72" s="80"/>
      <c r="P72" s="80"/>
      <c r="Q72" s="80"/>
      <c r="R72" s="124">
        <v>15</v>
      </c>
      <c r="S72" s="129">
        <v>2</v>
      </c>
      <c r="T72" s="80"/>
      <c r="U72" s="80"/>
      <c r="V72" s="80">
        <v>3</v>
      </c>
      <c r="W72" s="80">
        <v>10</v>
      </c>
      <c r="X72" s="124"/>
      <c r="Y72" s="131">
        <v>12</v>
      </c>
      <c r="Z72" s="127">
        <v>3</v>
      </c>
      <c r="AA72" s="134"/>
      <c r="AB72" s="56">
        <v>3</v>
      </c>
      <c r="AC72" s="56">
        <v>3</v>
      </c>
      <c r="AD72" s="56"/>
      <c r="AE72" s="56"/>
      <c r="AF72" s="135"/>
      <c r="AG72" s="136">
        <v>50</v>
      </c>
      <c r="AH72" s="55">
        <v>30</v>
      </c>
      <c r="AI72" s="136">
        <v>101</v>
      </c>
      <c r="AJ72" s="116">
        <f t="shared" ref="AJ72:AJ73" si="29">SUM(AQ72:AU72)</f>
        <v>15</v>
      </c>
      <c r="AK72" s="136" t="s">
        <v>76</v>
      </c>
      <c r="AL72" s="54" t="s">
        <v>76</v>
      </c>
      <c r="AM72" s="55" t="s">
        <v>76</v>
      </c>
      <c r="AN72" s="136" t="s">
        <v>74</v>
      </c>
      <c r="AO72" s="54" t="s">
        <v>74</v>
      </c>
      <c r="AP72" s="55" t="s">
        <v>74</v>
      </c>
      <c r="AQ72" s="142">
        <v>1</v>
      </c>
      <c r="AR72" s="62">
        <v>1</v>
      </c>
      <c r="AS72" s="62">
        <v>11</v>
      </c>
      <c r="AT72" s="62"/>
      <c r="AU72" s="64">
        <v>2</v>
      </c>
      <c r="AV72" s="83">
        <f t="shared" si="4"/>
        <v>0</v>
      </c>
      <c r="AW72" s="80"/>
      <c r="AX72" s="80"/>
      <c r="AY72" s="80"/>
      <c r="AZ72" s="80"/>
      <c r="BA72" s="80"/>
      <c r="BB72" s="80"/>
      <c r="BC72" s="80"/>
      <c r="BD72" s="80"/>
      <c r="BE72" s="81"/>
    </row>
    <row r="73" spans="1:57" ht="38" customHeight="1" thickBot="1" x14ac:dyDescent="0.25">
      <c r="A73" s="732"/>
      <c r="B73" s="625"/>
      <c r="C73" s="580"/>
      <c r="D73" s="289" t="s">
        <v>79</v>
      </c>
      <c r="E73" s="601"/>
      <c r="F73" s="583"/>
      <c r="G73" s="148">
        <f t="shared" si="2"/>
        <v>0</v>
      </c>
      <c r="H73" s="155">
        <f t="shared" si="0"/>
        <v>0</v>
      </c>
      <c r="I73" s="156"/>
      <c r="J73" s="156"/>
      <c r="K73" s="156"/>
      <c r="L73" s="157"/>
      <c r="M73" s="85">
        <f t="shared" si="3"/>
        <v>0</v>
      </c>
      <c r="N73" s="86"/>
      <c r="O73" s="86"/>
      <c r="P73" s="86"/>
      <c r="Q73" s="86"/>
      <c r="R73" s="125"/>
      <c r="S73" s="130"/>
      <c r="T73" s="87"/>
      <c r="U73" s="87"/>
      <c r="V73" s="87"/>
      <c r="W73" s="87"/>
      <c r="X73" s="126"/>
      <c r="Y73" s="129"/>
      <c r="Z73" s="124"/>
      <c r="AA73" s="136"/>
      <c r="AB73" s="54"/>
      <c r="AC73" s="54"/>
      <c r="AD73" s="54"/>
      <c r="AE73" s="54"/>
      <c r="AF73" s="55"/>
      <c r="AG73" s="139"/>
      <c r="AH73" s="140"/>
      <c r="AI73" s="137"/>
      <c r="AJ73" s="117">
        <f t="shared" si="29"/>
        <v>0</v>
      </c>
      <c r="AK73" s="137" t="s">
        <v>74</v>
      </c>
      <c r="AL73" s="90" t="s">
        <v>74</v>
      </c>
      <c r="AM73" s="138" t="s">
        <v>74</v>
      </c>
      <c r="AN73" s="137" t="s">
        <v>74</v>
      </c>
      <c r="AO73" s="90" t="s">
        <v>76</v>
      </c>
      <c r="AP73" s="138" t="s">
        <v>76</v>
      </c>
      <c r="AQ73" s="89"/>
      <c r="AR73" s="90"/>
      <c r="AS73" s="90"/>
      <c r="AT73" s="90"/>
      <c r="AU73" s="91"/>
      <c r="AV73" s="92">
        <f t="shared" si="4"/>
        <v>0</v>
      </c>
      <c r="AW73" s="87"/>
      <c r="AX73" s="87"/>
      <c r="AY73" s="87"/>
      <c r="AZ73" s="87"/>
      <c r="BA73" s="87"/>
      <c r="BB73" s="87"/>
      <c r="BC73" s="87"/>
      <c r="BD73" s="87"/>
      <c r="BE73" s="88"/>
    </row>
    <row r="74" spans="1:57" ht="38" customHeight="1" x14ac:dyDescent="0.2">
      <c r="A74" s="732"/>
      <c r="B74" s="623" t="s">
        <v>100</v>
      </c>
      <c r="C74" s="574" t="s">
        <v>101</v>
      </c>
      <c r="D74" s="286" t="s">
        <v>73</v>
      </c>
      <c r="E74" s="602">
        <v>30</v>
      </c>
      <c r="F74" s="584">
        <f>E74-SUM(M74:M78)</f>
        <v>1</v>
      </c>
      <c r="G74" s="146">
        <f t="shared" ref="G74:G108" si="30">SUM(M74,AV74)</f>
        <v>0</v>
      </c>
      <c r="H74" s="151">
        <f t="shared" si="0"/>
        <v>0</v>
      </c>
      <c r="I74" s="152"/>
      <c r="J74" s="152"/>
      <c r="K74" s="152"/>
      <c r="L74" s="66"/>
      <c r="M74" s="149">
        <f t="shared" ref="M74:M108" si="31">IF(AND(SUM(N74:R74)=SUM(Y74:Z74),SUM(S74:X74)=SUM(Y74:Z74)),SUM(N74:R74),"ПЕРЕВІРТЕ ПРАВИЛЬНІСТЬ ДАНИХ")</f>
        <v>0</v>
      </c>
      <c r="N74" s="121"/>
      <c r="O74" s="121"/>
      <c r="P74" s="121"/>
      <c r="Q74" s="121"/>
      <c r="R74" s="122"/>
      <c r="S74" s="128"/>
      <c r="T74" s="121"/>
      <c r="U74" s="121"/>
      <c r="V74" s="77"/>
      <c r="W74" s="121"/>
      <c r="X74" s="122"/>
      <c r="Y74" s="128"/>
      <c r="Z74" s="122"/>
      <c r="AA74" s="70"/>
      <c r="AB74" s="77"/>
      <c r="AC74" s="77"/>
      <c r="AD74" s="77"/>
      <c r="AE74" s="77"/>
      <c r="AF74" s="71"/>
      <c r="AG74" s="70"/>
      <c r="AH74" s="71"/>
      <c r="AI74" s="70"/>
      <c r="AJ74" s="115">
        <f t="shared" ref="AJ74:AJ75" si="32">SUM(AN74:AP74)</f>
        <v>0</v>
      </c>
      <c r="AK74" s="70" t="s">
        <v>74</v>
      </c>
      <c r="AL74" s="77" t="s">
        <v>74</v>
      </c>
      <c r="AM74" s="71" t="s">
        <v>74</v>
      </c>
      <c r="AN74" s="70"/>
      <c r="AO74" s="77"/>
      <c r="AP74" s="71"/>
      <c r="AQ74" s="67" t="s">
        <v>74</v>
      </c>
      <c r="AR74" s="68" t="s">
        <v>74</v>
      </c>
      <c r="AS74" s="68" t="s">
        <v>74</v>
      </c>
      <c r="AT74" s="68" t="s">
        <v>74</v>
      </c>
      <c r="AU74" s="69" t="s">
        <v>74</v>
      </c>
      <c r="AV74" s="103">
        <f t="shared" si="4"/>
        <v>0</v>
      </c>
      <c r="AW74" s="93"/>
      <c r="AX74" s="93"/>
      <c r="AY74" s="93"/>
      <c r="AZ74" s="93"/>
      <c r="BA74" s="93"/>
      <c r="BB74" s="93"/>
      <c r="BC74" s="93"/>
      <c r="BD74" s="93"/>
      <c r="BE74" s="78"/>
    </row>
    <row r="75" spans="1:57" ht="38" customHeight="1" x14ac:dyDescent="0.2">
      <c r="A75" s="732"/>
      <c r="B75" s="624"/>
      <c r="C75" s="575"/>
      <c r="D75" s="287" t="s">
        <v>75</v>
      </c>
      <c r="E75" s="600"/>
      <c r="F75" s="582"/>
      <c r="G75" s="147">
        <f t="shared" si="30"/>
        <v>0</v>
      </c>
      <c r="H75" s="153">
        <f t="shared" si="0"/>
        <v>0</v>
      </c>
      <c r="I75" s="150"/>
      <c r="J75" s="150"/>
      <c r="K75" s="150"/>
      <c r="L75" s="154"/>
      <c r="M75" s="79">
        <f t="shared" si="31"/>
        <v>0</v>
      </c>
      <c r="N75" s="80"/>
      <c r="O75" s="80"/>
      <c r="P75" s="80"/>
      <c r="Q75" s="80"/>
      <c r="R75" s="124"/>
      <c r="S75" s="129"/>
      <c r="T75" s="54"/>
      <c r="U75" s="54"/>
      <c r="V75" s="80"/>
      <c r="W75" s="80"/>
      <c r="X75" s="124"/>
      <c r="Y75" s="131"/>
      <c r="Z75" s="127"/>
      <c r="AA75" s="134"/>
      <c r="AB75" s="56"/>
      <c r="AC75" s="56"/>
      <c r="AD75" s="56"/>
      <c r="AE75" s="56"/>
      <c r="AF75" s="135"/>
      <c r="AG75" s="136"/>
      <c r="AH75" s="55"/>
      <c r="AI75" s="136"/>
      <c r="AJ75" s="116">
        <f t="shared" si="32"/>
        <v>0</v>
      </c>
      <c r="AK75" s="136" t="s">
        <v>76</v>
      </c>
      <c r="AL75" s="54" t="s">
        <v>76</v>
      </c>
      <c r="AM75" s="55" t="s">
        <v>76</v>
      </c>
      <c r="AN75" s="136"/>
      <c r="AO75" s="54"/>
      <c r="AP75" s="55"/>
      <c r="AQ75" s="82" t="s">
        <v>74</v>
      </c>
      <c r="AR75" s="54" t="s">
        <v>74</v>
      </c>
      <c r="AS75" s="54" t="s">
        <v>74</v>
      </c>
      <c r="AT75" s="54" t="s">
        <v>74</v>
      </c>
      <c r="AU75" s="58" t="s">
        <v>74</v>
      </c>
      <c r="AV75" s="83">
        <f t="shared" si="4"/>
        <v>0</v>
      </c>
      <c r="AW75" s="80"/>
      <c r="AX75" s="80"/>
      <c r="AY75" s="80"/>
      <c r="AZ75" s="80"/>
      <c r="BA75" s="80"/>
      <c r="BB75" s="80"/>
      <c r="BC75" s="80"/>
      <c r="BD75" s="80"/>
      <c r="BE75" s="81"/>
    </row>
    <row r="76" spans="1:57" ht="38" customHeight="1" x14ac:dyDescent="0.2">
      <c r="A76" s="732"/>
      <c r="B76" s="624"/>
      <c r="C76" s="575"/>
      <c r="D76" s="287" t="s">
        <v>77</v>
      </c>
      <c r="E76" s="600"/>
      <c r="F76" s="582"/>
      <c r="G76" s="147">
        <f t="shared" si="30"/>
        <v>0</v>
      </c>
      <c r="H76" s="153">
        <f t="shared" si="0"/>
        <v>0</v>
      </c>
      <c r="I76" s="150"/>
      <c r="J76" s="150"/>
      <c r="K76" s="150"/>
      <c r="L76" s="154"/>
      <c r="M76" s="79">
        <f t="shared" si="31"/>
        <v>0</v>
      </c>
      <c r="N76" s="80"/>
      <c r="O76" s="80"/>
      <c r="P76" s="80"/>
      <c r="Q76" s="84"/>
      <c r="R76" s="124"/>
      <c r="S76" s="129"/>
      <c r="T76" s="80"/>
      <c r="U76" s="80"/>
      <c r="V76" s="80"/>
      <c r="W76" s="80"/>
      <c r="X76" s="124"/>
      <c r="Y76" s="131"/>
      <c r="Z76" s="127"/>
      <c r="AA76" s="134"/>
      <c r="AB76" s="56"/>
      <c r="AC76" s="56"/>
      <c r="AD76" s="56"/>
      <c r="AE76" s="56"/>
      <c r="AF76" s="135"/>
      <c r="AG76" s="136"/>
      <c r="AH76" s="55"/>
      <c r="AI76" s="136"/>
      <c r="AJ76" s="116">
        <f>SUM(AK76:AM76)</f>
        <v>0</v>
      </c>
      <c r="AK76" s="136"/>
      <c r="AL76" s="54"/>
      <c r="AM76" s="55"/>
      <c r="AN76" s="136" t="s">
        <v>74</v>
      </c>
      <c r="AO76" s="54" t="s">
        <v>74</v>
      </c>
      <c r="AP76" s="55" t="s">
        <v>74</v>
      </c>
      <c r="AQ76" s="82" t="s">
        <v>74</v>
      </c>
      <c r="AR76" s="54" t="s">
        <v>74</v>
      </c>
      <c r="AS76" s="54" t="s">
        <v>74</v>
      </c>
      <c r="AT76" s="54" t="s">
        <v>74</v>
      </c>
      <c r="AU76" s="58" t="s">
        <v>74</v>
      </c>
      <c r="AV76" s="83">
        <f t="shared" si="4"/>
        <v>0</v>
      </c>
      <c r="AW76" s="80"/>
      <c r="AX76" s="80"/>
      <c r="AY76" s="80"/>
      <c r="AZ76" s="80"/>
      <c r="BA76" s="80"/>
      <c r="BB76" s="80"/>
      <c r="BC76" s="80"/>
      <c r="BD76" s="80"/>
      <c r="BE76" s="81"/>
    </row>
    <row r="77" spans="1:57" ht="38" customHeight="1" x14ac:dyDescent="0.2">
      <c r="A77" s="732"/>
      <c r="B77" s="624"/>
      <c r="C77" s="575"/>
      <c r="D77" s="287" t="s">
        <v>78</v>
      </c>
      <c r="E77" s="600"/>
      <c r="F77" s="582"/>
      <c r="G77" s="147">
        <f t="shared" si="30"/>
        <v>30</v>
      </c>
      <c r="H77" s="153">
        <f t="shared" si="0"/>
        <v>1</v>
      </c>
      <c r="I77" s="150">
        <v>1</v>
      </c>
      <c r="J77" s="150"/>
      <c r="K77" s="150"/>
      <c r="L77" s="154"/>
      <c r="M77" s="79">
        <f t="shared" si="31"/>
        <v>29</v>
      </c>
      <c r="N77" s="80"/>
      <c r="O77" s="80"/>
      <c r="P77" s="80"/>
      <c r="Q77" s="80"/>
      <c r="R77" s="124">
        <v>29</v>
      </c>
      <c r="S77" s="129"/>
      <c r="T77" s="80"/>
      <c r="U77" s="80"/>
      <c r="V77" s="80">
        <v>29</v>
      </c>
      <c r="W77" s="80"/>
      <c r="X77" s="124"/>
      <c r="Y77" s="131">
        <v>29</v>
      </c>
      <c r="Z77" s="127"/>
      <c r="AA77" s="134"/>
      <c r="AB77" s="56">
        <v>8</v>
      </c>
      <c r="AC77" s="56">
        <v>5</v>
      </c>
      <c r="AD77" s="56">
        <v>1</v>
      </c>
      <c r="AE77" s="56">
        <v>15</v>
      </c>
      <c r="AF77" s="135">
        <v>1</v>
      </c>
      <c r="AG77" s="136">
        <v>41</v>
      </c>
      <c r="AH77" s="55">
        <v>18</v>
      </c>
      <c r="AI77" s="136">
        <v>120</v>
      </c>
      <c r="AJ77" s="116">
        <f t="shared" ref="AJ77:AJ78" si="33">SUM(AQ77:AU77)</f>
        <v>29</v>
      </c>
      <c r="AK77" s="136" t="s">
        <v>76</v>
      </c>
      <c r="AL77" s="54" t="s">
        <v>76</v>
      </c>
      <c r="AM77" s="55" t="s">
        <v>76</v>
      </c>
      <c r="AN77" s="136" t="s">
        <v>74</v>
      </c>
      <c r="AO77" s="54" t="s">
        <v>74</v>
      </c>
      <c r="AP77" s="55" t="s">
        <v>74</v>
      </c>
      <c r="AQ77" s="142"/>
      <c r="AR77" s="62">
        <v>3</v>
      </c>
      <c r="AS77" s="62">
        <v>11</v>
      </c>
      <c r="AT77" s="62">
        <v>12</v>
      </c>
      <c r="AU77" s="64">
        <v>3</v>
      </c>
      <c r="AV77" s="83">
        <f t="shared" si="4"/>
        <v>1</v>
      </c>
      <c r="AW77" s="80"/>
      <c r="AX77" s="80"/>
      <c r="AY77" s="80"/>
      <c r="AZ77" s="80"/>
      <c r="BA77" s="80"/>
      <c r="BB77" s="80"/>
      <c r="BC77" s="80"/>
      <c r="BD77" s="80">
        <v>1</v>
      </c>
      <c r="BE77" s="81"/>
    </row>
    <row r="78" spans="1:57" ht="38" customHeight="1" thickBot="1" x14ac:dyDescent="0.25">
      <c r="A78" s="732"/>
      <c r="B78" s="625"/>
      <c r="C78" s="580"/>
      <c r="D78" s="289" t="s">
        <v>79</v>
      </c>
      <c r="E78" s="601"/>
      <c r="F78" s="583"/>
      <c r="G78" s="148">
        <f t="shared" si="30"/>
        <v>0</v>
      </c>
      <c r="H78" s="155">
        <f t="shared" si="0"/>
        <v>0</v>
      </c>
      <c r="I78" s="156"/>
      <c r="J78" s="156"/>
      <c r="K78" s="156"/>
      <c r="L78" s="157"/>
      <c r="M78" s="85">
        <f t="shared" si="31"/>
        <v>0</v>
      </c>
      <c r="N78" s="86"/>
      <c r="O78" s="86"/>
      <c r="P78" s="86"/>
      <c r="Q78" s="86"/>
      <c r="R78" s="125"/>
      <c r="S78" s="130"/>
      <c r="T78" s="87"/>
      <c r="U78" s="87"/>
      <c r="V78" s="87"/>
      <c r="W78" s="87"/>
      <c r="X78" s="126"/>
      <c r="Y78" s="129"/>
      <c r="Z78" s="124"/>
      <c r="AA78" s="136"/>
      <c r="AB78" s="54"/>
      <c r="AC78" s="54"/>
      <c r="AD78" s="54"/>
      <c r="AE78" s="54"/>
      <c r="AF78" s="55"/>
      <c r="AG78" s="139"/>
      <c r="AH78" s="140"/>
      <c r="AI78" s="137"/>
      <c r="AJ78" s="117">
        <f t="shared" si="33"/>
        <v>0</v>
      </c>
      <c r="AK78" s="137" t="s">
        <v>74</v>
      </c>
      <c r="AL78" s="90" t="s">
        <v>74</v>
      </c>
      <c r="AM78" s="138" t="s">
        <v>74</v>
      </c>
      <c r="AN78" s="137" t="s">
        <v>74</v>
      </c>
      <c r="AO78" s="90" t="s">
        <v>76</v>
      </c>
      <c r="AP78" s="138" t="s">
        <v>76</v>
      </c>
      <c r="AQ78" s="89"/>
      <c r="AR78" s="90"/>
      <c r="AS78" s="90"/>
      <c r="AT78" s="90"/>
      <c r="AU78" s="91"/>
      <c r="AV78" s="92">
        <f t="shared" si="4"/>
        <v>0</v>
      </c>
      <c r="AW78" s="87"/>
      <c r="AX78" s="87"/>
      <c r="AY78" s="87"/>
      <c r="AZ78" s="87"/>
      <c r="BA78" s="87"/>
      <c r="BB78" s="87"/>
      <c r="BC78" s="87"/>
      <c r="BD78" s="87"/>
      <c r="BE78" s="88"/>
    </row>
    <row r="79" spans="1:57" ht="38" customHeight="1" x14ac:dyDescent="0.2">
      <c r="A79" s="732"/>
      <c r="B79" s="623" t="s">
        <v>102</v>
      </c>
      <c r="C79" s="574" t="s">
        <v>103</v>
      </c>
      <c r="D79" s="286" t="s">
        <v>73</v>
      </c>
      <c r="E79" s="602">
        <v>20</v>
      </c>
      <c r="F79" s="584">
        <f>E79-SUM(M79:M83)</f>
        <v>1</v>
      </c>
      <c r="G79" s="146">
        <f t="shared" si="30"/>
        <v>0</v>
      </c>
      <c r="H79" s="151">
        <f t="shared" si="0"/>
        <v>0</v>
      </c>
      <c r="I79" s="152"/>
      <c r="J79" s="152"/>
      <c r="K79" s="152"/>
      <c r="L79" s="66"/>
      <c r="M79" s="149">
        <f t="shared" si="31"/>
        <v>0</v>
      </c>
      <c r="N79" s="121"/>
      <c r="O79" s="121"/>
      <c r="P79" s="121"/>
      <c r="Q79" s="121"/>
      <c r="R79" s="122"/>
      <c r="S79" s="128"/>
      <c r="T79" s="121"/>
      <c r="U79" s="121"/>
      <c r="V79" s="77"/>
      <c r="W79" s="121"/>
      <c r="X79" s="122"/>
      <c r="Y79" s="128"/>
      <c r="Z79" s="122"/>
      <c r="AA79" s="70"/>
      <c r="AB79" s="77"/>
      <c r="AC79" s="77"/>
      <c r="AD79" s="77"/>
      <c r="AE79" s="77"/>
      <c r="AF79" s="71"/>
      <c r="AG79" s="70"/>
      <c r="AH79" s="71"/>
      <c r="AI79" s="70"/>
      <c r="AJ79" s="115">
        <f t="shared" ref="AJ79:AJ80" si="34">SUM(AN79:AP79)</f>
        <v>0</v>
      </c>
      <c r="AK79" s="70" t="s">
        <v>74</v>
      </c>
      <c r="AL79" s="77" t="s">
        <v>74</v>
      </c>
      <c r="AM79" s="71" t="s">
        <v>74</v>
      </c>
      <c r="AN79" s="70"/>
      <c r="AO79" s="77"/>
      <c r="AP79" s="71"/>
      <c r="AQ79" s="67" t="s">
        <v>74</v>
      </c>
      <c r="AR79" s="68" t="s">
        <v>74</v>
      </c>
      <c r="AS79" s="68" t="s">
        <v>74</v>
      </c>
      <c r="AT79" s="68" t="s">
        <v>74</v>
      </c>
      <c r="AU79" s="69" t="s">
        <v>74</v>
      </c>
      <c r="AV79" s="103">
        <f t="shared" si="4"/>
        <v>0</v>
      </c>
      <c r="AW79" s="93"/>
      <c r="AX79" s="93"/>
      <c r="AY79" s="93"/>
      <c r="AZ79" s="93"/>
      <c r="BA79" s="93"/>
      <c r="BB79" s="93"/>
      <c r="BC79" s="93"/>
      <c r="BD79" s="93"/>
      <c r="BE79" s="78"/>
    </row>
    <row r="80" spans="1:57" ht="38" customHeight="1" x14ac:dyDescent="0.2">
      <c r="A80" s="732"/>
      <c r="B80" s="624"/>
      <c r="C80" s="575"/>
      <c r="D80" s="287" t="s">
        <v>75</v>
      </c>
      <c r="E80" s="600"/>
      <c r="F80" s="582"/>
      <c r="G80" s="147">
        <f t="shared" si="30"/>
        <v>0</v>
      </c>
      <c r="H80" s="153">
        <f t="shared" si="0"/>
        <v>0</v>
      </c>
      <c r="I80" s="150"/>
      <c r="J80" s="150"/>
      <c r="K80" s="150"/>
      <c r="L80" s="154"/>
      <c r="M80" s="79">
        <f t="shared" si="31"/>
        <v>0</v>
      </c>
      <c r="N80" s="80"/>
      <c r="O80" s="80"/>
      <c r="P80" s="80"/>
      <c r="Q80" s="80"/>
      <c r="R80" s="124"/>
      <c r="S80" s="129"/>
      <c r="T80" s="54"/>
      <c r="U80" s="54"/>
      <c r="V80" s="80"/>
      <c r="W80" s="80"/>
      <c r="X80" s="124"/>
      <c r="Y80" s="131"/>
      <c r="Z80" s="127"/>
      <c r="AA80" s="134"/>
      <c r="AB80" s="56"/>
      <c r="AC80" s="56"/>
      <c r="AD80" s="56"/>
      <c r="AE80" s="56"/>
      <c r="AF80" s="135"/>
      <c r="AG80" s="136"/>
      <c r="AH80" s="55"/>
      <c r="AI80" s="136"/>
      <c r="AJ80" s="116">
        <f t="shared" si="34"/>
        <v>0</v>
      </c>
      <c r="AK80" s="136" t="s">
        <v>76</v>
      </c>
      <c r="AL80" s="54" t="s">
        <v>76</v>
      </c>
      <c r="AM80" s="55" t="s">
        <v>76</v>
      </c>
      <c r="AN80" s="136"/>
      <c r="AO80" s="54"/>
      <c r="AP80" s="55"/>
      <c r="AQ80" s="82" t="s">
        <v>74</v>
      </c>
      <c r="AR80" s="54" t="s">
        <v>74</v>
      </c>
      <c r="AS80" s="54" t="s">
        <v>74</v>
      </c>
      <c r="AT80" s="54" t="s">
        <v>74</v>
      </c>
      <c r="AU80" s="58" t="s">
        <v>74</v>
      </c>
      <c r="AV80" s="83">
        <f t="shared" si="4"/>
        <v>0</v>
      </c>
      <c r="AW80" s="80"/>
      <c r="AX80" s="80"/>
      <c r="AY80" s="80"/>
      <c r="AZ80" s="80"/>
      <c r="BA80" s="80"/>
      <c r="BB80" s="80"/>
      <c r="BC80" s="80"/>
      <c r="BD80" s="80"/>
      <c r="BE80" s="81"/>
    </row>
    <row r="81" spans="1:57" ht="38" customHeight="1" x14ac:dyDescent="0.2">
      <c r="A81" s="732"/>
      <c r="B81" s="624"/>
      <c r="C81" s="575"/>
      <c r="D81" s="287" t="s">
        <v>77</v>
      </c>
      <c r="E81" s="600"/>
      <c r="F81" s="582"/>
      <c r="G81" s="147">
        <f t="shared" si="30"/>
        <v>0</v>
      </c>
      <c r="H81" s="153">
        <f t="shared" si="0"/>
        <v>0</v>
      </c>
      <c r="I81" s="150"/>
      <c r="J81" s="150"/>
      <c r="K81" s="150"/>
      <c r="L81" s="154"/>
      <c r="M81" s="79">
        <f t="shared" si="31"/>
        <v>0</v>
      </c>
      <c r="N81" s="80"/>
      <c r="O81" s="80"/>
      <c r="P81" s="80"/>
      <c r="Q81" s="84"/>
      <c r="R81" s="124"/>
      <c r="S81" s="129"/>
      <c r="T81" s="80"/>
      <c r="U81" s="80"/>
      <c r="V81" s="80"/>
      <c r="W81" s="80"/>
      <c r="X81" s="124"/>
      <c r="Y81" s="131"/>
      <c r="Z81" s="127"/>
      <c r="AA81" s="134"/>
      <c r="AB81" s="56"/>
      <c r="AC81" s="56"/>
      <c r="AD81" s="56"/>
      <c r="AE81" s="56"/>
      <c r="AF81" s="135"/>
      <c r="AG81" s="136"/>
      <c r="AH81" s="55"/>
      <c r="AI81" s="136"/>
      <c r="AJ81" s="116">
        <f>SUM(AK81:AM81)</f>
        <v>0</v>
      </c>
      <c r="AK81" s="136"/>
      <c r="AL81" s="54"/>
      <c r="AM81" s="55"/>
      <c r="AN81" s="136" t="s">
        <v>74</v>
      </c>
      <c r="AO81" s="54" t="s">
        <v>74</v>
      </c>
      <c r="AP81" s="55" t="s">
        <v>74</v>
      </c>
      <c r="AQ81" s="82" t="s">
        <v>74</v>
      </c>
      <c r="AR81" s="54" t="s">
        <v>74</v>
      </c>
      <c r="AS81" s="54" t="s">
        <v>74</v>
      </c>
      <c r="AT81" s="54" t="s">
        <v>74</v>
      </c>
      <c r="AU81" s="58" t="s">
        <v>74</v>
      </c>
      <c r="AV81" s="83">
        <f t="shared" si="4"/>
        <v>0</v>
      </c>
      <c r="AW81" s="80"/>
      <c r="AX81" s="80"/>
      <c r="AY81" s="80"/>
      <c r="AZ81" s="80"/>
      <c r="BA81" s="80"/>
      <c r="BB81" s="80"/>
      <c r="BC81" s="80"/>
      <c r="BD81" s="80"/>
      <c r="BE81" s="81"/>
    </row>
    <row r="82" spans="1:57" ht="38" customHeight="1" x14ac:dyDescent="0.2">
      <c r="A82" s="732"/>
      <c r="B82" s="624"/>
      <c r="C82" s="575"/>
      <c r="D82" s="287" t="s">
        <v>78</v>
      </c>
      <c r="E82" s="600"/>
      <c r="F82" s="582"/>
      <c r="G82" s="147">
        <f t="shared" si="30"/>
        <v>20</v>
      </c>
      <c r="H82" s="153">
        <f t="shared" si="0"/>
        <v>1</v>
      </c>
      <c r="I82" s="150"/>
      <c r="J82" s="150"/>
      <c r="K82" s="150">
        <v>1</v>
      </c>
      <c r="L82" s="154"/>
      <c r="M82" s="79">
        <f t="shared" si="31"/>
        <v>19</v>
      </c>
      <c r="N82" s="80"/>
      <c r="O82" s="80"/>
      <c r="P82" s="80"/>
      <c r="Q82" s="80"/>
      <c r="R82" s="124">
        <v>19</v>
      </c>
      <c r="S82" s="129"/>
      <c r="T82" s="80"/>
      <c r="U82" s="80"/>
      <c r="V82" s="80">
        <v>19</v>
      </c>
      <c r="W82" s="80"/>
      <c r="X82" s="124"/>
      <c r="Y82" s="131">
        <v>18</v>
      </c>
      <c r="Z82" s="127">
        <v>1</v>
      </c>
      <c r="AA82" s="134"/>
      <c r="AB82" s="56"/>
      <c r="AC82" s="56"/>
      <c r="AD82" s="56"/>
      <c r="AE82" s="56">
        <v>2</v>
      </c>
      <c r="AF82" s="135"/>
      <c r="AG82" s="136">
        <v>38</v>
      </c>
      <c r="AH82" s="55">
        <v>22</v>
      </c>
      <c r="AI82" s="136">
        <v>105</v>
      </c>
      <c r="AJ82" s="116">
        <f t="shared" ref="AJ82:AJ83" si="35">SUM(AQ82:AU82)</f>
        <v>19</v>
      </c>
      <c r="AK82" s="136" t="s">
        <v>76</v>
      </c>
      <c r="AL82" s="54" t="s">
        <v>76</v>
      </c>
      <c r="AM82" s="55" t="s">
        <v>76</v>
      </c>
      <c r="AN82" s="136" t="s">
        <v>74</v>
      </c>
      <c r="AO82" s="54" t="s">
        <v>74</v>
      </c>
      <c r="AP82" s="55" t="s">
        <v>74</v>
      </c>
      <c r="AQ82" s="142">
        <v>1</v>
      </c>
      <c r="AR82" s="62">
        <v>2</v>
      </c>
      <c r="AS82" s="62">
        <v>13</v>
      </c>
      <c r="AT82" s="62">
        <v>2</v>
      </c>
      <c r="AU82" s="64">
        <v>1</v>
      </c>
      <c r="AV82" s="83">
        <f t="shared" si="4"/>
        <v>1</v>
      </c>
      <c r="AW82" s="80"/>
      <c r="AX82" s="80"/>
      <c r="AY82" s="80"/>
      <c r="AZ82" s="80"/>
      <c r="BA82" s="80"/>
      <c r="BB82" s="80"/>
      <c r="BC82" s="80"/>
      <c r="BD82" s="80">
        <v>1</v>
      </c>
      <c r="BE82" s="81"/>
    </row>
    <row r="83" spans="1:57" ht="38" customHeight="1" thickBot="1" x14ac:dyDescent="0.25">
      <c r="A83" s="732"/>
      <c r="B83" s="625"/>
      <c r="C83" s="580"/>
      <c r="D83" s="289" t="s">
        <v>79</v>
      </c>
      <c r="E83" s="601"/>
      <c r="F83" s="583"/>
      <c r="G83" s="148">
        <f t="shared" si="30"/>
        <v>0</v>
      </c>
      <c r="H83" s="155">
        <f t="shared" si="0"/>
        <v>0</v>
      </c>
      <c r="I83" s="156"/>
      <c r="J83" s="156"/>
      <c r="K83" s="156"/>
      <c r="L83" s="157"/>
      <c r="M83" s="85">
        <f t="shared" si="31"/>
        <v>0</v>
      </c>
      <c r="N83" s="86"/>
      <c r="O83" s="86"/>
      <c r="P83" s="86"/>
      <c r="Q83" s="86"/>
      <c r="R83" s="125"/>
      <c r="S83" s="130"/>
      <c r="T83" s="87"/>
      <c r="U83" s="87"/>
      <c r="V83" s="87"/>
      <c r="W83" s="87"/>
      <c r="X83" s="126"/>
      <c r="Y83" s="129"/>
      <c r="Z83" s="124"/>
      <c r="AA83" s="136"/>
      <c r="AB83" s="54"/>
      <c r="AC83" s="54"/>
      <c r="AD83" s="54"/>
      <c r="AE83" s="54"/>
      <c r="AF83" s="55"/>
      <c r="AG83" s="139"/>
      <c r="AH83" s="140"/>
      <c r="AI83" s="137"/>
      <c r="AJ83" s="117">
        <f t="shared" si="35"/>
        <v>0</v>
      </c>
      <c r="AK83" s="137" t="s">
        <v>74</v>
      </c>
      <c r="AL83" s="90" t="s">
        <v>74</v>
      </c>
      <c r="AM83" s="138" t="s">
        <v>74</v>
      </c>
      <c r="AN83" s="137" t="s">
        <v>74</v>
      </c>
      <c r="AO83" s="90" t="s">
        <v>76</v>
      </c>
      <c r="AP83" s="138" t="s">
        <v>76</v>
      </c>
      <c r="AQ83" s="89"/>
      <c r="AR83" s="90"/>
      <c r="AS83" s="90"/>
      <c r="AT83" s="90"/>
      <c r="AU83" s="91"/>
      <c r="AV83" s="92">
        <f t="shared" si="4"/>
        <v>0</v>
      </c>
      <c r="AW83" s="87"/>
      <c r="AX83" s="87"/>
      <c r="AY83" s="87"/>
      <c r="AZ83" s="87"/>
      <c r="BA83" s="87"/>
      <c r="BB83" s="87"/>
      <c r="BC83" s="87"/>
      <c r="BD83" s="87"/>
      <c r="BE83" s="88"/>
    </row>
    <row r="84" spans="1:57" ht="38" customHeight="1" x14ac:dyDescent="0.2">
      <c r="A84" s="732"/>
      <c r="B84" s="623" t="s">
        <v>104</v>
      </c>
      <c r="C84" s="574" t="s">
        <v>105</v>
      </c>
      <c r="D84" s="286" t="s">
        <v>73</v>
      </c>
      <c r="E84" s="602">
        <v>15</v>
      </c>
      <c r="F84" s="584">
        <f>E84-SUM(M84:M88)</f>
        <v>3</v>
      </c>
      <c r="G84" s="146">
        <f t="shared" si="30"/>
        <v>0</v>
      </c>
      <c r="H84" s="151">
        <f t="shared" si="0"/>
        <v>0</v>
      </c>
      <c r="I84" s="152"/>
      <c r="J84" s="152"/>
      <c r="K84" s="152"/>
      <c r="L84" s="66"/>
      <c r="M84" s="149">
        <f t="shared" si="31"/>
        <v>0</v>
      </c>
      <c r="N84" s="121"/>
      <c r="O84" s="121"/>
      <c r="P84" s="121"/>
      <c r="Q84" s="121"/>
      <c r="R84" s="122"/>
      <c r="S84" s="128"/>
      <c r="T84" s="121"/>
      <c r="U84" s="121"/>
      <c r="V84" s="77"/>
      <c r="W84" s="121"/>
      <c r="X84" s="122"/>
      <c r="Y84" s="128"/>
      <c r="Z84" s="122"/>
      <c r="AA84" s="70"/>
      <c r="AB84" s="77"/>
      <c r="AC84" s="77"/>
      <c r="AD84" s="77"/>
      <c r="AE84" s="77"/>
      <c r="AF84" s="71"/>
      <c r="AG84" s="70"/>
      <c r="AH84" s="71"/>
      <c r="AI84" s="70"/>
      <c r="AJ84" s="115">
        <f t="shared" ref="AJ84:AJ85" si="36">SUM(AN84:AP84)</f>
        <v>0</v>
      </c>
      <c r="AK84" s="70" t="s">
        <v>74</v>
      </c>
      <c r="AL84" s="77" t="s">
        <v>74</v>
      </c>
      <c r="AM84" s="71" t="s">
        <v>74</v>
      </c>
      <c r="AN84" s="70"/>
      <c r="AO84" s="77"/>
      <c r="AP84" s="71"/>
      <c r="AQ84" s="67" t="s">
        <v>74</v>
      </c>
      <c r="AR84" s="68" t="s">
        <v>74</v>
      </c>
      <c r="AS84" s="68" t="s">
        <v>74</v>
      </c>
      <c r="AT84" s="68" t="s">
        <v>74</v>
      </c>
      <c r="AU84" s="69" t="s">
        <v>74</v>
      </c>
      <c r="AV84" s="103">
        <f t="shared" si="4"/>
        <v>0</v>
      </c>
      <c r="AW84" s="93"/>
      <c r="AX84" s="93"/>
      <c r="AY84" s="93"/>
      <c r="AZ84" s="93"/>
      <c r="BA84" s="93"/>
      <c r="BB84" s="93"/>
      <c r="BC84" s="93"/>
      <c r="BD84" s="93"/>
      <c r="BE84" s="78"/>
    </row>
    <row r="85" spans="1:57" ht="38" customHeight="1" x14ac:dyDescent="0.2">
      <c r="A85" s="732"/>
      <c r="B85" s="624"/>
      <c r="C85" s="575"/>
      <c r="D85" s="287" t="s">
        <v>75</v>
      </c>
      <c r="E85" s="600"/>
      <c r="F85" s="582"/>
      <c r="G85" s="147">
        <f t="shared" si="30"/>
        <v>0</v>
      </c>
      <c r="H85" s="153">
        <f t="shared" si="0"/>
        <v>0</v>
      </c>
      <c r="I85" s="150"/>
      <c r="J85" s="150"/>
      <c r="K85" s="150"/>
      <c r="L85" s="154"/>
      <c r="M85" s="79">
        <f t="shared" si="31"/>
        <v>0</v>
      </c>
      <c r="N85" s="80"/>
      <c r="O85" s="80"/>
      <c r="P85" s="80"/>
      <c r="Q85" s="80"/>
      <c r="R85" s="124"/>
      <c r="S85" s="129"/>
      <c r="T85" s="54"/>
      <c r="U85" s="54"/>
      <c r="V85" s="80"/>
      <c r="W85" s="80"/>
      <c r="X85" s="124"/>
      <c r="Y85" s="131"/>
      <c r="Z85" s="127"/>
      <c r="AA85" s="134"/>
      <c r="AB85" s="56"/>
      <c r="AC85" s="56"/>
      <c r="AD85" s="56"/>
      <c r="AE85" s="56"/>
      <c r="AF85" s="135"/>
      <c r="AG85" s="136"/>
      <c r="AH85" s="55"/>
      <c r="AI85" s="136"/>
      <c r="AJ85" s="116">
        <f t="shared" si="36"/>
        <v>0</v>
      </c>
      <c r="AK85" s="136" t="s">
        <v>76</v>
      </c>
      <c r="AL85" s="54" t="s">
        <v>76</v>
      </c>
      <c r="AM85" s="55" t="s">
        <v>76</v>
      </c>
      <c r="AN85" s="136"/>
      <c r="AO85" s="54"/>
      <c r="AP85" s="55"/>
      <c r="AQ85" s="82" t="s">
        <v>74</v>
      </c>
      <c r="AR85" s="54" t="s">
        <v>74</v>
      </c>
      <c r="AS85" s="54" t="s">
        <v>74</v>
      </c>
      <c r="AT85" s="54" t="s">
        <v>74</v>
      </c>
      <c r="AU85" s="58" t="s">
        <v>74</v>
      </c>
      <c r="AV85" s="83">
        <f t="shared" si="4"/>
        <v>0</v>
      </c>
      <c r="AW85" s="80"/>
      <c r="AX85" s="80"/>
      <c r="AY85" s="80"/>
      <c r="AZ85" s="80"/>
      <c r="BA85" s="80"/>
      <c r="BB85" s="80"/>
      <c r="BC85" s="80"/>
      <c r="BD85" s="80"/>
      <c r="BE85" s="81"/>
    </row>
    <row r="86" spans="1:57" ht="38" customHeight="1" x14ac:dyDescent="0.2">
      <c r="A86" s="732"/>
      <c r="B86" s="624"/>
      <c r="C86" s="575"/>
      <c r="D86" s="287" t="s">
        <v>77</v>
      </c>
      <c r="E86" s="600"/>
      <c r="F86" s="582"/>
      <c r="G86" s="147">
        <f t="shared" si="30"/>
        <v>0</v>
      </c>
      <c r="H86" s="153">
        <f t="shared" si="0"/>
        <v>0</v>
      </c>
      <c r="I86" s="150"/>
      <c r="J86" s="150"/>
      <c r="K86" s="150"/>
      <c r="L86" s="154"/>
      <c r="M86" s="79">
        <f t="shared" si="31"/>
        <v>0</v>
      </c>
      <c r="N86" s="80"/>
      <c r="O86" s="80"/>
      <c r="P86" s="80"/>
      <c r="Q86" s="84"/>
      <c r="R86" s="124"/>
      <c r="S86" s="129"/>
      <c r="T86" s="80"/>
      <c r="U86" s="80"/>
      <c r="V86" s="80"/>
      <c r="W86" s="80"/>
      <c r="X86" s="124"/>
      <c r="Y86" s="131"/>
      <c r="Z86" s="127"/>
      <c r="AA86" s="134"/>
      <c r="AB86" s="56"/>
      <c r="AC86" s="56"/>
      <c r="AD86" s="56"/>
      <c r="AE86" s="56"/>
      <c r="AF86" s="135"/>
      <c r="AG86" s="136"/>
      <c r="AH86" s="55"/>
      <c r="AI86" s="136"/>
      <c r="AJ86" s="116">
        <f>SUM(AK86:AM86)</f>
        <v>0</v>
      </c>
      <c r="AK86" s="136"/>
      <c r="AL86" s="54"/>
      <c r="AM86" s="55"/>
      <c r="AN86" s="136" t="s">
        <v>74</v>
      </c>
      <c r="AO86" s="54" t="s">
        <v>74</v>
      </c>
      <c r="AP86" s="55" t="s">
        <v>74</v>
      </c>
      <c r="AQ86" s="82" t="s">
        <v>74</v>
      </c>
      <c r="AR86" s="54" t="s">
        <v>74</v>
      </c>
      <c r="AS86" s="54" t="s">
        <v>74</v>
      </c>
      <c r="AT86" s="54" t="s">
        <v>74</v>
      </c>
      <c r="AU86" s="58" t="s">
        <v>74</v>
      </c>
      <c r="AV86" s="83">
        <f t="shared" si="4"/>
        <v>0</v>
      </c>
      <c r="AW86" s="80"/>
      <c r="AX86" s="80"/>
      <c r="AY86" s="80"/>
      <c r="AZ86" s="80"/>
      <c r="BA86" s="80"/>
      <c r="BB86" s="80"/>
      <c r="BC86" s="80"/>
      <c r="BD86" s="80"/>
      <c r="BE86" s="81"/>
    </row>
    <row r="87" spans="1:57" ht="38" customHeight="1" x14ac:dyDescent="0.2">
      <c r="A87" s="732"/>
      <c r="B87" s="624"/>
      <c r="C87" s="575"/>
      <c r="D87" s="287" t="s">
        <v>78</v>
      </c>
      <c r="E87" s="600"/>
      <c r="F87" s="582"/>
      <c r="G87" s="147">
        <f t="shared" si="30"/>
        <v>13</v>
      </c>
      <c r="H87" s="153">
        <f t="shared" si="0"/>
        <v>0</v>
      </c>
      <c r="I87" s="150"/>
      <c r="J87" s="150"/>
      <c r="K87" s="150"/>
      <c r="L87" s="154"/>
      <c r="M87" s="79">
        <f t="shared" si="31"/>
        <v>12</v>
      </c>
      <c r="N87" s="80"/>
      <c r="O87" s="80"/>
      <c r="P87" s="80"/>
      <c r="Q87" s="80"/>
      <c r="R87" s="124">
        <v>12</v>
      </c>
      <c r="S87" s="129"/>
      <c r="T87" s="80"/>
      <c r="U87" s="80"/>
      <c r="V87" s="80"/>
      <c r="W87" s="80">
        <v>12</v>
      </c>
      <c r="X87" s="124"/>
      <c r="Y87" s="131">
        <v>10</v>
      </c>
      <c r="Z87" s="127">
        <v>2</v>
      </c>
      <c r="AA87" s="134"/>
      <c r="AB87" s="56"/>
      <c r="AC87" s="56"/>
      <c r="AD87" s="56">
        <v>8</v>
      </c>
      <c r="AE87" s="56">
        <v>12</v>
      </c>
      <c r="AF87" s="135"/>
      <c r="AG87" s="136">
        <v>35</v>
      </c>
      <c r="AH87" s="55">
        <v>20</v>
      </c>
      <c r="AI87" s="136">
        <v>100</v>
      </c>
      <c r="AJ87" s="116">
        <f t="shared" ref="AJ87:AJ88" si="37">SUM(AQ87:AU87)</f>
        <v>12</v>
      </c>
      <c r="AK87" s="136" t="s">
        <v>76</v>
      </c>
      <c r="AL87" s="54" t="s">
        <v>76</v>
      </c>
      <c r="AM87" s="55" t="s">
        <v>76</v>
      </c>
      <c r="AN87" s="136" t="s">
        <v>74</v>
      </c>
      <c r="AO87" s="54" t="s">
        <v>74</v>
      </c>
      <c r="AP87" s="55" t="s">
        <v>74</v>
      </c>
      <c r="AQ87" s="142"/>
      <c r="AR87" s="62">
        <v>4</v>
      </c>
      <c r="AS87" s="62">
        <v>4</v>
      </c>
      <c r="AT87" s="62">
        <v>4</v>
      </c>
      <c r="AU87" s="64"/>
      <c r="AV87" s="83">
        <f t="shared" si="4"/>
        <v>1</v>
      </c>
      <c r="AW87" s="80"/>
      <c r="AX87" s="80"/>
      <c r="AY87" s="80"/>
      <c r="AZ87" s="80"/>
      <c r="BA87" s="80"/>
      <c r="BB87" s="80"/>
      <c r="BC87" s="80"/>
      <c r="BD87" s="80"/>
      <c r="BE87" s="81">
        <v>1</v>
      </c>
    </row>
    <row r="88" spans="1:57" ht="38" customHeight="1" thickBot="1" x14ac:dyDescent="0.25">
      <c r="A88" s="733"/>
      <c r="B88" s="625"/>
      <c r="C88" s="580"/>
      <c r="D88" s="289" t="s">
        <v>79</v>
      </c>
      <c r="E88" s="601"/>
      <c r="F88" s="583"/>
      <c r="G88" s="148">
        <f t="shared" si="30"/>
        <v>0</v>
      </c>
      <c r="H88" s="155">
        <f t="shared" si="0"/>
        <v>0</v>
      </c>
      <c r="I88" s="156"/>
      <c r="J88" s="156"/>
      <c r="K88" s="156"/>
      <c r="L88" s="157"/>
      <c r="M88" s="85">
        <f t="shared" si="31"/>
        <v>0</v>
      </c>
      <c r="N88" s="86"/>
      <c r="O88" s="86"/>
      <c r="P88" s="86"/>
      <c r="Q88" s="86"/>
      <c r="R88" s="125"/>
      <c r="S88" s="130"/>
      <c r="T88" s="87"/>
      <c r="U88" s="87"/>
      <c r="V88" s="87"/>
      <c r="W88" s="87"/>
      <c r="X88" s="126"/>
      <c r="Y88" s="129"/>
      <c r="Z88" s="124"/>
      <c r="AA88" s="136"/>
      <c r="AB88" s="54"/>
      <c r="AC88" s="54"/>
      <c r="AD88" s="54"/>
      <c r="AE88" s="54"/>
      <c r="AF88" s="55"/>
      <c r="AG88" s="139"/>
      <c r="AH88" s="140"/>
      <c r="AI88" s="137"/>
      <c r="AJ88" s="117">
        <f t="shared" si="37"/>
        <v>0</v>
      </c>
      <c r="AK88" s="137" t="s">
        <v>74</v>
      </c>
      <c r="AL88" s="90" t="s">
        <v>74</v>
      </c>
      <c r="AM88" s="138" t="s">
        <v>74</v>
      </c>
      <c r="AN88" s="137" t="s">
        <v>74</v>
      </c>
      <c r="AO88" s="90" t="s">
        <v>76</v>
      </c>
      <c r="AP88" s="138" t="s">
        <v>76</v>
      </c>
      <c r="AQ88" s="89"/>
      <c r="AR88" s="90"/>
      <c r="AS88" s="90"/>
      <c r="AT88" s="90"/>
      <c r="AU88" s="91"/>
      <c r="AV88" s="92">
        <f t="shared" si="4"/>
        <v>0</v>
      </c>
      <c r="AW88" s="87"/>
      <c r="AX88" s="87"/>
      <c r="AY88" s="87"/>
      <c r="AZ88" s="87"/>
      <c r="BA88" s="87"/>
      <c r="BB88" s="87"/>
      <c r="BC88" s="87"/>
      <c r="BD88" s="87"/>
      <c r="BE88" s="88"/>
    </row>
    <row r="89" spans="1:57" ht="38" customHeight="1" x14ac:dyDescent="0.2">
      <c r="A89" s="731" t="s">
        <v>113</v>
      </c>
      <c r="B89" s="623" t="s">
        <v>106</v>
      </c>
      <c r="C89" s="630" t="s">
        <v>107</v>
      </c>
      <c r="D89" s="72" t="s">
        <v>73</v>
      </c>
      <c r="E89" s="633">
        <v>253</v>
      </c>
      <c r="F89" s="636">
        <f>E89-SUM(M89:M93)</f>
        <v>27</v>
      </c>
      <c r="G89" s="146">
        <f t="shared" si="30"/>
        <v>80</v>
      </c>
      <c r="H89" s="151">
        <f>SUM(I89:L89)</f>
        <v>1</v>
      </c>
      <c r="I89" s="152">
        <v>1</v>
      </c>
      <c r="J89" s="152"/>
      <c r="K89" s="152"/>
      <c r="L89" s="66"/>
      <c r="M89" s="149">
        <f t="shared" si="31"/>
        <v>79</v>
      </c>
      <c r="N89" s="121"/>
      <c r="O89" s="121"/>
      <c r="P89" s="121"/>
      <c r="Q89" s="121"/>
      <c r="R89" s="122">
        <v>79</v>
      </c>
      <c r="S89" s="128">
        <v>8</v>
      </c>
      <c r="T89" s="121"/>
      <c r="U89" s="121"/>
      <c r="V89" s="77">
        <v>69</v>
      </c>
      <c r="W89" s="121">
        <v>2</v>
      </c>
      <c r="X89" s="122"/>
      <c r="Y89" s="128">
        <v>72</v>
      </c>
      <c r="Z89" s="122">
        <v>7</v>
      </c>
      <c r="AA89" s="70"/>
      <c r="AB89" s="77">
        <v>16</v>
      </c>
      <c r="AC89" s="77">
        <v>16</v>
      </c>
      <c r="AD89" s="77">
        <v>3</v>
      </c>
      <c r="AE89" s="77">
        <v>29</v>
      </c>
      <c r="AF89" s="71">
        <v>7</v>
      </c>
      <c r="AG89" s="70">
        <v>41.2</v>
      </c>
      <c r="AH89" s="71">
        <v>18</v>
      </c>
      <c r="AI89" s="70">
        <v>9.8000000000000007</v>
      </c>
      <c r="AJ89" s="115">
        <f>SUM(AN89:AP89)</f>
        <v>79</v>
      </c>
      <c r="AK89" s="70" t="s">
        <v>74</v>
      </c>
      <c r="AL89" s="77" t="s">
        <v>74</v>
      </c>
      <c r="AM89" s="71" t="s">
        <v>74</v>
      </c>
      <c r="AN89" s="70">
        <v>9</v>
      </c>
      <c r="AO89" s="77">
        <v>65</v>
      </c>
      <c r="AP89" s="71">
        <v>5</v>
      </c>
      <c r="AQ89" s="67" t="s">
        <v>74</v>
      </c>
      <c r="AR89" s="68" t="s">
        <v>74</v>
      </c>
      <c r="AS89" s="68" t="s">
        <v>74</v>
      </c>
      <c r="AT89" s="68" t="s">
        <v>74</v>
      </c>
      <c r="AU89" s="69" t="s">
        <v>74</v>
      </c>
      <c r="AV89" s="103">
        <f>SUM(AW89:BE89)</f>
        <v>1</v>
      </c>
      <c r="AW89" s="93"/>
      <c r="AX89" s="93"/>
      <c r="AY89" s="93"/>
      <c r="AZ89" s="93"/>
      <c r="BA89" s="93">
        <v>1</v>
      </c>
      <c r="BB89" s="93"/>
      <c r="BC89" s="93"/>
      <c r="BD89" s="93"/>
      <c r="BE89" s="78"/>
    </row>
    <row r="90" spans="1:57" ht="38" customHeight="1" x14ac:dyDescent="0.2">
      <c r="A90" s="732"/>
      <c r="B90" s="624"/>
      <c r="C90" s="631"/>
      <c r="D90" s="73" t="s">
        <v>75</v>
      </c>
      <c r="E90" s="634"/>
      <c r="F90" s="637"/>
      <c r="G90" s="147">
        <f t="shared" si="30"/>
        <v>0</v>
      </c>
      <c r="H90" s="153">
        <f t="shared" ref="H90:H108" si="38">SUM(I90:L90)</f>
        <v>0</v>
      </c>
      <c r="I90" s="150"/>
      <c r="J90" s="150"/>
      <c r="K90" s="150"/>
      <c r="L90" s="154"/>
      <c r="M90" s="79">
        <f t="shared" si="31"/>
        <v>0</v>
      </c>
      <c r="N90" s="80"/>
      <c r="O90" s="80"/>
      <c r="P90" s="80"/>
      <c r="Q90" s="80"/>
      <c r="R90" s="124"/>
      <c r="S90" s="129"/>
      <c r="T90" s="54"/>
      <c r="U90" s="54"/>
      <c r="V90" s="80"/>
      <c r="W90" s="80"/>
      <c r="X90" s="124"/>
      <c r="Y90" s="131"/>
      <c r="Z90" s="127"/>
      <c r="AA90" s="134"/>
      <c r="AB90" s="56"/>
      <c r="AC90" s="56"/>
      <c r="AD90" s="56"/>
      <c r="AE90" s="56"/>
      <c r="AF90" s="135"/>
      <c r="AG90" s="136"/>
      <c r="AH90" s="55"/>
      <c r="AI90" s="136"/>
      <c r="AJ90" s="116">
        <f>SUM(AN90:AP90)</f>
        <v>0</v>
      </c>
      <c r="AK90" s="136" t="s">
        <v>76</v>
      </c>
      <c r="AL90" s="54" t="s">
        <v>76</v>
      </c>
      <c r="AM90" s="55" t="s">
        <v>76</v>
      </c>
      <c r="AN90" s="136"/>
      <c r="AO90" s="54"/>
      <c r="AP90" s="55"/>
      <c r="AQ90" s="82" t="s">
        <v>74</v>
      </c>
      <c r="AR90" s="54" t="s">
        <v>74</v>
      </c>
      <c r="AS90" s="54" t="s">
        <v>74</v>
      </c>
      <c r="AT90" s="54" t="s">
        <v>74</v>
      </c>
      <c r="AU90" s="58" t="s">
        <v>74</v>
      </c>
      <c r="AV90" s="83"/>
      <c r="AW90" s="80"/>
      <c r="AX90" s="80"/>
      <c r="AY90" s="80"/>
      <c r="AZ90" s="80"/>
      <c r="BA90" s="80"/>
      <c r="BB90" s="80"/>
      <c r="BC90" s="80"/>
      <c r="BD90" s="80"/>
      <c r="BE90" s="81"/>
    </row>
    <row r="91" spans="1:57" ht="38" customHeight="1" x14ac:dyDescent="0.2">
      <c r="A91" s="732"/>
      <c r="B91" s="624"/>
      <c r="C91" s="631"/>
      <c r="D91" s="73" t="s">
        <v>77</v>
      </c>
      <c r="E91" s="634"/>
      <c r="F91" s="637"/>
      <c r="G91" s="147">
        <f t="shared" si="30"/>
        <v>5</v>
      </c>
      <c r="H91" s="153">
        <f t="shared" si="38"/>
        <v>1</v>
      </c>
      <c r="I91" s="150"/>
      <c r="J91" s="150"/>
      <c r="K91" s="150">
        <v>1</v>
      </c>
      <c r="L91" s="154"/>
      <c r="M91" s="79">
        <f t="shared" si="31"/>
        <v>5</v>
      </c>
      <c r="N91" s="80"/>
      <c r="O91" s="80">
        <v>5</v>
      </c>
      <c r="P91" s="80"/>
      <c r="Q91" s="84"/>
      <c r="R91" s="124"/>
      <c r="S91" s="129"/>
      <c r="T91" s="80"/>
      <c r="U91" s="80">
        <v>5</v>
      </c>
      <c r="V91" s="80"/>
      <c r="W91" s="80"/>
      <c r="X91" s="124"/>
      <c r="Y91" s="131">
        <v>5</v>
      </c>
      <c r="Z91" s="127"/>
      <c r="AA91" s="134"/>
      <c r="AB91" s="56">
        <v>1</v>
      </c>
      <c r="AC91" s="56">
        <v>1</v>
      </c>
      <c r="AD91" s="56"/>
      <c r="AE91" s="56">
        <v>1</v>
      </c>
      <c r="AF91" s="135">
        <v>1</v>
      </c>
      <c r="AG91" s="136">
        <v>35.5</v>
      </c>
      <c r="AH91" s="55">
        <v>13</v>
      </c>
      <c r="AI91" s="136">
        <v>74.599999999999994</v>
      </c>
      <c r="AJ91" s="116">
        <f>SUM(AK91:AM91)</f>
        <v>5</v>
      </c>
      <c r="AK91" s="136">
        <v>4</v>
      </c>
      <c r="AL91" s="54">
        <v>1</v>
      </c>
      <c r="AM91" s="55"/>
      <c r="AN91" s="136" t="s">
        <v>74</v>
      </c>
      <c r="AO91" s="54" t="s">
        <v>74</v>
      </c>
      <c r="AP91" s="55" t="s">
        <v>74</v>
      </c>
      <c r="AQ91" s="82" t="s">
        <v>74</v>
      </c>
      <c r="AR91" s="54" t="s">
        <v>74</v>
      </c>
      <c r="AS91" s="54" t="s">
        <v>74</v>
      </c>
      <c r="AT91" s="54" t="s">
        <v>74</v>
      </c>
      <c r="AU91" s="58" t="s">
        <v>74</v>
      </c>
      <c r="AV91" s="83"/>
      <c r="AW91" s="80"/>
      <c r="AX91" s="80"/>
      <c r="AY91" s="80"/>
      <c r="AZ91" s="80"/>
      <c r="BA91" s="80"/>
      <c r="BB91" s="80"/>
      <c r="BC91" s="80"/>
      <c r="BD91" s="80"/>
      <c r="BE91" s="81"/>
    </row>
    <row r="92" spans="1:57" ht="38" customHeight="1" x14ac:dyDescent="0.2">
      <c r="A92" s="732"/>
      <c r="B92" s="624"/>
      <c r="C92" s="631"/>
      <c r="D92" s="73" t="s">
        <v>78</v>
      </c>
      <c r="E92" s="634"/>
      <c r="F92" s="637"/>
      <c r="G92" s="147">
        <f t="shared" si="30"/>
        <v>150</v>
      </c>
      <c r="H92" s="153">
        <f t="shared" si="38"/>
        <v>3</v>
      </c>
      <c r="I92" s="150">
        <v>3</v>
      </c>
      <c r="J92" s="150"/>
      <c r="K92" s="150"/>
      <c r="L92" s="154"/>
      <c r="M92" s="79">
        <f t="shared" si="31"/>
        <v>142</v>
      </c>
      <c r="N92" s="80"/>
      <c r="O92" s="80"/>
      <c r="P92" s="80"/>
      <c r="Q92" s="80"/>
      <c r="R92" s="124">
        <v>142</v>
      </c>
      <c r="S92" s="129">
        <v>13</v>
      </c>
      <c r="T92" s="80"/>
      <c r="U92" s="80"/>
      <c r="V92" s="80">
        <v>124</v>
      </c>
      <c r="W92" s="80">
        <v>5</v>
      </c>
      <c r="X92" s="124"/>
      <c r="Y92" s="131">
        <v>120</v>
      </c>
      <c r="Z92" s="127">
        <v>22</v>
      </c>
      <c r="AA92" s="134"/>
      <c r="AB92" s="56">
        <v>36</v>
      </c>
      <c r="AC92" s="56">
        <v>33</v>
      </c>
      <c r="AD92" s="56">
        <v>5</v>
      </c>
      <c r="AE92" s="56">
        <v>51</v>
      </c>
      <c r="AF92" s="135">
        <v>20</v>
      </c>
      <c r="AG92" s="136">
        <v>42.1</v>
      </c>
      <c r="AH92" s="55">
        <v>17</v>
      </c>
      <c r="AI92" s="136">
        <v>98.5</v>
      </c>
      <c r="AJ92" s="116">
        <f t="shared" ref="AJ92" si="39">SUM(AQ92:AU92)</f>
        <v>129</v>
      </c>
      <c r="AK92" s="136" t="s">
        <v>76</v>
      </c>
      <c r="AL92" s="54" t="s">
        <v>76</v>
      </c>
      <c r="AM92" s="55" t="s">
        <v>76</v>
      </c>
      <c r="AN92" s="136" t="s">
        <v>74</v>
      </c>
      <c r="AO92" s="54" t="s">
        <v>74</v>
      </c>
      <c r="AP92" s="55" t="s">
        <v>74</v>
      </c>
      <c r="AQ92" s="142">
        <v>10</v>
      </c>
      <c r="AR92" s="62">
        <v>28</v>
      </c>
      <c r="AS92" s="62">
        <v>61</v>
      </c>
      <c r="AT92" s="62">
        <v>25</v>
      </c>
      <c r="AU92" s="64">
        <v>5</v>
      </c>
      <c r="AV92" s="83">
        <v>8</v>
      </c>
      <c r="AW92" s="80"/>
      <c r="AX92" s="80"/>
      <c r="AY92" s="80">
        <v>1</v>
      </c>
      <c r="AZ92" s="80"/>
      <c r="BA92" s="80">
        <v>1</v>
      </c>
      <c r="BB92" s="80"/>
      <c r="BC92" s="80">
        <v>2</v>
      </c>
      <c r="BD92" s="80">
        <v>4</v>
      </c>
      <c r="BE92" s="81"/>
    </row>
    <row r="93" spans="1:57" ht="38" customHeight="1" thickBot="1" x14ac:dyDescent="0.25">
      <c r="A93" s="732"/>
      <c r="B93" s="642"/>
      <c r="C93" s="643"/>
      <c r="D93" s="75" t="s">
        <v>79</v>
      </c>
      <c r="E93" s="635"/>
      <c r="F93" s="638"/>
      <c r="G93" s="148">
        <f t="shared" si="30"/>
        <v>0</v>
      </c>
      <c r="H93" s="155">
        <f t="shared" si="38"/>
        <v>0</v>
      </c>
      <c r="I93" s="156"/>
      <c r="J93" s="156"/>
      <c r="K93" s="156"/>
      <c r="L93" s="157"/>
      <c r="M93" s="85">
        <f t="shared" si="31"/>
        <v>0</v>
      </c>
      <c r="N93" s="86"/>
      <c r="O93" s="86"/>
      <c r="P93" s="86"/>
      <c r="Q93" s="86"/>
      <c r="R93" s="125"/>
      <c r="S93" s="130"/>
      <c r="T93" s="87"/>
      <c r="U93" s="87"/>
      <c r="V93" s="87"/>
      <c r="W93" s="87"/>
      <c r="X93" s="126"/>
      <c r="Y93" s="129"/>
      <c r="Z93" s="124"/>
      <c r="AA93" s="136"/>
      <c r="AB93" s="54"/>
      <c r="AC93" s="54"/>
      <c r="AD93" s="54"/>
      <c r="AE93" s="54"/>
      <c r="AF93" s="55"/>
      <c r="AG93" s="139"/>
      <c r="AH93" s="140"/>
      <c r="AI93" s="137"/>
      <c r="AJ93" s="117">
        <f>SUM(AQ93:AU93)</f>
        <v>0</v>
      </c>
      <c r="AK93" s="137" t="s">
        <v>74</v>
      </c>
      <c r="AL93" s="90" t="s">
        <v>74</v>
      </c>
      <c r="AM93" s="138" t="s">
        <v>74</v>
      </c>
      <c r="AN93" s="137" t="s">
        <v>74</v>
      </c>
      <c r="AO93" s="90" t="s">
        <v>76</v>
      </c>
      <c r="AP93" s="138" t="s">
        <v>76</v>
      </c>
      <c r="AQ93" s="89"/>
      <c r="AR93" s="90"/>
      <c r="AS93" s="90"/>
      <c r="AT93" s="90"/>
      <c r="AU93" s="91"/>
      <c r="AV93" s="92">
        <f t="shared" ref="AV93:AV103" si="40">SUM(AW93:BE93)</f>
        <v>0</v>
      </c>
      <c r="AW93" s="87"/>
      <c r="AX93" s="87"/>
      <c r="AY93" s="87"/>
      <c r="AZ93" s="87"/>
      <c r="BA93" s="87"/>
      <c r="BB93" s="87"/>
      <c r="BC93" s="87"/>
      <c r="BD93" s="87"/>
      <c r="BE93" s="88"/>
    </row>
    <row r="94" spans="1:57" ht="38" customHeight="1" x14ac:dyDescent="0.2">
      <c r="A94" s="732"/>
      <c r="B94" s="623" t="s">
        <v>108</v>
      </c>
      <c r="C94" s="630" t="s">
        <v>109</v>
      </c>
      <c r="D94" s="72" t="s">
        <v>73</v>
      </c>
      <c r="E94" s="633">
        <v>37</v>
      </c>
      <c r="F94" s="636">
        <f>E94-SUM(M94:M98)</f>
        <v>6</v>
      </c>
      <c r="G94" s="146">
        <f t="shared" si="30"/>
        <v>0</v>
      </c>
      <c r="H94" s="151">
        <f t="shared" si="38"/>
        <v>0</v>
      </c>
      <c r="I94" s="152"/>
      <c r="J94" s="152"/>
      <c r="K94" s="152"/>
      <c r="L94" s="66"/>
      <c r="M94" s="149">
        <f t="shared" si="31"/>
        <v>0</v>
      </c>
      <c r="N94" s="121"/>
      <c r="O94" s="121"/>
      <c r="P94" s="121"/>
      <c r="Q94" s="121"/>
      <c r="R94" s="122"/>
      <c r="S94" s="128"/>
      <c r="T94" s="121"/>
      <c r="U94" s="121"/>
      <c r="V94" s="77"/>
      <c r="W94" s="121"/>
      <c r="X94" s="122"/>
      <c r="Y94" s="128"/>
      <c r="Z94" s="122"/>
      <c r="AA94" s="70"/>
      <c r="AB94" s="77"/>
      <c r="AC94" s="77"/>
      <c r="AD94" s="77"/>
      <c r="AE94" s="77"/>
      <c r="AF94" s="71"/>
      <c r="AG94" s="70"/>
      <c r="AH94" s="71"/>
      <c r="AI94" s="70"/>
      <c r="AJ94" s="115">
        <f>SUM(AN94:AP94)</f>
        <v>0</v>
      </c>
      <c r="AK94" s="70" t="s">
        <v>74</v>
      </c>
      <c r="AL94" s="77" t="s">
        <v>74</v>
      </c>
      <c r="AM94" s="71" t="s">
        <v>74</v>
      </c>
      <c r="AN94" s="70"/>
      <c r="AO94" s="77"/>
      <c r="AP94" s="71"/>
      <c r="AQ94" s="67" t="s">
        <v>74</v>
      </c>
      <c r="AR94" s="68" t="s">
        <v>74</v>
      </c>
      <c r="AS94" s="68" t="s">
        <v>74</v>
      </c>
      <c r="AT94" s="68" t="s">
        <v>74</v>
      </c>
      <c r="AU94" s="69" t="s">
        <v>74</v>
      </c>
      <c r="AV94" s="103">
        <f t="shared" si="40"/>
        <v>0</v>
      </c>
      <c r="AW94" s="93"/>
      <c r="AX94" s="93"/>
      <c r="AY94" s="93"/>
      <c r="AZ94" s="93"/>
      <c r="BA94" s="93"/>
      <c r="BB94" s="93"/>
      <c r="BC94" s="93"/>
      <c r="BD94" s="93"/>
      <c r="BE94" s="78"/>
    </row>
    <row r="95" spans="1:57" ht="38" customHeight="1" x14ac:dyDescent="0.2">
      <c r="A95" s="732"/>
      <c r="B95" s="624"/>
      <c r="C95" s="631"/>
      <c r="D95" s="73" t="s">
        <v>75</v>
      </c>
      <c r="E95" s="634"/>
      <c r="F95" s="637"/>
      <c r="G95" s="147">
        <f t="shared" si="30"/>
        <v>0</v>
      </c>
      <c r="H95" s="153">
        <f t="shared" si="38"/>
        <v>0</v>
      </c>
      <c r="I95" s="150"/>
      <c r="J95" s="150"/>
      <c r="K95" s="150"/>
      <c r="L95" s="154"/>
      <c r="M95" s="79">
        <f t="shared" si="31"/>
        <v>0</v>
      </c>
      <c r="N95" s="80"/>
      <c r="O95" s="80"/>
      <c r="P95" s="80"/>
      <c r="Q95" s="80"/>
      <c r="R95" s="124"/>
      <c r="S95" s="129"/>
      <c r="T95" s="54"/>
      <c r="U95" s="54"/>
      <c r="V95" s="80"/>
      <c r="W95" s="80"/>
      <c r="X95" s="124"/>
      <c r="Y95" s="131"/>
      <c r="Z95" s="127"/>
      <c r="AA95" s="134"/>
      <c r="AB95" s="56"/>
      <c r="AC95" s="56"/>
      <c r="AD95" s="56"/>
      <c r="AE95" s="56"/>
      <c r="AF95" s="135"/>
      <c r="AG95" s="136"/>
      <c r="AH95" s="55"/>
      <c r="AI95" s="136"/>
      <c r="AJ95" s="116">
        <f>SUM(AN95:AP95)</f>
        <v>0</v>
      </c>
      <c r="AK95" s="136" t="s">
        <v>76</v>
      </c>
      <c r="AL95" s="54" t="s">
        <v>76</v>
      </c>
      <c r="AM95" s="55" t="s">
        <v>76</v>
      </c>
      <c r="AN95" s="136"/>
      <c r="AO95" s="54"/>
      <c r="AP95" s="55"/>
      <c r="AQ95" s="82" t="s">
        <v>74</v>
      </c>
      <c r="AR95" s="54" t="s">
        <v>74</v>
      </c>
      <c r="AS95" s="54" t="s">
        <v>74</v>
      </c>
      <c r="AT95" s="54" t="s">
        <v>74</v>
      </c>
      <c r="AU95" s="58" t="s">
        <v>74</v>
      </c>
      <c r="AV95" s="83">
        <f t="shared" si="40"/>
        <v>0</v>
      </c>
      <c r="AW95" s="80"/>
      <c r="AX95" s="80"/>
      <c r="AY95" s="80"/>
      <c r="AZ95" s="80"/>
      <c r="BA95" s="80"/>
      <c r="BB95" s="80"/>
      <c r="BC95" s="80"/>
      <c r="BD95" s="80"/>
      <c r="BE95" s="81"/>
    </row>
    <row r="96" spans="1:57" ht="38" customHeight="1" x14ac:dyDescent="0.2">
      <c r="A96" s="732"/>
      <c r="B96" s="624"/>
      <c r="C96" s="631"/>
      <c r="D96" s="73" t="s">
        <v>77</v>
      </c>
      <c r="E96" s="634"/>
      <c r="F96" s="637"/>
      <c r="G96" s="147">
        <f t="shared" si="30"/>
        <v>0</v>
      </c>
      <c r="H96" s="153">
        <f t="shared" si="38"/>
        <v>0</v>
      </c>
      <c r="I96" s="150"/>
      <c r="J96" s="150"/>
      <c r="K96" s="150"/>
      <c r="L96" s="154"/>
      <c r="M96" s="79">
        <f t="shared" si="31"/>
        <v>0</v>
      </c>
      <c r="N96" s="80"/>
      <c r="O96" s="80"/>
      <c r="P96" s="80"/>
      <c r="Q96" s="84"/>
      <c r="R96" s="124"/>
      <c r="S96" s="129"/>
      <c r="T96" s="80"/>
      <c r="U96" s="80"/>
      <c r="V96" s="80"/>
      <c r="W96" s="80"/>
      <c r="X96" s="124"/>
      <c r="Y96" s="131"/>
      <c r="Z96" s="127"/>
      <c r="AA96" s="134"/>
      <c r="AB96" s="56"/>
      <c r="AC96" s="56"/>
      <c r="AD96" s="56"/>
      <c r="AE96" s="56"/>
      <c r="AF96" s="135"/>
      <c r="AG96" s="136"/>
      <c r="AH96" s="55"/>
      <c r="AI96" s="136"/>
      <c r="AJ96" s="116">
        <f>SUM(AK96:AM96)</f>
        <v>0</v>
      </c>
      <c r="AK96" s="136"/>
      <c r="AL96" s="54"/>
      <c r="AM96" s="55"/>
      <c r="AN96" s="136" t="s">
        <v>74</v>
      </c>
      <c r="AO96" s="54" t="s">
        <v>74</v>
      </c>
      <c r="AP96" s="55" t="s">
        <v>74</v>
      </c>
      <c r="AQ96" s="82" t="s">
        <v>74</v>
      </c>
      <c r="AR96" s="54" t="s">
        <v>74</v>
      </c>
      <c r="AS96" s="54" t="s">
        <v>74</v>
      </c>
      <c r="AT96" s="54" t="s">
        <v>74</v>
      </c>
      <c r="AU96" s="58" t="s">
        <v>74</v>
      </c>
      <c r="AV96" s="83">
        <f t="shared" si="40"/>
        <v>0</v>
      </c>
      <c r="AW96" s="80"/>
      <c r="AX96" s="80"/>
      <c r="AY96" s="80"/>
      <c r="AZ96" s="80"/>
      <c r="BA96" s="80"/>
      <c r="BB96" s="80"/>
      <c r="BC96" s="80"/>
      <c r="BD96" s="80"/>
      <c r="BE96" s="81"/>
    </row>
    <row r="97" spans="1:57" ht="38" customHeight="1" x14ac:dyDescent="0.2">
      <c r="A97" s="732"/>
      <c r="B97" s="624"/>
      <c r="C97" s="631"/>
      <c r="D97" s="73" t="s">
        <v>78</v>
      </c>
      <c r="E97" s="634"/>
      <c r="F97" s="637"/>
      <c r="G97" s="147">
        <f t="shared" si="30"/>
        <v>32</v>
      </c>
      <c r="H97" s="153">
        <f t="shared" si="38"/>
        <v>1</v>
      </c>
      <c r="I97" s="150">
        <v>1</v>
      </c>
      <c r="J97" s="150"/>
      <c r="K97" s="150"/>
      <c r="L97" s="154"/>
      <c r="M97" s="79">
        <f t="shared" si="31"/>
        <v>31</v>
      </c>
      <c r="N97" s="80"/>
      <c r="O97" s="80"/>
      <c r="P97" s="80"/>
      <c r="Q97" s="80"/>
      <c r="R97" s="124">
        <v>31</v>
      </c>
      <c r="S97" s="129">
        <v>1</v>
      </c>
      <c r="T97" s="80"/>
      <c r="U97" s="80"/>
      <c r="V97" s="80">
        <v>30</v>
      </c>
      <c r="W97" s="80"/>
      <c r="X97" s="124"/>
      <c r="Y97" s="131">
        <v>28</v>
      </c>
      <c r="Z97" s="127">
        <v>3</v>
      </c>
      <c r="AA97" s="134"/>
      <c r="AB97" s="56">
        <v>16</v>
      </c>
      <c r="AC97" s="56">
        <v>13</v>
      </c>
      <c r="AD97" s="56">
        <v>4</v>
      </c>
      <c r="AE97" s="56">
        <v>19</v>
      </c>
      <c r="AF97" s="135">
        <v>19</v>
      </c>
      <c r="AG97" s="136">
        <v>42</v>
      </c>
      <c r="AH97" s="55">
        <v>30</v>
      </c>
      <c r="AI97" s="136">
        <v>100</v>
      </c>
      <c r="AJ97" s="116">
        <f t="shared" ref="AJ97" si="41">SUM(AQ97:AU97)</f>
        <v>31</v>
      </c>
      <c r="AK97" s="136" t="s">
        <v>76</v>
      </c>
      <c r="AL97" s="54" t="s">
        <v>76</v>
      </c>
      <c r="AM97" s="55" t="s">
        <v>76</v>
      </c>
      <c r="AN97" s="136" t="s">
        <v>74</v>
      </c>
      <c r="AO97" s="54" t="s">
        <v>74</v>
      </c>
      <c r="AP97" s="55" t="s">
        <v>74</v>
      </c>
      <c r="AQ97" s="142">
        <v>1</v>
      </c>
      <c r="AR97" s="62">
        <v>12</v>
      </c>
      <c r="AS97" s="62">
        <v>13</v>
      </c>
      <c r="AT97" s="62">
        <v>5</v>
      </c>
      <c r="AU97" s="64"/>
      <c r="AV97" s="83">
        <f t="shared" si="40"/>
        <v>1</v>
      </c>
      <c r="AW97" s="80"/>
      <c r="AX97" s="80"/>
      <c r="AY97" s="80"/>
      <c r="AZ97" s="80"/>
      <c r="BA97" s="80"/>
      <c r="BB97" s="80"/>
      <c r="BC97" s="80"/>
      <c r="BD97" s="80">
        <v>1</v>
      </c>
      <c r="BE97" s="81"/>
    </row>
    <row r="98" spans="1:57" ht="38" customHeight="1" thickBot="1" x14ac:dyDescent="0.25">
      <c r="A98" s="732"/>
      <c r="B98" s="642"/>
      <c r="C98" s="643"/>
      <c r="D98" s="75" t="s">
        <v>79</v>
      </c>
      <c r="E98" s="635"/>
      <c r="F98" s="638"/>
      <c r="G98" s="148">
        <f t="shared" si="30"/>
        <v>0</v>
      </c>
      <c r="H98" s="155">
        <f t="shared" si="38"/>
        <v>0</v>
      </c>
      <c r="I98" s="156"/>
      <c r="J98" s="156"/>
      <c r="K98" s="156"/>
      <c r="L98" s="157"/>
      <c r="M98" s="85">
        <f t="shared" si="31"/>
        <v>0</v>
      </c>
      <c r="N98" s="86"/>
      <c r="O98" s="86"/>
      <c r="P98" s="86"/>
      <c r="Q98" s="86"/>
      <c r="R98" s="125"/>
      <c r="S98" s="130"/>
      <c r="T98" s="87"/>
      <c r="U98" s="87"/>
      <c r="V98" s="87"/>
      <c r="W98" s="87"/>
      <c r="X98" s="126"/>
      <c r="Y98" s="129"/>
      <c r="Z98" s="124"/>
      <c r="AA98" s="136"/>
      <c r="AB98" s="54"/>
      <c r="AC98" s="54"/>
      <c r="AD98" s="54"/>
      <c r="AE98" s="54"/>
      <c r="AF98" s="55"/>
      <c r="AG98" s="139"/>
      <c r="AH98" s="140"/>
      <c r="AI98" s="137"/>
      <c r="AJ98" s="117">
        <f>SUM(AQ98:AU98)</f>
        <v>0</v>
      </c>
      <c r="AK98" s="137" t="s">
        <v>74</v>
      </c>
      <c r="AL98" s="90" t="s">
        <v>74</v>
      </c>
      <c r="AM98" s="138" t="s">
        <v>74</v>
      </c>
      <c r="AN98" s="137" t="s">
        <v>74</v>
      </c>
      <c r="AO98" s="90" t="s">
        <v>76</v>
      </c>
      <c r="AP98" s="138" t="s">
        <v>76</v>
      </c>
      <c r="AQ98" s="89"/>
      <c r="AR98" s="90"/>
      <c r="AS98" s="90"/>
      <c r="AT98" s="90"/>
      <c r="AU98" s="91"/>
      <c r="AV98" s="92">
        <f t="shared" si="40"/>
        <v>0</v>
      </c>
      <c r="AW98" s="87"/>
      <c r="AX98" s="87"/>
      <c r="AY98" s="87"/>
      <c r="AZ98" s="87"/>
      <c r="BA98" s="87"/>
      <c r="BB98" s="87"/>
      <c r="BC98" s="87"/>
      <c r="BD98" s="87"/>
      <c r="BE98" s="88"/>
    </row>
    <row r="99" spans="1:57" ht="38" customHeight="1" x14ac:dyDescent="0.2">
      <c r="A99" s="732"/>
      <c r="B99" s="623" t="s">
        <v>110</v>
      </c>
      <c r="C99" s="630" t="s">
        <v>111</v>
      </c>
      <c r="D99" s="72" t="s">
        <v>73</v>
      </c>
      <c r="E99" s="633">
        <v>25</v>
      </c>
      <c r="F99" s="636">
        <f>E99-SUM(M99:M103)</f>
        <v>-18</v>
      </c>
      <c r="G99" s="146">
        <f t="shared" si="30"/>
        <v>0</v>
      </c>
      <c r="H99" s="151">
        <f t="shared" si="38"/>
        <v>0</v>
      </c>
      <c r="I99" s="152"/>
      <c r="J99" s="152"/>
      <c r="K99" s="152"/>
      <c r="L99" s="66"/>
      <c r="M99" s="149">
        <f t="shared" si="31"/>
        <v>0</v>
      </c>
      <c r="N99" s="121"/>
      <c r="O99" s="121"/>
      <c r="P99" s="121"/>
      <c r="Q99" s="121"/>
      <c r="R99" s="122"/>
      <c r="S99" s="128"/>
      <c r="T99" s="121"/>
      <c r="U99" s="121"/>
      <c r="V99" s="77"/>
      <c r="W99" s="121"/>
      <c r="X99" s="122"/>
      <c r="Y99" s="128"/>
      <c r="Z99" s="122"/>
      <c r="AA99" s="70"/>
      <c r="AB99" s="77"/>
      <c r="AC99" s="77"/>
      <c r="AD99" s="77"/>
      <c r="AE99" s="77"/>
      <c r="AF99" s="71"/>
      <c r="AG99" s="70"/>
      <c r="AH99" s="71"/>
      <c r="AI99" s="70"/>
      <c r="AJ99" s="115">
        <f>SUM(AN99:AP99)</f>
        <v>0</v>
      </c>
      <c r="AK99" s="70" t="s">
        <v>74</v>
      </c>
      <c r="AL99" s="77" t="s">
        <v>74</v>
      </c>
      <c r="AM99" s="71" t="s">
        <v>74</v>
      </c>
      <c r="AN99" s="70"/>
      <c r="AO99" s="77"/>
      <c r="AP99" s="71"/>
      <c r="AQ99" s="67" t="s">
        <v>74</v>
      </c>
      <c r="AR99" s="68" t="s">
        <v>74</v>
      </c>
      <c r="AS99" s="68" t="s">
        <v>74</v>
      </c>
      <c r="AT99" s="68" t="s">
        <v>74</v>
      </c>
      <c r="AU99" s="69" t="s">
        <v>74</v>
      </c>
      <c r="AV99" s="103">
        <f t="shared" si="40"/>
        <v>0</v>
      </c>
      <c r="AW99" s="93"/>
      <c r="AX99" s="93"/>
      <c r="AY99" s="93"/>
      <c r="AZ99" s="93"/>
      <c r="BA99" s="93"/>
      <c r="BB99" s="93"/>
      <c r="BC99" s="93"/>
      <c r="BD99" s="93"/>
      <c r="BE99" s="78"/>
    </row>
    <row r="100" spans="1:57" ht="38" customHeight="1" x14ac:dyDescent="0.2">
      <c r="A100" s="732"/>
      <c r="B100" s="624"/>
      <c r="C100" s="631"/>
      <c r="D100" s="73" t="s">
        <v>75</v>
      </c>
      <c r="E100" s="634"/>
      <c r="F100" s="637"/>
      <c r="G100" s="147">
        <f t="shared" si="30"/>
        <v>0</v>
      </c>
      <c r="H100" s="153">
        <f t="shared" si="38"/>
        <v>0</v>
      </c>
      <c r="I100" s="150"/>
      <c r="J100" s="150"/>
      <c r="K100" s="150"/>
      <c r="L100" s="154"/>
      <c r="M100" s="79">
        <f t="shared" si="31"/>
        <v>0</v>
      </c>
      <c r="N100" s="80"/>
      <c r="O100" s="80"/>
      <c r="P100" s="80"/>
      <c r="Q100" s="80"/>
      <c r="R100" s="124"/>
      <c r="S100" s="129"/>
      <c r="T100" s="54"/>
      <c r="U100" s="54"/>
      <c r="V100" s="80"/>
      <c r="W100" s="80"/>
      <c r="X100" s="124"/>
      <c r="Y100" s="131"/>
      <c r="Z100" s="127"/>
      <c r="AA100" s="134"/>
      <c r="AB100" s="56"/>
      <c r="AC100" s="56"/>
      <c r="AD100" s="56"/>
      <c r="AE100" s="56"/>
      <c r="AF100" s="135"/>
      <c r="AG100" s="136"/>
      <c r="AH100" s="55"/>
      <c r="AI100" s="136"/>
      <c r="AJ100" s="116">
        <f>SUM(AN100:AP100)</f>
        <v>0</v>
      </c>
      <c r="AK100" s="136" t="s">
        <v>76</v>
      </c>
      <c r="AL100" s="54" t="s">
        <v>76</v>
      </c>
      <c r="AM100" s="55" t="s">
        <v>76</v>
      </c>
      <c r="AN100" s="136"/>
      <c r="AO100" s="54"/>
      <c r="AP100" s="55"/>
      <c r="AQ100" s="82" t="s">
        <v>74</v>
      </c>
      <c r="AR100" s="54" t="s">
        <v>74</v>
      </c>
      <c r="AS100" s="54" t="s">
        <v>74</v>
      </c>
      <c r="AT100" s="54" t="s">
        <v>74</v>
      </c>
      <c r="AU100" s="58" t="s">
        <v>74</v>
      </c>
      <c r="AV100" s="83">
        <f t="shared" si="40"/>
        <v>0</v>
      </c>
      <c r="AW100" s="80"/>
      <c r="AX100" s="80"/>
      <c r="AY100" s="80"/>
      <c r="AZ100" s="80"/>
      <c r="BA100" s="80"/>
      <c r="BB100" s="80"/>
      <c r="BC100" s="80"/>
      <c r="BD100" s="80"/>
      <c r="BE100" s="81"/>
    </row>
    <row r="101" spans="1:57" ht="38" customHeight="1" x14ac:dyDescent="0.2">
      <c r="A101" s="732"/>
      <c r="B101" s="624"/>
      <c r="C101" s="631"/>
      <c r="D101" s="73" t="s">
        <v>77</v>
      </c>
      <c r="E101" s="634"/>
      <c r="F101" s="637"/>
      <c r="G101" s="147">
        <f t="shared" si="30"/>
        <v>0</v>
      </c>
      <c r="H101" s="153">
        <f t="shared" si="38"/>
        <v>0</v>
      </c>
      <c r="I101" s="150"/>
      <c r="J101" s="150"/>
      <c r="K101" s="150"/>
      <c r="L101" s="154"/>
      <c r="M101" s="79">
        <f t="shared" si="31"/>
        <v>0</v>
      </c>
      <c r="N101" s="80"/>
      <c r="O101" s="80"/>
      <c r="P101" s="80"/>
      <c r="Q101" s="84"/>
      <c r="R101" s="124"/>
      <c r="S101" s="129"/>
      <c r="T101" s="80"/>
      <c r="U101" s="80"/>
      <c r="V101" s="80"/>
      <c r="W101" s="80"/>
      <c r="X101" s="124"/>
      <c r="Y101" s="131"/>
      <c r="Z101" s="127"/>
      <c r="AA101" s="134"/>
      <c r="AB101" s="56"/>
      <c r="AC101" s="56"/>
      <c r="AD101" s="56"/>
      <c r="AE101" s="56"/>
      <c r="AF101" s="135"/>
      <c r="AG101" s="136"/>
      <c r="AH101" s="55"/>
      <c r="AI101" s="136"/>
      <c r="AJ101" s="116">
        <f>SUM(AK101:AM101)</f>
        <v>0</v>
      </c>
      <c r="AK101" s="136"/>
      <c r="AL101" s="54"/>
      <c r="AM101" s="55"/>
      <c r="AN101" s="136" t="s">
        <v>74</v>
      </c>
      <c r="AO101" s="54" t="s">
        <v>74</v>
      </c>
      <c r="AP101" s="55" t="s">
        <v>74</v>
      </c>
      <c r="AQ101" s="82" t="s">
        <v>74</v>
      </c>
      <c r="AR101" s="54" t="s">
        <v>74</v>
      </c>
      <c r="AS101" s="54" t="s">
        <v>74</v>
      </c>
      <c r="AT101" s="54" t="s">
        <v>74</v>
      </c>
      <c r="AU101" s="58" t="s">
        <v>74</v>
      </c>
      <c r="AV101" s="83">
        <f t="shared" si="40"/>
        <v>0</v>
      </c>
      <c r="AW101" s="80"/>
      <c r="AX101" s="80"/>
      <c r="AY101" s="80"/>
      <c r="AZ101" s="80"/>
      <c r="BA101" s="80"/>
      <c r="BB101" s="80"/>
      <c r="BC101" s="80"/>
      <c r="BD101" s="80"/>
      <c r="BE101" s="81"/>
    </row>
    <row r="102" spans="1:57" ht="38" customHeight="1" x14ac:dyDescent="0.2">
      <c r="A102" s="732"/>
      <c r="B102" s="624"/>
      <c r="C102" s="631"/>
      <c r="D102" s="73" t="s">
        <v>78</v>
      </c>
      <c r="E102" s="634"/>
      <c r="F102" s="637"/>
      <c r="G102" s="147">
        <f t="shared" si="30"/>
        <v>43</v>
      </c>
      <c r="H102" s="153">
        <f t="shared" si="38"/>
        <v>2</v>
      </c>
      <c r="I102" s="150">
        <v>2</v>
      </c>
      <c r="J102" s="150"/>
      <c r="K102" s="150"/>
      <c r="L102" s="154"/>
      <c r="M102" s="79">
        <f t="shared" si="31"/>
        <v>43</v>
      </c>
      <c r="N102" s="80"/>
      <c r="O102" s="80"/>
      <c r="P102" s="80"/>
      <c r="Q102" s="80"/>
      <c r="R102" s="124">
        <v>43</v>
      </c>
      <c r="S102" s="129">
        <v>7</v>
      </c>
      <c r="T102" s="80"/>
      <c r="U102" s="80"/>
      <c r="V102" s="80">
        <v>36</v>
      </c>
      <c r="W102" s="80"/>
      <c r="X102" s="124"/>
      <c r="Y102" s="131">
        <v>41</v>
      </c>
      <c r="Z102" s="127">
        <v>2</v>
      </c>
      <c r="AA102" s="134"/>
      <c r="AB102" s="56">
        <v>10</v>
      </c>
      <c r="AC102" s="56">
        <v>10</v>
      </c>
      <c r="AD102" s="56">
        <v>1</v>
      </c>
      <c r="AE102" s="56">
        <v>19</v>
      </c>
      <c r="AF102" s="135">
        <v>3</v>
      </c>
      <c r="AG102" s="136">
        <v>35</v>
      </c>
      <c r="AH102" s="55">
        <v>14</v>
      </c>
      <c r="AI102" s="136">
        <v>74</v>
      </c>
      <c r="AJ102" s="116">
        <f t="shared" ref="AJ102" si="42">SUM(AQ102:AU102)</f>
        <v>36</v>
      </c>
      <c r="AK102" s="136" t="s">
        <v>76</v>
      </c>
      <c r="AL102" s="54" t="s">
        <v>76</v>
      </c>
      <c r="AM102" s="55" t="s">
        <v>76</v>
      </c>
      <c r="AN102" s="136" t="s">
        <v>74</v>
      </c>
      <c r="AO102" s="54" t="s">
        <v>74</v>
      </c>
      <c r="AP102" s="55" t="s">
        <v>74</v>
      </c>
      <c r="AQ102" s="142">
        <v>7</v>
      </c>
      <c r="AR102" s="62">
        <v>13</v>
      </c>
      <c r="AS102" s="62">
        <v>16</v>
      </c>
      <c r="AT102" s="62"/>
      <c r="AU102" s="64"/>
      <c r="AV102" s="83">
        <v>0</v>
      </c>
      <c r="AW102" s="80"/>
      <c r="AX102" s="80"/>
      <c r="AY102" s="80"/>
      <c r="AZ102" s="80"/>
      <c r="BA102" s="80"/>
      <c r="BB102" s="80"/>
      <c r="BC102" s="80"/>
      <c r="BD102" s="80"/>
      <c r="BE102" s="81"/>
    </row>
    <row r="103" spans="1:57" ht="38" customHeight="1" thickBot="1" x14ac:dyDescent="0.25">
      <c r="A103" s="732"/>
      <c r="B103" s="644"/>
      <c r="C103" s="645"/>
      <c r="D103" s="76" t="s">
        <v>79</v>
      </c>
      <c r="E103" s="635"/>
      <c r="F103" s="638"/>
      <c r="G103" s="148">
        <f t="shared" si="30"/>
        <v>0</v>
      </c>
      <c r="H103" s="155">
        <f t="shared" si="38"/>
        <v>0</v>
      </c>
      <c r="I103" s="156"/>
      <c r="J103" s="156"/>
      <c r="K103" s="156"/>
      <c r="L103" s="157"/>
      <c r="M103" s="85">
        <f t="shared" si="31"/>
        <v>0</v>
      </c>
      <c r="N103" s="86"/>
      <c r="O103" s="86"/>
      <c r="P103" s="86"/>
      <c r="Q103" s="86"/>
      <c r="R103" s="125"/>
      <c r="S103" s="130"/>
      <c r="T103" s="87"/>
      <c r="U103" s="87"/>
      <c r="V103" s="87"/>
      <c r="W103" s="87"/>
      <c r="X103" s="126"/>
      <c r="Y103" s="129"/>
      <c r="Z103" s="124"/>
      <c r="AA103" s="136"/>
      <c r="AB103" s="54"/>
      <c r="AC103" s="54"/>
      <c r="AD103" s="54"/>
      <c r="AE103" s="54"/>
      <c r="AF103" s="55"/>
      <c r="AG103" s="139"/>
      <c r="AH103" s="140"/>
      <c r="AI103" s="137"/>
      <c r="AJ103" s="117">
        <f>SUM(AQ103:AU103)</f>
        <v>0</v>
      </c>
      <c r="AK103" s="137" t="s">
        <v>74</v>
      </c>
      <c r="AL103" s="90" t="s">
        <v>74</v>
      </c>
      <c r="AM103" s="138" t="s">
        <v>74</v>
      </c>
      <c r="AN103" s="137" t="s">
        <v>74</v>
      </c>
      <c r="AO103" s="90" t="s">
        <v>76</v>
      </c>
      <c r="AP103" s="138" t="s">
        <v>76</v>
      </c>
      <c r="AQ103" s="89"/>
      <c r="AR103" s="90"/>
      <c r="AS103" s="90"/>
      <c r="AT103" s="90"/>
      <c r="AU103" s="91"/>
      <c r="AV103" s="92">
        <f t="shared" si="40"/>
        <v>0</v>
      </c>
      <c r="AW103" s="87"/>
      <c r="AX103" s="87"/>
      <c r="AY103" s="87"/>
      <c r="AZ103" s="87"/>
      <c r="BA103" s="87"/>
      <c r="BB103" s="87"/>
      <c r="BC103" s="87"/>
      <c r="BD103" s="87"/>
      <c r="BE103" s="88"/>
    </row>
    <row r="104" spans="1:57" ht="38" customHeight="1" x14ac:dyDescent="0.2">
      <c r="A104" s="732"/>
      <c r="B104" s="623" t="s">
        <v>112</v>
      </c>
      <c r="C104" s="630"/>
      <c r="D104" s="72" t="s">
        <v>73</v>
      </c>
      <c r="E104" s="633">
        <v>0</v>
      </c>
      <c r="F104" s="636">
        <f>E104-SUM(M104:M108)</f>
        <v>-24</v>
      </c>
      <c r="G104" s="146">
        <f t="shared" si="30"/>
        <v>0</v>
      </c>
      <c r="H104" s="151">
        <f t="shared" si="38"/>
        <v>0</v>
      </c>
      <c r="I104" s="152"/>
      <c r="J104" s="152"/>
      <c r="K104" s="152"/>
      <c r="L104" s="66"/>
      <c r="M104" s="149">
        <f t="shared" si="31"/>
        <v>0</v>
      </c>
      <c r="N104" s="121"/>
      <c r="O104" s="121"/>
      <c r="P104" s="121"/>
      <c r="Q104" s="121"/>
      <c r="R104" s="122"/>
      <c r="S104" s="128"/>
      <c r="T104" s="121"/>
      <c r="U104" s="121"/>
      <c r="V104" s="77"/>
      <c r="W104" s="121"/>
      <c r="X104" s="122"/>
      <c r="Y104" s="128"/>
      <c r="Z104" s="122"/>
      <c r="AA104" s="70"/>
      <c r="AB104" s="77"/>
      <c r="AC104" s="77"/>
      <c r="AD104" s="77"/>
      <c r="AE104" s="77"/>
      <c r="AF104" s="71"/>
      <c r="AG104" s="70"/>
      <c r="AH104" s="71"/>
      <c r="AI104" s="70"/>
      <c r="AJ104" s="115">
        <f>SUM(AN104:AP104)</f>
        <v>0</v>
      </c>
      <c r="AK104" s="70" t="s">
        <v>74</v>
      </c>
      <c r="AL104" s="77" t="s">
        <v>74</v>
      </c>
      <c r="AM104" s="71" t="s">
        <v>74</v>
      </c>
      <c r="AN104" s="70"/>
      <c r="AO104" s="77"/>
      <c r="AP104" s="71"/>
      <c r="AQ104" s="67" t="s">
        <v>74</v>
      </c>
      <c r="AR104" s="68" t="s">
        <v>74</v>
      </c>
      <c r="AS104" s="68" t="s">
        <v>74</v>
      </c>
      <c r="AT104" s="68" t="s">
        <v>74</v>
      </c>
      <c r="AU104" s="69" t="s">
        <v>74</v>
      </c>
      <c r="AV104" s="103">
        <f t="shared" ref="AV104:AV108" si="43">SUM(AW104:BE104)</f>
        <v>0</v>
      </c>
      <c r="AW104" s="93"/>
      <c r="AX104" s="93"/>
      <c r="AY104" s="93"/>
      <c r="AZ104" s="93"/>
      <c r="BA104" s="93"/>
      <c r="BB104" s="93"/>
      <c r="BC104" s="93"/>
      <c r="BD104" s="93"/>
      <c r="BE104" s="78"/>
    </row>
    <row r="105" spans="1:57" ht="38" customHeight="1" x14ac:dyDescent="0.2">
      <c r="A105" s="732"/>
      <c r="B105" s="624"/>
      <c r="C105" s="631"/>
      <c r="D105" s="73" t="s">
        <v>75</v>
      </c>
      <c r="E105" s="634"/>
      <c r="F105" s="637"/>
      <c r="G105" s="147">
        <f t="shared" si="30"/>
        <v>0</v>
      </c>
      <c r="H105" s="153">
        <f t="shared" si="38"/>
        <v>0</v>
      </c>
      <c r="I105" s="150"/>
      <c r="J105" s="150"/>
      <c r="K105" s="150"/>
      <c r="L105" s="154"/>
      <c r="M105" s="79">
        <f t="shared" si="31"/>
        <v>0</v>
      </c>
      <c r="N105" s="80"/>
      <c r="O105" s="80"/>
      <c r="P105" s="80"/>
      <c r="Q105" s="80"/>
      <c r="R105" s="124"/>
      <c r="S105" s="129"/>
      <c r="T105" s="54"/>
      <c r="U105" s="54"/>
      <c r="V105" s="80"/>
      <c r="W105" s="80"/>
      <c r="X105" s="124"/>
      <c r="Y105" s="131"/>
      <c r="Z105" s="127"/>
      <c r="AA105" s="134"/>
      <c r="AB105" s="56"/>
      <c r="AC105" s="56"/>
      <c r="AD105" s="56"/>
      <c r="AE105" s="56"/>
      <c r="AF105" s="135"/>
      <c r="AG105" s="136"/>
      <c r="AH105" s="55"/>
      <c r="AI105" s="136"/>
      <c r="AJ105" s="116">
        <f>SUM(AN105:AP105)</f>
        <v>0</v>
      </c>
      <c r="AK105" s="136" t="s">
        <v>76</v>
      </c>
      <c r="AL105" s="54" t="s">
        <v>76</v>
      </c>
      <c r="AM105" s="55" t="s">
        <v>76</v>
      </c>
      <c r="AN105" s="136"/>
      <c r="AO105" s="54"/>
      <c r="AP105" s="55"/>
      <c r="AQ105" s="82" t="s">
        <v>74</v>
      </c>
      <c r="AR105" s="54" t="s">
        <v>74</v>
      </c>
      <c r="AS105" s="54" t="s">
        <v>74</v>
      </c>
      <c r="AT105" s="54" t="s">
        <v>74</v>
      </c>
      <c r="AU105" s="58" t="s">
        <v>74</v>
      </c>
      <c r="AV105" s="83">
        <f t="shared" si="43"/>
        <v>0</v>
      </c>
      <c r="AW105" s="80"/>
      <c r="AX105" s="80"/>
      <c r="AY105" s="80"/>
      <c r="AZ105" s="80"/>
      <c r="BA105" s="80"/>
      <c r="BB105" s="80"/>
      <c r="BC105" s="80"/>
      <c r="BD105" s="80"/>
      <c r="BE105" s="81"/>
    </row>
    <row r="106" spans="1:57" ht="38" customHeight="1" x14ac:dyDescent="0.2">
      <c r="A106" s="732"/>
      <c r="B106" s="624"/>
      <c r="C106" s="631"/>
      <c r="D106" s="73" t="s">
        <v>77</v>
      </c>
      <c r="E106" s="634"/>
      <c r="F106" s="637"/>
      <c r="G106" s="147">
        <f t="shared" si="30"/>
        <v>0</v>
      </c>
      <c r="H106" s="153">
        <f t="shared" si="38"/>
        <v>0</v>
      </c>
      <c r="I106" s="150"/>
      <c r="J106" s="150"/>
      <c r="K106" s="150"/>
      <c r="L106" s="154"/>
      <c r="M106" s="79">
        <f t="shared" si="31"/>
        <v>0</v>
      </c>
      <c r="N106" s="80"/>
      <c r="O106" s="80"/>
      <c r="P106" s="80"/>
      <c r="Q106" s="84"/>
      <c r="R106" s="124"/>
      <c r="S106" s="129"/>
      <c r="T106" s="80"/>
      <c r="U106" s="80"/>
      <c r="V106" s="80"/>
      <c r="W106" s="80"/>
      <c r="X106" s="124"/>
      <c r="Y106" s="131"/>
      <c r="Z106" s="127"/>
      <c r="AA106" s="134"/>
      <c r="AB106" s="56"/>
      <c r="AC106" s="56"/>
      <c r="AD106" s="56"/>
      <c r="AE106" s="56"/>
      <c r="AF106" s="135"/>
      <c r="AG106" s="136"/>
      <c r="AH106" s="55"/>
      <c r="AI106" s="136"/>
      <c r="AJ106" s="116">
        <f>SUM(AK106:AM106)</f>
        <v>0</v>
      </c>
      <c r="AK106" s="136"/>
      <c r="AL106" s="54"/>
      <c r="AM106" s="55"/>
      <c r="AN106" s="136" t="s">
        <v>74</v>
      </c>
      <c r="AO106" s="54" t="s">
        <v>74</v>
      </c>
      <c r="AP106" s="55" t="s">
        <v>74</v>
      </c>
      <c r="AQ106" s="82" t="s">
        <v>74</v>
      </c>
      <c r="AR106" s="54" t="s">
        <v>74</v>
      </c>
      <c r="AS106" s="54" t="s">
        <v>74</v>
      </c>
      <c r="AT106" s="54" t="s">
        <v>74</v>
      </c>
      <c r="AU106" s="58" t="s">
        <v>74</v>
      </c>
      <c r="AV106" s="83">
        <f t="shared" si="43"/>
        <v>0</v>
      </c>
      <c r="AW106" s="80"/>
      <c r="AX106" s="80"/>
      <c r="AY106" s="80"/>
      <c r="AZ106" s="80"/>
      <c r="BA106" s="80"/>
      <c r="BB106" s="80"/>
      <c r="BC106" s="80"/>
      <c r="BD106" s="80"/>
      <c r="BE106" s="81"/>
    </row>
    <row r="107" spans="1:57" ht="38" customHeight="1" x14ac:dyDescent="0.2">
      <c r="A107" s="732"/>
      <c r="B107" s="624"/>
      <c r="C107" s="631"/>
      <c r="D107" s="73" t="s">
        <v>78</v>
      </c>
      <c r="E107" s="634"/>
      <c r="F107" s="637"/>
      <c r="G107" s="147">
        <f t="shared" si="30"/>
        <v>25</v>
      </c>
      <c r="H107" s="153">
        <f t="shared" si="38"/>
        <v>4</v>
      </c>
      <c r="I107" s="150"/>
      <c r="J107" s="150"/>
      <c r="K107" s="150">
        <v>4</v>
      </c>
      <c r="L107" s="154"/>
      <c r="M107" s="79">
        <f t="shared" si="31"/>
        <v>24</v>
      </c>
      <c r="N107" s="80"/>
      <c r="O107" s="80"/>
      <c r="P107" s="80"/>
      <c r="Q107" s="80"/>
      <c r="R107" s="124">
        <v>24</v>
      </c>
      <c r="S107" s="129"/>
      <c r="T107" s="80"/>
      <c r="U107" s="80"/>
      <c r="V107" s="80">
        <v>24</v>
      </c>
      <c r="W107" s="80"/>
      <c r="X107" s="124"/>
      <c r="Y107" s="131">
        <v>24</v>
      </c>
      <c r="Z107" s="127"/>
      <c r="AA107" s="134"/>
      <c r="AB107" s="56">
        <v>7</v>
      </c>
      <c r="AC107" s="56">
        <v>7</v>
      </c>
      <c r="AD107" s="56">
        <v>1</v>
      </c>
      <c r="AE107" s="56">
        <v>20</v>
      </c>
      <c r="AF107" s="135">
        <v>2</v>
      </c>
      <c r="AG107" s="136">
        <v>45</v>
      </c>
      <c r="AH107" s="55">
        <v>6</v>
      </c>
      <c r="AI107" s="136">
        <v>103</v>
      </c>
      <c r="AJ107" s="116">
        <f t="shared" ref="AJ107" si="44">SUM(AQ107:AU107)</f>
        <v>25</v>
      </c>
      <c r="AK107" s="136" t="s">
        <v>76</v>
      </c>
      <c r="AL107" s="54" t="s">
        <v>76</v>
      </c>
      <c r="AM107" s="55" t="s">
        <v>76</v>
      </c>
      <c r="AN107" s="136" t="s">
        <v>74</v>
      </c>
      <c r="AO107" s="54" t="s">
        <v>74</v>
      </c>
      <c r="AP107" s="55" t="s">
        <v>74</v>
      </c>
      <c r="AQ107" s="142"/>
      <c r="AR107" s="62">
        <v>2</v>
      </c>
      <c r="AS107" s="62">
        <v>18</v>
      </c>
      <c r="AT107" s="62">
        <v>4</v>
      </c>
      <c r="AU107" s="64">
        <v>1</v>
      </c>
      <c r="AV107" s="83">
        <f t="shared" si="43"/>
        <v>1</v>
      </c>
      <c r="AW107" s="80"/>
      <c r="AX107" s="80"/>
      <c r="AY107" s="80"/>
      <c r="AZ107" s="80"/>
      <c r="BA107" s="80"/>
      <c r="BB107" s="80"/>
      <c r="BC107" s="80">
        <v>1</v>
      </c>
      <c r="BD107" s="80"/>
      <c r="BE107" s="81"/>
    </row>
    <row r="108" spans="1:57" ht="38" customHeight="1" thickBot="1" x14ac:dyDescent="0.25">
      <c r="A108" s="733"/>
      <c r="B108" s="629"/>
      <c r="C108" s="632"/>
      <c r="D108" s="76" t="s">
        <v>79</v>
      </c>
      <c r="E108" s="635"/>
      <c r="F108" s="638"/>
      <c r="G108" s="148">
        <f t="shared" si="30"/>
        <v>0</v>
      </c>
      <c r="H108" s="155">
        <f t="shared" si="38"/>
        <v>0</v>
      </c>
      <c r="I108" s="156"/>
      <c r="J108" s="156"/>
      <c r="K108" s="156"/>
      <c r="L108" s="157"/>
      <c r="M108" s="85">
        <f t="shared" si="31"/>
        <v>0</v>
      </c>
      <c r="N108" s="86"/>
      <c r="O108" s="86"/>
      <c r="P108" s="86"/>
      <c r="Q108" s="86"/>
      <c r="R108" s="125"/>
      <c r="S108" s="130"/>
      <c r="T108" s="87"/>
      <c r="U108" s="87"/>
      <c r="V108" s="87"/>
      <c r="W108" s="87"/>
      <c r="X108" s="126"/>
      <c r="Y108" s="129"/>
      <c r="Z108" s="124"/>
      <c r="AA108" s="136"/>
      <c r="AB108" s="54"/>
      <c r="AC108" s="54"/>
      <c r="AD108" s="54"/>
      <c r="AE108" s="54"/>
      <c r="AF108" s="55"/>
      <c r="AG108" s="139"/>
      <c r="AH108" s="140"/>
      <c r="AI108" s="137"/>
      <c r="AJ108" s="117">
        <f>SUM(AQ108:AU108)</f>
        <v>0</v>
      </c>
      <c r="AK108" s="137" t="s">
        <v>74</v>
      </c>
      <c r="AL108" s="90" t="s">
        <v>74</v>
      </c>
      <c r="AM108" s="138" t="s">
        <v>74</v>
      </c>
      <c r="AN108" s="137" t="s">
        <v>74</v>
      </c>
      <c r="AO108" s="90" t="s">
        <v>76</v>
      </c>
      <c r="AP108" s="138" t="s">
        <v>76</v>
      </c>
      <c r="AQ108" s="89"/>
      <c r="AR108" s="90"/>
      <c r="AS108" s="90"/>
      <c r="AT108" s="90"/>
      <c r="AU108" s="91"/>
      <c r="AV108" s="92">
        <f t="shared" si="43"/>
        <v>0</v>
      </c>
      <c r="AW108" s="87"/>
      <c r="AX108" s="87"/>
      <c r="AY108" s="87"/>
      <c r="AZ108" s="87"/>
      <c r="BA108" s="87"/>
      <c r="BB108" s="87"/>
      <c r="BC108" s="87"/>
      <c r="BD108" s="87"/>
      <c r="BE108" s="88"/>
    </row>
    <row r="109" spans="1:57" ht="38" customHeight="1" x14ac:dyDescent="0.2">
      <c r="A109" s="731" t="s">
        <v>162</v>
      </c>
      <c r="B109" s="623" t="s">
        <v>115</v>
      </c>
      <c r="C109" s="630" t="s">
        <v>116</v>
      </c>
      <c r="D109" s="108" t="s">
        <v>73</v>
      </c>
      <c r="E109" s="767">
        <v>1024</v>
      </c>
      <c r="F109" s="770">
        <f>E109-SUM(M109:M113)</f>
        <v>-77</v>
      </c>
      <c r="G109" s="146">
        <f>SUM(M109,AV109)</f>
        <v>64</v>
      </c>
      <c r="H109" s="151">
        <f>SUM(I109:L109)</f>
        <v>2</v>
      </c>
      <c r="I109" s="152"/>
      <c r="J109" s="152">
        <v>1</v>
      </c>
      <c r="K109" s="152">
        <v>1</v>
      </c>
      <c r="L109" s="66"/>
      <c r="M109" s="149">
        <f>SUM(N109:R109)</f>
        <v>62</v>
      </c>
      <c r="N109" s="121">
        <v>62</v>
      </c>
      <c r="O109" s="121"/>
      <c r="P109" s="121"/>
      <c r="Q109" s="121"/>
      <c r="R109" s="122"/>
      <c r="S109" s="128">
        <v>4</v>
      </c>
      <c r="T109" s="121"/>
      <c r="U109" s="121"/>
      <c r="V109" s="77">
        <v>46</v>
      </c>
      <c r="W109" s="121">
        <v>12</v>
      </c>
      <c r="X109" s="122"/>
      <c r="Y109" s="128">
        <v>54</v>
      </c>
      <c r="Z109" s="122">
        <v>8</v>
      </c>
      <c r="AA109" s="70"/>
      <c r="AB109" s="77">
        <v>27</v>
      </c>
      <c r="AC109" s="77">
        <v>27</v>
      </c>
      <c r="AD109" s="77">
        <v>1</v>
      </c>
      <c r="AE109" s="77">
        <v>33</v>
      </c>
      <c r="AF109" s="71"/>
      <c r="AG109" s="70">
        <v>45</v>
      </c>
      <c r="AH109" s="71">
        <v>33</v>
      </c>
      <c r="AI109" s="70" t="s">
        <v>117</v>
      </c>
      <c r="AJ109" s="115">
        <f>SUM(AK109:AU109)</f>
        <v>62</v>
      </c>
      <c r="AK109" s="70" t="s">
        <v>74</v>
      </c>
      <c r="AL109" s="77" t="s">
        <v>74</v>
      </c>
      <c r="AM109" s="71" t="s">
        <v>74</v>
      </c>
      <c r="AN109" s="70">
        <v>0</v>
      </c>
      <c r="AO109" s="77">
        <v>36</v>
      </c>
      <c r="AP109" s="71">
        <v>26</v>
      </c>
      <c r="AQ109" s="133" t="s">
        <v>74</v>
      </c>
      <c r="AR109" s="77" t="s">
        <v>74</v>
      </c>
      <c r="AS109" s="77" t="s">
        <v>74</v>
      </c>
      <c r="AT109" s="77" t="s">
        <v>74</v>
      </c>
      <c r="AU109" s="118" t="s">
        <v>74</v>
      </c>
      <c r="AV109" s="166">
        <f>SUM(AW109:BE109)</f>
        <v>2</v>
      </c>
      <c r="AW109" s="121"/>
      <c r="AX109" s="121">
        <v>1</v>
      </c>
      <c r="AY109" s="121"/>
      <c r="AZ109" s="121"/>
      <c r="BA109" s="121"/>
      <c r="BB109" s="121"/>
      <c r="BC109" s="121"/>
      <c r="BD109" s="121">
        <v>1</v>
      </c>
      <c r="BE109" s="122"/>
    </row>
    <row r="110" spans="1:57" ht="38" customHeight="1" x14ac:dyDescent="0.2">
      <c r="A110" s="732"/>
      <c r="B110" s="624"/>
      <c r="C110" s="631"/>
      <c r="D110" s="109" t="s">
        <v>75</v>
      </c>
      <c r="E110" s="768"/>
      <c r="F110" s="771"/>
      <c r="G110" s="147">
        <f t="shared" ref="G110:G173" si="45">SUM(M110,AV110)</f>
        <v>0</v>
      </c>
      <c r="H110" s="153">
        <f t="shared" ref="H110:H173" si="46">SUM(I110:L110)</f>
        <v>0</v>
      </c>
      <c r="I110" s="150"/>
      <c r="J110" s="150"/>
      <c r="K110" s="150"/>
      <c r="L110" s="154"/>
      <c r="M110" s="79">
        <f t="shared" ref="M110:M173" si="47">SUM(N110:R110)</f>
        <v>0</v>
      </c>
      <c r="N110" s="80"/>
      <c r="O110" s="80"/>
      <c r="P110" s="80"/>
      <c r="Q110" s="80"/>
      <c r="R110" s="124"/>
      <c r="S110" s="129"/>
      <c r="T110" s="54"/>
      <c r="U110" s="54"/>
      <c r="V110" s="80"/>
      <c r="W110" s="80"/>
      <c r="X110" s="124"/>
      <c r="Y110" s="131"/>
      <c r="Z110" s="127"/>
      <c r="AA110" s="134"/>
      <c r="AB110" s="56"/>
      <c r="AC110" s="56"/>
      <c r="AD110" s="56"/>
      <c r="AE110" s="56"/>
      <c r="AF110" s="135"/>
      <c r="AG110" s="136"/>
      <c r="AH110" s="55"/>
      <c r="AI110" s="136"/>
      <c r="AJ110" s="116">
        <f t="shared" ref="AJ110:AJ173" si="48">SUM(AK110:AU110)</f>
        <v>0</v>
      </c>
      <c r="AK110" s="136" t="s">
        <v>76</v>
      </c>
      <c r="AL110" s="54" t="s">
        <v>76</v>
      </c>
      <c r="AM110" s="55" t="s">
        <v>76</v>
      </c>
      <c r="AN110" s="136"/>
      <c r="AO110" s="54"/>
      <c r="AP110" s="55"/>
      <c r="AQ110" s="82" t="s">
        <v>74</v>
      </c>
      <c r="AR110" s="54" t="s">
        <v>74</v>
      </c>
      <c r="AS110" s="54" t="s">
        <v>74</v>
      </c>
      <c r="AT110" s="54" t="s">
        <v>74</v>
      </c>
      <c r="AU110" s="58" t="s">
        <v>74</v>
      </c>
      <c r="AV110" s="83">
        <f t="shared" ref="AV110:AV173" si="49">SUM(AW110:BE110)</f>
        <v>0</v>
      </c>
      <c r="AW110" s="80"/>
      <c r="AX110" s="80"/>
      <c r="AY110" s="80"/>
      <c r="AZ110" s="80"/>
      <c r="BA110" s="80"/>
      <c r="BB110" s="80"/>
      <c r="BC110" s="80"/>
      <c r="BD110" s="80"/>
      <c r="BE110" s="124"/>
    </row>
    <row r="111" spans="1:57" ht="38" customHeight="1" x14ac:dyDescent="0.2">
      <c r="A111" s="732"/>
      <c r="B111" s="624"/>
      <c r="C111" s="631"/>
      <c r="D111" s="109" t="s">
        <v>77</v>
      </c>
      <c r="E111" s="768"/>
      <c r="F111" s="771"/>
      <c r="G111" s="147">
        <f t="shared" si="45"/>
        <v>24</v>
      </c>
      <c r="H111" s="153">
        <f t="shared" si="46"/>
        <v>0</v>
      </c>
      <c r="I111" s="150"/>
      <c r="J111" s="150"/>
      <c r="K111" s="150"/>
      <c r="L111" s="154"/>
      <c r="M111" s="79">
        <f t="shared" si="47"/>
        <v>22</v>
      </c>
      <c r="N111" s="80"/>
      <c r="O111" s="80">
        <v>22</v>
      </c>
      <c r="P111" s="80"/>
      <c r="Q111" s="84"/>
      <c r="R111" s="124"/>
      <c r="S111" s="129"/>
      <c r="T111" s="80"/>
      <c r="U111" s="80">
        <v>22</v>
      </c>
      <c r="V111" s="80"/>
      <c r="W111" s="80"/>
      <c r="X111" s="124"/>
      <c r="Y111" s="131">
        <v>16</v>
      </c>
      <c r="Z111" s="127">
        <v>6</v>
      </c>
      <c r="AA111" s="134"/>
      <c r="AB111" s="56">
        <v>10</v>
      </c>
      <c r="AC111" s="56">
        <v>10</v>
      </c>
      <c r="AD111" s="56"/>
      <c r="AE111" s="56">
        <v>13</v>
      </c>
      <c r="AF111" s="135">
        <v>3</v>
      </c>
      <c r="AG111" s="136">
        <v>47</v>
      </c>
      <c r="AH111" s="55">
        <v>37</v>
      </c>
      <c r="AI111" s="136">
        <v>114.9</v>
      </c>
      <c r="AJ111" s="116">
        <f t="shared" si="48"/>
        <v>22</v>
      </c>
      <c r="AK111" s="136">
        <v>2</v>
      </c>
      <c r="AL111" s="54">
        <v>5</v>
      </c>
      <c r="AM111" s="55">
        <v>15</v>
      </c>
      <c r="AN111" s="136" t="s">
        <v>74</v>
      </c>
      <c r="AO111" s="54" t="s">
        <v>74</v>
      </c>
      <c r="AP111" s="55" t="s">
        <v>74</v>
      </c>
      <c r="AQ111" s="82" t="s">
        <v>74</v>
      </c>
      <c r="AR111" s="54" t="s">
        <v>74</v>
      </c>
      <c r="AS111" s="54" t="s">
        <v>74</v>
      </c>
      <c r="AT111" s="54" t="s">
        <v>74</v>
      </c>
      <c r="AU111" s="58" t="s">
        <v>74</v>
      </c>
      <c r="AV111" s="83">
        <f t="shared" si="49"/>
        <v>2</v>
      </c>
      <c r="AW111" s="80"/>
      <c r="AX111" s="80">
        <v>1</v>
      </c>
      <c r="AY111" s="80"/>
      <c r="AZ111" s="80"/>
      <c r="BA111" s="80"/>
      <c r="BB111" s="80"/>
      <c r="BC111" s="80"/>
      <c r="BD111" s="80"/>
      <c r="BE111" s="124">
        <v>1</v>
      </c>
    </row>
    <row r="112" spans="1:57" ht="38" customHeight="1" x14ac:dyDescent="0.2">
      <c r="A112" s="732"/>
      <c r="B112" s="624"/>
      <c r="C112" s="631"/>
      <c r="D112" s="109" t="s">
        <v>78</v>
      </c>
      <c r="E112" s="768"/>
      <c r="F112" s="771"/>
      <c r="G112" s="147">
        <f t="shared" si="45"/>
        <v>1039</v>
      </c>
      <c r="H112" s="153">
        <f t="shared" si="46"/>
        <v>18</v>
      </c>
      <c r="I112" s="150"/>
      <c r="J112" s="150">
        <v>13</v>
      </c>
      <c r="K112" s="150">
        <v>5</v>
      </c>
      <c r="L112" s="154"/>
      <c r="M112" s="79">
        <f t="shared" si="47"/>
        <v>1017</v>
      </c>
      <c r="N112" s="80">
        <v>1017</v>
      </c>
      <c r="O112" s="80"/>
      <c r="P112" s="80"/>
      <c r="Q112" s="80"/>
      <c r="R112" s="124"/>
      <c r="S112" s="129">
        <v>43</v>
      </c>
      <c r="T112" s="80">
        <v>21</v>
      </c>
      <c r="U112" s="80"/>
      <c r="V112" s="80">
        <v>772</v>
      </c>
      <c r="W112" s="80">
        <v>181</v>
      </c>
      <c r="X112" s="124"/>
      <c r="Y112" s="131">
        <v>840</v>
      </c>
      <c r="Z112" s="127">
        <v>177</v>
      </c>
      <c r="AA112" s="134"/>
      <c r="AB112" s="56">
        <v>544</v>
      </c>
      <c r="AC112" s="56">
        <v>544</v>
      </c>
      <c r="AD112" s="56"/>
      <c r="AE112" s="56">
        <v>507</v>
      </c>
      <c r="AF112" s="135">
        <v>27</v>
      </c>
      <c r="AG112" s="136">
        <v>37</v>
      </c>
      <c r="AH112" s="55">
        <v>29</v>
      </c>
      <c r="AI112" s="136">
        <v>92.5</v>
      </c>
      <c r="AJ112" s="116">
        <f t="shared" si="48"/>
        <v>1005</v>
      </c>
      <c r="AK112" s="136" t="s">
        <v>76</v>
      </c>
      <c r="AL112" s="54" t="s">
        <v>76</v>
      </c>
      <c r="AM112" s="55" t="s">
        <v>76</v>
      </c>
      <c r="AN112" s="136" t="s">
        <v>74</v>
      </c>
      <c r="AO112" s="54" t="s">
        <v>74</v>
      </c>
      <c r="AP112" s="55" t="s">
        <v>74</v>
      </c>
      <c r="AQ112" s="142">
        <v>59</v>
      </c>
      <c r="AR112" s="62">
        <v>414</v>
      </c>
      <c r="AS112" s="62">
        <v>482</v>
      </c>
      <c r="AT112" s="62">
        <v>50</v>
      </c>
      <c r="AU112" s="64"/>
      <c r="AV112" s="83">
        <f t="shared" si="49"/>
        <v>22</v>
      </c>
      <c r="AW112" s="80">
        <v>4</v>
      </c>
      <c r="AX112" s="80">
        <v>1</v>
      </c>
      <c r="AY112" s="80">
        <v>1</v>
      </c>
      <c r="AZ112" s="80"/>
      <c r="BA112" s="80">
        <v>1</v>
      </c>
      <c r="BB112" s="80"/>
      <c r="BC112" s="80">
        <v>6</v>
      </c>
      <c r="BD112" s="80">
        <v>9</v>
      </c>
      <c r="BE112" s="124"/>
    </row>
    <row r="113" spans="1:57" ht="38" customHeight="1" thickBot="1" x14ac:dyDescent="0.25">
      <c r="A113" s="732"/>
      <c r="B113" s="642"/>
      <c r="C113" s="643"/>
      <c r="D113" s="110" t="s">
        <v>79</v>
      </c>
      <c r="E113" s="769"/>
      <c r="F113" s="772"/>
      <c r="G113" s="148">
        <f t="shared" si="45"/>
        <v>0</v>
      </c>
      <c r="H113" s="155">
        <f t="shared" si="46"/>
        <v>0</v>
      </c>
      <c r="I113" s="156"/>
      <c r="J113" s="156"/>
      <c r="K113" s="156"/>
      <c r="L113" s="157"/>
      <c r="M113" s="167">
        <f t="shared" si="47"/>
        <v>0</v>
      </c>
      <c r="N113" s="168"/>
      <c r="O113" s="168"/>
      <c r="P113" s="168"/>
      <c r="Q113" s="168"/>
      <c r="R113" s="169"/>
      <c r="S113" s="170"/>
      <c r="T113" s="168"/>
      <c r="U113" s="168"/>
      <c r="V113" s="168"/>
      <c r="W113" s="168"/>
      <c r="X113" s="169"/>
      <c r="Y113" s="170"/>
      <c r="Z113" s="169"/>
      <c r="AA113" s="171"/>
      <c r="AB113" s="59"/>
      <c r="AC113" s="59"/>
      <c r="AD113" s="59"/>
      <c r="AE113" s="59"/>
      <c r="AF113" s="60"/>
      <c r="AG113" s="171"/>
      <c r="AH113" s="60"/>
      <c r="AI113" s="171"/>
      <c r="AJ113" s="172">
        <f t="shared" si="48"/>
        <v>0</v>
      </c>
      <c r="AK113" s="171" t="s">
        <v>74</v>
      </c>
      <c r="AL113" s="59" t="s">
        <v>74</v>
      </c>
      <c r="AM113" s="60" t="s">
        <v>74</v>
      </c>
      <c r="AN113" s="171" t="s">
        <v>74</v>
      </c>
      <c r="AO113" s="59" t="s">
        <v>76</v>
      </c>
      <c r="AP113" s="60" t="s">
        <v>76</v>
      </c>
      <c r="AQ113" s="173"/>
      <c r="AR113" s="59"/>
      <c r="AS113" s="59"/>
      <c r="AT113" s="59"/>
      <c r="AU113" s="119"/>
      <c r="AV113" s="174">
        <f t="shared" si="49"/>
        <v>0</v>
      </c>
      <c r="AW113" s="168"/>
      <c r="AX113" s="168"/>
      <c r="AY113" s="168"/>
      <c r="AZ113" s="168"/>
      <c r="BA113" s="168"/>
      <c r="BB113" s="168"/>
      <c r="BC113" s="168"/>
      <c r="BD113" s="168"/>
      <c r="BE113" s="169"/>
    </row>
    <row r="114" spans="1:57" ht="38" customHeight="1" x14ac:dyDescent="0.2">
      <c r="A114" s="732"/>
      <c r="B114" s="646" t="s">
        <v>118</v>
      </c>
      <c r="C114" s="649"/>
      <c r="D114" s="108" t="s">
        <v>73</v>
      </c>
      <c r="E114" s="767"/>
      <c r="F114" s="770">
        <f t="shared" ref="F114" si="50">E114-SUM(M114:M118)</f>
        <v>0</v>
      </c>
      <c r="G114" s="146">
        <f t="shared" si="45"/>
        <v>0</v>
      </c>
      <c r="H114" s="151">
        <f t="shared" si="46"/>
        <v>0</v>
      </c>
      <c r="I114" s="152"/>
      <c r="J114" s="152"/>
      <c r="K114" s="152"/>
      <c r="L114" s="66"/>
      <c r="M114" s="149">
        <f t="shared" si="47"/>
        <v>0</v>
      </c>
      <c r="N114" s="121"/>
      <c r="O114" s="121"/>
      <c r="P114" s="121"/>
      <c r="Q114" s="121"/>
      <c r="R114" s="122"/>
      <c r="S114" s="128"/>
      <c r="T114" s="121"/>
      <c r="U114" s="121"/>
      <c r="V114" s="77"/>
      <c r="W114" s="121"/>
      <c r="X114" s="122"/>
      <c r="Y114" s="128"/>
      <c r="Z114" s="122"/>
      <c r="AA114" s="70"/>
      <c r="AB114" s="77"/>
      <c r="AC114" s="77"/>
      <c r="AD114" s="77"/>
      <c r="AE114" s="77"/>
      <c r="AF114" s="71"/>
      <c r="AG114" s="70"/>
      <c r="AH114" s="71"/>
      <c r="AI114" s="70"/>
      <c r="AJ114" s="115">
        <f t="shared" si="48"/>
        <v>0</v>
      </c>
      <c r="AK114" s="70" t="s">
        <v>74</v>
      </c>
      <c r="AL114" s="77" t="s">
        <v>74</v>
      </c>
      <c r="AM114" s="71" t="s">
        <v>74</v>
      </c>
      <c r="AN114" s="70"/>
      <c r="AO114" s="77"/>
      <c r="AP114" s="71"/>
      <c r="AQ114" s="133" t="s">
        <v>74</v>
      </c>
      <c r="AR114" s="77" t="s">
        <v>74</v>
      </c>
      <c r="AS114" s="77" t="s">
        <v>74</v>
      </c>
      <c r="AT114" s="77" t="s">
        <v>74</v>
      </c>
      <c r="AU114" s="118" t="s">
        <v>74</v>
      </c>
      <c r="AV114" s="166">
        <f t="shared" si="49"/>
        <v>0</v>
      </c>
      <c r="AW114" s="121"/>
      <c r="AX114" s="121"/>
      <c r="AY114" s="121"/>
      <c r="AZ114" s="121"/>
      <c r="BA114" s="121"/>
      <c r="BB114" s="121"/>
      <c r="BC114" s="121"/>
      <c r="BD114" s="121"/>
      <c r="BE114" s="122"/>
    </row>
    <row r="115" spans="1:57" ht="38" customHeight="1" x14ac:dyDescent="0.2">
      <c r="A115" s="732"/>
      <c r="B115" s="647"/>
      <c r="C115" s="650"/>
      <c r="D115" s="109" t="s">
        <v>75</v>
      </c>
      <c r="E115" s="768"/>
      <c r="F115" s="771"/>
      <c r="G115" s="147">
        <f t="shared" si="45"/>
        <v>0</v>
      </c>
      <c r="H115" s="153">
        <f t="shared" si="46"/>
        <v>0</v>
      </c>
      <c r="I115" s="150"/>
      <c r="J115" s="150"/>
      <c r="K115" s="150"/>
      <c r="L115" s="154"/>
      <c r="M115" s="79">
        <f t="shared" si="47"/>
        <v>0</v>
      </c>
      <c r="N115" s="80"/>
      <c r="O115" s="80"/>
      <c r="P115" s="80"/>
      <c r="Q115" s="80"/>
      <c r="R115" s="124"/>
      <c r="S115" s="129"/>
      <c r="T115" s="54"/>
      <c r="U115" s="54"/>
      <c r="V115" s="80"/>
      <c r="W115" s="80"/>
      <c r="X115" s="124"/>
      <c r="Y115" s="131"/>
      <c r="Z115" s="127"/>
      <c r="AA115" s="134"/>
      <c r="AB115" s="56"/>
      <c r="AC115" s="56"/>
      <c r="AD115" s="56"/>
      <c r="AE115" s="56"/>
      <c r="AF115" s="135"/>
      <c r="AG115" s="136"/>
      <c r="AH115" s="55"/>
      <c r="AI115" s="136"/>
      <c r="AJ115" s="116">
        <f t="shared" si="48"/>
        <v>0</v>
      </c>
      <c r="AK115" s="136" t="s">
        <v>76</v>
      </c>
      <c r="AL115" s="54" t="s">
        <v>76</v>
      </c>
      <c r="AM115" s="55" t="s">
        <v>76</v>
      </c>
      <c r="AN115" s="136"/>
      <c r="AO115" s="54"/>
      <c r="AP115" s="55"/>
      <c r="AQ115" s="82" t="s">
        <v>74</v>
      </c>
      <c r="AR115" s="54" t="s">
        <v>74</v>
      </c>
      <c r="AS115" s="54" t="s">
        <v>74</v>
      </c>
      <c r="AT115" s="54" t="s">
        <v>74</v>
      </c>
      <c r="AU115" s="58" t="s">
        <v>74</v>
      </c>
      <c r="AV115" s="83">
        <f t="shared" si="49"/>
        <v>0</v>
      </c>
      <c r="AW115" s="80"/>
      <c r="AX115" s="80"/>
      <c r="AY115" s="80"/>
      <c r="AZ115" s="80"/>
      <c r="BA115" s="80"/>
      <c r="BB115" s="80"/>
      <c r="BC115" s="80"/>
      <c r="BD115" s="80"/>
      <c r="BE115" s="124"/>
    </row>
    <row r="116" spans="1:57" ht="38" customHeight="1" x14ac:dyDescent="0.2">
      <c r="A116" s="732"/>
      <c r="B116" s="647"/>
      <c r="C116" s="650"/>
      <c r="D116" s="109" t="s">
        <v>77</v>
      </c>
      <c r="E116" s="768"/>
      <c r="F116" s="771"/>
      <c r="G116" s="147">
        <f t="shared" si="45"/>
        <v>0</v>
      </c>
      <c r="H116" s="153">
        <f t="shared" si="46"/>
        <v>0</v>
      </c>
      <c r="I116" s="150"/>
      <c r="J116" s="150"/>
      <c r="K116" s="150"/>
      <c r="L116" s="154"/>
      <c r="M116" s="79">
        <f t="shared" si="47"/>
        <v>0</v>
      </c>
      <c r="N116" s="80"/>
      <c r="O116" s="80"/>
      <c r="P116" s="80"/>
      <c r="Q116" s="84"/>
      <c r="R116" s="124"/>
      <c r="S116" s="129"/>
      <c r="T116" s="80"/>
      <c r="U116" s="80"/>
      <c r="V116" s="80"/>
      <c r="W116" s="80"/>
      <c r="X116" s="124"/>
      <c r="Y116" s="131"/>
      <c r="Z116" s="127"/>
      <c r="AA116" s="134"/>
      <c r="AB116" s="56"/>
      <c r="AC116" s="56"/>
      <c r="AD116" s="56"/>
      <c r="AE116" s="56"/>
      <c r="AF116" s="135"/>
      <c r="AG116" s="136"/>
      <c r="AH116" s="55"/>
      <c r="AI116" s="136"/>
      <c r="AJ116" s="116">
        <f t="shared" si="48"/>
        <v>0</v>
      </c>
      <c r="AK116" s="136"/>
      <c r="AL116" s="54"/>
      <c r="AM116" s="55"/>
      <c r="AN116" s="136" t="s">
        <v>74</v>
      </c>
      <c r="AO116" s="54" t="s">
        <v>74</v>
      </c>
      <c r="AP116" s="55" t="s">
        <v>74</v>
      </c>
      <c r="AQ116" s="82" t="s">
        <v>74</v>
      </c>
      <c r="AR116" s="54" t="s">
        <v>74</v>
      </c>
      <c r="AS116" s="54" t="s">
        <v>74</v>
      </c>
      <c r="AT116" s="54" t="s">
        <v>74</v>
      </c>
      <c r="AU116" s="58" t="s">
        <v>74</v>
      </c>
      <c r="AV116" s="83">
        <f t="shared" si="49"/>
        <v>0</v>
      </c>
      <c r="AW116" s="80"/>
      <c r="AX116" s="80"/>
      <c r="AY116" s="80"/>
      <c r="AZ116" s="80"/>
      <c r="BA116" s="80"/>
      <c r="BB116" s="80"/>
      <c r="BC116" s="80"/>
      <c r="BD116" s="80"/>
      <c r="BE116" s="124"/>
    </row>
    <row r="117" spans="1:57" ht="38" customHeight="1" x14ac:dyDescent="0.2">
      <c r="A117" s="732"/>
      <c r="B117" s="647"/>
      <c r="C117" s="650"/>
      <c r="D117" s="109" t="s">
        <v>78</v>
      </c>
      <c r="E117" s="768"/>
      <c r="F117" s="771"/>
      <c r="G117" s="147">
        <f t="shared" si="45"/>
        <v>2</v>
      </c>
      <c r="H117" s="153">
        <f t="shared" si="46"/>
        <v>2</v>
      </c>
      <c r="I117" s="150"/>
      <c r="J117" s="150"/>
      <c r="K117" s="150">
        <v>2</v>
      </c>
      <c r="L117" s="154"/>
      <c r="M117" s="79">
        <f t="shared" si="47"/>
        <v>0</v>
      </c>
      <c r="N117" s="80"/>
      <c r="O117" s="80"/>
      <c r="P117" s="80"/>
      <c r="Q117" s="80"/>
      <c r="R117" s="124"/>
      <c r="S117" s="129"/>
      <c r="T117" s="80"/>
      <c r="U117" s="80"/>
      <c r="V117" s="80"/>
      <c r="W117" s="80"/>
      <c r="X117" s="124"/>
      <c r="Y117" s="131"/>
      <c r="Z117" s="127"/>
      <c r="AA117" s="134"/>
      <c r="AB117" s="56"/>
      <c r="AC117" s="56"/>
      <c r="AD117" s="56"/>
      <c r="AE117" s="56"/>
      <c r="AF117" s="135"/>
      <c r="AG117" s="136"/>
      <c r="AH117" s="55"/>
      <c r="AI117" s="136"/>
      <c r="AJ117" s="116">
        <f t="shared" si="48"/>
        <v>0</v>
      </c>
      <c r="AK117" s="136" t="s">
        <v>76</v>
      </c>
      <c r="AL117" s="54" t="s">
        <v>76</v>
      </c>
      <c r="AM117" s="55" t="s">
        <v>76</v>
      </c>
      <c r="AN117" s="136" t="s">
        <v>74</v>
      </c>
      <c r="AO117" s="54" t="s">
        <v>74</v>
      </c>
      <c r="AP117" s="55" t="s">
        <v>74</v>
      </c>
      <c r="AQ117" s="142"/>
      <c r="AR117" s="62"/>
      <c r="AS117" s="62"/>
      <c r="AT117" s="62"/>
      <c r="AU117" s="64"/>
      <c r="AV117" s="83">
        <f>SUM(AW117:BE117)</f>
        <v>2</v>
      </c>
      <c r="AW117" s="80"/>
      <c r="AX117" s="80"/>
      <c r="AY117" s="80"/>
      <c r="AZ117" s="80"/>
      <c r="BA117" s="80"/>
      <c r="BB117" s="80"/>
      <c r="BC117" s="80">
        <v>2</v>
      </c>
      <c r="BD117" s="80"/>
      <c r="BE117" s="124"/>
    </row>
    <row r="118" spans="1:57" ht="38" customHeight="1" thickBot="1" x14ac:dyDescent="0.25">
      <c r="A118" s="732"/>
      <c r="B118" s="648"/>
      <c r="C118" s="651"/>
      <c r="D118" s="110" t="s">
        <v>79</v>
      </c>
      <c r="E118" s="769"/>
      <c r="F118" s="772"/>
      <c r="G118" s="148">
        <f t="shared" si="45"/>
        <v>0</v>
      </c>
      <c r="H118" s="155">
        <f t="shared" si="46"/>
        <v>0</v>
      </c>
      <c r="I118" s="156"/>
      <c r="J118" s="156"/>
      <c r="K118" s="156"/>
      <c r="L118" s="157"/>
      <c r="M118" s="167">
        <f t="shared" si="47"/>
        <v>0</v>
      </c>
      <c r="N118" s="168"/>
      <c r="O118" s="168"/>
      <c r="P118" s="168"/>
      <c r="Q118" s="168"/>
      <c r="R118" s="169"/>
      <c r="S118" s="170"/>
      <c r="T118" s="168"/>
      <c r="U118" s="168"/>
      <c r="V118" s="168"/>
      <c r="W118" s="168"/>
      <c r="X118" s="169"/>
      <c r="Y118" s="170"/>
      <c r="Z118" s="169"/>
      <c r="AA118" s="171"/>
      <c r="AB118" s="59"/>
      <c r="AC118" s="59"/>
      <c r="AD118" s="59"/>
      <c r="AE118" s="59"/>
      <c r="AF118" s="60"/>
      <c r="AG118" s="171"/>
      <c r="AH118" s="60"/>
      <c r="AI118" s="171"/>
      <c r="AJ118" s="172">
        <f t="shared" si="48"/>
        <v>0</v>
      </c>
      <c r="AK118" s="171" t="s">
        <v>74</v>
      </c>
      <c r="AL118" s="59" t="s">
        <v>74</v>
      </c>
      <c r="AM118" s="60" t="s">
        <v>74</v>
      </c>
      <c r="AN118" s="171" t="s">
        <v>74</v>
      </c>
      <c r="AO118" s="59" t="s">
        <v>76</v>
      </c>
      <c r="AP118" s="60" t="s">
        <v>76</v>
      </c>
      <c r="AQ118" s="173"/>
      <c r="AR118" s="59"/>
      <c r="AS118" s="59"/>
      <c r="AT118" s="59"/>
      <c r="AU118" s="119"/>
      <c r="AV118" s="174">
        <f t="shared" si="49"/>
        <v>0</v>
      </c>
      <c r="AW118" s="168"/>
      <c r="AX118" s="168"/>
      <c r="AY118" s="168"/>
      <c r="AZ118" s="168"/>
      <c r="BA118" s="168"/>
      <c r="BB118" s="168"/>
      <c r="BC118" s="168"/>
      <c r="BD118" s="168"/>
      <c r="BE118" s="169"/>
    </row>
    <row r="119" spans="1:57" ht="38" customHeight="1" x14ac:dyDescent="0.2">
      <c r="A119" s="732"/>
      <c r="B119" s="646" t="s">
        <v>119</v>
      </c>
      <c r="C119" s="630" t="s">
        <v>120</v>
      </c>
      <c r="D119" s="108" t="s">
        <v>73</v>
      </c>
      <c r="E119" s="767">
        <v>50</v>
      </c>
      <c r="F119" s="770">
        <f t="shared" ref="F119" si="51">E119-SUM(M119:M123)</f>
        <v>12</v>
      </c>
      <c r="G119" s="146">
        <f t="shared" si="45"/>
        <v>0</v>
      </c>
      <c r="H119" s="151">
        <f t="shared" ref="H119:H123" si="52">SUM(I119:L119)</f>
        <v>0</v>
      </c>
      <c r="I119" s="152"/>
      <c r="J119" s="152"/>
      <c r="K119" s="152"/>
      <c r="L119" s="66"/>
      <c r="M119" s="149">
        <f t="shared" ref="M119:M123" si="53">IF(AND(SUM(N119:R119)=SUM(Y119:Z119),SUM(S119:X119)=SUM(Y119:Z119)),SUM(N119:R119),"ПЕРЕВІРТЕ ПРАВИЛЬНІСТЬ ДАНИХ")</f>
        <v>0</v>
      </c>
      <c r="N119" s="121"/>
      <c r="O119" s="121"/>
      <c r="P119" s="121"/>
      <c r="Q119" s="121"/>
      <c r="R119" s="122"/>
      <c r="S119" s="128"/>
      <c r="T119" s="121"/>
      <c r="U119" s="121"/>
      <c r="V119" s="77"/>
      <c r="W119" s="121"/>
      <c r="X119" s="122"/>
      <c r="Y119" s="128"/>
      <c r="Z119" s="122"/>
      <c r="AA119" s="70"/>
      <c r="AB119" s="77"/>
      <c r="AC119" s="77"/>
      <c r="AD119" s="77"/>
      <c r="AE119" s="77"/>
      <c r="AF119" s="71"/>
      <c r="AG119" s="70"/>
      <c r="AH119" s="71"/>
      <c r="AI119" s="70"/>
      <c r="AJ119" s="115">
        <f>SUM(AN119:AP119)</f>
        <v>0</v>
      </c>
      <c r="AK119" s="70" t="s">
        <v>74</v>
      </c>
      <c r="AL119" s="77" t="s">
        <v>74</v>
      </c>
      <c r="AM119" s="71" t="s">
        <v>74</v>
      </c>
      <c r="AN119" s="70"/>
      <c r="AO119" s="77"/>
      <c r="AP119" s="71"/>
      <c r="AQ119" s="133" t="s">
        <v>74</v>
      </c>
      <c r="AR119" s="77" t="s">
        <v>74</v>
      </c>
      <c r="AS119" s="77" t="s">
        <v>74</v>
      </c>
      <c r="AT119" s="77" t="s">
        <v>74</v>
      </c>
      <c r="AU119" s="118" t="s">
        <v>74</v>
      </c>
      <c r="AV119" s="166">
        <f t="shared" ref="AV119:AV123" si="54">SUM(AW119:BE119)</f>
        <v>0</v>
      </c>
      <c r="AW119" s="121"/>
      <c r="AX119" s="121"/>
      <c r="AY119" s="121"/>
      <c r="AZ119" s="121"/>
      <c r="BA119" s="121"/>
      <c r="BB119" s="121"/>
      <c r="BC119" s="121"/>
      <c r="BD119" s="121"/>
      <c r="BE119" s="122"/>
    </row>
    <row r="120" spans="1:57" ht="38" customHeight="1" x14ac:dyDescent="0.2">
      <c r="A120" s="732"/>
      <c r="B120" s="647"/>
      <c r="C120" s="631"/>
      <c r="D120" s="109" t="s">
        <v>75</v>
      </c>
      <c r="E120" s="768"/>
      <c r="F120" s="771"/>
      <c r="G120" s="147">
        <f t="shared" si="45"/>
        <v>0</v>
      </c>
      <c r="H120" s="153">
        <f t="shared" si="52"/>
        <v>0</v>
      </c>
      <c r="I120" s="150"/>
      <c r="J120" s="150"/>
      <c r="K120" s="150"/>
      <c r="L120" s="154"/>
      <c r="M120" s="79">
        <f t="shared" si="53"/>
        <v>0</v>
      </c>
      <c r="N120" s="80"/>
      <c r="O120" s="80"/>
      <c r="P120" s="80"/>
      <c r="Q120" s="80"/>
      <c r="R120" s="124"/>
      <c r="S120" s="129"/>
      <c r="T120" s="54"/>
      <c r="U120" s="54"/>
      <c r="V120" s="80"/>
      <c r="W120" s="80"/>
      <c r="X120" s="124"/>
      <c r="Y120" s="131"/>
      <c r="Z120" s="127"/>
      <c r="AA120" s="134"/>
      <c r="AB120" s="56"/>
      <c r="AC120" s="56"/>
      <c r="AD120" s="56"/>
      <c r="AE120" s="56"/>
      <c r="AF120" s="135"/>
      <c r="AG120" s="136"/>
      <c r="AH120" s="55"/>
      <c r="AI120" s="136"/>
      <c r="AJ120" s="116">
        <f>SUM(AN120:AP120)</f>
        <v>0</v>
      </c>
      <c r="AK120" s="136" t="s">
        <v>76</v>
      </c>
      <c r="AL120" s="54" t="s">
        <v>76</v>
      </c>
      <c r="AM120" s="55" t="s">
        <v>76</v>
      </c>
      <c r="AN120" s="136"/>
      <c r="AO120" s="54"/>
      <c r="AP120" s="55"/>
      <c r="AQ120" s="82" t="s">
        <v>74</v>
      </c>
      <c r="AR120" s="54" t="s">
        <v>74</v>
      </c>
      <c r="AS120" s="54" t="s">
        <v>74</v>
      </c>
      <c r="AT120" s="54" t="s">
        <v>74</v>
      </c>
      <c r="AU120" s="58" t="s">
        <v>74</v>
      </c>
      <c r="AV120" s="83">
        <f t="shared" si="54"/>
        <v>0</v>
      </c>
      <c r="AW120" s="80"/>
      <c r="AX120" s="80"/>
      <c r="AY120" s="80"/>
      <c r="AZ120" s="80"/>
      <c r="BA120" s="80"/>
      <c r="BB120" s="80"/>
      <c r="BC120" s="80"/>
      <c r="BD120" s="80"/>
      <c r="BE120" s="124"/>
    </row>
    <row r="121" spans="1:57" ht="38" customHeight="1" x14ac:dyDescent="0.2">
      <c r="A121" s="732"/>
      <c r="B121" s="647"/>
      <c r="C121" s="631"/>
      <c r="D121" s="109" t="s">
        <v>77</v>
      </c>
      <c r="E121" s="768"/>
      <c r="F121" s="771"/>
      <c r="G121" s="147">
        <f t="shared" si="45"/>
        <v>0</v>
      </c>
      <c r="H121" s="153">
        <f t="shared" si="52"/>
        <v>0</v>
      </c>
      <c r="I121" s="150"/>
      <c r="J121" s="150"/>
      <c r="K121" s="150"/>
      <c r="L121" s="154"/>
      <c r="M121" s="79">
        <f t="shared" si="53"/>
        <v>0</v>
      </c>
      <c r="N121" s="80"/>
      <c r="O121" s="80"/>
      <c r="P121" s="80"/>
      <c r="Q121" s="84"/>
      <c r="R121" s="124"/>
      <c r="S121" s="129"/>
      <c r="T121" s="80"/>
      <c r="U121" s="80"/>
      <c r="V121" s="80"/>
      <c r="W121" s="80"/>
      <c r="X121" s="124"/>
      <c r="Y121" s="131"/>
      <c r="Z121" s="127"/>
      <c r="AA121" s="134"/>
      <c r="AB121" s="56"/>
      <c r="AC121" s="56"/>
      <c r="AD121" s="56"/>
      <c r="AE121" s="56"/>
      <c r="AF121" s="135"/>
      <c r="AG121" s="136"/>
      <c r="AH121" s="55"/>
      <c r="AI121" s="136"/>
      <c r="AJ121" s="116">
        <f>SUM(AK121:AM121)</f>
        <v>0</v>
      </c>
      <c r="AK121" s="136"/>
      <c r="AL121" s="54"/>
      <c r="AM121" s="55"/>
      <c r="AN121" s="136" t="s">
        <v>74</v>
      </c>
      <c r="AO121" s="54" t="s">
        <v>74</v>
      </c>
      <c r="AP121" s="55" t="s">
        <v>74</v>
      </c>
      <c r="AQ121" s="82" t="s">
        <v>74</v>
      </c>
      <c r="AR121" s="54" t="s">
        <v>74</v>
      </c>
      <c r="AS121" s="54" t="s">
        <v>74</v>
      </c>
      <c r="AT121" s="54" t="s">
        <v>74</v>
      </c>
      <c r="AU121" s="58" t="s">
        <v>74</v>
      </c>
      <c r="AV121" s="83">
        <f t="shared" si="54"/>
        <v>0</v>
      </c>
      <c r="AW121" s="80"/>
      <c r="AX121" s="80"/>
      <c r="AY121" s="80"/>
      <c r="AZ121" s="80"/>
      <c r="BA121" s="80"/>
      <c r="BB121" s="80"/>
      <c r="BC121" s="80"/>
      <c r="BD121" s="80"/>
      <c r="BE121" s="124"/>
    </row>
    <row r="122" spans="1:57" ht="38" customHeight="1" x14ac:dyDescent="0.2">
      <c r="A122" s="732"/>
      <c r="B122" s="647"/>
      <c r="C122" s="631"/>
      <c r="D122" s="109" t="s">
        <v>78</v>
      </c>
      <c r="E122" s="768"/>
      <c r="F122" s="771"/>
      <c r="G122" s="147">
        <f t="shared" si="45"/>
        <v>38</v>
      </c>
      <c r="H122" s="153">
        <f t="shared" si="52"/>
        <v>1</v>
      </c>
      <c r="I122" s="150">
        <v>1</v>
      </c>
      <c r="J122" s="150"/>
      <c r="K122" s="150"/>
      <c r="L122" s="154"/>
      <c r="M122" s="79">
        <f t="shared" si="53"/>
        <v>38</v>
      </c>
      <c r="N122" s="80">
        <v>38</v>
      </c>
      <c r="O122" s="80"/>
      <c r="P122" s="80"/>
      <c r="Q122" s="80"/>
      <c r="R122" s="124"/>
      <c r="S122" s="129">
        <v>1</v>
      </c>
      <c r="T122" s="80"/>
      <c r="U122" s="80"/>
      <c r="V122" s="80">
        <v>37</v>
      </c>
      <c r="W122" s="80"/>
      <c r="X122" s="124"/>
      <c r="Y122" s="131">
        <v>30</v>
      </c>
      <c r="Z122" s="127">
        <v>8</v>
      </c>
      <c r="AA122" s="134"/>
      <c r="AB122" s="56">
        <v>22</v>
      </c>
      <c r="AC122" s="56">
        <v>22</v>
      </c>
      <c r="AD122" s="56">
        <v>5</v>
      </c>
      <c r="AE122" s="56">
        <v>22</v>
      </c>
      <c r="AF122" s="135"/>
      <c r="AG122" s="136">
        <v>43.2</v>
      </c>
      <c r="AH122" s="55">
        <v>24.8</v>
      </c>
      <c r="AI122" s="136">
        <v>104.7</v>
      </c>
      <c r="AJ122" s="116">
        <f>SUM(AQ122:AU122)</f>
        <v>38</v>
      </c>
      <c r="AK122" s="136" t="s">
        <v>76</v>
      </c>
      <c r="AL122" s="54" t="s">
        <v>76</v>
      </c>
      <c r="AM122" s="55" t="s">
        <v>76</v>
      </c>
      <c r="AN122" s="136" t="s">
        <v>74</v>
      </c>
      <c r="AO122" s="54" t="s">
        <v>74</v>
      </c>
      <c r="AP122" s="55" t="s">
        <v>74</v>
      </c>
      <c r="AQ122" s="142">
        <v>3</v>
      </c>
      <c r="AR122" s="62">
        <v>8</v>
      </c>
      <c r="AS122" s="62">
        <v>11</v>
      </c>
      <c r="AT122" s="62">
        <v>14</v>
      </c>
      <c r="AU122" s="64">
        <v>2</v>
      </c>
      <c r="AV122" s="83">
        <f t="shared" si="54"/>
        <v>0</v>
      </c>
      <c r="AW122" s="80"/>
      <c r="AX122" s="80"/>
      <c r="AY122" s="80"/>
      <c r="AZ122" s="80"/>
      <c r="BA122" s="80"/>
      <c r="BB122" s="80"/>
      <c r="BC122" s="80"/>
      <c r="BD122" s="80"/>
      <c r="BE122" s="124"/>
    </row>
    <row r="123" spans="1:57" ht="38" customHeight="1" thickBot="1" x14ac:dyDescent="0.25">
      <c r="A123" s="732"/>
      <c r="B123" s="648"/>
      <c r="C123" s="632"/>
      <c r="D123" s="111" t="s">
        <v>79</v>
      </c>
      <c r="E123" s="769"/>
      <c r="F123" s="772"/>
      <c r="G123" s="148">
        <f t="shared" si="45"/>
        <v>0</v>
      </c>
      <c r="H123" s="155">
        <f t="shared" si="52"/>
        <v>0</v>
      </c>
      <c r="I123" s="156"/>
      <c r="J123" s="156"/>
      <c r="K123" s="156"/>
      <c r="L123" s="157"/>
      <c r="M123" s="167">
        <f t="shared" si="53"/>
        <v>0</v>
      </c>
      <c r="N123" s="168"/>
      <c r="O123" s="168"/>
      <c r="P123" s="168"/>
      <c r="Q123" s="168"/>
      <c r="R123" s="169"/>
      <c r="S123" s="170"/>
      <c r="T123" s="168"/>
      <c r="U123" s="168"/>
      <c r="V123" s="168"/>
      <c r="W123" s="168"/>
      <c r="X123" s="169"/>
      <c r="Y123" s="170"/>
      <c r="Z123" s="169"/>
      <c r="AA123" s="171"/>
      <c r="AB123" s="59"/>
      <c r="AC123" s="59"/>
      <c r="AD123" s="59"/>
      <c r="AE123" s="59"/>
      <c r="AF123" s="60"/>
      <c r="AG123" s="171"/>
      <c r="AH123" s="60"/>
      <c r="AI123" s="171"/>
      <c r="AJ123" s="172">
        <f>SUM(AQ123:AU123)</f>
        <v>0</v>
      </c>
      <c r="AK123" s="171" t="s">
        <v>74</v>
      </c>
      <c r="AL123" s="59" t="s">
        <v>74</v>
      </c>
      <c r="AM123" s="60" t="s">
        <v>74</v>
      </c>
      <c r="AN123" s="171" t="s">
        <v>74</v>
      </c>
      <c r="AO123" s="59" t="s">
        <v>76</v>
      </c>
      <c r="AP123" s="60" t="s">
        <v>76</v>
      </c>
      <c r="AQ123" s="173"/>
      <c r="AR123" s="59"/>
      <c r="AS123" s="59"/>
      <c r="AT123" s="59"/>
      <c r="AU123" s="119"/>
      <c r="AV123" s="174">
        <f t="shared" si="54"/>
        <v>0</v>
      </c>
      <c r="AW123" s="168"/>
      <c r="AX123" s="168"/>
      <c r="AY123" s="168"/>
      <c r="AZ123" s="168"/>
      <c r="BA123" s="168"/>
      <c r="BB123" s="168"/>
      <c r="BC123" s="168"/>
      <c r="BD123" s="168"/>
      <c r="BE123" s="169"/>
    </row>
    <row r="124" spans="1:57" ht="38" customHeight="1" x14ac:dyDescent="0.2">
      <c r="A124" s="732"/>
      <c r="B124" s="623" t="s">
        <v>121</v>
      </c>
      <c r="C124" s="630" t="s">
        <v>122</v>
      </c>
      <c r="D124" s="108" t="s">
        <v>73</v>
      </c>
      <c r="E124" s="767">
        <v>40</v>
      </c>
      <c r="F124" s="770">
        <f t="shared" ref="F124" si="55">E124-SUM(M124:M128)</f>
        <v>4</v>
      </c>
      <c r="G124" s="146">
        <f t="shared" si="45"/>
        <v>0</v>
      </c>
      <c r="H124" s="151">
        <f t="shared" si="46"/>
        <v>0</v>
      </c>
      <c r="I124" s="152"/>
      <c r="J124" s="152"/>
      <c r="K124" s="152"/>
      <c r="L124" s="66"/>
      <c r="M124" s="149">
        <f t="shared" si="47"/>
        <v>0</v>
      </c>
      <c r="N124" s="121"/>
      <c r="O124" s="121"/>
      <c r="P124" s="121"/>
      <c r="Q124" s="121"/>
      <c r="R124" s="122"/>
      <c r="S124" s="128"/>
      <c r="T124" s="121"/>
      <c r="U124" s="121"/>
      <c r="V124" s="77"/>
      <c r="W124" s="121"/>
      <c r="X124" s="122"/>
      <c r="Y124" s="128"/>
      <c r="Z124" s="122"/>
      <c r="AA124" s="70"/>
      <c r="AB124" s="77"/>
      <c r="AC124" s="77"/>
      <c r="AD124" s="77"/>
      <c r="AE124" s="77"/>
      <c r="AF124" s="71"/>
      <c r="AG124" s="70"/>
      <c r="AH124" s="71"/>
      <c r="AI124" s="70"/>
      <c r="AJ124" s="115">
        <f t="shared" si="48"/>
        <v>0</v>
      </c>
      <c r="AK124" s="70" t="s">
        <v>74</v>
      </c>
      <c r="AL124" s="77" t="s">
        <v>74</v>
      </c>
      <c r="AM124" s="71" t="s">
        <v>74</v>
      </c>
      <c r="AN124" s="70"/>
      <c r="AO124" s="77"/>
      <c r="AP124" s="71"/>
      <c r="AQ124" s="133" t="s">
        <v>74</v>
      </c>
      <c r="AR124" s="77" t="s">
        <v>74</v>
      </c>
      <c r="AS124" s="77" t="s">
        <v>74</v>
      </c>
      <c r="AT124" s="77" t="s">
        <v>74</v>
      </c>
      <c r="AU124" s="118" t="s">
        <v>74</v>
      </c>
      <c r="AV124" s="166">
        <f t="shared" si="49"/>
        <v>0</v>
      </c>
      <c r="AW124" s="121"/>
      <c r="AX124" s="121"/>
      <c r="AY124" s="121"/>
      <c r="AZ124" s="121"/>
      <c r="BA124" s="121"/>
      <c r="BB124" s="121"/>
      <c r="BC124" s="121"/>
      <c r="BD124" s="121"/>
      <c r="BE124" s="122"/>
    </row>
    <row r="125" spans="1:57" ht="38" customHeight="1" x14ac:dyDescent="0.2">
      <c r="A125" s="732"/>
      <c r="B125" s="624"/>
      <c r="C125" s="631"/>
      <c r="D125" s="109" t="s">
        <v>75</v>
      </c>
      <c r="E125" s="768"/>
      <c r="F125" s="771"/>
      <c r="G125" s="147">
        <f t="shared" si="45"/>
        <v>0</v>
      </c>
      <c r="H125" s="153">
        <f t="shared" si="46"/>
        <v>0</v>
      </c>
      <c r="I125" s="150"/>
      <c r="J125" s="150"/>
      <c r="K125" s="150"/>
      <c r="L125" s="154"/>
      <c r="M125" s="79">
        <f t="shared" si="47"/>
        <v>0</v>
      </c>
      <c r="N125" s="80"/>
      <c r="O125" s="80"/>
      <c r="P125" s="80"/>
      <c r="Q125" s="80"/>
      <c r="R125" s="124"/>
      <c r="S125" s="129"/>
      <c r="T125" s="54"/>
      <c r="U125" s="54"/>
      <c r="V125" s="80"/>
      <c r="W125" s="80"/>
      <c r="X125" s="124"/>
      <c r="Y125" s="131"/>
      <c r="Z125" s="127"/>
      <c r="AA125" s="134"/>
      <c r="AB125" s="56"/>
      <c r="AC125" s="56"/>
      <c r="AD125" s="56"/>
      <c r="AE125" s="56"/>
      <c r="AF125" s="135"/>
      <c r="AG125" s="136"/>
      <c r="AH125" s="55"/>
      <c r="AI125" s="136"/>
      <c r="AJ125" s="116">
        <f t="shared" si="48"/>
        <v>0</v>
      </c>
      <c r="AK125" s="136" t="s">
        <v>76</v>
      </c>
      <c r="AL125" s="54" t="s">
        <v>76</v>
      </c>
      <c r="AM125" s="55" t="s">
        <v>76</v>
      </c>
      <c r="AN125" s="136"/>
      <c r="AO125" s="54"/>
      <c r="AP125" s="55"/>
      <c r="AQ125" s="82" t="s">
        <v>74</v>
      </c>
      <c r="AR125" s="54" t="s">
        <v>74</v>
      </c>
      <c r="AS125" s="54" t="s">
        <v>74</v>
      </c>
      <c r="AT125" s="54" t="s">
        <v>74</v>
      </c>
      <c r="AU125" s="58" t="s">
        <v>74</v>
      </c>
      <c r="AV125" s="83">
        <f t="shared" si="49"/>
        <v>0</v>
      </c>
      <c r="AW125" s="80"/>
      <c r="AX125" s="80"/>
      <c r="AY125" s="80"/>
      <c r="AZ125" s="80"/>
      <c r="BA125" s="80"/>
      <c r="BB125" s="80"/>
      <c r="BC125" s="80"/>
      <c r="BD125" s="80"/>
      <c r="BE125" s="124"/>
    </row>
    <row r="126" spans="1:57" ht="38" customHeight="1" x14ac:dyDescent="0.2">
      <c r="A126" s="732"/>
      <c r="B126" s="624"/>
      <c r="C126" s="631"/>
      <c r="D126" s="109" t="s">
        <v>77</v>
      </c>
      <c r="E126" s="768"/>
      <c r="F126" s="771"/>
      <c r="G126" s="147">
        <f t="shared" si="45"/>
        <v>0</v>
      </c>
      <c r="H126" s="153">
        <f t="shared" si="46"/>
        <v>0</v>
      </c>
      <c r="I126" s="150"/>
      <c r="J126" s="150"/>
      <c r="K126" s="150"/>
      <c r="L126" s="154"/>
      <c r="M126" s="79">
        <f t="shared" si="47"/>
        <v>0</v>
      </c>
      <c r="N126" s="80"/>
      <c r="O126" s="80"/>
      <c r="P126" s="80"/>
      <c r="Q126" s="84"/>
      <c r="R126" s="124"/>
      <c r="S126" s="129"/>
      <c r="T126" s="80"/>
      <c r="U126" s="80"/>
      <c r="V126" s="80"/>
      <c r="W126" s="80"/>
      <c r="X126" s="124"/>
      <c r="Y126" s="131"/>
      <c r="Z126" s="127"/>
      <c r="AA126" s="134"/>
      <c r="AB126" s="56"/>
      <c r="AC126" s="56"/>
      <c r="AD126" s="56"/>
      <c r="AE126" s="56"/>
      <c r="AF126" s="135"/>
      <c r="AG126" s="136"/>
      <c r="AH126" s="55"/>
      <c r="AI126" s="136"/>
      <c r="AJ126" s="116">
        <f t="shared" si="48"/>
        <v>0</v>
      </c>
      <c r="AK126" s="136"/>
      <c r="AL126" s="54"/>
      <c r="AM126" s="55"/>
      <c r="AN126" s="136" t="s">
        <v>74</v>
      </c>
      <c r="AO126" s="54" t="s">
        <v>74</v>
      </c>
      <c r="AP126" s="55" t="s">
        <v>74</v>
      </c>
      <c r="AQ126" s="82" t="s">
        <v>74</v>
      </c>
      <c r="AR126" s="54" t="s">
        <v>74</v>
      </c>
      <c r="AS126" s="54" t="s">
        <v>74</v>
      </c>
      <c r="AT126" s="54" t="s">
        <v>74</v>
      </c>
      <c r="AU126" s="58" t="s">
        <v>74</v>
      </c>
      <c r="AV126" s="83">
        <f t="shared" si="49"/>
        <v>0</v>
      </c>
      <c r="AW126" s="80"/>
      <c r="AX126" s="80"/>
      <c r="AY126" s="80"/>
      <c r="AZ126" s="80"/>
      <c r="BA126" s="80"/>
      <c r="BB126" s="80"/>
      <c r="BC126" s="80"/>
      <c r="BD126" s="80"/>
      <c r="BE126" s="124"/>
    </row>
    <row r="127" spans="1:57" ht="38" customHeight="1" x14ac:dyDescent="0.2">
      <c r="A127" s="732"/>
      <c r="B127" s="624"/>
      <c r="C127" s="631"/>
      <c r="D127" s="109" t="s">
        <v>78</v>
      </c>
      <c r="E127" s="768"/>
      <c r="F127" s="771"/>
      <c r="G127" s="147">
        <f t="shared" si="45"/>
        <v>37</v>
      </c>
      <c r="H127" s="153">
        <f t="shared" si="46"/>
        <v>0</v>
      </c>
      <c r="I127" s="150"/>
      <c r="J127" s="150"/>
      <c r="K127" s="150"/>
      <c r="L127" s="154"/>
      <c r="M127" s="79">
        <f t="shared" si="47"/>
        <v>36</v>
      </c>
      <c r="N127" s="80">
        <v>36</v>
      </c>
      <c r="O127" s="80"/>
      <c r="P127" s="80"/>
      <c r="Q127" s="80"/>
      <c r="R127" s="124"/>
      <c r="S127" s="129"/>
      <c r="T127" s="80"/>
      <c r="U127" s="80"/>
      <c r="V127" s="80">
        <v>36</v>
      </c>
      <c r="W127" s="80"/>
      <c r="X127" s="124"/>
      <c r="Y127" s="131">
        <v>28</v>
      </c>
      <c r="Z127" s="127">
        <v>8</v>
      </c>
      <c r="AA127" s="134"/>
      <c r="AB127" s="56">
        <v>24</v>
      </c>
      <c r="AC127" s="56">
        <v>24</v>
      </c>
      <c r="AD127" s="56">
        <v>9</v>
      </c>
      <c r="AE127" s="56">
        <v>23</v>
      </c>
      <c r="AF127" s="135"/>
      <c r="AG127" s="136">
        <v>47</v>
      </c>
      <c r="AH127" s="55">
        <v>27</v>
      </c>
      <c r="AI127" s="136">
        <v>127</v>
      </c>
      <c r="AJ127" s="116">
        <f t="shared" si="48"/>
        <v>36</v>
      </c>
      <c r="AK127" s="136" t="s">
        <v>76</v>
      </c>
      <c r="AL127" s="54" t="s">
        <v>76</v>
      </c>
      <c r="AM127" s="55" t="s">
        <v>76</v>
      </c>
      <c r="AN127" s="136" t="s">
        <v>74</v>
      </c>
      <c r="AO127" s="54" t="s">
        <v>74</v>
      </c>
      <c r="AP127" s="55" t="s">
        <v>74</v>
      </c>
      <c r="AQ127" s="142">
        <v>1</v>
      </c>
      <c r="AR127" s="62">
        <v>6</v>
      </c>
      <c r="AS127" s="62">
        <v>9</v>
      </c>
      <c r="AT127" s="62">
        <v>12</v>
      </c>
      <c r="AU127" s="64">
        <v>8</v>
      </c>
      <c r="AV127" s="83">
        <f t="shared" si="49"/>
        <v>1</v>
      </c>
      <c r="AW127" s="80"/>
      <c r="AX127" s="80"/>
      <c r="AY127" s="80"/>
      <c r="AZ127" s="80"/>
      <c r="BA127" s="80"/>
      <c r="BB127" s="80"/>
      <c r="BC127" s="80">
        <v>1</v>
      </c>
      <c r="BD127" s="80"/>
      <c r="BE127" s="124"/>
    </row>
    <row r="128" spans="1:57" ht="38" customHeight="1" thickBot="1" x14ac:dyDescent="0.25">
      <c r="A128" s="732"/>
      <c r="B128" s="642"/>
      <c r="C128" s="643"/>
      <c r="D128" s="110" t="s">
        <v>79</v>
      </c>
      <c r="E128" s="769"/>
      <c r="F128" s="772"/>
      <c r="G128" s="148">
        <f t="shared" si="45"/>
        <v>0</v>
      </c>
      <c r="H128" s="155">
        <f t="shared" si="46"/>
        <v>0</v>
      </c>
      <c r="I128" s="156"/>
      <c r="J128" s="156"/>
      <c r="K128" s="156"/>
      <c r="L128" s="157"/>
      <c r="M128" s="167">
        <f t="shared" si="47"/>
        <v>0</v>
      </c>
      <c r="N128" s="168"/>
      <c r="O128" s="168"/>
      <c r="P128" s="168"/>
      <c r="Q128" s="168"/>
      <c r="R128" s="169"/>
      <c r="S128" s="170"/>
      <c r="T128" s="168"/>
      <c r="U128" s="168"/>
      <c r="V128" s="168"/>
      <c r="W128" s="168"/>
      <c r="X128" s="169"/>
      <c r="Y128" s="170"/>
      <c r="Z128" s="169"/>
      <c r="AA128" s="171"/>
      <c r="AB128" s="59"/>
      <c r="AC128" s="59"/>
      <c r="AD128" s="59"/>
      <c r="AE128" s="59"/>
      <c r="AF128" s="60"/>
      <c r="AG128" s="171"/>
      <c r="AH128" s="60"/>
      <c r="AI128" s="171"/>
      <c r="AJ128" s="172">
        <f t="shared" si="48"/>
        <v>0</v>
      </c>
      <c r="AK128" s="171" t="s">
        <v>74</v>
      </c>
      <c r="AL128" s="59" t="s">
        <v>74</v>
      </c>
      <c r="AM128" s="60" t="s">
        <v>74</v>
      </c>
      <c r="AN128" s="171" t="s">
        <v>74</v>
      </c>
      <c r="AO128" s="59" t="s">
        <v>76</v>
      </c>
      <c r="AP128" s="60" t="s">
        <v>76</v>
      </c>
      <c r="AQ128" s="173"/>
      <c r="AR128" s="59"/>
      <c r="AS128" s="59"/>
      <c r="AT128" s="59"/>
      <c r="AU128" s="119"/>
      <c r="AV128" s="174">
        <f t="shared" si="49"/>
        <v>0</v>
      </c>
      <c r="AW128" s="168"/>
      <c r="AX128" s="168"/>
      <c r="AY128" s="168"/>
      <c r="AZ128" s="168"/>
      <c r="BA128" s="168"/>
      <c r="BB128" s="168"/>
      <c r="BC128" s="168"/>
      <c r="BD128" s="168"/>
      <c r="BE128" s="169"/>
    </row>
    <row r="129" spans="1:57" ht="38" customHeight="1" x14ac:dyDescent="0.2">
      <c r="A129" s="732"/>
      <c r="B129" s="623" t="s">
        <v>123</v>
      </c>
      <c r="C129" s="630" t="s">
        <v>124</v>
      </c>
      <c r="D129" s="108" t="s">
        <v>73</v>
      </c>
      <c r="E129" s="767">
        <v>10</v>
      </c>
      <c r="F129" s="770">
        <f t="shared" ref="F129" si="56">E129-SUM(M129:M133)</f>
        <v>2</v>
      </c>
      <c r="G129" s="146">
        <f t="shared" si="45"/>
        <v>0</v>
      </c>
      <c r="H129" s="151">
        <f t="shared" si="46"/>
        <v>0</v>
      </c>
      <c r="I129" s="152"/>
      <c r="J129" s="152"/>
      <c r="K129" s="152"/>
      <c r="L129" s="66"/>
      <c r="M129" s="149">
        <f t="shared" si="47"/>
        <v>0</v>
      </c>
      <c r="N129" s="121"/>
      <c r="O129" s="121"/>
      <c r="P129" s="121"/>
      <c r="Q129" s="121"/>
      <c r="R129" s="122"/>
      <c r="S129" s="128"/>
      <c r="T129" s="121"/>
      <c r="U129" s="121"/>
      <c r="V129" s="77"/>
      <c r="W129" s="121"/>
      <c r="X129" s="122"/>
      <c r="Y129" s="128"/>
      <c r="Z129" s="122"/>
      <c r="AA129" s="70"/>
      <c r="AB129" s="77"/>
      <c r="AC129" s="77"/>
      <c r="AD129" s="77"/>
      <c r="AE129" s="77"/>
      <c r="AF129" s="71"/>
      <c r="AG129" s="70"/>
      <c r="AH129" s="71"/>
      <c r="AI129" s="70"/>
      <c r="AJ129" s="115">
        <f t="shared" si="48"/>
        <v>0</v>
      </c>
      <c r="AK129" s="70" t="s">
        <v>74</v>
      </c>
      <c r="AL129" s="77" t="s">
        <v>74</v>
      </c>
      <c r="AM129" s="71" t="s">
        <v>74</v>
      </c>
      <c r="AN129" s="70"/>
      <c r="AO129" s="77"/>
      <c r="AP129" s="71"/>
      <c r="AQ129" s="133" t="s">
        <v>74</v>
      </c>
      <c r="AR129" s="77" t="s">
        <v>74</v>
      </c>
      <c r="AS129" s="77" t="s">
        <v>74</v>
      </c>
      <c r="AT129" s="77" t="s">
        <v>74</v>
      </c>
      <c r="AU129" s="118" t="s">
        <v>74</v>
      </c>
      <c r="AV129" s="166">
        <f t="shared" si="49"/>
        <v>0</v>
      </c>
      <c r="AW129" s="121"/>
      <c r="AX129" s="121"/>
      <c r="AY129" s="121"/>
      <c r="AZ129" s="121"/>
      <c r="BA129" s="121"/>
      <c r="BB129" s="121"/>
      <c r="BC129" s="121"/>
      <c r="BD129" s="121"/>
      <c r="BE129" s="122"/>
    </row>
    <row r="130" spans="1:57" ht="38" customHeight="1" x14ac:dyDescent="0.2">
      <c r="A130" s="732"/>
      <c r="B130" s="624"/>
      <c r="C130" s="631"/>
      <c r="D130" s="109" t="s">
        <v>75</v>
      </c>
      <c r="E130" s="768"/>
      <c r="F130" s="771"/>
      <c r="G130" s="147">
        <f t="shared" si="45"/>
        <v>0</v>
      </c>
      <c r="H130" s="153">
        <f t="shared" si="46"/>
        <v>0</v>
      </c>
      <c r="I130" s="150"/>
      <c r="J130" s="150"/>
      <c r="K130" s="150"/>
      <c r="L130" s="154"/>
      <c r="M130" s="79">
        <f t="shared" si="47"/>
        <v>0</v>
      </c>
      <c r="N130" s="80"/>
      <c r="O130" s="80"/>
      <c r="P130" s="80"/>
      <c r="Q130" s="80"/>
      <c r="R130" s="124"/>
      <c r="S130" s="129"/>
      <c r="T130" s="54"/>
      <c r="U130" s="54"/>
      <c r="V130" s="80"/>
      <c r="W130" s="80"/>
      <c r="X130" s="124"/>
      <c r="Y130" s="131"/>
      <c r="Z130" s="127"/>
      <c r="AA130" s="134"/>
      <c r="AB130" s="56"/>
      <c r="AC130" s="56"/>
      <c r="AD130" s="56"/>
      <c r="AE130" s="56"/>
      <c r="AF130" s="135"/>
      <c r="AG130" s="136"/>
      <c r="AH130" s="55"/>
      <c r="AI130" s="136"/>
      <c r="AJ130" s="116">
        <f t="shared" si="48"/>
        <v>0</v>
      </c>
      <c r="AK130" s="136" t="s">
        <v>76</v>
      </c>
      <c r="AL130" s="54" t="s">
        <v>76</v>
      </c>
      <c r="AM130" s="55" t="s">
        <v>76</v>
      </c>
      <c r="AN130" s="136"/>
      <c r="AO130" s="54"/>
      <c r="AP130" s="55"/>
      <c r="AQ130" s="82" t="s">
        <v>74</v>
      </c>
      <c r="AR130" s="54" t="s">
        <v>74</v>
      </c>
      <c r="AS130" s="54" t="s">
        <v>74</v>
      </c>
      <c r="AT130" s="54" t="s">
        <v>74</v>
      </c>
      <c r="AU130" s="58" t="s">
        <v>74</v>
      </c>
      <c r="AV130" s="83">
        <f t="shared" si="49"/>
        <v>0</v>
      </c>
      <c r="AW130" s="80"/>
      <c r="AX130" s="80"/>
      <c r="AY130" s="80"/>
      <c r="AZ130" s="80"/>
      <c r="BA130" s="80"/>
      <c r="BB130" s="80"/>
      <c r="BC130" s="80"/>
      <c r="BD130" s="80"/>
      <c r="BE130" s="124"/>
    </row>
    <row r="131" spans="1:57" ht="38" customHeight="1" x14ac:dyDescent="0.2">
      <c r="A131" s="732"/>
      <c r="B131" s="624"/>
      <c r="C131" s="631"/>
      <c r="D131" s="109" t="s">
        <v>77</v>
      </c>
      <c r="E131" s="768"/>
      <c r="F131" s="771"/>
      <c r="G131" s="147">
        <f t="shared" si="45"/>
        <v>0</v>
      </c>
      <c r="H131" s="153">
        <f t="shared" si="46"/>
        <v>0</v>
      </c>
      <c r="I131" s="150"/>
      <c r="J131" s="150"/>
      <c r="K131" s="150"/>
      <c r="L131" s="154"/>
      <c r="M131" s="79">
        <f t="shared" si="47"/>
        <v>0</v>
      </c>
      <c r="N131" s="80"/>
      <c r="O131" s="80"/>
      <c r="P131" s="80"/>
      <c r="Q131" s="84"/>
      <c r="R131" s="124"/>
      <c r="S131" s="129"/>
      <c r="T131" s="80"/>
      <c r="U131" s="80"/>
      <c r="V131" s="80"/>
      <c r="W131" s="80"/>
      <c r="X131" s="124"/>
      <c r="Y131" s="131"/>
      <c r="Z131" s="127"/>
      <c r="AA131" s="134"/>
      <c r="AB131" s="56"/>
      <c r="AC131" s="56"/>
      <c r="AD131" s="56"/>
      <c r="AE131" s="56"/>
      <c r="AF131" s="135"/>
      <c r="AG131" s="136"/>
      <c r="AH131" s="55"/>
      <c r="AI131" s="136"/>
      <c r="AJ131" s="116">
        <f t="shared" si="48"/>
        <v>0</v>
      </c>
      <c r="AK131" s="136"/>
      <c r="AL131" s="54"/>
      <c r="AM131" s="55"/>
      <c r="AN131" s="136" t="s">
        <v>74</v>
      </c>
      <c r="AO131" s="54" t="s">
        <v>74</v>
      </c>
      <c r="AP131" s="55" t="s">
        <v>74</v>
      </c>
      <c r="AQ131" s="82" t="s">
        <v>74</v>
      </c>
      <c r="AR131" s="54" t="s">
        <v>74</v>
      </c>
      <c r="AS131" s="54" t="s">
        <v>74</v>
      </c>
      <c r="AT131" s="54" t="s">
        <v>74</v>
      </c>
      <c r="AU131" s="58" t="s">
        <v>74</v>
      </c>
      <c r="AV131" s="83">
        <f t="shared" si="49"/>
        <v>0</v>
      </c>
      <c r="AW131" s="80"/>
      <c r="AX131" s="80"/>
      <c r="AY131" s="80"/>
      <c r="AZ131" s="80"/>
      <c r="BA131" s="80"/>
      <c r="BB131" s="80"/>
      <c r="BC131" s="80"/>
      <c r="BD131" s="80"/>
      <c r="BE131" s="124"/>
    </row>
    <row r="132" spans="1:57" ht="38" customHeight="1" x14ac:dyDescent="0.2">
      <c r="A132" s="732"/>
      <c r="B132" s="624"/>
      <c r="C132" s="631"/>
      <c r="D132" s="109" t="s">
        <v>78</v>
      </c>
      <c r="E132" s="768"/>
      <c r="F132" s="771"/>
      <c r="G132" s="147">
        <f t="shared" si="45"/>
        <v>8</v>
      </c>
      <c r="H132" s="153">
        <f t="shared" si="46"/>
        <v>0</v>
      </c>
      <c r="I132" s="150"/>
      <c r="J132" s="150"/>
      <c r="K132" s="150"/>
      <c r="L132" s="154"/>
      <c r="M132" s="79">
        <f t="shared" si="47"/>
        <v>8</v>
      </c>
      <c r="N132" s="80"/>
      <c r="O132" s="80"/>
      <c r="P132" s="80"/>
      <c r="Q132" s="80"/>
      <c r="R132" s="124">
        <v>8</v>
      </c>
      <c r="S132" s="129"/>
      <c r="T132" s="80"/>
      <c r="U132" s="80"/>
      <c r="V132" s="80">
        <v>8</v>
      </c>
      <c r="W132" s="80"/>
      <c r="X132" s="124"/>
      <c r="Y132" s="131">
        <v>8</v>
      </c>
      <c r="Z132" s="127"/>
      <c r="AA132" s="134"/>
      <c r="AB132" s="56">
        <v>4</v>
      </c>
      <c r="AC132" s="56">
        <v>4</v>
      </c>
      <c r="AD132" s="56"/>
      <c r="AE132" s="56">
        <v>4</v>
      </c>
      <c r="AF132" s="135">
        <v>1</v>
      </c>
      <c r="AG132" s="136">
        <v>44</v>
      </c>
      <c r="AH132" s="55">
        <v>27</v>
      </c>
      <c r="AI132" s="136">
        <v>77.5</v>
      </c>
      <c r="AJ132" s="116">
        <f t="shared" si="48"/>
        <v>8</v>
      </c>
      <c r="AK132" s="136" t="s">
        <v>76</v>
      </c>
      <c r="AL132" s="54" t="s">
        <v>76</v>
      </c>
      <c r="AM132" s="55" t="s">
        <v>76</v>
      </c>
      <c r="AN132" s="136" t="s">
        <v>74</v>
      </c>
      <c r="AO132" s="54" t="s">
        <v>74</v>
      </c>
      <c r="AP132" s="55" t="s">
        <v>74</v>
      </c>
      <c r="AQ132" s="142">
        <v>2</v>
      </c>
      <c r="AR132" s="62">
        <v>3</v>
      </c>
      <c r="AS132" s="62">
        <v>2</v>
      </c>
      <c r="AT132" s="62">
        <v>1</v>
      </c>
      <c r="AU132" s="64">
        <v>0</v>
      </c>
      <c r="AV132" s="83">
        <f t="shared" si="49"/>
        <v>0</v>
      </c>
      <c r="AW132" s="80"/>
      <c r="AX132" s="80"/>
      <c r="AY132" s="80"/>
      <c r="AZ132" s="80"/>
      <c r="BA132" s="80"/>
      <c r="BB132" s="80"/>
      <c r="BC132" s="80"/>
      <c r="BD132" s="80"/>
      <c r="BE132" s="124"/>
    </row>
    <row r="133" spans="1:57" ht="38" customHeight="1" thickBot="1" x14ac:dyDescent="0.25">
      <c r="A133" s="732"/>
      <c r="B133" s="642"/>
      <c r="C133" s="643"/>
      <c r="D133" s="110" t="s">
        <v>79</v>
      </c>
      <c r="E133" s="769"/>
      <c r="F133" s="772"/>
      <c r="G133" s="148">
        <f t="shared" si="45"/>
        <v>0</v>
      </c>
      <c r="H133" s="155">
        <f t="shared" si="46"/>
        <v>0</v>
      </c>
      <c r="I133" s="156"/>
      <c r="J133" s="156"/>
      <c r="K133" s="156"/>
      <c r="L133" s="157"/>
      <c r="M133" s="167">
        <f t="shared" si="47"/>
        <v>0</v>
      </c>
      <c r="N133" s="168"/>
      <c r="O133" s="168"/>
      <c r="P133" s="168"/>
      <c r="Q133" s="168"/>
      <c r="R133" s="169"/>
      <c r="S133" s="170"/>
      <c r="T133" s="168"/>
      <c r="U133" s="168"/>
      <c r="V133" s="168"/>
      <c r="W133" s="168"/>
      <c r="X133" s="169"/>
      <c r="Y133" s="170"/>
      <c r="Z133" s="169"/>
      <c r="AA133" s="171"/>
      <c r="AB133" s="59"/>
      <c r="AC133" s="59"/>
      <c r="AD133" s="59"/>
      <c r="AE133" s="59"/>
      <c r="AF133" s="60"/>
      <c r="AG133" s="171"/>
      <c r="AH133" s="60"/>
      <c r="AI133" s="171"/>
      <c r="AJ133" s="172">
        <f t="shared" si="48"/>
        <v>0</v>
      </c>
      <c r="AK133" s="171" t="s">
        <v>74</v>
      </c>
      <c r="AL133" s="59" t="s">
        <v>74</v>
      </c>
      <c r="AM133" s="60" t="s">
        <v>74</v>
      </c>
      <c r="AN133" s="171" t="s">
        <v>74</v>
      </c>
      <c r="AO133" s="59" t="s">
        <v>76</v>
      </c>
      <c r="AP133" s="60" t="s">
        <v>76</v>
      </c>
      <c r="AQ133" s="173"/>
      <c r="AR133" s="59"/>
      <c r="AS133" s="59"/>
      <c r="AT133" s="59"/>
      <c r="AU133" s="119"/>
      <c r="AV133" s="174">
        <f t="shared" si="49"/>
        <v>0</v>
      </c>
      <c r="AW133" s="168"/>
      <c r="AX133" s="168"/>
      <c r="AY133" s="168"/>
      <c r="AZ133" s="168"/>
      <c r="BA133" s="168"/>
      <c r="BB133" s="168"/>
      <c r="BC133" s="168"/>
      <c r="BD133" s="168"/>
      <c r="BE133" s="169"/>
    </row>
    <row r="134" spans="1:57" ht="38" customHeight="1" x14ac:dyDescent="0.2">
      <c r="A134" s="732"/>
      <c r="B134" s="623" t="s">
        <v>125</v>
      </c>
      <c r="C134" s="630" t="s">
        <v>126</v>
      </c>
      <c r="D134" s="108" t="s">
        <v>73</v>
      </c>
      <c r="E134" s="767">
        <v>20</v>
      </c>
      <c r="F134" s="770">
        <f t="shared" ref="F134" si="57">E134-SUM(M134:M138)</f>
        <v>6</v>
      </c>
      <c r="G134" s="146">
        <f t="shared" si="45"/>
        <v>0</v>
      </c>
      <c r="H134" s="151">
        <f t="shared" si="46"/>
        <v>0</v>
      </c>
      <c r="I134" s="152"/>
      <c r="J134" s="152"/>
      <c r="K134" s="152"/>
      <c r="L134" s="66"/>
      <c r="M134" s="149">
        <f t="shared" si="47"/>
        <v>0</v>
      </c>
      <c r="N134" s="121"/>
      <c r="O134" s="121"/>
      <c r="P134" s="121"/>
      <c r="Q134" s="121"/>
      <c r="R134" s="122"/>
      <c r="S134" s="128"/>
      <c r="T134" s="121"/>
      <c r="U134" s="121"/>
      <c r="V134" s="77"/>
      <c r="W134" s="121"/>
      <c r="X134" s="122"/>
      <c r="Y134" s="128"/>
      <c r="Z134" s="122"/>
      <c r="AA134" s="70"/>
      <c r="AB134" s="77"/>
      <c r="AC134" s="77"/>
      <c r="AD134" s="77"/>
      <c r="AE134" s="77"/>
      <c r="AF134" s="71"/>
      <c r="AG134" s="70"/>
      <c r="AH134" s="71"/>
      <c r="AI134" s="70"/>
      <c r="AJ134" s="115">
        <f t="shared" si="48"/>
        <v>0</v>
      </c>
      <c r="AK134" s="70" t="s">
        <v>74</v>
      </c>
      <c r="AL134" s="77" t="s">
        <v>74</v>
      </c>
      <c r="AM134" s="71" t="s">
        <v>74</v>
      </c>
      <c r="AN134" s="70"/>
      <c r="AO134" s="77"/>
      <c r="AP134" s="71"/>
      <c r="AQ134" s="133" t="s">
        <v>74</v>
      </c>
      <c r="AR134" s="77" t="s">
        <v>74</v>
      </c>
      <c r="AS134" s="77" t="s">
        <v>74</v>
      </c>
      <c r="AT134" s="77" t="s">
        <v>74</v>
      </c>
      <c r="AU134" s="118" t="s">
        <v>74</v>
      </c>
      <c r="AV134" s="166">
        <f t="shared" si="49"/>
        <v>0</v>
      </c>
      <c r="AW134" s="121"/>
      <c r="AX134" s="121"/>
      <c r="AY134" s="121"/>
      <c r="AZ134" s="121"/>
      <c r="BA134" s="121"/>
      <c r="BB134" s="121"/>
      <c r="BC134" s="121"/>
      <c r="BD134" s="121"/>
      <c r="BE134" s="122"/>
    </row>
    <row r="135" spans="1:57" ht="38" customHeight="1" x14ac:dyDescent="0.2">
      <c r="A135" s="732"/>
      <c r="B135" s="624"/>
      <c r="C135" s="631"/>
      <c r="D135" s="109" t="s">
        <v>75</v>
      </c>
      <c r="E135" s="768"/>
      <c r="F135" s="771"/>
      <c r="G135" s="147">
        <f t="shared" si="45"/>
        <v>0</v>
      </c>
      <c r="H135" s="153">
        <f t="shared" si="46"/>
        <v>0</v>
      </c>
      <c r="I135" s="150"/>
      <c r="J135" s="150"/>
      <c r="K135" s="150"/>
      <c r="L135" s="154"/>
      <c r="M135" s="79">
        <f t="shared" si="47"/>
        <v>0</v>
      </c>
      <c r="N135" s="80"/>
      <c r="O135" s="80"/>
      <c r="P135" s="80"/>
      <c r="Q135" s="80"/>
      <c r="R135" s="124"/>
      <c r="S135" s="129"/>
      <c r="T135" s="54"/>
      <c r="U135" s="54"/>
      <c r="V135" s="80"/>
      <c r="W135" s="80"/>
      <c r="X135" s="124"/>
      <c r="Y135" s="131"/>
      <c r="Z135" s="127"/>
      <c r="AA135" s="134"/>
      <c r="AB135" s="56"/>
      <c r="AC135" s="56"/>
      <c r="AD135" s="56"/>
      <c r="AE135" s="56"/>
      <c r="AF135" s="135"/>
      <c r="AG135" s="136"/>
      <c r="AH135" s="55"/>
      <c r="AI135" s="136"/>
      <c r="AJ135" s="116">
        <f t="shared" si="48"/>
        <v>0</v>
      </c>
      <c r="AK135" s="136" t="s">
        <v>76</v>
      </c>
      <c r="AL135" s="54" t="s">
        <v>76</v>
      </c>
      <c r="AM135" s="55" t="s">
        <v>76</v>
      </c>
      <c r="AN135" s="136"/>
      <c r="AO135" s="54"/>
      <c r="AP135" s="55"/>
      <c r="AQ135" s="82" t="s">
        <v>74</v>
      </c>
      <c r="AR135" s="54" t="s">
        <v>74</v>
      </c>
      <c r="AS135" s="54" t="s">
        <v>74</v>
      </c>
      <c r="AT135" s="54" t="s">
        <v>74</v>
      </c>
      <c r="AU135" s="58" t="s">
        <v>74</v>
      </c>
      <c r="AV135" s="83">
        <f t="shared" si="49"/>
        <v>0</v>
      </c>
      <c r="AW135" s="80"/>
      <c r="AX135" s="80"/>
      <c r="AY135" s="80"/>
      <c r="AZ135" s="80"/>
      <c r="BA135" s="80"/>
      <c r="BB135" s="80"/>
      <c r="BC135" s="80"/>
      <c r="BD135" s="80"/>
      <c r="BE135" s="124"/>
    </row>
    <row r="136" spans="1:57" ht="38" customHeight="1" x14ac:dyDescent="0.2">
      <c r="A136" s="732"/>
      <c r="B136" s="624"/>
      <c r="C136" s="631"/>
      <c r="D136" s="109" t="s">
        <v>77</v>
      </c>
      <c r="E136" s="768"/>
      <c r="F136" s="771"/>
      <c r="G136" s="147">
        <f t="shared" si="45"/>
        <v>0</v>
      </c>
      <c r="H136" s="153">
        <f t="shared" si="46"/>
        <v>0</v>
      </c>
      <c r="I136" s="150"/>
      <c r="J136" s="150"/>
      <c r="K136" s="150"/>
      <c r="L136" s="154"/>
      <c r="M136" s="79">
        <f t="shared" si="47"/>
        <v>0</v>
      </c>
      <c r="N136" s="80"/>
      <c r="O136" s="80"/>
      <c r="P136" s="80"/>
      <c r="Q136" s="84"/>
      <c r="R136" s="124"/>
      <c r="S136" s="129"/>
      <c r="T136" s="80"/>
      <c r="U136" s="80"/>
      <c r="V136" s="80"/>
      <c r="W136" s="80"/>
      <c r="X136" s="124"/>
      <c r="Y136" s="131"/>
      <c r="Z136" s="127"/>
      <c r="AA136" s="134"/>
      <c r="AB136" s="56"/>
      <c r="AC136" s="56"/>
      <c r="AD136" s="56"/>
      <c r="AE136" s="56"/>
      <c r="AF136" s="135"/>
      <c r="AG136" s="136"/>
      <c r="AH136" s="55"/>
      <c r="AI136" s="136"/>
      <c r="AJ136" s="116">
        <f t="shared" si="48"/>
        <v>0</v>
      </c>
      <c r="AK136" s="136"/>
      <c r="AL136" s="54"/>
      <c r="AM136" s="55"/>
      <c r="AN136" s="136" t="s">
        <v>74</v>
      </c>
      <c r="AO136" s="54" t="s">
        <v>74</v>
      </c>
      <c r="AP136" s="55" t="s">
        <v>74</v>
      </c>
      <c r="AQ136" s="82" t="s">
        <v>74</v>
      </c>
      <c r="AR136" s="54" t="s">
        <v>74</v>
      </c>
      <c r="AS136" s="54" t="s">
        <v>74</v>
      </c>
      <c r="AT136" s="54" t="s">
        <v>74</v>
      </c>
      <c r="AU136" s="58" t="s">
        <v>74</v>
      </c>
      <c r="AV136" s="83">
        <f t="shared" si="49"/>
        <v>0</v>
      </c>
      <c r="AW136" s="80"/>
      <c r="AX136" s="80"/>
      <c r="AY136" s="80"/>
      <c r="AZ136" s="80"/>
      <c r="BA136" s="80"/>
      <c r="BB136" s="80"/>
      <c r="BC136" s="80"/>
      <c r="BD136" s="80"/>
      <c r="BE136" s="124"/>
    </row>
    <row r="137" spans="1:57" ht="38" customHeight="1" x14ac:dyDescent="0.2">
      <c r="A137" s="732"/>
      <c r="B137" s="624"/>
      <c r="C137" s="631"/>
      <c r="D137" s="109" t="s">
        <v>78</v>
      </c>
      <c r="E137" s="768"/>
      <c r="F137" s="771"/>
      <c r="G137" s="147">
        <f t="shared" si="45"/>
        <v>14</v>
      </c>
      <c r="H137" s="153">
        <f t="shared" ref="H137" si="58">SUM(I137:L137)</f>
        <v>0</v>
      </c>
      <c r="I137" s="150"/>
      <c r="J137" s="150"/>
      <c r="K137" s="150"/>
      <c r="L137" s="154"/>
      <c r="M137" s="79">
        <f t="shared" ref="M137" si="59">IF(AND(SUM(N137:R137)=SUM(Y137:Z137),SUM(S137:X137)=SUM(Y137:Z137)),SUM(N137:R137),"ПЕРЕВІРТЕ ПРАВИЛЬНІСТЬ ДАНИХ")</f>
        <v>14</v>
      </c>
      <c r="N137" s="80">
        <v>14</v>
      </c>
      <c r="O137" s="80"/>
      <c r="P137" s="80"/>
      <c r="Q137" s="80"/>
      <c r="R137" s="124"/>
      <c r="S137" s="129"/>
      <c r="T137" s="80"/>
      <c r="U137" s="80"/>
      <c r="V137" s="80">
        <v>14</v>
      </c>
      <c r="W137" s="80"/>
      <c r="X137" s="124"/>
      <c r="Y137" s="131">
        <v>10</v>
      </c>
      <c r="Z137" s="127">
        <v>4</v>
      </c>
      <c r="AA137" s="134"/>
      <c r="AB137" s="56">
        <v>10</v>
      </c>
      <c r="AC137" s="56">
        <v>10</v>
      </c>
      <c r="AD137" s="56">
        <v>5</v>
      </c>
      <c r="AE137" s="56">
        <v>7</v>
      </c>
      <c r="AF137" s="135"/>
      <c r="AG137" s="136">
        <v>40.200000000000003</v>
      </c>
      <c r="AH137" s="55">
        <v>20.100000000000001</v>
      </c>
      <c r="AI137" s="136">
        <v>86.4</v>
      </c>
      <c r="AJ137" s="116">
        <f>SUM(AQ137:AU137)</f>
        <v>14</v>
      </c>
      <c r="AK137" s="136" t="s">
        <v>76</v>
      </c>
      <c r="AL137" s="54" t="s">
        <v>76</v>
      </c>
      <c r="AM137" s="55" t="s">
        <v>76</v>
      </c>
      <c r="AN137" s="136" t="s">
        <v>74</v>
      </c>
      <c r="AO137" s="54" t="s">
        <v>74</v>
      </c>
      <c r="AP137" s="55" t="s">
        <v>74</v>
      </c>
      <c r="AQ137" s="142">
        <v>2</v>
      </c>
      <c r="AR137" s="62">
        <v>5</v>
      </c>
      <c r="AS137" s="62">
        <v>4</v>
      </c>
      <c r="AT137" s="62">
        <v>3</v>
      </c>
      <c r="AU137" s="64">
        <v>0</v>
      </c>
      <c r="AV137" s="83">
        <f t="shared" ref="AV137" si="60">SUM(AW137:BE137)</f>
        <v>0</v>
      </c>
      <c r="AW137" s="80"/>
      <c r="AX137" s="80"/>
      <c r="AY137" s="80"/>
      <c r="AZ137" s="80"/>
      <c r="BA137" s="80"/>
      <c r="BB137" s="80"/>
      <c r="BC137" s="80"/>
      <c r="BD137" s="80"/>
      <c r="BE137" s="124"/>
    </row>
    <row r="138" spans="1:57" ht="38" customHeight="1" thickBot="1" x14ac:dyDescent="0.25">
      <c r="A138" s="732"/>
      <c r="B138" s="642"/>
      <c r="C138" s="643"/>
      <c r="D138" s="110" t="s">
        <v>79</v>
      </c>
      <c r="E138" s="769"/>
      <c r="F138" s="772"/>
      <c r="G138" s="148">
        <f t="shared" si="45"/>
        <v>0</v>
      </c>
      <c r="H138" s="155">
        <f t="shared" si="46"/>
        <v>0</v>
      </c>
      <c r="I138" s="156"/>
      <c r="J138" s="156"/>
      <c r="K138" s="156"/>
      <c r="L138" s="157"/>
      <c r="M138" s="167">
        <f t="shared" si="47"/>
        <v>0</v>
      </c>
      <c r="N138" s="168"/>
      <c r="O138" s="168"/>
      <c r="P138" s="168"/>
      <c r="Q138" s="168"/>
      <c r="R138" s="169"/>
      <c r="S138" s="170"/>
      <c r="T138" s="168"/>
      <c r="U138" s="168"/>
      <c r="V138" s="168"/>
      <c r="W138" s="168"/>
      <c r="X138" s="169"/>
      <c r="Y138" s="170"/>
      <c r="Z138" s="169"/>
      <c r="AA138" s="171"/>
      <c r="AB138" s="59"/>
      <c r="AC138" s="59"/>
      <c r="AD138" s="59"/>
      <c r="AE138" s="59"/>
      <c r="AF138" s="60"/>
      <c r="AG138" s="171"/>
      <c r="AH138" s="60"/>
      <c r="AI138" s="171"/>
      <c r="AJ138" s="172">
        <f t="shared" si="48"/>
        <v>0</v>
      </c>
      <c r="AK138" s="171" t="s">
        <v>74</v>
      </c>
      <c r="AL138" s="59" t="s">
        <v>74</v>
      </c>
      <c r="AM138" s="60" t="s">
        <v>74</v>
      </c>
      <c r="AN138" s="171" t="s">
        <v>74</v>
      </c>
      <c r="AO138" s="59" t="s">
        <v>76</v>
      </c>
      <c r="AP138" s="60" t="s">
        <v>76</v>
      </c>
      <c r="AQ138" s="173"/>
      <c r="AR138" s="59"/>
      <c r="AS138" s="59"/>
      <c r="AT138" s="59"/>
      <c r="AU138" s="119"/>
      <c r="AV138" s="174">
        <f t="shared" si="49"/>
        <v>0</v>
      </c>
      <c r="AW138" s="168"/>
      <c r="AX138" s="168"/>
      <c r="AY138" s="168"/>
      <c r="AZ138" s="168"/>
      <c r="BA138" s="168"/>
      <c r="BB138" s="168"/>
      <c r="BC138" s="168"/>
      <c r="BD138" s="168"/>
      <c r="BE138" s="169"/>
    </row>
    <row r="139" spans="1:57" ht="38" customHeight="1" x14ac:dyDescent="0.2">
      <c r="A139" s="732"/>
      <c r="B139" s="623" t="s">
        <v>127</v>
      </c>
      <c r="C139" s="630" t="s">
        <v>128</v>
      </c>
      <c r="D139" s="108" t="s">
        <v>73</v>
      </c>
      <c r="E139" s="767"/>
      <c r="F139" s="770">
        <f t="shared" ref="F139" si="61">E139-SUM(M139:M143)</f>
        <v>0</v>
      </c>
      <c r="G139" s="146">
        <f t="shared" si="45"/>
        <v>0</v>
      </c>
      <c r="H139" s="151">
        <f t="shared" si="46"/>
        <v>0</v>
      </c>
      <c r="I139" s="152"/>
      <c r="J139" s="152"/>
      <c r="K139" s="152"/>
      <c r="L139" s="66"/>
      <c r="M139" s="149">
        <f t="shared" si="47"/>
        <v>0</v>
      </c>
      <c r="N139" s="121"/>
      <c r="O139" s="121"/>
      <c r="P139" s="121"/>
      <c r="Q139" s="121"/>
      <c r="R139" s="122"/>
      <c r="S139" s="128"/>
      <c r="T139" s="121"/>
      <c r="U139" s="121"/>
      <c r="V139" s="77"/>
      <c r="W139" s="121"/>
      <c r="X139" s="122"/>
      <c r="Y139" s="128"/>
      <c r="Z139" s="122"/>
      <c r="AA139" s="70"/>
      <c r="AB139" s="77"/>
      <c r="AC139" s="77"/>
      <c r="AD139" s="77"/>
      <c r="AE139" s="77"/>
      <c r="AF139" s="71"/>
      <c r="AG139" s="70"/>
      <c r="AH139" s="71"/>
      <c r="AI139" s="70"/>
      <c r="AJ139" s="115">
        <f t="shared" si="48"/>
        <v>0</v>
      </c>
      <c r="AK139" s="70" t="s">
        <v>74</v>
      </c>
      <c r="AL139" s="77" t="s">
        <v>74</v>
      </c>
      <c r="AM139" s="71" t="s">
        <v>74</v>
      </c>
      <c r="AN139" s="70"/>
      <c r="AO139" s="77"/>
      <c r="AP139" s="71"/>
      <c r="AQ139" s="133" t="s">
        <v>74</v>
      </c>
      <c r="AR139" s="77" t="s">
        <v>74</v>
      </c>
      <c r="AS139" s="77" t="s">
        <v>74</v>
      </c>
      <c r="AT139" s="77" t="s">
        <v>74</v>
      </c>
      <c r="AU139" s="118" t="s">
        <v>74</v>
      </c>
      <c r="AV139" s="166">
        <f t="shared" si="49"/>
        <v>0</v>
      </c>
      <c r="AW139" s="121"/>
      <c r="AX139" s="121"/>
      <c r="AY139" s="121"/>
      <c r="AZ139" s="121"/>
      <c r="BA139" s="121"/>
      <c r="BB139" s="121"/>
      <c r="BC139" s="121"/>
      <c r="BD139" s="121"/>
      <c r="BE139" s="122"/>
    </row>
    <row r="140" spans="1:57" ht="38" customHeight="1" x14ac:dyDescent="0.2">
      <c r="A140" s="732"/>
      <c r="B140" s="624"/>
      <c r="C140" s="631"/>
      <c r="D140" s="109" t="s">
        <v>75</v>
      </c>
      <c r="E140" s="768"/>
      <c r="F140" s="771"/>
      <c r="G140" s="147">
        <f t="shared" si="45"/>
        <v>0</v>
      </c>
      <c r="H140" s="153">
        <f t="shared" si="46"/>
        <v>0</v>
      </c>
      <c r="I140" s="150"/>
      <c r="J140" s="150"/>
      <c r="K140" s="150"/>
      <c r="L140" s="154"/>
      <c r="M140" s="79">
        <f t="shared" si="47"/>
        <v>0</v>
      </c>
      <c r="N140" s="80"/>
      <c r="O140" s="80"/>
      <c r="P140" s="80"/>
      <c r="Q140" s="80"/>
      <c r="R140" s="124"/>
      <c r="S140" s="129"/>
      <c r="T140" s="54"/>
      <c r="U140" s="54"/>
      <c r="V140" s="80"/>
      <c r="W140" s="80"/>
      <c r="X140" s="124"/>
      <c r="Y140" s="131"/>
      <c r="Z140" s="127"/>
      <c r="AA140" s="134"/>
      <c r="AB140" s="56"/>
      <c r="AC140" s="56"/>
      <c r="AD140" s="56"/>
      <c r="AE140" s="56"/>
      <c r="AF140" s="135"/>
      <c r="AG140" s="136"/>
      <c r="AH140" s="55"/>
      <c r="AI140" s="136"/>
      <c r="AJ140" s="116">
        <f t="shared" si="48"/>
        <v>0</v>
      </c>
      <c r="AK140" s="136" t="s">
        <v>76</v>
      </c>
      <c r="AL140" s="54" t="s">
        <v>76</v>
      </c>
      <c r="AM140" s="55" t="s">
        <v>76</v>
      </c>
      <c r="AN140" s="136"/>
      <c r="AO140" s="54"/>
      <c r="AP140" s="55"/>
      <c r="AQ140" s="82" t="s">
        <v>74</v>
      </c>
      <c r="AR140" s="54" t="s">
        <v>74</v>
      </c>
      <c r="AS140" s="54" t="s">
        <v>74</v>
      </c>
      <c r="AT140" s="54" t="s">
        <v>74</v>
      </c>
      <c r="AU140" s="58" t="s">
        <v>74</v>
      </c>
      <c r="AV140" s="83">
        <f t="shared" si="49"/>
        <v>0</v>
      </c>
      <c r="AW140" s="80"/>
      <c r="AX140" s="80"/>
      <c r="AY140" s="80"/>
      <c r="AZ140" s="80"/>
      <c r="BA140" s="80"/>
      <c r="BB140" s="80"/>
      <c r="BC140" s="80"/>
      <c r="BD140" s="80"/>
      <c r="BE140" s="124"/>
    </row>
    <row r="141" spans="1:57" ht="38" customHeight="1" x14ac:dyDescent="0.2">
      <c r="A141" s="732"/>
      <c r="B141" s="624"/>
      <c r="C141" s="631"/>
      <c r="D141" s="109" t="s">
        <v>77</v>
      </c>
      <c r="E141" s="768"/>
      <c r="F141" s="771"/>
      <c r="G141" s="147">
        <f t="shared" si="45"/>
        <v>0</v>
      </c>
      <c r="H141" s="153">
        <f t="shared" si="46"/>
        <v>0</v>
      </c>
      <c r="I141" s="150"/>
      <c r="J141" s="150"/>
      <c r="K141" s="150"/>
      <c r="L141" s="154"/>
      <c r="M141" s="79">
        <f t="shared" si="47"/>
        <v>0</v>
      </c>
      <c r="N141" s="80"/>
      <c r="O141" s="80"/>
      <c r="P141" s="80"/>
      <c r="Q141" s="84"/>
      <c r="R141" s="124"/>
      <c r="S141" s="129"/>
      <c r="T141" s="80"/>
      <c r="U141" s="80"/>
      <c r="V141" s="80"/>
      <c r="W141" s="80"/>
      <c r="X141" s="124"/>
      <c r="Y141" s="131"/>
      <c r="Z141" s="127"/>
      <c r="AA141" s="134"/>
      <c r="AB141" s="56"/>
      <c r="AC141" s="56"/>
      <c r="AD141" s="56"/>
      <c r="AE141" s="56"/>
      <c r="AF141" s="135"/>
      <c r="AG141" s="136"/>
      <c r="AH141" s="55"/>
      <c r="AI141" s="136"/>
      <c r="AJ141" s="116">
        <f t="shared" si="48"/>
        <v>0</v>
      </c>
      <c r="AK141" s="136"/>
      <c r="AL141" s="54"/>
      <c r="AM141" s="55"/>
      <c r="AN141" s="136" t="s">
        <v>74</v>
      </c>
      <c r="AO141" s="54" t="s">
        <v>74</v>
      </c>
      <c r="AP141" s="55" t="s">
        <v>74</v>
      </c>
      <c r="AQ141" s="82" t="s">
        <v>74</v>
      </c>
      <c r="AR141" s="54" t="s">
        <v>74</v>
      </c>
      <c r="AS141" s="54" t="s">
        <v>74</v>
      </c>
      <c r="AT141" s="54" t="s">
        <v>74</v>
      </c>
      <c r="AU141" s="58" t="s">
        <v>74</v>
      </c>
      <c r="AV141" s="83">
        <f t="shared" si="49"/>
        <v>0</v>
      </c>
      <c r="AW141" s="80"/>
      <c r="AX141" s="80"/>
      <c r="AY141" s="80"/>
      <c r="AZ141" s="80"/>
      <c r="BA141" s="80"/>
      <c r="BB141" s="80"/>
      <c r="BC141" s="80"/>
      <c r="BD141" s="80"/>
      <c r="BE141" s="124"/>
    </row>
    <row r="142" spans="1:57" ht="38" customHeight="1" x14ac:dyDescent="0.2">
      <c r="A142" s="732"/>
      <c r="B142" s="624"/>
      <c r="C142" s="631"/>
      <c r="D142" s="109" t="s">
        <v>78</v>
      </c>
      <c r="E142" s="768"/>
      <c r="F142" s="771"/>
      <c r="G142" s="147">
        <f>SUM(M142,AV142)</f>
        <v>1</v>
      </c>
      <c r="H142" s="153">
        <f t="shared" si="46"/>
        <v>0</v>
      </c>
      <c r="I142" s="150"/>
      <c r="J142" s="150"/>
      <c r="K142" s="150"/>
      <c r="L142" s="154"/>
      <c r="M142" s="79">
        <f t="shared" si="47"/>
        <v>0</v>
      </c>
      <c r="N142" s="80"/>
      <c r="O142" s="80"/>
      <c r="P142" s="80"/>
      <c r="Q142" s="80"/>
      <c r="R142" s="124"/>
      <c r="S142" s="129"/>
      <c r="T142" s="80"/>
      <c r="U142" s="80"/>
      <c r="V142" s="80"/>
      <c r="W142" s="80"/>
      <c r="X142" s="124"/>
      <c r="Y142" s="131"/>
      <c r="Z142" s="127"/>
      <c r="AA142" s="134"/>
      <c r="AB142" s="56"/>
      <c r="AC142" s="56"/>
      <c r="AD142" s="56"/>
      <c r="AE142" s="56"/>
      <c r="AF142" s="135"/>
      <c r="AG142" s="136"/>
      <c r="AH142" s="55"/>
      <c r="AI142" s="136"/>
      <c r="AJ142" s="116">
        <f t="shared" si="48"/>
        <v>0</v>
      </c>
      <c r="AK142" s="136" t="s">
        <v>76</v>
      </c>
      <c r="AL142" s="54" t="s">
        <v>76</v>
      </c>
      <c r="AM142" s="55" t="s">
        <v>76</v>
      </c>
      <c r="AN142" s="136" t="s">
        <v>74</v>
      </c>
      <c r="AO142" s="54" t="s">
        <v>74</v>
      </c>
      <c r="AP142" s="55" t="s">
        <v>74</v>
      </c>
      <c r="AQ142" s="142"/>
      <c r="AR142" s="62"/>
      <c r="AS142" s="62"/>
      <c r="AT142" s="62"/>
      <c r="AU142" s="64"/>
      <c r="AV142" s="83">
        <f t="shared" si="49"/>
        <v>1</v>
      </c>
      <c r="AW142" s="80"/>
      <c r="AX142" s="80"/>
      <c r="AY142" s="80"/>
      <c r="AZ142" s="80"/>
      <c r="BA142" s="80"/>
      <c r="BB142" s="80"/>
      <c r="BC142" s="80"/>
      <c r="BD142" s="80">
        <v>1</v>
      </c>
      <c r="BE142" s="124"/>
    </row>
    <row r="143" spans="1:57" ht="38" customHeight="1" thickBot="1" x14ac:dyDescent="0.25">
      <c r="A143" s="732"/>
      <c r="B143" s="629"/>
      <c r="C143" s="632"/>
      <c r="D143" s="111" t="s">
        <v>79</v>
      </c>
      <c r="E143" s="769"/>
      <c r="F143" s="772"/>
      <c r="G143" s="148">
        <f t="shared" si="45"/>
        <v>0</v>
      </c>
      <c r="H143" s="155">
        <f t="shared" si="46"/>
        <v>0</v>
      </c>
      <c r="I143" s="156"/>
      <c r="J143" s="156"/>
      <c r="K143" s="156"/>
      <c r="L143" s="157"/>
      <c r="M143" s="167">
        <f t="shared" si="47"/>
        <v>0</v>
      </c>
      <c r="N143" s="168"/>
      <c r="O143" s="168"/>
      <c r="P143" s="168"/>
      <c r="Q143" s="168"/>
      <c r="R143" s="169"/>
      <c r="S143" s="170"/>
      <c r="T143" s="168"/>
      <c r="U143" s="168"/>
      <c r="V143" s="168"/>
      <c r="W143" s="168"/>
      <c r="X143" s="169"/>
      <c r="Y143" s="170"/>
      <c r="Z143" s="169"/>
      <c r="AA143" s="171"/>
      <c r="AB143" s="59"/>
      <c r="AC143" s="59"/>
      <c r="AD143" s="59"/>
      <c r="AE143" s="59"/>
      <c r="AF143" s="60"/>
      <c r="AG143" s="171"/>
      <c r="AH143" s="60"/>
      <c r="AI143" s="171"/>
      <c r="AJ143" s="172">
        <f t="shared" si="48"/>
        <v>0</v>
      </c>
      <c r="AK143" s="171" t="s">
        <v>74</v>
      </c>
      <c r="AL143" s="59" t="s">
        <v>74</v>
      </c>
      <c r="AM143" s="60" t="s">
        <v>74</v>
      </c>
      <c r="AN143" s="171" t="s">
        <v>74</v>
      </c>
      <c r="AO143" s="59" t="s">
        <v>76</v>
      </c>
      <c r="AP143" s="60" t="s">
        <v>76</v>
      </c>
      <c r="AQ143" s="173"/>
      <c r="AR143" s="59"/>
      <c r="AS143" s="59"/>
      <c r="AT143" s="59"/>
      <c r="AU143" s="119"/>
      <c r="AV143" s="174">
        <f t="shared" si="49"/>
        <v>0</v>
      </c>
      <c r="AW143" s="168"/>
      <c r="AX143" s="168"/>
      <c r="AY143" s="168"/>
      <c r="AZ143" s="168"/>
      <c r="BA143" s="168"/>
      <c r="BB143" s="168"/>
      <c r="BC143" s="168"/>
      <c r="BD143" s="168"/>
      <c r="BE143" s="169"/>
    </row>
    <row r="144" spans="1:57" ht="38" customHeight="1" x14ac:dyDescent="0.2">
      <c r="A144" s="732"/>
      <c r="B144" s="623" t="s">
        <v>129</v>
      </c>
      <c r="C144" s="630" t="s">
        <v>130</v>
      </c>
      <c r="D144" s="108" t="s">
        <v>73</v>
      </c>
      <c r="E144" s="767">
        <v>30</v>
      </c>
      <c r="F144" s="770">
        <f t="shared" ref="F144" si="62">E144-SUM(M144:M148)</f>
        <v>30</v>
      </c>
      <c r="G144" s="146">
        <f t="shared" si="45"/>
        <v>0</v>
      </c>
      <c r="H144" s="151">
        <f t="shared" si="46"/>
        <v>0</v>
      </c>
      <c r="I144" s="152"/>
      <c r="J144" s="152"/>
      <c r="K144" s="152"/>
      <c r="L144" s="66"/>
      <c r="M144" s="149">
        <f t="shared" si="47"/>
        <v>0</v>
      </c>
      <c r="N144" s="121"/>
      <c r="O144" s="121"/>
      <c r="P144" s="121"/>
      <c r="Q144" s="121"/>
      <c r="R144" s="122"/>
      <c r="S144" s="128"/>
      <c r="T144" s="121"/>
      <c r="U144" s="121"/>
      <c r="V144" s="77"/>
      <c r="W144" s="121"/>
      <c r="X144" s="122"/>
      <c r="Y144" s="128"/>
      <c r="Z144" s="122"/>
      <c r="AA144" s="70"/>
      <c r="AB144" s="77"/>
      <c r="AC144" s="77"/>
      <c r="AD144" s="77"/>
      <c r="AE144" s="77"/>
      <c r="AF144" s="71"/>
      <c r="AG144" s="70"/>
      <c r="AH144" s="71"/>
      <c r="AI144" s="70"/>
      <c r="AJ144" s="115">
        <f t="shared" si="48"/>
        <v>0</v>
      </c>
      <c r="AK144" s="70" t="s">
        <v>74</v>
      </c>
      <c r="AL144" s="77" t="s">
        <v>74</v>
      </c>
      <c r="AM144" s="71" t="s">
        <v>74</v>
      </c>
      <c r="AN144" s="70"/>
      <c r="AO144" s="77"/>
      <c r="AP144" s="71"/>
      <c r="AQ144" s="133" t="s">
        <v>74</v>
      </c>
      <c r="AR144" s="77" t="s">
        <v>74</v>
      </c>
      <c r="AS144" s="77" t="s">
        <v>74</v>
      </c>
      <c r="AT144" s="77" t="s">
        <v>74</v>
      </c>
      <c r="AU144" s="118" t="s">
        <v>74</v>
      </c>
      <c r="AV144" s="166">
        <f t="shared" si="49"/>
        <v>0</v>
      </c>
      <c r="AW144" s="121"/>
      <c r="AX144" s="121"/>
      <c r="AY144" s="121"/>
      <c r="AZ144" s="121"/>
      <c r="BA144" s="121"/>
      <c r="BB144" s="121"/>
      <c r="BC144" s="121"/>
      <c r="BD144" s="121"/>
      <c r="BE144" s="122"/>
    </row>
    <row r="145" spans="1:57" ht="38" customHeight="1" x14ac:dyDescent="0.2">
      <c r="A145" s="732"/>
      <c r="B145" s="624"/>
      <c r="C145" s="631"/>
      <c r="D145" s="109" t="s">
        <v>75</v>
      </c>
      <c r="E145" s="768"/>
      <c r="F145" s="771"/>
      <c r="G145" s="147">
        <f t="shared" si="45"/>
        <v>0</v>
      </c>
      <c r="H145" s="153">
        <f t="shared" si="46"/>
        <v>0</v>
      </c>
      <c r="I145" s="150"/>
      <c r="J145" s="150"/>
      <c r="K145" s="150"/>
      <c r="L145" s="154"/>
      <c r="M145" s="79">
        <f t="shared" si="47"/>
        <v>0</v>
      </c>
      <c r="N145" s="80"/>
      <c r="O145" s="80"/>
      <c r="P145" s="80"/>
      <c r="Q145" s="80"/>
      <c r="R145" s="124"/>
      <c r="S145" s="129"/>
      <c r="T145" s="54"/>
      <c r="U145" s="54"/>
      <c r="V145" s="80"/>
      <c r="W145" s="80"/>
      <c r="X145" s="124"/>
      <c r="Y145" s="131"/>
      <c r="Z145" s="127"/>
      <c r="AA145" s="134"/>
      <c r="AB145" s="56"/>
      <c r="AC145" s="56"/>
      <c r="AD145" s="56"/>
      <c r="AE145" s="56"/>
      <c r="AF145" s="135"/>
      <c r="AG145" s="136"/>
      <c r="AH145" s="55"/>
      <c r="AI145" s="136"/>
      <c r="AJ145" s="116">
        <f t="shared" si="48"/>
        <v>0</v>
      </c>
      <c r="AK145" s="136" t="s">
        <v>76</v>
      </c>
      <c r="AL145" s="54" t="s">
        <v>76</v>
      </c>
      <c r="AM145" s="55" t="s">
        <v>76</v>
      </c>
      <c r="AN145" s="136"/>
      <c r="AO145" s="54"/>
      <c r="AP145" s="55"/>
      <c r="AQ145" s="82" t="s">
        <v>74</v>
      </c>
      <c r="AR145" s="54" t="s">
        <v>74</v>
      </c>
      <c r="AS145" s="54" t="s">
        <v>74</v>
      </c>
      <c r="AT145" s="54" t="s">
        <v>74</v>
      </c>
      <c r="AU145" s="58" t="s">
        <v>74</v>
      </c>
      <c r="AV145" s="83">
        <f t="shared" si="49"/>
        <v>0</v>
      </c>
      <c r="AW145" s="80"/>
      <c r="AX145" s="80"/>
      <c r="AY145" s="80"/>
      <c r="AZ145" s="80"/>
      <c r="BA145" s="80"/>
      <c r="BB145" s="80"/>
      <c r="BC145" s="80"/>
      <c r="BD145" s="80"/>
      <c r="BE145" s="124"/>
    </row>
    <row r="146" spans="1:57" ht="38" customHeight="1" x14ac:dyDescent="0.2">
      <c r="A146" s="732"/>
      <c r="B146" s="624"/>
      <c r="C146" s="631"/>
      <c r="D146" s="109" t="s">
        <v>77</v>
      </c>
      <c r="E146" s="768"/>
      <c r="F146" s="771"/>
      <c r="G146" s="147">
        <f t="shared" si="45"/>
        <v>0</v>
      </c>
      <c r="H146" s="153">
        <f t="shared" si="46"/>
        <v>0</v>
      </c>
      <c r="I146" s="150"/>
      <c r="J146" s="150"/>
      <c r="K146" s="150"/>
      <c r="L146" s="154"/>
      <c r="M146" s="79">
        <f t="shared" si="47"/>
        <v>0</v>
      </c>
      <c r="N146" s="80"/>
      <c r="O146" s="80"/>
      <c r="P146" s="80"/>
      <c r="Q146" s="84"/>
      <c r="R146" s="124"/>
      <c r="S146" s="129"/>
      <c r="T146" s="80"/>
      <c r="U146" s="80"/>
      <c r="V146" s="80"/>
      <c r="W146" s="80"/>
      <c r="X146" s="124"/>
      <c r="Y146" s="131"/>
      <c r="Z146" s="127"/>
      <c r="AA146" s="134"/>
      <c r="AB146" s="56"/>
      <c r="AC146" s="56"/>
      <c r="AD146" s="56"/>
      <c r="AE146" s="56"/>
      <c r="AF146" s="135"/>
      <c r="AG146" s="136"/>
      <c r="AH146" s="55"/>
      <c r="AI146" s="136"/>
      <c r="AJ146" s="116">
        <f t="shared" si="48"/>
        <v>0</v>
      </c>
      <c r="AK146" s="136"/>
      <c r="AL146" s="54"/>
      <c r="AM146" s="55"/>
      <c r="AN146" s="136" t="s">
        <v>74</v>
      </c>
      <c r="AO146" s="54" t="s">
        <v>74</v>
      </c>
      <c r="AP146" s="55" t="s">
        <v>74</v>
      </c>
      <c r="AQ146" s="82" t="s">
        <v>74</v>
      </c>
      <c r="AR146" s="54" t="s">
        <v>74</v>
      </c>
      <c r="AS146" s="54" t="s">
        <v>74</v>
      </c>
      <c r="AT146" s="54" t="s">
        <v>74</v>
      </c>
      <c r="AU146" s="58" t="s">
        <v>74</v>
      </c>
      <c r="AV146" s="83">
        <f t="shared" si="49"/>
        <v>0</v>
      </c>
      <c r="AW146" s="80"/>
      <c r="AX146" s="80"/>
      <c r="AY146" s="80"/>
      <c r="AZ146" s="80"/>
      <c r="BA146" s="80"/>
      <c r="BB146" s="80"/>
      <c r="BC146" s="80"/>
      <c r="BD146" s="80"/>
      <c r="BE146" s="124"/>
    </row>
    <row r="147" spans="1:57" ht="38" customHeight="1" x14ac:dyDescent="0.2">
      <c r="A147" s="732"/>
      <c r="B147" s="624"/>
      <c r="C147" s="631"/>
      <c r="D147" s="109" t="s">
        <v>78</v>
      </c>
      <c r="E147" s="768"/>
      <c r="F147" s="771"/>
      <c r="G147" s="147">
        <f t="shared" si="45"/>
        <v>0</v>
      </c>
      <c r="H147" s="153">
        <f t="shared" si="46"/>
        <v>0</v>
      </c>
      <c r="I147" s="150"/>
      <c r="J147" s="150"/>
      <c r="K147" s="150"/>
      <c r="L147" s="154"/>
      <c r="M147" s="79">
        <f t="shared" si="47"/>
        <v>0</v>
      </c>
      <c r="N147" s="80"/>
      <c r="O147" s="80"/>
      <c r="P147" s="80"/>
      <c r="Q147" s="80"/>
      <c r="R147" s="124"/>
      <c r="S147" s="129"/>
      <c r="T147" s="80"/>
      <c r="U147" s="80"/>
      <c r="V147" s="80"/>
      <c r="W147" s="80"/>
      <c r="X147" s="124"/>
      <c r="Y147" s="131"/>
      <c r="Z147" s="127"/>
      <c r="AA147" s="134"/>
      <c r="AB147" s="56"/>
      <c r="AC147" s="56"/>
      <c r="AD147" s="56"/>
      <c r="AE147" s="56"/>
      <c r="AF147" s="135"/>
      <c r="AG147" s="136"/>
      <c r="AH147" s="55"/>
      <c r="AI147" s="136"/>
      <c r="AJ147" s="116">
        <f t="shared" si="48"/>
        <v>0</v>
      </c>
      <c r="AK147" s="136" t="s">
        <v>76</v>
      </c>
      <c r="AL147" s="54" t="s">
        <v>76</v>
      </c>
      <c r="AM147" s="55" t="s">
        <v>76</v>
      </c>
      <c r="AN147" s="136" t="s">
        <v>74</v>
      </c>
      <c r="AO147" s="54" t="s">
        <v>74</v>
      </c>
      <c r="AP147" s="55" t="s">
        <v>74</v>
      </c>
      <c r="AQ147" s="142"/>
      <c r="AR147" s="62"/>
      <c r="AS147" s="62"/>
      <c r="AT147" s="62"/>
      <c r="AU147" s="64"/>
      <c r="AV147" s="83">
        <f t="shared" si="49"/>
        <v>0</v>
      </c>
      <c r="AW147" s="80"/>
      <c r="AX147" s="80"/>
      <c r="AY147" s="80"/>
      <c r="AZ147" s="80"/>
      <c r="BA147" s="80"/>
      <c r="BB147" s="80"/>
      <c r="BC147" s="80"/>
      <c r="BD147" s="80"/>
      <c r="BE147" s="124"/>
    </row>
    <row r="148" spans="1:57" ht="38" customHeight="1" thickBot="1" x14ac:dyDescent="0.25">
      <c r="A148" s="732"/>
      <c r="B148" s="642"/>
      <c r="C148" s="632"/>
      <c r="D148" s="111" t="s">
        <v>79</v>
      </c>
      <c r="E148" s="769"/>
      <c r="F148" s="772"/>
      <c r="G148" s="148">
        <f t="shared" si="45"/>
        <v>0</v>
      </c>
      <c r="H148" s="155">
        <f t="shared" si="46"/>
        <v>0</v>
      </c>
      <c r="I148" s="156"/>
      <c r="J148" s="156"/>
      <c r="K148" s="156"/>
      <c r="L148" s="157"/>
      <c r="M148" s="167">
        <f t="shared" si="47"/>
        <v>0</v>
      </c>
      <c r="N148" s="168"/>
      <c r="O148" s="168"/>
      <c r="P148" s="168"/>
      <c r="Q148" s="168"/>
      <c r="R148" s="169"/>
      <c r="S148" s="170"/>
      <c r="T148" s="168"/>
      <c r="U148" s="168"/>
      <c r="V148" s="168"/>
      <c r="W148" s="168"/>
      <c r="X148" s="169"/>
      <c r="Y148" s="170"/>
      <c r="Z148" s="169"/>
      <c r="AA148" s="171"/>
      <c r="AB148" s="59"/>
      <c r="AC148" s="59"/>
      <c r="AD148" s="59"/>
      <c r="AE148" s="59"/>
      <c r="AF148" s="60"/>
      <c r="AG148" s="171"/>
      <c r="AH148" s="60"/>
      <c r="AI148" s="171"/>
      <c r="AJ148" s="172">
        <f t="shared" si="48"/>
        <v>0</v>
      </c>
      <c r="AK148" s="171" t="s">
        <v>74</v>
      </c>
      <c r="AL148" s="59" t="s">
        <v>74</v>
      </c>
      <c r="AM148" s="60" t="s">
        <v>74</v>
      </c>
      <c r="AN148" s="171" t="s">
        <v>74</v>
      </c>
      <c r="AO148" s="59" t="s">
        <v>76</v>
      </c>
      <c r="AP148" s="60" t="s">
        <v>76</v>
      </c>
      <c r="AQ148" s="173"/>
      <c r="AR148" s="59"/>
      <c r="AS148" s="59"/>
      <c r="AT148" s="59"/>
      <c r="AU148" s="119"/>
      <c r="AV148" s="174">
        <f t="shared" si="49"/>
        <v>0</v>
      </c>
      <c r="AW148" s="168"/>
      <c r="AX148" s="168"/>
      <c r="AY148" s="168"/>
      <c r="AZ148" s="168"/>
      <c r="BA148" s="168"/>
      <c r="BB148" s="168"/>
      <c r="BC148" s="168"/>
      <c r="BD148" s="168"/>
      <c r="BE148" s="169"/>
    </row>
    <row r="149" spans="1:57" ht="38" customHeight="1" x14ac:dyDescent="0.2">
      <c r="A149" s="732"/>
      <c r="B149" s="623" t="s">
        <v>131</v>
      </c>
      <c r="C149" s="630" t="s">
        <v>132</v>
      </c>
      <c r="D149" s="108" t="s">
        <v>73</v>
      </c>
      <c r="E149" s="767">
        <v>50</v>
      </c>
      <c r="F149" s="770">
        <f t="shared" ref="F149" si="63">E149-SUM(M149:M153)</f>
        <v>7</v>
      </c>
      <c r="G149" s="146">
        <f t="shared" si="45"/>
        <v>0</v>
      </c>
      <c r="H149" s="151">
        <f t="shared" si="46"/>
        <v>0</v>
      </c>
      <c r="I149" s="152"/>
      <c r="J149" s="152"/>
      <c r="K149" s="152"/>
      <c r="L149" s="66"/>
      <c r="M149" s="149">
        <f t="shared" si="47"/>
        <v>0</v>
      </c>
      <c r="N149" s="121"/>
      <c r="O149" s="121"/>
      <c r="P149" s="121"/>
      <c r="Q149" s="121"/>
      <c r="R149" s="122"/>
      <c r="S149" s="128"/>
      <c r="T149" s="121"/>
      <c r="U149" s="121"/>
      <c r="V149" s="77"/>
      <c r="W149" s="121"/>
      <c r="X149" s="122"/>
      <c r="Y149" s="128"/>
      <c r="Z149" s="122"/>
      <c r="AA149" s="70"/>
      <c r="AB149" s="77"/>
      <c r="AC149" s="77"/>
      <c r="AD149" s="77"/>
      <c r="AE149" s="77"/>
      <c r="AF149" s="71"/>
      <c r="AG149" s="70"/>
      <c r="AH149" s="71"/>
      <c r="AI149" s="70"/>
      <c r="AJ149" s="115">
        <f t="shared" si="48"/>
        <v>0</v>
      </c>
      <c r="AK149" s="70" t="s">
        <v>74</v>
      </c>
      <c r="AL149" s="77" t="s">
        <v>74</v>
      </c>
      <c r="AM149" s="71" t="s">
        <v>74</v>
      </c>
      <c r="AN149" s="70"/>
      <c r="AO149" s="77"/>
      <c r="AP149" s="71"/>
      <c r="AQ149" s="133" t="s">
        <v>74</v>
      </c>
      <c r="AR149" s="77" t="s">
        <v>74</v>
      </c>
      <c r="AS149" s="77" t="s">
        <v>74</v>
      </c>
      <c r="AT149" s="77" t="s">
        <v>74</v>
      </c>
      <c r="AU149" s="118" t="s">
        <v>74</v>
      </c>
      <c r="AV149" s="166">
        <f t="shared" si="49"/>
        <v>0</v>
      </c>
      <c r="AW149" s="121"/>
      <c r="AX149" s="121"/>
      <c r="AY149" s="121"/>
      <c r="AZ149" s="121"/>
      <c r="BA149" s="121"/>
      <c r="BB149" s="121"/>
      <c r="BC149" s="121"/>
      <c r="BD149" s="121"/>
      <c r="BE149" s="122"/>
    </row>
    <row r="150" spans="1:57" ht="38" customHeight="1" x14ac:dyDescent="0.2">
      <c r="A150" s="732"/>
      <c r="B150" s="624"/>
      <c r="C150" s="631"/>
      <c r="D150" s="109" t="s">
        <v>75</v>
      </c>
      <c r="E150" s="768"/>
      <c r="F150" s="771"/>
      <c r="G150" s="147">
        <f t="shared" si="45"/>
        <v>0</v>
      </c>
      <c r="H150" s="153">
        <f t="shared" si="46"/>
        <v>0</v>
      </c>
      <c r="I150" s="150"/>
      <c r="J150" s="150"/>
      <c r="K150" s="150"/>
      <c r="L150" s="154"/>
      <c r="M150" s="79">
        <f t="shared" si="47"/>
        <v>0</v>
      </c>
      <c r="N150" s="80"/>
      <c r="O150" s="80"/>
      <c r="P150" s="80"/>
      <c r="Q150" s="80"/>
      <c r="R150" s="124"/>
      <c r="S150" s="129"/>
      <c r="T150" s="54"/>
      <c r="U150" s="54"/>
      <c r="V150" s="80"/>
      <c r="W150" s="80"/>
      <c r="X150" s="124"/>
      <c r="Y150" s="131"/>
      <c r="Z150" s="127"/>
      <c r="AA150" s="134"/>
      <c r="AB150" s="56"/>
      <c r="AC150" s="56"/>
      <c r="AD150" s="56"/>
      <c r="AE150" s="56"/>
      <c r="AF150" s="135"/>
      <c r="AG150" s="136"/>
      <c r="AH150" s="55"/>
      <c r="AI150" s="136"/>
      <c r="AJ150" s="116">
        <f t="shared" si="48"/>
        <v>0</v>
      </c>
      <c r="AK150" s="136" t="s">
        <v>76</v>
      </c>
      <c r="AL150" s="54" t="s">
        <v>76</v>
      </c>
      <c r="AM150" s="55" t="s">
        <v>76</v>
      </c>
      <c r="AN150" s="136"/>
      <c r="AO150" s="54"/>
      <c r="AP150" s="55"/>
      <c r="AQ150" s="82" t="s">
        <v>74</v>
      </c>
      <c r="AR150" s="54" t="s">
        <v>74</v>
      </c>
      <c r="AS150" s="54" t="s">
        <v>74</v>
      </c>
      <c r="AT150" s="54" t="s">
        <v>74</v>
      </c>
      <c r="AU150" s="58" t="s">
        <v>74</v>
      </c>
      <c r="AV150" s="83">
        <f t="shared" si="49"/>
        <v>0</v>
      </c>
      <c r="AW150" s="80"/>
      <c r="AX150" s="80"/>
      <c r="AY150" s="80"/>
      <c r="AZ150" s="80"/>
      <c r="BA150" s="80"/>
      <c r="BB150" s="80"/>
      <c r="BC150" s="80"/>
      <c r="BD150" s="80"/>
      <c r="BE150" s="124"/>
    </row>
    <row r="151" spans="1:57" ht="38" customHeight="1" x14ac:dyDescent="0.2">
      <c r="A151" s="732"/>
      <c r="B151" s="624"/>
      <c r="C151" s="631"/>
      <c r="D151" s="109" t="s">
        <v>77</v>
      </c>
      <c r="E151" s="768"/>
      <c r="F151" s="771"/>
      <c r="G151" s="147">
        <f t="shared" si="45"/>
        <v>0</v>
      </c>
      <c r="H151" s="153">
        <f t="shared" si="46"/>
        <v>0</v>
      </c>
      <c r="I151" s="150"/>
      <c r="J151" s="150"/>
      <c r="K151" s="150"/>
      <c r="L151" s="154"/>
      <c r="M151" s="79">
        <f t="shared" si="47"/>
        <v>0</v>
      </c>
      <c r="N151" s="80"/>
      <c r="O151" s="80"/>
      <c r="P151" s="80"/>
      <c r="Q151" s="84"/>
      <c r="R151" s="124"/>
      <c r="S151" s="129"/>
      <c r="T151" s="80"/>
      <c r="U151" s="80"/>
      <c r="V151" s="80"/>
      <c r="W151" s="80"/>
      <c r="X151" s="124"/>
      <c r="Y151" s="131"/>
      <c r="Z151" s="127"/>
      <c r="AA151" s="134"/>
      <c r="AB151" s="56"/>
      <c r="AC151" s="56"/>
      <c r="AD151" s="56"/>
      <c r="AE151" s="56"/>
      <c r="AF151" s="135"/>
      <c r="AG151" s="136"/>
      <c r="AH151" s="55"/>
      <c r="AI151" s="136"/>
      <c r="AJ151" s="116">
        <f t="shared" si="48"/>
        <v>0</v>
      </c>
      <c r="AK151" s="136"/>
      <c r="AL151" s="54"/>
      <c r="AM151" s="55"/>
      <c r="AN151" s="136" t="s">
        <v>74</v>
      </c>
      <c r="AO151" s="54" t="s">
        <v>74</v>
      </c>
      <c r="AP151" s="55" t="s">
        <v>74</v>
      </c>
      <c r="AQ151" s="82" t="s">
        <v>74</v>
      </c>
      <c r="AR151" s="54" t="s">
        <v>74</v>
      </c>
      <c r="AS151" s="54" t="s">
        <v>74</v>
      </c>
      <c r="AT151" s="54" t="s">
        <v>74</v>
      </c>
      <c r="AU151" s="58" t="s">
        <v>74</v>
      </c>
      <c r="AV151" s="83">
        <f t="shared" si="49"/>
        <v>0</v>
      </c>
      <c r="AW151" s="80"/>
      <c r="AX151" s="80"/>
      <c r="AY151" s="80"/>
      <c r="AZ151" s="80"/>
      <c r="BA151" s="80"/>
      <c r="BB151" s="80"/>
      <c r="BC151" s="80"/>
      <c r="BD151" s="80"/>
      <c r="BE151" s="124"/>
    </row>
    <row r="152" spans="1:57" ht="38" customHeight="1" x14ac:dyDescent="0.2">
      <c r="A152" s="732"/>
      <c r="B152" s="624"/>
      <c r="C152" s="631"/>
      <c r="D152" s="109" t="s">
        <v>78</v>
      </c>
      <c r="E152" s="768"/>
      <c r="F152" s="771"/>
      <c r="G152" s="147">
        <f t="shared" si="45"/>
        <v>47</v>
      </c>
      <c r="H152" s="153">
        <f t="shared" ref="H152" si="64">SUM(I152:L152)</f>
        <v>0</v>
      </c>
      <c r="I152" s="150"/>
      <c r="J152" s="150"/>
      <c r="K152" s="150"/>
      <c r="L152" s="154"/>
      <c r="M152" s="79">
        <v>43</v>
      </c>
      <c r="N152" s="80">
        <v>43</v>
      </c>
      <c r="O152" s="80"/>
      <c r="P152" s="80"/>
      <c r="Q152" s="80"/>
      <c r="R152" s="124"/>
      <c r="S152" s="129">
        <v>9</v>
      </c>
      <c r="T152" s="80"/>
      <c r="U152" s="80"/>
      <c r="V152" s="80">
        <v>32</v>
      </c>
      <c r="W152" s="80">
        <v>2</v>
      </c>
      <c r="X152" s="124"/>
      <c r="Y152" s="131">
        <v>35</v>
      </c>
      <c r="Z152" s="127">
        <v>8</v>
      </c>
      <c r="AA152" s="134"/>
      <c r="AB152" s="56">
        <v>23</v>
      </c>
      <c r="AC152" s="56">
        <v>23</v>
      </c>
      <c r="AD152" s="56">
        <v>11</v>
      </c>
      <c r="AE152" s="56">
        <v>33</v>
      </c>
      <c r="AF152" s="135">
        <v>3</v>
      </c>
      <c r="AG152" s="136">
        <v>48</v>
      </c>
      <c r="AH152" s="55">
        <v>3</v>
      </c>
      <c r="AI152" s="136">
        <v>85</v>
      </c>
      <c r="AJ152" s="116">
        <v>43</v>
      </c>
      <c r="AK152" s="136" t="s">
        <v>76</v>
      </c>
      <c r="AL152" s="54" t="s">
        <v>76</v>
      </c>
      <c r="AM152" s="55" t="s">
        <v>76</v>
      </c>
      <c r="AN152" s="136" t="s">
        <v>74</v>
      </c>
      <c r="AO152" s="54" t="s">
        <v>74</v>
      </c>
      <c r="AP152" s="55" t="s">
        <v>74</v>
      </c>
      <c r="AQ152" s="142">
        <v>4</v>
      </c>
      <c r="AR152" s="62">
        <v>6</v>
      </c>
      <c r="AS152" s="62">
        <v>33</v>
      </c>
      <c r="AT152" s="62">
        <v>0</v>
      </c>
      <c r="AU152" s="64">
        <v>0</v>
      </c>
      <c r="AV152" s="83">
        <v>4</v>
      </c>
      <c r="AW152" s="80"/>
      <c r="AX152" s="80"/>
      <c r="AY152" s="80"/>
      <c r="AZ152" s="80"/>
      <c r="BA152" s="80"/>
      <c r="BB152" s="80"/>
      <c r="BC152" s="80"/>
      <c r="BD152" s="80">
        <v>4</v>
      </c>
      <c r="BE152" s="124"/>
    </row>
    <row r="153" spans="1:57" ht="38" customHeight="1" thickBot="1" x14ac:dyDescent="0.25">
      <c r="A153" s="732"/>
      <c r="B153" s="642"/>
      <c r="C153" s="643"/>
      <c r="D153" s="110" t="s">
        <v>79</v>
      </c>
      <c r="E153" s="769"/>
      <c r="F153" s="772"/>
      <c r="G153" s="148">
        <f t="shared" si="45"/>
        <v>0</v>
      </c>
      <c r="H153" s="155">
        <f t="shared" si="46"/>
        <v>0</v>
      </c>
      <c r="I153" s="156"/>
      <c r="J153" s="156"/>
      <c r="K153" s="156"/>
      <c r="L153" s="157"/>
      <c r="M153" s="167">
        <f t="shared" si="47"/>
        <v>0</v>
      </c>
      <c r="N153" s="168"/>
      <c r="O153" s="168"/>
      <c r="P153" s="168"/>
      <c r="Q153" s="168"/>
      <c r="R153" s="169"/>
      <c r="S153" s="170"/>
      <c r="T153" s="168"/>
      <c r="U153" s="168"/>
      <c r="V153" s="168"/>
      <c r="W153" s="168"/>
      <c r="X153" s="169"/>
      <c r="Y153" s="170"/>
      <c r="Z153" s="169"/>
      <c r="AA153" s="171"/>
      <c r="AB153" s="59"/>
      <c r="AC153" s="59"/>
      <c r="AD153" s="59"/>
      <c r="AE153" s="59"/>
      <c r="AF153" s="60"/>
      <c r="AG153" s="171"/>
      <c r="AH153" s="60"/>
      <c r="AI153" s="171"/>
      <c r="AJ153" s="172">
        <f t="shared" si="48"/>
        <v>0</v>
      </c>
      <c r="AK153" s="171" t="s">
        <v>74</v>
      </c>
      <c r="AL153" s="59" t="s">
        <v>74</v>
      </c>
      <c r="AM153" s="60" t="s">
        <v>74</v>
      </c>
      <c r="AN153" s="171" t="s">
        <v>74</v>
      </c>
      <c r="AO153" s="59" t="s">
        <v>76</v>
      </c>
      <c r="AP153" s="60" t="s">
        <v>76</v>
      </c>
      <c r="AQ153" s="173"/>
      <c r="AR153" s="59"/>
      <c r="AS153" s="59"/>
      <c r="AT153" s="59"/>
      <c r="AU153" s="119"/>
      <c r="AV153" s="174">
        <f t="shared" si="49"/>
        <v>0</v>
      </c>
      <c r="AW153" s="168"/>
      <c r="AX153" s="168"/>
      <c r="AY153" s="168"/>
      <c r="AZ153" s="168"/>
      <c r="BA153" s="168"/>
      <c r="BB153" s="168"/>
      <c r="BC153" s="168"/>
      <c r="BD153" s="168"/>
      <c r="BE153" s="169"/>
    </row>
    <row r="154" spans="1:57" ht="38" customHeight="1" x14ac:dyDescent="0.2">
      <c r="A154" s="732"/>
      <c r="B154" s="623" t="s">
        <v>133</v>
      </c>
      <c r="C154" s="630" t="s">
        <v>134</v>
      </c>
      <c r="D154" s="108" t="s">
        <v>73</v>
      </c>
      <c r="E154" s="767">
        <v>51</v>
      </c>
      <c r="F154" s="770">
        <f t="shared" ref="F154" si="65">E154-SUM(M154:M158)</f>
        <v>2</v>
      </c>
      <c r="G154" s="146">
        <f t="shared" si="45"/>
        <v>0</v>
      </c>
      <c r="H154" s="151">
        <f t="shared" si="46"/>
        <v>0</v>
      </c>
      <c r="I154" s="152"/>
      <c r="J154" s="152"/>
      <c r="K154" s="152"/>
      <c r="L154" s="66"/>
      <c r="M154" s="149">
        <f t="shared" si="47"/>
        <v>0</v>
      </c>
      <c r="N154" s="121"/>
      <c r="O154" s="121"/>
      <c r="P154" s="121"/>
      <c r="Q154" s="121"/>
      <c r="R154" s="122"/>
      <c r="S154" s="128"/>
      <c r="T154" s="121"/>
      <c r="U154" s="121"/>
      <c r="V154" s="77"/>
      <c r="W154" s="121"/>
      <c r="X154" s="122"/>
      <c r="Y154" s="128"/>
      <c r="Z154" s="122"/>
      <c r="AA154" s="70"/>
      <c r="AB154" s="77"/>
      <c r="AC154" s="77"/>
      <c r="AD154" s="77"/>
      <c r="AE154" s="77"/>
      <c r="AF154" s="71"/>
      <c r="AG154" s="70"/>
      <c r="AH154" s="71"/>
      <c r="AI154" s="70"/>
      <c r="AJ154" s="115">
        <f t="shared" si="48"/>
        <v>0</v>
      </c>
      <c r="AK154" s="70" t="s">
        <v>74</v>
      </c>
      <c r="AL154" s="77" t="s">
        <v>74</v>
      </c>
      <c r="AM154" s="71" t="s">
        <v>74</v>
      </c>
      <c r="AN154" s="70"/>
      <c r="AO154" s="77"/>
      <c r="AP154" s="71"/>
      <c r="AQ154" s="133" t="s">
        <v>74</v>
      </c>
      <c r="AR154" s="77" t="s">
        <v>74</v>
      </c>
      <c r="AS154" s="77" t="s">
        <v>74</v>
      </c>
      <c r="AT154" s="77" t="s">
        <v>74</v>
      </c>
      <c r="AU154" s="118" t="s">
        <v>74</v>
      </c>
      <c r="AV154" s="166">
        <f t="shared" si="49"/>
        <v>0</v>
      </c>
      <c r="AW154" s="121"/>
      <c r="AX154" s="121"/>
      <c r="AY154" s="121"/>
      <c r="AZ154" s="121"/>
      <c r="BA154" s="121"/>
      <c r="BB154" s="121"/>
      <c r="BC154" s="121"/>
      <c r="BD154" s="121"/>
      <c r="BE154" s="122"/>
    </row>
    <row r="155" spans="1:57" ht="38" customHeight="1" x14ac:dyDescent="0.2">
      <c r="A155" s="732"/>
      <c r="B155" s="624"/>
      <c r="C155" s="631"/>
      <c r="D155" s="109" t="s">
        <v>75</v>
      </c>
      <c r="E155" s="768"/>
      <c r="F155" s="771"/>
      <c r="G155" s="147">
        <f t="shared" si="45"/>
        <v>0</v>
      </c>
      <c r="H155" s="153">
        <f t="shared" si="46"/>
        <v>0</v>
      </c>
      <c r="I155" s="150"/>
      <c r="J155" s="150"/>
      <c r="K155" s="150"/>
      <c r="L155" s="154"/>
      <c r="M155" s="79">
        <f t="shared" si="47"/>
        <v>0</v>
      </c>
      <c r="N155" s="80"/>
      <c r="O155" s="80"/>
      <c r="P155" s="80"/>
      <c r="Q155" s="80"/>
      <c r="R155" s="124"/>
      <c r="S155" s="129"/>
      <c r="T155" s="54"/>
      <c r="U155" s="54"/>
      <c r="V155" s="80"/>
      <c r="W155" s="80"/>
      <c r="X155" s="124"/>
      <c r="Y155" s="131"/>
      <c r="Z155" s="127"/>
      <c r="AA155" s="134"/>
      <c r="AB155" s="56"/>
      <c r="AC155" s="56"/>
      <c r="AD155" s="56"/>
      <c r="AE155" s="56"/>
      <c r="AF155" s="135"/>
      <c r="AG155" s="136"/>
      <c r="AH155" s="55"/>
      <c r="AI155" s="136"/>
      <c r="AJ155" s="116">
        <f t="shared" si="48"/>
        <v>0</v>
      </c>
      <c r="AK155" s="136" t="s">
        <v>76</v>
      </c>
      <c r="AL155" s="54" t="s">
        <v>76</v>
      </c>
      <c r="AM155" s="55" t="s">
        <v>76</v>
      </c>
      <c r="AN155" s="136"/>
      <c r="AO155" s="54"/>
      <c r="AP155" s="55"/>
      <c r="AQ155" s="82" t="s">
        <v>74</v>
      </c>
      <c r="AR155" s="54" t="s">
        <v>74</v>
      </c>
      <c r="AS155" s="54" t="s">
        <v>74</v>
      </c>
      <c r="AT155" s="54" t="s">
        <v>74</v>
      </c>
      <c r="AU155" s="58" t="s">
        <v>74</v>
      </c>
      <c r="AV155" s="83">
        <f t="shared" si="49"/>
        <v>0</v>
      </c>
      <c r="AW155" s="80"/>
      <c r="AX155" s="80"/>
      <c r="AY155" s="80"/>
      <c r="AZ155" s="80"/>
      <c r="BA155" s="80"/>
      <c r="BB155" s="80"/>
      <c r="BC155" s="80"/>
      <c r="BD155" s="80"/>
      <c r="BE155" s="124"/>
    </row>
    <row r="156" spans="1:57" ht="38" customHeight="1" x14ac:dyDescent="0.2">
      <c r="A156" s="732"/>
      <c r="B156" s="624"/>
      <c r="C156" s="631"/>
      <c r="D156" s="109" t="s">
        <v>77</v>
      </c>
      <c r="E156" s="768"/>
      <c r="F156" s="771"/>
      <c r="G156" s="147">
        <f t="shared" si="45"/>
        <v>0</v>
      </c>
      <c r="H156" s="153">
        <f t="shared" si="46"/>
        <v>0</v>
      </c>
      <c r="I156" s="150"/>
      <c r="J156" s="150"/>
      <c r="K156" s="150"/>
      <c r="L156" s="154"/>
      <c r="M156" s="79">
        <f t="shared" si="47"/>
        <v>0</v>
      </c>
      <c r="N156" s="80"/>
      <c r="O156" s="80"/>
      <c r="P156" s="80"/>
      <c r="Q156" s="84"/>
      <c r="R156" s="124"/>
      <c r="S156" s="129"/>
      <c r="T156" s="80"/>
      <c r="U156" s="80"/>
      <c r="V156" s="80"/>
      <c r="W156" s="80"/>
      <c r="X156" s="124"/>
      <c r="Y156" s="131"/>
      <c r="Z156" s="127"/>
      <c r="AA156" s="134"/>
      <c r="AB156" s="56"/>
      <c r="AC156" s="56"/>
      <c r="AD156" s="56"/>
      <c r="AE156" s="56"/>
      <c r="AF156" s="135"/>
      <c r="AG156" s="136"/>
      <c r="AH156" s="55"/>
      <c r="AI156" s="136"/>
      <c r="AJ156" s="116">
        <f t="shared" si="48"/>
        <v>0</v>
      </c>
      <c r="AK156" s="136"/>
      <c r="AL156" s="54"/>
      <c r="AM156" s="55"/>
      <c r="AN156" s="136" t="s">
        <v>74</v>
      </c>
      <c r="AO156" s="54" t="s">
        <v>74</v>
      </c>
      <c r="AP156" s="55" t="s">
        <v>74</v>
      </c>
      <c r="AQ156" s="82" t="s">
        <v>74</v>
      </c>
      <c r="AR156" s="54" t="s">
        <v>74</v>
      </c>
      <c r="AS156" s="54" t="s">
        <v>74</v>
      </c>
      <c r="AT156" s="54" t="s">
        <v>74</v>
      </c>
      <c r="AU156" s="58" t="s">
        <v>74</v>
      </c>
      <c r="AV156" s="83">
        <f t="shared" si="49"/>
        <v>0</v>
      </c>
      <c r="AW156" s="80"/>
      <c r="AX156" s="80"/>
      <c r="AY156" s="80"/>
      <c r="AZ156" s="80"/>
      <c r="BA156" s="80"/>
      <c r="BB156" s="80"/>
      <c r="BC156" s="80"/>
      <c r="BD156" s="80"/>
      <c r="BE156" s="124"/>
    </row>
    <row r="157" spans="1:57" ht="38" customHeight="1" x14ac:dyDescent="0.2">
      <c r="A157" s="732"/>
      <c r="B157" s="624"/>
      <c r="C157" s="631"/>
      <c r="D157" s="109" t="s">
        <v>78</v>
      </c>
      <c r="E157" s="768"/>
      <c r="F157" s="771"/>
      <c r="G157" s="147">
        <f t="shared" si="45"/>
        <v>49</v>
      </c>
      <c r="H157" s="153">
        <f t="shared" ref="H157" si="66">SUM(I157:L157)</f>
        <v>0</v>
      </c>
      <c r="I157" s="150"/>
      <c r="J157" s="150"/>
      <c r="K157" s="150"/>
      <c r="L157" s="154"/>
      <c r="M157" s="79">
        <v>49</v>
      </c>
      <c r="N157" s="80">
        <v>49</v>
      </c>
      <c r="O157" s="80"/>
      <c r="P157" s="80"/>
      <c r="Q157" s="80"/>
      <c r="R157" s="124"/>
      <c r="S157" s="129"/>
      <c r="T157" s="80"/>
      <c r="U157" s="80"/>
      <c r="V157" s="80">
        <v>49</v>
      </c>
      <c r="W157" s="80"/>
      <c r="X157" s="124"/>
      <c r="Y157" s="131">
        <v>40</v>
      </c>
      <c r="Z157" s="127">
        <v>9</v>
      </c>
      <c r="AA157" s="134"/>
      <c r="AB157" s="56">
        <v>12</v>
      </c>
      <c r="AC157" s="56">
        <v>10</v>
      </c>
      <c r="AD157" s="56"/>
      <c r="AE157" s="56">
        <v>5</v>
      </c>
      <c r="AF157" s="135">
        <v>4</v>
      </c>
      <c r="AG157" s="136">
        <v>37</v>
      </c>
      <c r="AH157" s="55">
        <v>16</v>
      </c>
      <c r="AI157" s="136">
        <v>80</v>
      </c>
      <c r="AJ157" s="116">
        <v>49</v>
      </c>
      <c r="AK157" s="136" t="s">
        <v>76</v>
      </c>
      <c r="AL157" s="54" t="s">
        <v>76</v>
      </c>
      <c r="AM157" s="55" t="s">
        <v>76</v>
      </c>
      <c r="AN157" s="136" t="s">
        <v>74</v>
      </c>
      <c r="AO157" s="54" t="s">
        <v>74</v>
      </c>
      <c r="AP157" s="55" t="s">
        <v>74</v>
      </c>
      <c r="AQ157" s="142">
        <v>7</v>
      </c>
      <c r="AR157" s="62">
        <v>25</v>
      </c>
      <c r="AS157" s="62">
        <v>17</v>
      </c>
      <c r="AT157" s="62"/>
      <c r="AU157" s="64"/>
      <c r="AV157" s="83">
        <v>0</v>
      </c>
      <c r="AW157" s="80"/>
      <c r="AX157" s="80"/>
      <c r="AY157" s="80"/>
      <c r="AZ157" s="80"/>
      <c r="BA157" s="80"/>
      <c r="BB157" s="80"/>
      <c r="BC157" s="80"/>
      <c r="BD157" s="80"/>
      <c r="BE157" s="124"/>
    </row>
    <row r="158" spans="1:57" ht="38" customHeight="1" thickBot="1" x14ac:dyDescent="0.25">
      <c r="A158" s="732"/>
      <c r="B158" s="642"/>
      <c r="C158" s="643"/>
      <c r="D158" s="110" t="s">
        <v>79</v>
      </c>
      <c r="E158" s="769"/>
      <c r="F158" s="772"/>
      <c r="G158" s="148">
        <f t="shared" si="45"/>
        <v>0</v>
      </c>
      <c r="H158" s="155">
        <f t="shared" si="46"/>
        <v>0</v>
      </c>
      <c r="I158" s="156"/>
      <c r="J158" s="156"/>
      <c r="K158" s="156"/>
      <c r="L158" s="157"/>
      <c r="M158" s="167">
        <f t="shared" si="47"/>
        <v>0</v>
      </c>
      <c r="N158" s="168"/>
      <c r="O158" s="168"/>
      <c r="P158" s="168"/>
      <c r="Q158" s="168"/>
      <c r="R158" s="169"/>
      <c r="S158" s="170"/>
      <c r="T158" s="168"/>
      <c r="U158" s="168"/>
      <c r="V158" s="168"/>
      <c r="W158" s="168"/>
      <c r="X158" s="169"/>
      <c r="Y158" s="170"/>
      <c r="Z158" s="169"/>
      <c r="AA158" s="171"/>
      <c r="AB158" s="59"/>
      <c r="AC158" s="59"/>
      <c r="AD158" s="59"/>
      <c r="AE158" s="59"/>
      <c r="AF158" s="60"/>
      <c r="AG158" s="171"/>
      <c r="AH158" s="60"/>
      <c r="AI158" s="171"/>
      <c r="AJ158" s="172">
        <f t="shared" si="48"/>
        <v>0</v>
      </c>
      <c r="AK158" s="171" t="s">
        <v>74</v>
      </c>
      <c r="AL158" s="59" t="s">
        <v>74</v>
      </c>
      <c r="AM158" s="60" t="s">
        <v>74</v>
      </c>
      <c r="AN158" s="171" t="s">
        <v>74</v>
      </c>
      <c r="AO158" s="59" t="s">
        <v>76</v>
      </c>
      <c r="AP158" s="60" t="s">
        <v>76</v>
      </c>
      <c r="AQ158" s="173"/>
      <c r="AR158" s="59"/>
      <c r="AS158" s="59"/>
      <c r="AT158" s="59"/>
      <c r="AU158" s="119"/>
      <c r="AV158" s="174">
        <f t="shared" si="49"/>
        <v>0</v>
      </c>
      <c r="AW158" s="168"/>
      <c r="AX158" s="168"/>
      <c r="AY158" s="168"/>
      <c r="AZ158" s="168"/>
      <c r="BA158" s="168"/>
      <c r="BB158" s="168"/>
      <c r="BC158" s="168"/>
      <c r="BD158" s="168"/>
      <c r="BE158" s="169"/>
    </row>
    <row r="159" spans="1:57" ht="38" customHeight="1" x14ac:dyDescent="0.2">
      <c r="A159" s="732"/>
      <c r="B159" s="623" t="s">
        <v>135</v>
      </c>
      <c r="C159" s="630" t="s">
        <v>136</v>
      </c>
      <c r="D159" s="108" t="s">
        <v>73</v>
      </c>
      <c r="E159" s="767">
        <v>52</v>
      </c>
      <c r="F159" s="770">
        <f t="shared" ref="F159" si="67">E159-SUM(M159:M163)</f>
        <v>-38</v>
      </c>
      <c r="G159" s="146">
        <f t="shared" si="45"/>
        <v>5</v>
      </c>
      <c r="H159" s="151">
        <f t="shared" si="46"/>
        <v>0</v>
      </c>
      <c r="I159" s="152"/>
      <c r="J159" s="152"/>
      <c r="K159" s="152"/>
      <c r="L159" s="66"/>
      <c r="M159" s="149">
        <f t="shared" si="47"/>
        <v>5</v>
      </c>
      <c r="N159" s="121"/>
      <c r="O159" s="121"/>
      <c r="P159" s="121"/>
      <c r="Q159" s="121"/>
      <c r="R159" s="122">
        <v>5</v>
      </c>
      <c r="S159" s="128"/>
      <c r="T159" s="121"/>
      <c r="U159" s="121"/>
      <c r="V159" s="77">
        <v>5</v>
      </c>
      <c r="W159" s="121"/>
      <c r="X159" s="122"/>
      <c r="Y159" s="128">
        <v>5</v>
      </c>
      <c r="Z159" s="122"/>
      <c r="AA159" s="70"/>
      <c r="AB159" s="77">
        <v>2</v>
      </c>
      <c r="AC159" s="77">
        <v>1</v>
      </c>
      <c r="AD159" s="77"/>
      <c r="AE159" s="77">
        <v>3</v>
      </c>
      <c r="AF159" s="71"/>
      <c r="AG159" s="70">
        <v>54</v>
      </c>
      <c r="AH159" s="71">
        <v>32</v>
      </c>
      <c r="AI159" s="70">
        <v>16</v>
      </c>
      <c r="AJ159" s="115">
        <f t="shared" si="48"/>
        <v>5</v>
      </c>
      <c r="AK159" s="70" t="s">
        <v>74</v>
      </c>
      <c r="AL159" s="77" t="s">
        <v>74</v>
      </c>
      <c r="AM159" s="71" t="s">
        <v>74</v>
      </c>
      <c r="AN159" s="70"/>
      <c r="AO159" s="77">
        <v>5</v>
      </c>
      <c r="AP159" s="71"/>
      <c r="AQ159" s="133" t="s">
        <v>74</v>
      </c>
      <c r="AR159" s="77" t="s">
        <v>74</v>
      </c>
      <c r="AS159" s="77" t="s">
        <v>74</v>
      </c>
      <c r="AT159" s="77" t="s">
        <v>74</v>
      </c>
      <c r="AU159" s="118" t="s">
        <v>74</v>
      </c>
      <c r="AV159" s="166">
        <f t="shared" si="49"/>
        <v>0</v>
      </c>
      <c r="AW159" s="121"/>
      <c r="AX159" s="121"/>
      <c r="AY159" s="121"/>
      <c r="AZ159" s="121"/>
      <c r="BA159" s="121"/>
      <c r="BB159" s="121"/>
      <c r="BC159" s="121"/>
      <c r="BD159" s="121"/>
      <c r="BE159" s="122"/>
    </row>
    <row r="160" spans="1:57" ht="38" customHeight="1" x14ac:dyDescent="0.2">
      <c r="A160" s="732"/>
      <c r="B160" s="624"/>
      <c r="C160" s="631"/>
      <c r="D160" s="109" t="s">
        <v>75</v>
      </c>
      <c r="E160" s="768"/>
      <c r="F160" s="771"/>
      <c r="G160" s="147">
        <f t="shared" si="45"/>
        <v>0</v>
      </c>
      <c r="H160" s="153">
        <f t="shared" si="46"/>
        <v>0</v>
      </c>
      <c r="I160" s="150"/>
      <c r="J160" s="150"/>
      <c r="K160" s="150"/>
      <c r="L160" s="154"/>
      <c r="M160" s="79">
        <f t="shared" si="47"/>
        <v>0</v>
      </c>
      <c r="N160" s="80"/>
      <c r="O160" s="80"/>
      <c r="P160" s="80"/>
      <c r="Q160" s="80"/>
      <c r="R160" s="124"/>
      <c r="S160" s="129"/>
      <c r="T160" s="54"/>
      <c r="U160" s="54"/>
      <c r="V160" s="80"/>
      <c r="W160" s="80"/>
      <c r="X160" s="124"/>
      <c r="Y160" s="131"/>
      <c r="Z160" s="127"/>
      <c r="AA160" s="134"/>
      <c r="AB160" s="56"/>
      <c r="AC160" s="56"/>
      <c r="AD160" s="56"/>
      <c r="AE160" s="56"/>
      <c r="AF160" s="135"/>
      <c r="AG160" s="136"/>
      <c r="AH160" s="55"/>
      <c r="AI160" s="136"/>
      <c r="AJ160" s="116">
        <f t="shared" si="48"/>
        <v>0</v>
      </c>
      <c r="AK160" s="136" t="s">
        <v>76</v>
      </c>
      <c r="AL160" s="54" t="s">
        <v>76</v>
      </c>
      <c r="AM160" s="55" t="s">
        <v>76</v>
      </c>
      <c r="AN160" s="136"/>
      <c r="AO160" s="54"/>
      <c r="AP160" s="55"/>
      <c r="AQ160" s="82" t="s">
        <v>74</v>
      </c>
      <c r="AR160" s="54" t="s">
        <v>74</v>
      </c>
      <c r="AS160" s="54" t="s">
        <v>74</v>
      </c>
      <c r="AT160" s="54" t="s">
        <v>74</v>
      </c>
      <c r="AU160" s="58" t="s">
        <v>74</v>
      </c>
      <c r="AV160" s="83">
        <f t="shared" si="49"/>
        <v>0</v>
      </c>
      <c r="AW160" s="80"/>
      <c r="AX160" s="80"/>
      <c r="AY160" s="80"/>
      <c r="AZ160" s="80"/>
      <c r="BA160" s="80"/>
      <c r="BB160" s="80"/>
      <c r="BC160" s="80"/>
      <c r="BD160" s="80"/>
      <c r="BE160" s="124"/>
    </row>
    <row r="161" spans="1:57" ht="38" customHeight="1" x14ac:dyDescent="0.2">
      <c r="A161" s="732"/>
      <c r="B161" s="624"/>
      <c r="C161" s="631"/>
      <c r="D161" s="109" t="s">
        <v>77</v>
      </c>
      <c r="E161" s="768"/>
      <c r="F161" s="771"/>
      <c r="G161" s="147">
        <f t="shared" si="45"/>
        <v>0</v>
      </c>
      <c r="H161" s="153">
        <f t="shared" si="46"/>
        <v>0</v>
      </c>
      <c r="I161" s="150"/>
      <c r="J161" s="150"/>
      <c r="K161" s="150"/>
      <c r="L161" s="154"/>
      <c r="M161" s="79">
        <f t="shared" si="47"/>
        <v>0</v>
      </c>
      <c r="N161" s="80"/>
      <c r="O161" s="80"/>
      <c r="P161" s="80"/>
      <c r="Q161" s="84"/>
      <c r="R161" s="124"/>
      <c r="S161" s="129"/>
      <c r="T161" s="80"/>
      <c r="U161" s="80"/>
      <c r="V161" s="80"/>
      <c r="W161" s="80"/>
      <c r="X161" s="124"/>
      <c r="Y161" s="131"/>
      <c r="Z161" s="127"/>
      <c r="AA161" s="134"/>
      <c r="AB161" s="56"/>
      <c r="AC161" s="56"/>
      <c r="AD161" s="56"/>
      <c r="AE161" s="56"/>
      <c r="AF161" s="135"/>
      <c r="AG161" s="136"/>
      <c r="AH161" s="55"/>
      <c r="AI161" s="136"/>
      <c r="AJ161" s="116">
        <f t="shared" si="48"/>
        <v>0</v>
      </c>
      <c r="AK161" s="136"/>
      <c r="AL161" s="54"/>
      <c r="AM161" s="55"/>
      <c r="AN161" s="136" t="s">
        <v>74</v>
      </c>
      <c r="AO161" s="54" t="s">
        <v>74</v>
      </c>
      <c r="AP161" s="55" t="s">
        <v>74</v>
      </c>
      <c r="AQ161" s="82" t="s">
        <v>74</v>
      </c>
      <c r="AR161" s="54" t="s">
        <v>74</v>
      </c>
      <c r="AS161" s="54" t="s">
        <v>74</v>
      </c>
      <c r="AT161" s="54" t="s">
        <v>74</v>
      </c>
      <c r="AU161" s="58" t="s">
        <v>74</v>
      </c>
      <c r="AV161" s="83">
        <f t="shared" si="49"/>
        <v>0</v>
      </c>
      <c r="AW161" s="80"/>
      <c r="AX161" s="80"/>
      <c r="AY161" s="80"/>
      <c r="AZ161" s="80"/>
      <c r="BA161" s="80"/>
      <c r="BB161" s="80"/>
      <c r="BC161" s="80"/>
      <c r="BD161" s="80"/>
      <c r="BE161" s="124"/>
    </row>
    <row r="162" spans="1:57" ht="38" customHeight="1" x14ac:dyDescent="0.2">
      <c r="A162" s="732"/>
      <c r="B162" s="624"/>
      <c r="C162" s="631"/>
      <c r="D162" s="109" t="s">
        <v>78</v>
      </c>
      <c r="E162" s="768"/>
      <c r="F162" s="771"/>
      <c r="G162" s="147">
        <f t="shared" si="45"/>
        <v>86</v>
      </c>
      <c r="H162" s="153">
        <v>4</v>
      </c>
      <c r="I162" s="150">
        <v>3</v>
      </c>
      <c r="J162" s="150"/>
      <c r="K162" s="150">
        <v>1</v>
      </c>
      <c r="L162" s="154"/>
      <c r="M162" s="79">
        <v>85</v>
      </c>
      <c r="N162" s="80"/>
      <c r="O162" s="80"/>
      <c r="P162" s="80"/>
      <c r="Q162" s="80"/>
      <c r="R162" s="124">
        <v>85</v>
      </c>
      <c r="S162" s="129"/>
      <c r="T162" s="80"/>
      <c r="U162" s="80"/>
      <c r="V162" s="80">
        <v>85</v>
      </c>
      <c r="W162" s="80"/>
      <c r="X162" s="124"/>
      <c r="Y162" s="131">
        <v>72</v>
      </c>
      <c r="Z162" s="127">
        <v>13</v>
      </c>
      <c r="AA162" s="134"/>
      <c r="AB162" s="56">
        <v>54</v>
      </c>
      <c r="AC162" s="56">
        <v>51</v>
      </c>
      <c r="AD162" s="56">
        <v>6</v>
      </c>
      <c r="AE162" s="56">
        <v>81</v>
      </c>
      <c r="AF162" s="135">
        <v>5</v>
      </c>
      <c r="AG162" s="136">
        <v>36</v>
      </c>
      <c r="AH162" s="55">
        <v>22</v>
      </c>
      <c r="AI162" s="136">
        <v>83</v>
      </c>
      <c r="AJ162" s="116">
        <v>85</v>
      </c>
      <c r="AK162" s="136" t="s">
        <v>76</v>
      </c>
      <c r="AL162" s="54" t="s">
        <v>76</v>
      </c>
      <c r="AM162" s="55" t="s">
        <v>76</v>
      </c>
      <c r="AN162" s="136" t="s">
        <v>74</v>
      </c>
      <c r="AO162" s="54" t="s">
        <v>74</v>
      </c>
      <c r="AP162" s="55" t="s">
        <v>74</v>
      </c>
      <c r="AQ162" s="142">
        <v>5</v>
      </c>
      <c r="AR162" s="62">
        <v>42</v>
      </c>
      <c r="AS162" s="62">
        <v>34</v>
      </c>
      <c r="AT162" s="62">
        <v>4</v>
      </c>
      <c r="AU162" s="64"/>
      <c r="AV162" s="83">
        <v>1</v>
      </c>
      <c r="AW162" s="80"/>
      <c r="AX162" s="80"/>
      <c r="AY162" s="80">
        <v>1</v>
      </c>
      <c r="AZ162" s="80"/>
      <c r="BA162" s="80"/>
      <c r="BB162" s="80"/>
      <c r="BC162" s="80"/>
      <c r="BD162" s="80"/>
      <c r="BE162" s="124"/>
    </row>
    <row r="163" spans="1:57" ht="38" customHeight="1" thickBot="1" x14ac:dyDescent="0.25">
      <c r="A163" s="732"/>
      <c r="B163" s="642"/>
      <c r="C163" s="643"/>
      <c r="D163" s="110" t="s">
        <v>79</v>
      </c>
      <c r="E163" s="769"/>
      <c r="F163" s="772"/>
      <c r="G163" s="148">
        <f t="shared" si="45"/>
        <v>0</v>
      </c>
      <c r="H163" s="155">
        <f t="shared" si="46"/>
        <v>0</v>
      </c>
      <c r="I163" s="156"/>
      <c r="J163" s="156"/>
      <c r="K163" s="156"/>
      <c r="L163" s="157"/>
      <c r="M163" s="167">
        <f t="shared" si="47"/>
        <v>0</v>
      </c>
      <c r="N163" s="168"/>
      <c r="O163" s="168"/>
      <c r="P163" s="168"/>
      <c r="Q163" s="168"/>
      <c r="R163" s="169"/>
      <c r="S163" s="170"/>
      <c r="T163" s="168"/>
      <c r="U163" s="168"/>
      <c r="V163" s="168"/>
      <c r="W163" s="168"/>
      <c r="X163" s="169"/>
      <c r="Y163" s="170"/>
      <c r="Z163" s="169"/>
      <c r="AA163" s="171"/>
      <c r="AB163" s="59"/>
      <c r="AC163" s="59"/>
      <c r="AD163" s="59"/>
      <c r="AE163" s="59"/>
      <c r="AF163" s="60"/>
      <c r="AG163" s="171"/>
      <c r="AH163" s="60"/>
      <c r="AI163" s="171"/>
      <c r="AJ163" s="172">
        <f t="shared" si="48"/>
        <v>0</v>
      </c>
      <c r="AK163" s="171" t="s">
        <v>74</v>
      </c>
      <c r="AL163" s="59" t="s">
        <v>74</v>
      </c>
      <c r="AM163" s="60" t="s">
        <v>74</v>
      </c>
      <c r="AN163" s="171" t="s">
        <v>74</v>
      </c>
      <c r="AO163" s="59" t="s">
        <v>76</v>
      </c>
      <c r="AP163" s="60" t="s">
        <v>76</v>
      </c>
      <c r="AQ163" s="173"/>
      <c r="AR163" s="59"/>
      <c r="AS163" s="59"/>
      <c r="AT163" s="59"/>
      <c r="AU163" s="119"/>
      <c r="AV163" s="174">
        <f t="shared" si="49"/>
        <v>0</v>
      </c>
      <c r="AW163" s="168"/>
      <c r="AX163" s="168"/>
      <c r="AY163" s="168"/>
      <c r="AZ163" s="168"/>
      <c r="BA163" s="168"/>
      <c r="BB163" s="168"/>
      <c r="BC163" s="168"/>
      <c r="BD163" s="168"/>
      <c r="BE163" s="169"/>
    </row>
    <row r="164" spans="1:57" ht="38" customHeight="1" x14ac:dyDescent="0.2">
      <c r="A164" s="732"/>
      <c r="B164" s="623" t="s">
        <v>137</v>
      </c>
      <c r="C164" s="630" t="s">
        <v>138</v>
      </c>
      <c r="D164" s="108" t="s">
        <v>73</v>
      </c>
      <c r="E164" s="767">
        <v>100</v>
      </c>
      <c r="F164" s="770">
        <f t="shared" ref="F164" si="68">E164-SUM(M164:M168)</f>
        <v>99</v>
      </c>
      <c r="G164" s="146">
        <f t="shared" si="45"/>
        <v>0</v>
      </c>
      <c r="H164" s="151">
        <f t="shared" si="46"/>
        <v>0</v>
      </c>
      <c r="I164" s="152"/>
      <c r="J164" s="152"/>
      <c r="K164" s="152"/>
      <c r="L164" s="66"/>
      <c r="M164" s="149">
        <f t="shared" si="47"/>
        <v>0</v>
      </c>
      <c r="N164" s="121"/>
      <c r="O164" s="121"/>
      <c r="P164" s="121"/>
      <c r="Q164" s="121"/>
      <c r="R164" s="122"/>
      <c r="S164" s="128"/>
      <c r="T164" s="121"/>
      <c r="U164" s="121"/>
      <c r="V164" s="77"/>
      <c r="W164" s="121"/>
      <c r="X164" s="122"/>
      <c r="Y164" s="128"/>
      <c r="Z164" s="122"/>
      <c r="AA164" s="70"/>
      <c r="AB164" s="77"/>
      <c r="AC164" s="77"/>
      <c r="AD164" s="77"/>
      <c r="AE164" s="77"/>
      <c r="AF164" s="71"/>
      <c r="AG164" s="70"/>
      <c r="AH164" s="71"/>
      <c r="AI164" s="70"/>
      <c r="AJ164" s="115">
        <f t="shared" si="48"/>
        <v>0</v>
      </c>
      <c r="AK164" s="70" t="s">
        <v>74</v>
      </c>
      <c r="AL164" s="77" t="s">
        <v>74</v>
      </c>
      <c r="AM164" s="71" t="s">
        <v>74</v>
      </c>
      <c r="AN164" s="70"/>
      <c r="AO164" s="77"/>
      <c r="AP164" s="71"/>
      <c r="AQ164" s="133" t="s">
        <v>74</v>
      </c>
      <c r="AR164" s="77" t="s">
        <v>74</v>
      </c>
      <c r="AS164" s="77" t="s">
        <v>74</v>
      </c>
      <c r="AT164" s="77" t="s">
        <v>74</v>
      </c>
      <c r="AU164" s="118" t="s">
        <v>74</v>
      </c>
      <c r="AV164" s="166">
        <f t="shared" si="49"/>
        <v>0</v>
      </c>
      <c r="AW164" s="121"/>
      <c r="AX164" s="121"/>
      <c r="AY164" s="121"/>
      <c r="AZ164" s="121"/>
      <c r="BA164" s="121"/>
      <c r="BB164" s="121"/>
      <c r="BC164" s="121"/>
      <c r="BD164" s="121"/>
      <c r="BE164" s="122"/>
    </row>
    <row r="165" spans="1:57" ht="38" customHeight="1" x14ac:dyDescent="0.2">
      <c r="A165" s="732"/>
      <c r="B165" s="624"/>
      <c r="C165" s="631"/>
      <c r="D165" s="109" t="s">
        <v>75</v>
      </c>
      <c r="E165" s="768"/>
      <c r="F165" s="771"/>
      <c r="G165" s="147">
        <f t="shared" si="45"/>
        <v>0</v>
      </c>
      <c r="H165" s="153">
        <f t="shared" si="46"/>
        <v>0</v>
      </c>
      <c r="I165" s="150"/>
      <c r="J165" s="150"/>
      <c r="K165" s="150"/>
      <c r="L165" s="154"/>
      <c r="M165" s="79">
        <f t="shared" si="47"/>
        <v>0</v>
      </c>
      <c r="N165" s="80"/>
      <c r="O165" s="80"/>
      <c r="P165" s="80"/>
      <c r="Q165" s="80"/>
      <c r="R165" s="124"/>
      <c r="S165" s="129"/>
      <c r="T165" s="54"/>
      <c r="U165" s="54"/>
      <c r="V165" s="80"/>
      <c r="W165" s="80"/>
      <c r="X165" s="124"/>
      <c r="Y165" s="131"/>
      <c r="Z165" s="127"/>
      <c r="AA165" s="134"/>
      <c r="AB165" s="56"/>
      <c r="AC165" s="56"/>
      <c r="AD165" s="56"/>
      <c r="AE165" s="56"/>
      <c r="AF165" s="135"/>
      <c r="AG165" s="136"/>
      <c r="AH165" s="55"/>
      <c r="AI165" s="136"/>
      <c r="AJ165" s="116">
        <f t="shared" si="48"/>
        <v>0</v>
      </c>
      <c r="AK165" s="136" t="s">
        <v>76</v>
      </c>
      <c r="AL165" s="54" t="s">
        <v>76</v>
      </c>
      <c r="AM165" s="55" t="s">
        <v>76</v>
      </c>
      <c r="AN165" s="136"/>
      <c r="AO165" s="54"/>
      <c r="AP165" s="55"/>
      <c r="AQ165" s="82" t="s">
        <v>74</v>
      </c>
      <c r="AR165" s="54" t="s">
        <v>74</v>
      </c>
      <c r="AS165" s="54" t="s">
        <v>74</v>
      </c>
      <c r="AT165" s="54" t="s">
        <v>74</v>
      </c>
      <c r="AU165" s="58" t="s">
        <v>74</v>
      </c>
      <c r="AV165" s="83">
        <f t="shared" si="49"/>
        <v>0</v>
      </c>
      <c r="AW165" s="80"/>
      <c r="AX165" s="80"/>
      <c r="AY165" s="80"/>
      <c r="AZ165" s="80"/>
      <c r="BA165" s="80"/>
      <c r="BB165" s="80"/>
      <c r="BC165" s="80"/>
      <c r="BD165" s="80"/>
      <c r="BE165" s="124"/>
    </row>
    <row r="166" spans="1:57" ht="38" customHeight="1" x14ac:dyDescent="0.2">
      <c r="A166" s="732"/>
      <c r="B166" s="624"/>
      <c r="C166" s="631"/>
      <c r="D166" s="109" t="s">
        <v>77</v>
      </c>
      <c r="E166" s="768"/>
      <c r="F166" s="771"/>
      <c r="G166" s="147">
        <f t="shared" si="45"/>
        <v>0</v>
      </c>
      <c r="H166" s="153">
        <f t="shared" si="46"/>
        <v>0</v>
      </c>
      <c r="I166" s="150"/>
      <c r="J166" s="150"/>
      <c r="K166" s="150"/>
      <c r="L166" s="154"/>
      <c r="M166" s="79">
        <f t="shared" si="47"/>
        <v>0</v>
      </c>
      <c r="N166" s="80"/>
      <c r="O166" s="80"/>
      <c r="P166" s="80"/>
      <c r="Q166" s="84"/>
      <c r="R166" s="124"/>
      <c r="S166" s="129"/>
      <c r="T166" s="80"/>
      <c r="U166" s="80"/>
      <c r="V166" s="80"/>
      <c r="W166" s="80"/>
      <c r="X166" s="124"/>
      <c r="Y166" s="131"/>
      <c r="Z166" s="127"/>
      <c r="AA166" s="134"/>
      <c r="AB166" s="56"/>
      <c r="AC166" s="56"/>
      <c r="AD166" s="56"/>
      <c r="AE166" s="56"/>
      <c r="AF166" s="135"/>
      <c r="AG166" s="136"/>
      <c r="AH166" s="55"/>
      <c r="AI166" s="136"/>
      <c r="AJ166" s="116">
        <f t="shared" si="48"/>
        <v>0</v>
      </c>
      <c r="AK166" s="136"/>
      <c r="AL166" s="54"/>
      <c r="AM166" s="55"/>
      <c r="AN166" s="136" t="s">
        <v>74</v>
      </c>
      <c r="AO166" s="54" t="s">
        <v>74</v>
      </c>
      <c r="AP166" s="55" t="s">
        <v>74</v>
      </c>
      <c r="AQ166" s="82" t="s">
        <v>74</v>
      </c>
      <c r="AR166" s="54" t="s">
        <v>74</v>
      </c>
      <c r="AS166" s="54" t="s">
        <v>74</v>
      </c>
      <c r="AT166" s="54" t="s">
        <v>74</v>
      </c>
      <c r="AU166" s="58" t="s">
        <v>74</v>
      </c>
      <c r="AV166" s="83">
        <f t="shared" si="49"/>
        <v>0</v>
      </c>
      <c r="AW166" s="80"/>
      <c r="AX166" s="80"/>
      <c r="AY166" s="80"/>
      <c r="AZ166" s="80"/>
      <c r="BA166" s="80"/>
      <c r="BB166" s="80"/>
      <c r="BC166" s="80"/>
      <c r="BD166" s="80"/>
      <c r="BE166" s="124"/>
    </row>
    <row r="167" spans="1:57" ht="38" customHeight="1" x14ac:dyDescent="0.2">
      <c r="A167" s="732"/>
      <c r="B167" s="624"/>
      <c r="C167" s="631"/>
      <c r="D167" s="109" t="s">
        <v>78</v>
      </c>
      <c r="E167" s="768"/>
      <c r="F167" s="771"/>
      <c r="G167" s="147">
        <f t="shared" si="45"/>
        <v>2</v>
      </c>
      <c r="H167" s="153">
        <v>0</v>
      </c>
      <c r="I167" s="150"/>
      <c r="J167" s="150"/>
      <c r="K167" s="150"/>
      <c r="L167" s="154"/>
      <c r="M167" s="79">
        <v>1</v>
      </c>
      <c r="N167" s="80">
        <v>1</v>
      </c>
      <c r="O167" s="80"/>
      <c r="P167" s="80"/>
      <c r="Q167" s="80"/>
      <c r="R167" s="124"/>
      <c r="S167" s="129"/>
      <c r="T167" s="80"/>
      <c r="U167" s="80"/>
      <c r="V167" s="80">
        <v>1</v>
      </c>
      <c r="W167" s="80"/>
      <c r="X167" s="124"/>
      <c r="Y167" s="131">
        <v>1</v>
      </c>
      <c r="Z167" s="127"/>
      <c r="AA167" s="134"/>
      <c r="AB167" s="56"/>
      <c r="AC167" s="56"/>
      <c r="AD167" s="56"/>
      <c r="AE167" s="56">
        <v>1</v>
      </c>
      <c r="AF167" s="135"/>
      <c r="AG167" s="136">
        <v>45</v>
      </c>
      <c r="AH167" s="55">
        <v>13</v>
      </c>
      <c r="AI167" s="136">
        <v>100</v>
      </c>
      <c r="AJ167" s="116">
        <v>1</v>
      </c>
      <c r="AK167" s="136" t="s">
        <v>76</v>
      </c>
      <c r="AL167" s="54" t="s">
        <v>76</v>
      </c>
      <c r="AM167" s="55" t="s">
        <v>76</v>
      </c>
      <c r="AN167" s="136" t="s">
        <v>74</v>
      </c>
      <c r="AO167" s="54" t="s">
        <v>74</v>
      </c>
      <c r="AP167" s="55" t="s">
        <v>74</v>
      </c>
      <c r="AQ167" s="142"/>
      <c r="AR167" s="62"/>
      <c r="AS167" s="62">
        <v>1</v>
      </c>
      <c r="AT167" s="62"/>
      <c r="AU167" s="64"/>
      <c r="AV167" s="83">
        <v>1</v>
      </c>
      <c r="AW167" s="80"/>
      <c r="AX167" s="80"/>
      <c r="AY167" s="80"/>
      <c r="AZ167" s="80"/>
      <c r="BA167" s="80"/>
      <c r="BB167" s="80"/>
      <c r="BC167" s="80"/>
      <c r="BD167" s="80"/>
      <c r="BE167" s="124">
        <v>1</v>
      </c>
    </row>
    <row r="168" spans="1:57" ht="38" customHeight="1" thickBot="1" x14ac:dyDescent="0.25">
      <c r="A168" s="732"/>
      <c r="B168" s="642"/>
      <c r="C168" s="643"/>
      <c r="D168" s="111" t="s">
        <v>79</v>
      </c>
      <c r="E168" s="769"/>
      <c r="F168" s="772"/>
      <c r="G168" s="148">
        <f t="shared" si="45"/>
        <v>0</v>
      </c>
      <c r="H168" s="155">
        <f t="shared" si="46"/>
        <v>0</v>
      </c>
      <c r="I168" s="156"/>
      <c r="J168" s="156"/>
      <c r="K168" s="156"/>
      <c r="L168" s="157"/>
      <c r="M168" s="167">
        <f t="shared" si="47"/>
        <v>0</v>
      </c>
      <c r="N168" s="168"/>
      <c r="O168" s="168"/>
      <c r="P168" s="168"/>
      <c r="Q168" s="168"/>
      <c r="R168" s="169"/>
      <c r="S168" s="170"/>
      <c r="T168" s="168"/>
      <c r="U168" s="168"/>
      <c r="V168" s="168"/>
      <c r="W168" s="168"/>
      <c r="X168" s="169"/>
      <c r="Y168" s="170"/>
      <c r="Z168" s="169"/>
      <c r="AA168" s="171"/>
      <c r="AB168" s="59"/>
      <c r="AC168" s="59"/>
      <c r="AD168" s="59"/>
      <c r="AE168" s="59"/>
      <c r="AF168" s="60"/>
      <c r="AG168" s="171"/>
      <c r="AH168" s="60"/>
      <c r="AI168" s="171"/>
      <c r="AJ168" s="172">
        <f t="shared" si="48"/>
        <v>0</v>
      </c>
      <c r="AK168" s="171" t="s">
        <v>74</v>
      </c>
      <c r="AL168" s="59" t="s">
        <v>74</v>
      </c>
      <c r="AM168" s="60" t="s">
        <v>74</v>
      </c>
      <c r="AN168" s="171" t="s">
        <v>74</v>
      </c>
      <c r="AO168" s="59" t="s">
        <v>76</v>
      </c>
      <c r="AP168" s="60" t="s">
        <v>76</v>
      </c>
      <c r="AQ168" s="173"/>
      <c r="AR168" s="59"/>
      <c r="AS168" s="59"/>
      <c r="AT168" s="59"/>
      <c r="AU168" s="119"/>
      <c r="AV168" s="174">
        <f t="shared" si="49"/>
        <v>0</v>
      </c>
      <c r="AW168" s="168"/>
      <c r="AX168" s="168"/>
      <c r="AY168" s="168"/>
      <c r="AZ168" s="168"/>
      <c r="BA168" s="168"/>
      <c r="BB168" s="168"/>
      <c r="BC168" s="168"/>
      <c r="BD168" s="168"/>
      <c r="BE168" s="169"/>
    </row>
    <row r="169" spans="1:57" ht="38" customHeight="1" x14ac:dyDescent="0.2">
      <c r="A169" s="732"/>
      <c r="B169" s="646" t="s">
        <v>139</v>
      </c>
      <c r="C169" s="649" t="s">
        <v>111</v>
      </c>
      <c r="D169" s="108" t="s">
        <v>73</v>
      </c>
      <c r="E169" s="773">
        <v>75</v>
      </c>
      <c r="F169" s="770">
        <f t="shared" ref="F169" si="69">E169-SUM(M169:M173)</f>
        <v>0</v>
      </c>
      <c r="G169" s="146">
        <f t="shared" si="45"/>
        <v>0</v>
      </c>
      <c r="H169" s="151">
        <f t="shared" si="46"/>
        <v>0</v>
      </c>
      <c r="I169" s="152"/>
      <c r="J169" s="152"/>
      <c r="K169" s="152"/>
      <c r="L169" s="66"/>
      <c r="M169" s="149">
        <f t="shared" si="47"/>
        <v>0</v>
      </c>
      <c r="N169" s="121"/>
      <c r="O169" s="121"/>
      <c r="P169" s="121"/>
      <c r="Q169" s="121"/>
      <c r="R169" s="122"/>
      <c r="S169" s="128"/>
      <c r="T169" s="121"/>
      <c r="U169" s="121"/>
      <c r="V169" s="77"/>
      <c r="W169" s="121"/>
      <c r="X169" s="122"/>
      <c r="Y169" s="128"/>
      <c r="Z169" s="122"/>
      <c r="AA169" s="70"/>
      <c r="AB169" s="77"/>
      <c r="AC169" s="77"/>
      <c r="AD169" s="77"/>
      <c r="AE169" s="77"/>
      <c r="AF169" s="71"/>
      <c r="AG169" s="70"/>
      <c r="AH169" s="71"/>
      <c r="AI169" s="70"/>
      <c r="AJ169" s="115">
        <f t="shared" si="48"/>
        <v>0</v>
      </c>
      <c r="AK169" s="70" t="s">
        <v>74</v>
      </c>
      <c r="AL169" s="77" t="s">
        <v>74</v>
      </c>
      <c r="AM169" s="71" t="s">
        <v>74</v>
      </c>
      <c r="AN169" s="70"/>
      <c r="AO169" s="77"/>
      <c r="AP169" s="71"/>
      <c r="AQ169" s="133" t="s">
        <v>74</v>
      </c>
      <c r="AR169" s="77" t="s">
        <v>74</v>
      </c>
      <c r="AS169" s="77" t="s">
        <v>74</v>
      </c>
      <c r="AT169" s="77" t="s">
        <v>74</v>
      </c>
      <c r="AU169" s="118" t="s">
        <v>74</v>
      </c>
      <c r="AV169" s="166">
        <f t="shared" si="49"/>
        <v>0</v>
      </c>
      <c r="AW169" s="121"/>
      <c r="AX169" s="121"/>
      <c r="AY169" s="121"/>
      <c r="AZ169" s="121"/>
      <c r="BA169" s="121"/>
      <c r="BB169" s="121"/>
      <c r="BC169" s="121"/>
      <c r="BD169" s="121"/>
      <c r="BE169" s="122"/>
    </row>
    <row r="170" spans="1:57" ht="38" customHeight="1" x14ac:dyDescent="0.2">
      <c r="A170" s="732"/>
      <c r="B170" s="647"/>
      <c r="C170" s="650"/>
      <c r="D170" s="109" t="s">
        <v>75</v>
      </c>
      <c r="E170" s="774"/>
      <c r="F170" s="771"/>
      <c r="G170" s="147">
        <f t="shared" si="45"/>
        <v>0</v>
      </c>
      <c r="H170" s="153">
        <f t="shared" si="46"/>
        <v>0</v>
      </c>
      <c r="I170" s="150"/>
      <c r="J170" s="150"/>
      <c r="K170" s="150"/>
      <c r="L170" s="154"/>
      <c r="M170" s="79">
        <f t="shared" si="47"/>
        <v>0</v>
      </c>
      <c r="N170" s="80"/>
      <c r="O170" s="80"/>
      <c r="P170" s="80"/>
      <c r="Q170" s="80"/>
      <c r="R170" s="124"/>
      <c r="S170" s="129"/>
      <c r="T170" s="54"/>
      <c r="U170" s="54"/>
      <c r="V170" s="80"/>
      <c r="W170" s="80"/>
      <c r="X170" s="124"/>
      <c r="Y170" s="131"/>
      <c r="Z170" s="127"/>
      <c r="AA170" s="134"/>
      <c r="AB170" s="56"/>
      <c r="AC170" s="56"/>
      <c r="AD170" s="56"/>
      <c r="AE170" s="56"/>
      <c r="AF170" s="135"/>
      <c r="AG170" s="136"/>
      <c r="AH170" s="55"/>
      <c r="AI170" s="136"/>
      <c r="AJ170" s="116">
        <f t="shared" si="48"/>
        <v>0</v>
      </c>
      <c r="AK170" s="136" t="s">
        <v>76</v>
      </c>
      <c r="AL170" s="54" t="s">
        <v>76</v>
      </c>
      <c r="AM170" s="55" t="s">
        <v>76</v>
      </c>
      <c r="AN170" s="136"/>
      <c r="AO170" s="54"/>
      <c r="AP170" s="55"/>
      <c r="AQ170" s="82" t="s">
        <v>74</v>
      </c>
      <c r="AR170" s="54" t="s">
        <v>74</v>
      </c>
      <c r="AS170" s="54" t="s">
        <v>74</v>
      </c>
      <c r="AT170" s="54" t="s">
        <v>74</v>
      </c>
      <c r="AU170" s="58" t="s">
        <v>74</v>
      </c>
      <c r="AV170" s="83">
        <f t="shared" si="49"/>
        <v>0</v>
      </c>
      <c r="AW170" s="80"/>
      <c r="AX170" s="80"/>
      <c r="AY170" s="80"/>
      <c r="AZ170" s="80"/>
      <c r="BA170" s="80"/>
      <c r="BB170" s="80"/>
      <c r="BC170" s="80"/>
      <c r="BD170" s="80"/>
      <c r="BE170" s="124"/>
    </row>
    <row r="171" spans="1:57" ht="38" customHeight="1" x14ac:dyDescent="0.2">
      <c r="A171" s="732"/>
      <c r="B171" s="647"/>
      <c r="C171" s="650"/>
      <c r="D171" s="109" t="s">
        <v>77</v>
      </c>
      <c r="E171" s="774"/>
      <c r="F171" s="771"/>
      <c r="G171" s="147">
        <f t="shared" si="45"/>
        <v>0</v>
      </c>
      <c r="H171" s="153">
        <f t="shared" si="46"/>
        <v>0</v>
      </c>
      <c r="I171" s="150"/>
      <c r="J171" s="150"/>
      <c r="K171" s="150"/>
      <c r="L171" s="154"/>
      <c r="M171" s="79">
        <f t="shared" si="47"/>
        <v>0</v>
      </c>
      <c r="N171" s="80"/>
      <c r="O171" s="80"/>
      <c r="P171" s="80"/>
      <c r="Q171" s="84"/>
      <c r="R171" s="124"/>
      <c r="S171" s="129"/>
      <c r="T171" s="80"/>
      <c r="U171" s="80"/>
      <c r="V171" s="80"/>
      <c r="W171" s="80"/>
      <c r="X171" s="124"/>
      <c r="Y171" s="131"/>
      <c r="Z171" s="127"/>
      <c r="AA171" s="134"/>
      <c r="AB171" s="56"/>
      <c r="AC171" s="56"/>
      <c r="AD171" s="56"/>
      <c r="AE171" s="56"/>
      <c r="AF171" s="135"/>
      <c r="AG171" s="136"/>
      <c r="AH171" s="55"/>
      <c r="AI171" s="136"/>
      <c r="AJ171" s="116">
        <f t="shared" si="48"/>
        <v>0</v>
      </c>
      <c r="AK171" s="136"/>
      <c r="AL171" s="54"/>
      <c r="AM171" s="55"/>
      <c r="AN171" s="136" t="s">
        <v>74</v>
      </c>
      <c r="AO171" s="54" t="s">
        <v>74</v>
      </c>
      <c r="AP171" s="55" t="s">
        <v>74</v>
      </c>
      <c r="AQ171" s="82" t="s">
        <v>74</v>
      </c>
      <c r="AR171" s="54" t="s">
        <v>74</v>
      </c>
      <c r="AS171" s="54" t="s">
        <v>74</v>
      </c>
      <c r="AT171" s="54" t="s">
        <v>74</v>
      </c>
      <c r="AU171" s="58" t="s">
        <v>74</v>
      </c>
      <c r="AV171" s="83">
        <f t="shared" si="49"/>
        <v>0</v>
      </c>
      <c r="AW171" s="80"/>
      <c r="AX171" s="80"/>
      <c r="AY171" s="80"/>
      <c r="AZ171" s="80"/>
      <c r="BA171" s="80"/>
      <c r="BB171" s="80"/>
      <c r="BC171" s="80"/>
      <c r="BD171" s="80"/>
      <c r="BE171" s="124"/>
    </row>
    <row r="172" spans="1:57" ht="38" customHeight="1" x14ac:dyDescent="0.2">
      <c r="A172" s="732"/>
      <c r="B172" s="647"/>
      <c r="C172" s="650"/>
      <c r="D172" s="109" t="s">
        <v>78</v>
      </c>
      <c r="E172" s="774"/>
      <c r="F172" s="771"/>
      <c r="G172" s="147">
        <f t="shared" si="45"/>
        <v>77</v>
      </c>
      <c r="H172" s="153">
        <v>1</v>
      </c>
      <c r="I172" s="150"/>
      <c r="J172" s="150"/>
      <c r="K172" s="150">
        <v>1</v>
      </c>
      <c r="L172" s="154"/>
      <c r="M172" s="79">
        <v>75</v>
      </c>
      <c r="N172" s="80">
        <v>75</v>
      </c>
      <c r="O172" s="80"/>
      <c r="P172" s="80"/>
      <c r="Q172" s="80"/>
      <c r="R172" s="124"/>
      <c r="S172" s="129"/>
      <c r="T172" s="80"/>
      <c r="U172" s="80"/>
      <c r="V172" s="80">
        <v>71</v>
      </c>
      <c r="W172" s="80">
        <v>4</v>
      </c>
      <c r="X172" s="124"/>
      <c r="Y172" s="131">
        <v>51</v>
      </c>
      <c r="Z172" s="127">
        <v>24</v>
      </c>
      <c r="AA172" s="134"/>
      <c r="AB172" s="56">
        <v>73</v>
      </c>
      <c r="AC172" s="56">
        <v>71</v>
      </c>
      <c r="AD172" s="56">
        <v>10</v>
      </c>
      <c r="AE172" s="56">
        <v>49</v>
      </c>
      <c r="AF172" s="135">
        <v>3</v>
      </c>
      <c r="AG172" s="136">
        <v>46</v>
      </c>
      <c r="AH172" s="55">
        <v>24</v>
      </c>
      <c r="AI172" s="136">
        <v>78</v>
      </c>
      <c r="AJ172" s="116">
        <v>76</v>
      </c>
      <c r="AK172" s="136" t="s">
        <v>76</v>
      </c>
      <c r="AL172" s="54" t="s">
        <v>76</v>
      </c>
      <c r="AM172" s="55" t="s">
        <v>76</v>
      </c>
      <c r="AN172" s="136" t="s">
        <v>74</v>
      </c>
      <c r="AO172" s="54" t="s">
        <v>74</v>
      </c>
      <c r="AP172" s="55" t="s">
        <v>74</v>
      </c>
      <c r="AQ172" s="142">
        <v>7</v>
      </c>
      <c r="AR172" s="62">
        <v>25</v>
      </c>
      <c r="AS172" s="62">
        <v>44</v>
      </c>
      <c r="AT172" s="62" t="s">
        <v>140</v>
      </c>
      <c r="AU172" s="64" t="s">
        <v>140</v>
      </c>
      <c r="AV172" s="83">
        <v>2</v>
      </c>
      <c r="AW172" s="80"/>
      <c r="AX172" s="80">
        <v>1</v>
      </c>
      <c r="AY172" s="80"/>
      <c r="AZ172" s="80"/>
      <c r="BA172" s="80"/>
      <c r="BB172" s="80"/>
      <c r="BC172" s="80"/>
      <c r="BD172" s="80">
        <v>1</v>
      </c>
      <c r="BE172" s="124"/>
    </row>
    <row r="173" spans="1:57" ht="38" customHeight="1" thickBot="1" x14ac:dyDescent="0.25">
      <c r="A173" s="732"/>
      <c r="B173" s="648"/>
      <c r="C173" s="651"/>
      <c r="D173" s="110" t="s">
        <v>79</v>
      </c>
      <c r="E173" s="775"/>
      <c r="F173" s="772"/>
      <c r="G173" s="148">
        <f t="shared" si="45"/>
        <v>0</v>
      </c>
      <c r="H173" s="155">
        <f t="shared" si="46"/>
        <v>0</v>
      </c>
      <c r="I173" s="156"/>
      <c r="J173" s="156"/>
      <c r="K173" s="156"/>
      <c r="L173" s="157"/>
      <c r="M173" s="167">
        <f t="shared" si="47"/>
        <v>0</v>
      </c>
      <c r="N173" s="168"/>
      <c r="O173" s="168"/>
      <c r="P173" s="168"/>
      <c r="Q173" s="168"/>
      <c r="R173" s="169"/>
      <c r="S173" s="170"/>
      <c r="T173" s="168"/>
      <c r="U173" s="168"/>
      <c r="V173" s="168"/>
      <c r="W173" s="168"/>
      <c r="X173" s="169"/>
      <c r="Y173" s="170"/>
      <c r="Z173" s="169"/>
      <c r="AA173" s="171"/>
      <c r="AB173" s="59"/>
      <c r="AC173" s="59"/>
      <c r="AD173" s="59"/>
      <c r="AE173" s="59"/>
      <c r="AF173" s="60"/>
      <c r="AG173" s="171"/>
      <c r="AH173" s="60"/>
      <c r="AI173" s="171"/>
      <c r="AJ173" s="172">
        <f t="shared" si="48"/>
        <v>0</v>
      </c>
      <c r="AK173" s="171" t="s">
        <v>74</v>
      </c>
      <c r="AL173" s="59" t="s">
        <v>74</v>
      </c>
      <c r="AM173" s="60" t="s">
        <v>74</v>
      </c>
      <c r="AN173" s="171" t="s">
        <v>74</v>
      </c>
      <c r="AO173" s="59" t="s">
        <v>76</v>
      </c>
      <c r="AP173" s="60" t="s">
        <v>76</v>
      </c>
      <c r="AQ173" s="173"/>
      <c r="AR173" s="59"/>
      <c r="AS173" s="59"/>
      <c r="AT173" s="59"/>
      <c r="AU173" s="119"/>
      <c r="AV173" s="174">
        <f t="shared" si="49"/>
        <v>0</v>
      </c>
      <c r="AW173" s="168"/>
      <c r="AX173" s="168"/>
      <c r="AY173" s="168"/>
      <c r="AZ173" s="168"/>
      <c r="BA173" s="168"/>
      <c r="BB173" s="168"/>
      <c r="BC173" s="168"/>
      <c r="BD173" s="168"/>
      <c r="BE173" s="169"/>
    </row>
    <row r="174" spans="1:57" ht="38" customHeight="1" x14ac:dyDescent="0.2">
      <c r="A174" s="732"/>
      <c r="B174" s="646" t="s">
        <v>141</v>
      </c>
      <c r="C174" s="649" t="s">
        <v>142</v>
      </c>
      <c r="D174" s="108" t="s">
        <v>73</v>
      </c>
      <c r="E174" s="767">
        <v>45</v>
      </c>
      <c r="F174" s="770">
        <f t="shared" ref="F174" si="70">E174-SUM(M174:M178)</f>
        <v>-1</v>
      </c>
      <c r="G174" s="146">
        <f t="shared" ref="G174:G233" si="71">SUM(M174,AV174)</f>
        <v>0</v>
      </c>
      <c r="H174" s="151">
        <f t="shared" ref="H174:H213" si="72">SUM(I174:L174)</f>
        <v>0</v>
      </c>
      <c r="I174" s="152"/>
      <c r="J174" s="152"/>
      <c r="K174" s="152"/>
      <c r="L174" s="66"/>
      <c r="M174" s="149">
        <f t="shared" ref="M174:M213" si="73">SUM(N174:R174)</f>
        <v>0</v>
      </c>
      <c r="N174" s="121"/>
      <c r="O174" s="121"/>
      <c r="P174" s="121"/>
      <c r="Q174" s="121"/>
      <c r="R174" s="122"/>
      <c r="S174" s="128"/>
      <c r="T174" s="121"/>
      <c r="U174" s="121"/>
      <c r="V174" s="77"/>
      <c r="W174" s="121"/>
      <c r="X174" s="122"/>
      <c r="Y174" s="128"/>
      <c r="Z174" s="122"/>
      <c r="AA174" s="70"/>
      <c r="AB174" s="77"/>
      <c r="AC174" s="77"/>
      <c r="AD174" s="77"/>
      <c r="AE174" s="77"/>
      <c r="AF174" s="71"/>
      <c r="AG174" s="70"/>
      <c r="AH174" s="71"/>
      <c r="AI174" s="70"/>
      <c r="AJ174" s="115">
        <f t="shared" ref="AJ174:AJ213" si="74">SUM(AK174:AU174)</f>
        <v>0</v>
      </c>
      <c r="AK174" s="70" t="s">
        <v>74</v>
      </c>
      <c r="AL174" s="77" t="s">
        <v>74</v>
      </c>
      <c r="AM174" s="71" t="s">
        <v>74</v>
      </c>
      <c r="AN174" s="70"/>
      <c r="AO174" s="77"/>
      <c r="AP174" s="71"/>
      <c r="AQ174" s="133" t="s">
        <v>74</v>
      </c>
      <c r="AR174" s="77" t="s">
        <v>74</v>
      </c>
      <c r="AS174" s="77" t="s">
        <v>74</v>
      </c>
      <c r="AT174" s="77" t="s">
        <v>74</v>
      </c>
      <c r="AU174" s="118" t="s">
        <v>74</v>
      </c>
      <c r="AV174" s="166">
        <f t="shared" ref="AV174:AV213" si="75">SUM(AW174:BE174)</f>
        <v>0</v>
      </c>
      <c r="AW174" s="121"/>
      <c r="AX174" s="121"/>
      <c r="AY174" s="121"/>
      <c r="AZ174" s="121"/>
      <c r="BA174" s="121"/>
      <c r="BB174" s="121"/>
      <c r="BC174" s="121"/>
      <c r="BD174" s="121"/>
      <c r="BE174" s="122"/>
    </row>
    <row r="175" spans="1:57" ht="38" customHeight="1" x14ac:dyDescent="0.2">
      <c r="A175" s="732"/>
      <c r="B175" s="647"/>
      <c r="C175" s="650"/>
      <c r="D175" s="109" t="s">
        <v>75</v>
      </c>
      <c r="E175" s="768"/>
      <c r="F175" s="771"/>
      <c r="G175" s="147">
        <f t="shared" si="71"/>
        <v>0</v>
      </c>
      <c r="H175" s="153">
        <f t="shared" si="72"/>
        <v>0</v>
      </c>
      <c r="I175" s="150"/>
      <c r="J175" s="150"/>
      <c r="K175" s="150"/>
      <c r="L175" s="154"/>
      <c r="M175" s="79">
        <f t="shared" si="73"/>
        <v>0</v>
      </c>
      <c r="N175" s="80"/>
      <c r="O175" s="80"/>
      <c r="P175" s="80"/>
      <c r="Q175" s="80"/>
      <c r="R175" s="124"/>
      <c r="S175" s="129"/>
      <c r="T175" s="54"/>
      <c r="U175" s="54"/>
      <c r="V175" s="80"/>
      <c r="W175" s="80"/>
      <c r="X175" s="124"/>
      <c r="Y175" s="131"/>
      <c r="Z175" s="127"/>
      <c r="AA175" s="134"/>
      <c r="AB175" s="56"/>
      <c r="AC175" s="56"/>
      <c r="AD175" s="56"/>
      <c r="AE175" s="56"/>
      <c r="AF175" s="135"/>
      <c r="AG175" s="136"/>
      <c r="AH175" s="55"/>
      <c r="AI175" s="136"/>
      <c r="AJ175" s="116">
        <f t="shared" si="74"/>
        <v>0</v>
      </c>
      <c r="AK175" s="136" t="s">
        <v>76</v>
      </c>
      <c r="AL175" s="54" t="s">
        <v>76</v>
      </c>
      <c r="AM175" s="55" t="s">
        <v>76</v>
      </c>
      <c r="AN175" s="136"/>
      <c r="AO175" s="54"/>
      <c r="AP175" s="55"/>
      <c r="AQ175" s="82" t="s">
        <v>74</v>
      </c>
      <c r="AR175" s="54" t="s">
        <v>74</v>
      </c>
      <c r="AS175" s="54" t="s">
        <v>74</v>
      </c>
      <c r="AT175" s="54" t="s">
        <v>74</v>
      </c>
      <c r="AU175" s="58" t="s">
        <v>74</v>
      </c>
      <c r="AV175" s="83">
        <f t="shared" si="75"/>
        <v>0</v>
      </c>
      <c r="AW175" s="80"/>
      <c r="AX175" s="80"/>
      <c r="AY175" s="80"/>
      <c r="AZ175" s="80"/>
      <c r="BA175" s="80"/>
      <c r="BB175" s="80"/>
      <c r="BC175" s="80"/>
      <c r="BD175" s="80"/>
      <c r="BE175" s="124"/>
    </row>
    <row r="176" spans="1:57" ht="38" customHeight="1" x14ac:dyDescent="0.2">
      <c r="A176" s="732"/>
      <c r="B176" s="647"/>
      <c r="C176" s="650"/>
      <c r="D176" s="109" t="s">
        <v>77</v>
      </c>
      <c r="E176" s="768"/>
      <c r="F176" s="771"/>
      <c r="G176" s="147">
        <f t="shared" si="71"/>
        <v>0</v>
      </c>
      <c r="H176" s="153">
        <f t="shared" si="72"/>
        <v>0</v>
      </c>
      <c r="I176" s="150"/>
      <c r="J176" s="150"/>
      <c r="K176" s="150"/>
      <c r="L176" s="154"/>
      <c r="M176" s="79">
        <f t="shared" si="73"/>
        <v>0</v>
      </c>
      <c r="N176" s="80"/>
      <c r="O176" s="80"/>
      <c r="P176" s="80"/>
      <c r="Q176" s="84"/>
      <c r="R176" s="124"/>
      <c r="S176" s="129"/>
      <c r="T176" s="80"/>
      <c r="U176" s="80"/>
      <c r="V176" s="80"/>
      <c r="W176" s="80"/>
      <c r="X176" s="124"/>
      <c r="Y176" s="131"/>
      <c r="Z176" s="127"/>
      <c r="AA176" s="134"/>
      <c r="AB176" s="56"/>
      <c r="AC176" s="56"/>
      <c r="AD176" s="56"/>
      <c r="AE176" s="56"/>
      <c r="AF176" s="135"/>
      <c r="AG176" s="136"/>
      <c r="AH176" s="55"/>
      <c r="AI176" s="136"/>
      <c r="AJ176" s="116">
        <f t="shared" si="74"/>
        <v>0</v>
      </c>
      <c r="AK176" s="136"/>
      <c r="AL176" s="54"/>
      <c r="AM176" s="55"/>
      <c r="AN176" s="136" t="s">
        <v>74</v>
      </c>
      <c r="AO176" s="54" t="s">
        <v>74</v>
      </c>
      <c r="AP176" s="55" t="s">
        <v>74</v>
      </c>
      <c r="AQ176" s="82" t="s">
        <v>74</v>
      </c>
      <c r="AR176" s="54" t="s">
        <v>74</v>
      </c>
      <c r="AS176" s="54" t="s">
        <v>74</v>
      </c>
      <c r="AT176" s="54" t="s">
        <v>74</v>
      </c>
      <c r="AU176" s="58" t="s">
        <v>74</v>
      </c>
      <c r="AV176" s="83">
        <f t="shared" si="75"/>
        <v>0</v>
      </c>
      <c r="AW176" s="80"/>
      <c r="AX176" s="80"/>
      <c r="AY176" s="80"/>
      <c r="AZ176" s="80"/>
      <c r="BA176" s="80"/>
      <c r="BB176" s="80"/>
      <c r="BC176" s="80"/>
      <c r="BD176" s="80"/>
      <c r="BE176" s="124"/>
    </row>
    <row r="177" spans="1:57" ht="38" customHeight="1" x14ac:dyDescent="0.2">
      <c r="A177" s="732"/>
      <c r="B177" s="647"/>
      <c r="C177" s="650"/>
      <c r="D177" s="109" t="s">
        <v>78</v>
      </c>
      <c r="E177" s="768"/>
      <c r="F177" s="771"/>
      <c r="G177" s="147">
        <f t="shared" si="71"/>
        <v>47</v>
      </c>
      <c r="H177" s="153">
        <v>1</v>
      </c>
      <c r="I177" s="150"/>
      <c r="J177" s="150">
        <v>1</v>
      </c>
      <c r="K177" s="150"/>
      <c r="L177" s="154"/>
      <c r="M177" s="79">
        <v>46</v>
      </c>
      <c r="N177" s="80"/>
      <c r="O177" s="80"/>
      <c r="P177" s="80"/>
      <c r="Q177" s="80"/>
      <c r="R177" s="124">
        <v>46</v>
      </c>
      <c r="S177" s="129">
        <v>2</v>
      </c>
      <c r="T177" s="80"/>
      <c r="U177" s="80"/>
      <c r="V177" s="80">
        <v>39</v>
      </c>
      <c r="W177" s="80">
        <v>5</v>
      </c>
      <c r="X177" s="124"/>
      <c r="Y177" s="131">
        <v>37</v>
      </c>
      <c r="Z177" s="127">
        <v>9</v>
      </c>
      <c r="AA177" s="134"/>
      <c r="AB177" s="56">
        <v>21</v>
      </c>
      <c r="AC177" s="56">
        <v>20</v>
      </c>
      <c r="AD177" s="56">
        <v>8</v>
      </c>
      <c r="AE177" s="56">
        <v>44</v>
      </c>
      <c r="AF177" s="135">
        <v>1</v>
      </c>
      <c r="AG177" s="136">
        <v>43</v>
      </c>
      <c r="AH177" s="55">
        <v>19</v>
      </c>
      <c r="AI177" s="136">
        <v>82</v>
      </c>
      <c r="AJ177" s="116">
        <v>46</v>
      </c>
      <c r="AK177" s="136" t="s">
        <v>76</v>
      </c>
      <c r="AL177" s="54" t="s">
        <v>76</v>
      </c>
      <c r="AM177" s="55" t="s">
        <v>76</v>
      </c>
      <c r="AN177" s="136" t="s">
        <v>74</v>
      </c>
      <c r="AO177" s="54" t="s">
        <v>74</v>
      </c>
      <c r="AP177" s="55" t="s">
        <v>74</v>
      </c>
      <c r="AQ177" s="142">
        <v>7</v>
      </c>
      <c r="AR177" s="62">
        <v>15</v>
      </c>
      <c r="AS177" s="62">
        <v>22</v>
      </c>
      <c r="AT177" s="62">
        <v>2</v>
      </c>
      <c r="AU177" s="64"/>
      <c r="AV177" s="83">
        <v>1</v>
      </c>
      <c r="AW177" s="80"/>
      <c r="AX177" s="80"/>
      <c r="AY177" s="80"/>
      <c r="AZ177" s="80"/>
      <c r="BA177" s="80">
        <v>1</v>
      </c>
      <c r="BB177" s="80"/>
      <c r="BC177" s="80"/>
      <c r="BD177" s="80"/>
      <c r="BE177" s="124"/>
    </row>
    <row r="178" spans="1:57" ht="38" customHeight="1" thickBot="1" x14ac:dyDescent="0.25">
      <c r="A178" s="732"/>
      <c r="B178" s="648"/>
      <c r="C178" s="651"/>
      <c r="D178" s="110" t="s">
        <v>79</v>
      </c>
      <c r="E178" s="769"/>
      <c r="F178" s="772"/>
      <c r="G178" s="148">
        <f t="shared" si="71"/>
        <v>0</v>
      </c>
      <c r="H178" s="155">
        <f t="shared" si="72"/>
        <v>0</v>
      </c>
      <c r="I178" s="156"/>
      <c r="J178" s="156"/>
      <c r="K178" s="156"/>
      <c r="L178" s="157"/>
      <c r="M178" s="167">
        <f t="shared" si="73"/>
        <v>0</v>
      </c>
      <c r="N178" s="168"/>
      <c r="O178" s="168"/>
      <c r="P178" s="168"/>
      <c r="Q178" s="168"/>
      <c r="R178" s="169"/>
      <c r="S178" s="170"/>
      <c r="T178" s="168"/>
      <c r="U178" s="168"/>
      <c r="V178" s="168"/>
      <c r="W178" s="168"/>
      <c r="X178" s="169"/>
      <c r="Y178" s="170"/>
      <c r="Z178" s="169"/>
      <c r="AA178" s="171"/>
      <c r="AB178" s="59"/>
      <c r="AC178" s="59"/>
      <c r="AD178" s="59"/>
      <c r="AE178" s="59"/>
      <c r="AF178" s="60"/>
      <c r="AG178" s="171"/>
      <c r="AH178" s="60"/>
      <c r="AI178" s="171"/>
      <c r="AJ178" s="172">
        <f t="shared" si="74"/>
        <v>0</v>
      </c>
      <c r="AK178" s="171" t="s">
        <v>74</v>
      </c>
      <c r="AL178" s="59" t="s">
        <v>74</v>
      </c>
      <c r="AM178" s="60" t="s">
        <v>74</v>
      </c>
      <c r="AN178" s="171" t="s">
        <v>74</v>
      </c>
      <c r="AO178" s="59" t="s">
        <v>76</v>
      </c>
      <c r="AP178" s="60" t="s">
        <v>76</v>
      </c>
      <c r="AQ178" s="173"/>
      <c r="AR178" s="59"/>
      <c r="AS178" s="59"/>
      <c r="AT178" s="59"/>
      <c r="AU178" s="119"/>
      <c r="AV178" s="174">
        <f t="shared" si="75"/>
        <v>0</v>
      </c>
      <c r="AW178" s="168"/>
      <c r="AX178" s="168"/>
      <c r="AY178" s="168"/>
      <c r="AZ178" s="168"/>
      <c r="BA178" s="168"/>
      <c r="BB178" s="168"/>
      <c r="BC178" s="168"/>
      <c r="BD178" s="168"/>
      <c r="BE178" s="169"/>
    </row>
    <row r="179" spans="1:57" ht="38" customHeight="1" x14ac:dyDescent="0.2">
      <c r="A179" s="732"/>
      <c r="B179" s="623" t="s">
        <v>143</v>
      </c>
      <c r="C179" s="630" t="s">
        <v>144</v>
      </c>
      <c r="D179" s="108" t="s">
        <v>73</v>
      </c>
      <c r="E179" s="767">
        <v>75</v>
      </c>
      <c r="F179" s="770">
        <f t="shared" ref="F179" si="76">E179-SUM(M179:M183)</f>
        <v>2</v>
      </c>
      <c r="G179" s="146">
        <f t="shared" si="71"/>
        <v>0</v>
      </c>
      <c r="H179" s="151">
        <f t="shared" si="72"/>
        <v>0</v>
      </c>
      <c r="I179" s="152"/>
      <c r="J179" s="152"/>
      <c r="K179" s="152"/>
      <c r="L179" s="66"/>
      <c r="M179" s="149">
        <f t="shared" si="73"/>
        <v>0</v>
      </c>
      <c r="N179" s="121"/>
      <c r="O179" s="121"/>
      <c r="P179" s="121"/>
      <c r="Q179" s="121"/>
      <c r="R179" s="122"/>
      <c r="S179" s="128"/>
      <c r="T179" s="121"/>
      <c r="U179" s="121"/>
      <c r="V179" s="77"/>
      <c r="W179" s="121"/>
      <c r="X179" s="122"/>
      <c r="Y179" s="128"/>
      <c r="Z179" s="122"/>
      <c r="AA179" s="70"/>
      <c r="AB179" s="77"/>
      <c r="AC179" s="77"/>
      <c r="AD179" s="77"/>
      <c r="AE179" s="77"/>
      <c r="AF179" s="71"/>
      <c r="AG179" s="70"/>
      <c r="AH179" s="71"/>
      <c r="AI179" s="70"/>
      <c r="AJ179" s="115">
        <f t="shared" si="74"/>
        <v>0</v>
      </c>
      <c r="AK179" s="70" t="s">
        <v>74</v>
      </c>
      <c r="AL179" s="77" t="s">
        <v>74</v>
      </c>
      <c r="AM179" s="71" t="s">
        <v>74</v>
      </c>
      <c r="AN179" s="70"/>
      <c r="AO179" s="77"/>
      <c r="AP179" s="71"/>
      <c r="AQ179" s="133" t="s">
        <v>74</v>
      </c>
      <c r="AR179" s="77" t="s">
        <v>74</v>
      </c>
      <c r="AS179" s="77" t="s">
        <v>74</v>
      </c>
      <c r="AT179" s="77" t="s">
        <v>74</v>
      </c>
      <c r="AU179" s="118" t="s">
        <v>74</v>
      </c>
      <c r="AV179" s="166">
        <f t="shared" si="75"/>
        <v>0</v>
      </c>
      <c r="AW179" s="121"/>
      <c r="AX179" s="121"/>
      <c r="AY179" s="121"/>
      <c r="AZ179" s="121"/>
      <c r="BA179" s="121"/>
      <c r="BB179" s="121"/>
      <c r="BC179" s="121"/>
      <c r="BD179" s="121"/>
      <c r="BE179" s="122"/>
    </row>
    <row r="180" spans="1:57" ht="38" customHeight="1" x14ac:dyDescent="0.2">
      <c r="A180" s="732"/>
      <c r="B180" s="624"/>
      <c r="C180" s="631"/>
      <c r="D180" s="109" t="s">
        <v>75</v>
      </c>
      <c r="E180" s="768"/>
      <c r="F180" s="771"/>
      <c r="G180" s="147">
        <f t="shared" si="71"/>
        <v>0</v>
      </c>
      <c r="H180" s="153">
        <f t="shared" si="72"/>
        <v>0</v>
      </c>
      <c r="I180" s="150"/>
      <c r="J180" s="150"/>
      <c r="K180" s="150"/>
      <c r="L180" s="154"/>
      <c r="M180" s="79">
        <f t="shared" si="73"/>
        <v>0</v>
      </c>
      <c r="N180" s="80"/>
      <c r="O180" s="80"/>
      <c r="P180" s="80"/>
      <c r="Q180" s="80"/>
      <c r="R180" s="124"/>
      <c r="S180" s="129"/>
      <c r="T180" s="54"/>
      <c r="U180" s="54"/>
      <c r="V180" s="80"/>
      <c r="W180" s="80"/>
      <c r="X180" s="124"/>
      <c r="Y180" s="131"/>
      <c r="Z180" s="127"/>
      <c r="AA180" s="134"/>
      <c r="AB180" s="56"/>
      <c r="AC180" s="56"/>
      <c r="AD180" s="56"/>
      <c r="AE180" s="56"/>
      <c r="AF180" s="135"/>
      <c r="AG180" s="136"/>
      <c r="AH180" s="55"/>
      <c r="AI180" s="136"/>
      <c r="AJ180" s="116">
        <f t="shared" si="74"/>
        <v>0</v>
      </c>
      <c r="AK180" s="136" t="s">
        <v>76</v>
      </c>
      <c r="AL180" s="54" t="s">
        <v>76</v>
      </c>
      <c r="AM180" s="55" t="s">
        <v>76</v>
      </c>
      <c r="AN180" s="136"/>
      <c r="AO180" s="54"/>
      <c r="AP180" s="55"/>
      <c r="AQ180" s="82" t="s">
        <v>74</v>
      </c>
      <c r="AR180" s="54" t="s">
        <v>74</v>
      </c>
      <c r="AS180" s="54" t="s">
        <v>74</v>
      </c>
      <c r="AT180" s="54" t="s">
        <v>74</v>
      </c>
      <c r="AU180" s="58" t="s">
        <v>74</v>
      </c>
      <c r="AV180" s="83">
        <f t="shared" si="75"/>
        <v>0</v>
      </c>
      <c r="AW180" s="80"/>
      <c r="AX180" s="80"/>
      <c r="AY180" s="80"/>
      <c r="AZ180" s="80"/>
      <c r="BA180" s="80"/>
      <c r="BB180" s="80"/>
      <c r="BC180" s="80"/>
      <c r="BD180" s="80"/>
      <c r="BE180" s="124"/>
    </row>
    <row r="181" spans="1:57" ht="38" customHeight="1" x14ac:dyDescent="0.2">
      <c r="A181" s="732"/>
      <c r="B181" s="624"/>
      <c r="C181" s="631"/>
      <c r="D181" s="109" t="s">
        <v>77</v>
      </c>
      <c r="E181" s="768"/>
      <c r="F181" s="771"/>
      <c r="G181" s="147">
        <f t="shared" si="71"/>
        <v>0</v>
      </c>
      <c r="H181" s="153">
        <f t="shared" si="72"/>
        <v>0</v>
      </c>
      <c r="I181" s="150"/>
      <c r="J181" s="150"/>
      <c r="K181" s="150"/>
      <c r="L181" s="154"/>
      <c r="M181" s="79">
        <f t="shared" si="73"/>
        <v>0</v>
      </c>
      <c r="N181" s="80"/>
      <c r="O181" s="80"/>
      <c r="P181" s="80"/>
      <c r="Q181" s="84"/>
      <c r="R181" s="124"/>
      <c r="S181" s="129"/>
      <c r="T181" s="80"/>
      <c r="U181" s="80"/>
      <c r="V181" s="80"/>
      <c r="W181" s="80"/>
      <c r="X181" s="124"/>
      <c r="Y181" s="131"/>
      <c r="Z181" s="127"/>
      <c r="AA181" s="134"/>
      <c r="AB181" s="56"/>
      <c r="AC181" s="56"/>
      <c r="AD181" s="56"/>
      <c r="AE181" s="56"/>
      <c r="AF181" s="135"/>
      <c r="AG181" s="136"/>
      <c r="AH181" s="55"/>
      <c r="AI181" s="136"/>
      <c r="AJ181" s="116">
        <f t="shared" si="74"/>
        <v>0</v>
      </c>
      <c r="AK181" s="136"/>
      <c r="AL181" s="54"/>
      <c r="AM181" s="55"/>
      <c r="AN181" s="136" t="s">
        <v>74</v>
      </c>
      <c r="AO181" s="54" t="s">
        <v>74</v>
      </c>
      <c r="AP181" s="55" t="s">
        <v>74</v>
      </c>
      <c r="AQ181" s="82" t="s">
        <v>74</v>
      </c>
      <c r="AR181" s="54" t="s">
        <v>74</v>
      </c>
      <c r="AS181" s="54" t="s">
        <v>74</v>
      </c>
      <c r="AT181" s="54" t="s">
        <v>74</v>
      </c>
      <c r="AU181" s="58" t="s">
        <v>74</v>
      </c>
      <c r="AV181" s="83">
        <f t="shared" si="75"/>
        <v>0</v>
      </c>
      <c r="AW181" s="80"/>
      <c r="AX181" s="80"/>
      <c r="AY181" s="80"/>
      <c r="AZ181" s="80"/>
      <c r="BA181" s="80"/>
      <c r="BB181" s="80"/>
      <c r="BC181" s="80"/>
      <c r="BD181" s="80"/>
      <c r="BE181" s="124"/>
    </row>
    <row r="182" spans="1:57" ht="38" customHeight="1" x14ac:dyDescent="0.2">
      <c r="A182" s="732"/>
      <c r="B182" s="624"/>
      <c r="C182" s="631"/>
      <c r="D182" s="109" t="s">
        <v>78</v>
      </c>
      <c r="E182" s="768"/>
      <c r="F182" s="771"/>
      <c r="G182" s="147">
        <f t="shared" si="71"/>
        <v>75</v>
      </c>
      <c r="H182" s="153">
        <v>0</v>
      </c>
      <c r="I182" s="150"/>
      <c r="J182" s="150"/>
      <c r="K182" s="150"/>
      <c r="L182" s="154"/>
      <c r="M182" s="79">
        <v>73</v>
      </c>
      <c r="N182" s="80">
        <v>73</v>
      </c>
      <c r="O182" s="80"/>
      <c r="P182" s="80"/>
      <c r="Q182" s="80"/>
      <c r="R182" s="124"/>
      <c r="S182" s="129">
        <v>5</v>
      </c>
      <c r="T182" s="80"/>
      <c r="U182" s="80"/>
      <c r="V182" s="80">
        <v>63</v>
      </c>
      <c r="W182" s="80">
        <v>5</v>
      </c>
      <c r="X182" s="124"/>
      <c r="Y182" s="131">
        <v>66</v>
      </c>
      <c r="Z182" s="127">
        <v>7</v>
      </c>
      <c r="AA182" s="134"/>
      <c r="AB182" s="56">
        <v>47</v>
      </c>
      <c r="AC182" s="56">
        <v>44</v>
      </c>
      <c r="AD182" s="56">
        <v>6</v>
      </c>
      <c r="AE182" s="56">
        <v>68</v>
      </c>
      <c r="AF182" s="135">
        <v>4</v>
      </c>
      <c r="AG182" s="136">
        <v>44</v>
      </c>
      <c r="AH182" s="55">
        <v>23</v>
      </c>
      <c r="AI182" s="136">
        <v>73</v>
      </c>
      <c r="AJ182" s="116">
        <v>73</v>
      </c>
      <c r="AK182" s="136" t="s">
        <v>76</v>
      </c>
      <c r="AL182" s="54" t="s">
        <v>76</v>
      </c>
      <c r="AM182" s="55" t="s">
        <v>76</v>
      </c>
      <c r="AN182" s="136" t="s">
        <v>74</v>
      </c>
      <c r="AO182" s="54" t="s">
        <v>74</v>
      </c>
      <c r="AP182" s="55" t="s">
        <v>74</v>
      </c>
      <c r="AQ182" s="142">
        <v>1</v>
      </c>
      <c r="AR182" s="62">
        <v>40</v>
      </c>
      <c r="AS182" s="62">
        <v>25</v>
      </c>
      <c r="AT182" s="62">
        <v>7</v>
      </c>
      <c r="AU182" s="64">
        <v>0</v>
      </c>
      <c r="AV182" s="83">
        <v>2</v>
      </c>
      <c r="AW182" s="80">
        <v>0</v>
      </c>
      <c r="AX182" s="80">
        <v>0</v>
      </c>
      <c r="AY182" s="80">
        <v>0</v>
      </c>
      <c r="AZ182" s="80">
        <v>0</v>
      </c>
      <c r="BA182" s="80">
        <v>0</v>
      </c>
      <c r="BB182" s="80">
        <v>0</v>
      </c>
      <c r="BC182" s="80">
        <v>2</v>
      </c>
      <c r="BD182" s="80">
        <v>0</v>
      </c>
      <c r="BE182" s="124">
        <v>0</v>
      </c>
    </row>
    <row r="183" spans="1:57" ht="38" customHeight="1" thickBot="1" x14ac:dyDescent="0.25">
      <c r="A183" s="732"/>
      <c r="B183" s="642"/>
      <c r="C183" s="643"/>
      <c r="D183" s="110" t="s">
        <v>79</v>
      </c>
      <c r="E183" s="769"/>
      <c r="F183" s="772"/>
      <c r="G183" s="148">
        <f t="shared" si="71"/>
        <v>0</v>
      </c>
      <c r="H183" s="155">
        <f t="shared" si="72"/>
        <v>0</v>
      </c>
      <c r="I183" s="156"/>
      <c r="J183" s="156"/>
      <c r="K183" s="156"/>
      <c r="L183" s="157"/>
      <c r="M183" s="167">
        <f t="shared" si="73"/>
        <v>0</v>
      </c>
      <c r="N183" s="168"/>
      <c r="O183" s="168"/>
      <c r="P183" s="168"/>
      <c r="Q183" s="168"/>
      <c r="R183" s="169"/>
      <c r="S183" s="170"/>
      <c r="T183" s="168"/>
      <c r="U183" s="168"/>
      <c r="V183" s="168"/>
      <c r="W183" s="168"/>
      <c r="X183" s="169"/>
      <c r="Y183" s="170"/>
      <c r="Z183" s="169"/>
      <c r="AA183" s="171"/>
      <c r="AB183" s="59"/>
      <c r="AC183" s="59"/>
      <c r="AD183" s="59"/>
      <c r="AE183" s="59"/>
      <c r="AF183" s="60"/>
      <c r="AG183" s="171"/>
      <c r="AH183" s="60"/>
      <c r="AI183" s="171"/>
      <c r="AJ183" s="172">
        <f t="shared" si="74"/>
        <v>0</v>
      </c>
      <c r="AK183" s="171" t="s">
        <v>74</v>
      </c>
      <c r="AL183" s="59" t="s">
        <v>74</v>
      </c>
      <c r="AM183" s="60" t="s">
        <v>74</v>
      </c>
      <c r="AN183" s="171" t="s">
        <v>74</v>
      </c>
      <c r="AO183" s="59" t="s">
        <v>76</v>
      </c>
      <c r="AP183" s="60" t="s">
        <v>76</v>
      </c>
      <c r="AQ183" s="173"/>
      <c r="AR183" s="59"/>
      <c r="AS183" s="59"/>
      <c r="AT183" s="59"/>
      <c r="AU183" s="119"/>
      <c r="AV183" s="174">
        <f t="shared" si="75"/>
        <v>0</v>
      </c>
      <c r="AW183" s="168"/>
      <c r="AX183" s="168"/>
      <c r="AY183" s="168"/>
      <c r="AZ183" s="168"/>
      <c r="BA183" s="168"/>
      <c r="BB183" s="168"/>
      <c r="BC183" s="168"/>
      <c r="BD183" s="168"/>
      <c r="BE183" s="169"/>
    </row>
    <row r="184" spans="1:57" ht="38" customHeight="1" x14ac:dyDescent="0.2">
      <c r="A184" s="732"/>
      <c r="B184" s="623" t="s">
        <v>145</v>
      </c>
      <c r="C184" s="630" t="s">
        <v>146</v>
      </c>
      <c r="D184" s="108" t="s">
        <v>73</v>
      </c>
      <c r="E184" s="767">
        <v>521</v>
      </c>
      <c r="F184" s="770">
        <f t="shared" ref="F184" si="77">E184-SUM(M184:M188)</f>
        <v>-89</v>
      </c>
      <c r="G184" s="146">
        <f t="shared" si="71"/>
        <v>47</v>
      </c>
      <c r="H184" s="151">
        <f>SUM(I184:L184)</f>
        <v>0</v>
      </c>
      <c r="I184" s="152"/>
      <c r="J184" s="152"/>
      <c r="K184" s="152"/>
      <c r="L184" s="66"/>
      <c r="M184" s="149">
        <f>IF(AND(SUM(N184:R184)=SUM(Y184:Z184),SUM(S184:X184)=SUM(Y184:Z184)),SUM(N184:R184),"ПЕРЕВІРТЕ ПРАВИЛЬНІСТЬ ДАНИХ")</f>
        <v>47</v>
      </c>
      <c r="N184" s="121">
        <v>47</v>
      </c>
      <c r="O184" s="121"/>
      <c r="P184" s="121"/>
      <c r="Q184" s="121"/>
      <c r="R184" s="122"/>
      <c r="S184" s="128">
        <v>26</v>
      </c>
      <c r="T184" s="121"/>
      <c r="U184" s="121"/>
      <c r="V184" s="77">
        <v>15</v>
      </c>
      <c r="W184" s="121">
        <v>6</v>
      </c>
      <c r="X184" s="122"/>
      <c r="Y184" s="128">
        <v>45</v>
      </c>
      <c r="Z184" s="122">
        <v>2</v>
      </c>
      <c r="AA184" s="70"/>
      <c r="AB184" s="77">
        <v>10</v>
      </c>
      <c r="AC184" s="77">
        <v>9</v>
      </c>
      <c r="AD184" s="77"/>
      <c r="AE184" s="77">
        <v>26</v>
      </c>
      <c r="AF184" s="71"/>
      <c r="AG184" s="70">
        <v>40</v>
      </c>
      <c r="AH184" s="71">
        <v>15</v>
      </c>
      <c r="AI184" s="70">
        <v>12</v>
      </c>
      <c r="AJ184" s="115">
        <v>47</v>
      </c>
      <c r="AK184" s="70" t="s">
        <v>74</v>
      </c>
      <c r="AL184" s="77" t="s">
        <v>74</v>
      </c>
      <c r="AM184" s="71" t="s">
        <v>74</v>
      </c>
      <c r="AN184" s="70">
        <v>4</v>
      </c>
      <c r="AO184" s="77">
        <v>43</v>
      </c>
      <c r="AP184" s="71"/>
      <c r="AQ184" s="133" t="s">
        <v>74</v>
      </c>
      <c r="AR184" s="77" t="s">
        <v>74</v>
      </c>
      <c r="AS184" s="77" t="s">
        <v>74</v>
      </c>
      <c r="AT184" s="77" t="s">
        <v>74</v>
      </c>
      <c r="AU184" s="118" t="s">
        <v>74</v>
      </c>
      <c r="AV184" s="166">
        <f>SUM(AW184:BE184)</f>
        <v>0</v>
      </c>
      <c r="AW184" s="121"/>
      <c r="AX184" s="121"/>
      <c r="AY184" s="121"/>
      <c r="AZ184" s="121"/>
      <c r="BA184" s="121"/>
      <c r="BB184" s="121"/>
      <c r="BC184" s="121"/>
      <c r="BD184" s="121"/>
      <c r="BE184" s="122"/>
    </row>
    <row r="185" spans="1:57" ht="38" customHeight="1" x14ac:dyDescent="0.2">
      <c r="A185" s="732"/>
      <c r="B185" s="624"/>
      <c r="C185" s="631"/>
      <c r="D185" s="109" t="s">
        <v>75</v>
      </c>
      <c r="E185" s="768"/>
      <c r="F185" s="771"/>
      <c r="G185" s="147">
        <f t="shared" si="71"/>
        <v>0</v>
      </c>
      <c r="H185" s="153">
        <f t="shared" si="72"/>
        <v>0</v>
      </c>
      <c r="I185" s="150"/>
      <c r="J185" s="150"/>
      <c r="K185" s="150"/>
      <c r="L185" s="154"/>
      <c r="M185" s="79">
        <f t="shared" si="73"/>
        <v>0</v>
      </c>
      <c r="N185" s="80"/>
      <c r="O185" s="80"/>
      <c r="P185" s="80"/>
      <c r="Q185" s="80"/>
      <c r="R185" s="124"/>
      <c r="S185" s="129"/>
      <c r="T185" s="54"/>
      <c r="U185" s="54"/>
      <c r="V185" s="80"/>
      <c r="W185" s="80"/>
      <c r="X185" s="124"/>
      <c r="Y185" s="131"/>
      <c r="Z185" s="127"/>
      <c r="AA185" s="134"/>
      <c r="AB185" s="56"/>
      <c r="AC185" s="56"/>
      <c r="AD185" s="56"/>
      <c r="AE185" s="56"/>
      <c r="AF185" s="135"/>
      <c r="AG185" s="136"/>
      <c r="AH185" s="55"/>
      <c r="AI185" s="136"/>
      <c r="AJ185" s="116">
        <f t="shared" si="74"/>
        <v>0</v>
      </c>
      <c r="AK185" s="136" t="s">
        <v>76</v>
      </c>
      <c r="AL185" s="54" t="s">
        <v>76</v>
      </c>
      <c r="AM185" s="55" t="s">
        <v>76</v>
      </c>
      <c r="AN185" s="136"/>
      <c r="AO185" s="54"/>
      <c r="AP185" s="55"/>
      <c r="AQ185" s="82" t="s">
        <v>74</v>
      </c>
      <c r="AR185" s="54" t="s">
        <v>74</v>
      </c>
      <c r="AS185" s="54" t="s">
        <v>74</v>
      </c>
      <c r="AT185" s="54" t="s">
        <v>74</v>
      </c>
      <c r="AU185" s="58" t="s">
        <v>74</v>
      </c>
      <c r="AV185" s="83">
        <f t="shared" si="75"/>
        <v>0</v>
      </c>
      <c r="AW185" s="80"/>
      <c r="AX185" s="80"/>
      <c r="AY185" s="80"/>
      <c r="AZ185" s="80"/>
      <c r="BA185" s="80"/>
      <c r="BB185" s="80"/>
      <c r="BC185" s="80"/>
      <c r="BD185" s="80"/>
      <c r="BE185" s="124"/>
    </row>
    <row r="186" spans="1:57" ht="38" customHeight="1" x14ac:dyDescent="0.2">
      <c r="A186" s="732"/>
      <c r="B186" s="624"/>
      <c r="C186" s="631"/>
      <c r="D186" s="109" t="s">
        <v>77</v>
      </c>
      <c r="E186" s="768"/>
      <c r="F186" s="771"/>
      <c r="G186" s="147">
        <f t="shared" si="71"/>
        <v>6</v>
      </c>
      <c r="H186" s="153">
        <f t="shared" ref="H186" si="78">SUM(I186:L186)</f>
        <v>0</v>
      </c>
      <c r="I186" s="150"/>
      <c r="J186" s="150"/>
      <c r="K186" s="150"/>
      <c r="L186" s="154"/>
      <c r="M186" s="79">
        <f t="shared" ref="M186:M187" si="79">IF(AND(SUM(N186:R186)=SUM(Y186:Z186),SUM(S186:X186)=SUM(Y186:Z186)),SUM(N186:R186),"ПЕРЕВІРТЕ ПРАВИЛЬНІСТЬ ДАНИХ")</f>
        <v>6</v>
      </c>
      <c r="N186" s="80"/>
      <c r="O186" s="80">
        <v>6</v>
      </c>
      <c r="P186" s="80"/>
      <c r="Q186" s="84"/>
      <c r="R186" s="124"/>
      <c r="S186" s="129"/>
      <c r="T186" s="80"/>
      <c r="U186" s="80">
        <v>6</v>
      </c>
      <c r="V186" s="80"/>
      <c r="W186" s="80"/>
      <c r="X186" s="124"/>
      <c r="Y186" s="131">
        <v>4</v>
      </c>
      <c r="Z186" s="127">
        <v>2</v>
      </c>
      <c r="AA186" s="134"/>
      <c r="AB186" s="56"/>
      <c r="AC186" s="56"/>
      <c r="AD186" s="56"/>
      <c r="AE186" s="56"/>
      <c r="AF186" s="135"/>
      <c r="AG186" s="136">
        <v>40</v>
      </c>
      <c r="AH186" s="55">
        <v>12</v>
      </c>
      <c r="AI186" s="136">
        <v>96</v>
      </c>
      <c r="AJ186" s="116">
        <v>6</v>
      </c>
      <c r="AK186" s="136"/>
      <c r="AL186" s="54">
        <v>5</v>
      </c>
      <c r="AM186" s="55">
        <v>1</v>
      </c>
      <c r="AN186" s="136" t="s">
        <v>74</v>
      </c>
      <c r="AO186" s="54" t="s">
        <v>74</v>
      </c>
      <c r="AP186" s="55" t="s">
        <v>74</v>
      </c>
      <c r="AQ186" s="82" t="s">
        <v>74</v>
      </c>
      <c r="AR186" s="54" t="s">
        <v>74</v>
      </c>
      <c r="AS186" s="54" t="s">
        <v>74</v>
      </c>
      <c r="AT186" s="54" t="s">
        <v>74</v>
      </c>
      <c r="AU186" s="58" t="s">
        <v>74</v>
      </c>
      <c r="AV186" s="83">
        <f t="shared" ref="AV186:AV187" si="80">SUM(AW186:BE186)</f>
        <v>0</v>
      </c>
      <c r="AW186" s="80"/>
      <c r="AX186" s="80"/>
      <c r="AY186" s="80"/>
      <c r="AZ186" s="80"/>
      <c r="BA186" s="80"/>
      <c r="BB186" s="80"/>
      <c r="BC186" s="80"/>
      <c r="BD186" s="80"/>
      <c r="BE186" s="124"/>
    </row>
    <row r="187" spans="1:57" ht="38" customHeight="1" x14ac:dyDescent="0.2">
      <c r="A187" s="732"/>
      <c r="B187" s="624"/>
      <c r="C187" s="631"/>
      <c r="D187" s="109" t="s">
        <v>78</v>
      </c>
      <c r="E187" s="768"/>
      <c r="F187" s="771"/>
      <c r="G187" s="147">
        <f t="shared" si="71"/>
        <v>563</v>
      </c>
      <c r="H187" s="153">
        <f t="shared" ref="H187" si="81">SUM(I187:L187)</f>
        <v>4</v>
      </c>
      <c r="I187" s="150">
        <v>4</v>
      </c>
      <c r="J187" s="150"/>
      <c r="K187" s="150"/>
      <c r="L187" s="154"/>
      <c r="M187" s="79">
        <f t="shared" si="79"/>
        <v>557</v>
      </c>
      <c r="N187" s="80">
        <v>557</v>
      </c>
      <c r="O187" s="80"/>
      <c r="P187" s="80"/>
      <c r="Q187" s="80"/>
      <c r="R187" s="124"/>
      <c r="S187" s="129">
        <v>105</v>
      </c>
      <c r="T187" s="80"/>
      <c r="U187" s="80"/>
      <c r="V187" s="80">
        <v>417</v>
      </c>
      <c r="W187" s="80">
        <v>35</v>
      </c>
      <c r="X187" s="124"/>
      <c r="Y187" s="131">
        <v>466</v>
      </c>
      <c r="Z187" s="127">
        <v>91</v>
      </c>
      <c r="AA187" s="134"/>
      <c r="AB187" s="56">
        <v>121</v>
      </c>
      <c r="AC187" s="56">
        <v>111</v>
      </c>
      <c r="AD187" s="56">
        <v>20</v>
      </c>
      <c r="AE187" s="56">
        <v>315</v>
      </c>
      <c r="AF187" s="135">
        <v>32</v>
      </c>
      <c r="AG187" s="136">
        <v>42</v>
      </c>
      <c r="AH187" s="55">
        <v>19</v>
      </c>
      <c r="AI187" s="136">
        <v>75</v>
      </c>
      <c r="AJ187" s="116">
        <v>551</v>
      </c>
      <c r="AK187" s="136" t="s">
        <v>76</v>
      </c>
      <c r="AL187" s="54" t="s">
        <v>76</v>
      </c>
      <c r="AM187" s="55" t="s">
        <v>76</v>
      </c>
      <c r="AN187" s="136" t="s">
        <v>74</v>
      </c>
      <c r="AO187" s="54" t="s">
        <v>74</v>
      </c>
      <c r="AP187" s="55" t="s">
        <v>74</v>
      </c>
      <c r="AQ187" s="142">
        <v>76</v>
      </c>
      <c r="AR187" s="62">
        <v>442</v>
      </c>
      <c r="AS187" s="62">
        <v>33</v>
      </c>
      <c r="AT187" s="62"/>
      <c r="AU187" s="64"/>
      <c r="AV187" s="83">
        <f t="shared" si="80"/>
        <v>6</v>
      </c>
      <c r="AW187" s="80"/>
      <c r="AX187" s="80"/>
      <c r="AY187" s="80"/>
      <c r="AZ187" s="80"/>
      <c r="BA187" s="80">
        <v>2</v>
      </c>
      <c r="BB187" s="80"/>
      <c r="BC187" s="80">
        <v>2</v>
      </c>
      <c r="BD187" s="80">
        <v>2</v>
      </c>
      <c r="BE187" s="124"/>
    </row>
    <row r="188" spans="1:57" ht="38" customHeight="1" thickBot="1" x14ac:dyDescent="0.25">
      <c r="A188" s="732"/>
      <c r="B188" s="642"/>
      <c r="C188" s="643"/>
      <c r="D188" s="110" t="s">
        <v>79</v>
      </c>
      <c r="E188" s="769"/>
      <c r="F188" s="772"/>
      <c r="G188" s="148">
        <f t="shared" si="71"/>
        <v>0</v>
      </c>
      <c r="H188" s="155">
        <f t="shared" si="72"/>
        <v>0</v>
      </c>
      <c r="I188" s="156"/>
      <c r="J188" s="156"/>
      <c r="K188" s="156"/>
      <c r="L188" s="157"/>
      <c r="M188" s="167">
        <f t="shared" si="73"/>
        <v>0</v>
      </c>
      <c r="N188" s="168"/>
      <c r="O188" s="168"/>
      <c r="P188" s="168"/>
      <c r="Q188" s="168"/>
      <c r="R188" s="169"/>
      <c r="S188" s="170"/>
      <c r="T188" s="168"/>
      <c r="U188" s="168"/>
      <c r="V188" s="168"/>
      <c r="W188" s="168"/>
      <c r="X188" s="169"/>
      <c r="Y188" s="170"/>
      <c r="Z188" s="169"/>
      <c r="AA188" s="171"/>
      <c r="AB188" s="59"/>
      <c r="AC188" s="59"/>
      <c r="AD188" s="59"/>
      <c r="AE188" s="59"/>
      <c r="AF188" s="60"/>
      <c r="AG188" s="171"/>
      <c r="AH188" s="60"/>
      <c r="AI188" s="171"/>
      <c r="AJ188" s="172">
        <f t="shared" si="74"/>
        <v>0</v>
      </c>
      <c r="AK188" s="171" t="s">
        <v>74</v>
      </c>
      <c r="AL188" s="59" t="s">
        <v>74</v>
      </c>
      <c r="AM188" s="60" t="s">
        <v>74</v>
      </c>
      <c r="AN188" s="171" t="s">
        <v>74</v>
      </c>
      <c r="AO188" s="59" t="s">
        <v>76</v>
      </c>
      <c r="AP188" s="60" t="s">
        <v>76</v>
      </c>
      <c r="AQ188" s="173"/>
      <c r="AR188" s="59"/>
      <c r="AS188" s="59"/>
      <c r="AT188" s="59"/>
      <c r="AU188" s="119"/>
      <c r="AV188" s="174">
        <f t="shared" si="75"/>
        <v>0</v>
      </c>
      <c r="AW188" s="168"/>
      <c r="AX188" s="168"/>
      <c r="AY188" s="168"/>
      <c r="AZ188" s="168"/>
      <c r="BA188" s="168"/>
      <c r="BB188" s="168"/>
      <c r="BC188" s="168"/>
      <c r="BD188" s="168"/>
      <c r="BE188" s="169"/>
    </row>
    <row r="189" spans="1:57" ht="38" customHeight="1" x14ac:dyDescent="0.2">
      <c r="A189" s="732"/>
      <c r="B189" s="646" t="s">
        <v>147</v>
      </c>
      <c r="C189" s="649" t="s">
        <v>148</v>
      </c>
      <c r="D189" s="108" t="s">
        <v>73</v>
      </c>
      <c r="E189" s="767">
        <v>50</v>
      </c>
      <c r="F189" s="770">
        <f t="shared" ref="F189" si="82">E189-SUM(M189:M193)</f>
        <v>-1</v>
      </c>
      <c r="G189" s="146">
        <f t="shared" si="71"/>
        <v>0</v>
      </c>
      <c r="H189" s="151">
        <f t="shared" si="72"/>
        <v>0</v>
      </c>
      <c r="I189" s="152"/>
      <c r="J189" s="152"/>
      <c r="K189" s="152"/>
      <c r="L189" s="66"/>
      <c r="M189" s="149">
        <f t="shared" si="73"/>
        <v>0</v>
      </c>
      <c r="N189" s="121"/>
      <c r="O189" s="121"/>
      <c r="P189" s="121"/>
      <c r="Q189" s="121"/>
      <c r="R189" s="122"/>
      <c r="S189" s="128"/>
      <c r="T189" s="121"/>
      <c r="U189" s="121"/>
      <c r="V189" s="77"/>
      <c r="W189" s="121"/>
      <c r="X189" s="122"/>
      <c r="Y189" s="128"/>
      <c r="Z189" s="122"/>
      <c r="AA189" s="70"/>
      <c r="AB189" s="77"/>
      <c r="AC189" s="77"/>
      <c r="AD189" s="77"/>
      <c r="AE189" s="77"/>
      <c r="AF189" s="71"/>
      <c r="AG189" s="70"/>
      <c r="AH189" s="71"/>
      <c r="AI189" s="70"/>
      <c r="AJ189" s="115">
        <f t="shared" si="74"/>
        <v>0</v>
      </c>
      <c r="AK189" s="70" t="s">
        <v>74</v>
      </c>
      <c r="AL189" s="77" t="s">
        <v>74</v>
      </c>
      <c r="AM189" s="71" t="s">
        <v>74</v>
      </c>
      <c r="AN189" s="70"/>
      <c r="AO189" s="77"/>
      <c r="AP189" s="71"/>
      <c r="AQ189" s="133" t="s">
        <v>74</v>
      </c>
      <c r="AR189" s="77" t="s">
        <v>74</v>
      </c>
      <c r="AS189" s="77" t="s">
        <v>74</v>
      </c>
      <c r="AT189" s="77" t="s">
        <v>74</v>
      </c>
      <c r="AU189" s="118" t="s">
        <v>74</v>
      </c>
      <c r="AV189" s="166">
        <f t="shared" si="75"/>
        <v>0</v>
      </c>
      <c r="AW189" s="121"/>
      <c r="AX189" s="121"/>
      <c r="AY189" s="121"/>
      <c r="AZ189" s="121"/>
      <c r="BA189" s="121"/>
      <c r="BB189" s="121"/>
      <c r="BC189" s="121"/>
      <c r="BD189" s="121"/>
      <c r="BE189" s="122"/>
    </row>
    <row r="190" spans="1:57" ht="38" customHeight="1" x14ac:dyDescent="0.2">
      <c r="A190" s="732"/>
      <c r="B190" s="647"/>
      <c r="C190" s="650"/>
      <c r="D190" s="109" t="s">
        <v>75</v>
      </c>
      <c r="E190" s="768"/>
      <c r="F190" s="771"/>
      <c r="G190" s="147">
        <f t="shared" si="71"/>
        <v>0</v>
      </c>
      <c r="H190" s="153">
        <f t="shared" si="72"/>
        <v>0</v>
      </c>
      <c r="I190" s="150"/>
      <c r="J190" s="150"/>
      <c r="K190" s="150"/>
      <c r="L190" s="154"/>
      <c r="M190" s="79">
        <f t="shared" si="73"/>
        <v>0</v>
      </c>
      <c r="N190" s="80"/>
      <c r="O190" s="80"/>
      <c r="P190" s="80"/>
      <c r="Q190" s="80"/>
      <c r="R190" s="124"/>
      <c r="S190" s="129"/>
      <c r="T190" s="54"/>
      <c r="U190" s="54"/>
      <c r="V190" s="80"/>
      <c r="W190" s="80"/>
      <c r="X190" s="124"/>
      <c r="Y190" s="131"/>
      <c r="Z190" s="127"/>
      <c r="AA190" s="134"/>
      <c r="AB190" s="56"/>
      <c r="AC190" s="56"/>
      <c r="AD190" s="56"/>
      <c r="AE190" s="56"/>
      <c r="AF190" s="135"/>
      <c r="AG190" s="136"/>
      <c r="AH190" s="55"/>
      <c r="AI190" s="136"/>
      <c r="AJ190" s="116">
        <f t="shared" si="74"/>
        <v>0</v>
      </c>
      <c r="AK190" s="136" t="s">
        <v>76</v>
      </c>
      <c r="AL190" s="54" t="s">
        <v>76</v>
      </c>
      <c r="AM190" s="55" t="s">
        <v>76</v>
      </c>
      <c r="AN190" s="136"/>
      <c r="AO190" s="54"/>
      <c r="AP190" s="55"/>
      <c r="AQ190" s="82" t="s">
        <v>74</v>
      </c>
      <c r="AR190" s="54" t="s">
        <v>74</v>
      </c>
      <c r="AS190" s="54" t="s">
        <v>74</v>
      </c>
      <c r="AT190" s="54" t="s">
        <v>74</v>
      </c>
      <c r="AU190" s="58" t="s">
        <v>74</v>
      </c>
      <c r="AV190" s="83">
        <f t="shared" si="75"/>
        <v>0</v>
      </c>
      <c r="AW190" s="80"/>
      <c r="AX190" s="80"/>
      <c r="AY190" s="80"/>
      <c r="AZ190" s="80"/>
      <c r="BA190" s="80"/>
      <c r="BB190" s="80"/>
      <c r="BC190" s="80"/>
      <c r="BD190" s="80"/>
      <c r="BE190" s="124"/>
    </row>
    <row r="191" spans="1:57" ht="38" customHeight="1" x14ac:dyDescent="0.2">
      <c r="A191" s="732"/>
      <c r="B191" s="647"/>
      <c r="C191" s="650"/>
      <c r="D191" s="109" t="s">
        <v>77</v>
      </c>
      <c r="E191" s="768"/>
      <c r="F191" s="771"/>
      <c r="G191" s="147">
        <f t="shared" si="71"/>
        <v>0</v>
      </c>
      <c r="H191" s="153">
        <f t="shared" si="72"/>
        <v>0</v>
      </c>
      <c r="I191" s="150"/>
      <c r="J191" s="150"/>
      <c r="K191" s="150"/>
      <c r="L191" s="154"/>
      <c r="M191" s="79">
        <f t="shared" si="73"/>
        <v>0</v>
      </c>
      <c r="N191" s="80"/>
      <c r="O191" s="80"/>
      <c r="P191" s="80"/>
      <c r="Q191" s="84"/>
      <c r="R191" s="124"/>
      <c r="S191" s="129"/>
      <c r="T191" s="80"/>
      <c r="U191" s="80"/>
      <c r="V191" s="80"/>
      <c r="W191" s="80"/>
      <c r="X191" s="124"/>
      <c r="Y191" s="131"/>
      <c r="Z191" s="127"/>
      <c r="AA191" s="134"/>
      <c r="AB191" s="56"/>
      <c r="AC191" s="56"/>
      <c r="AD191" s="56"/>
      <c r="AE191" s="56"/>
      <c r="AF191" s="135"/>
      <c r="AG191" s="136"/>
      <c r="AH191" s="55"/>
      <c r="AI191" s="136"/>
      <c r="AJ191" s="116">
        <f t="shared" si="74"/>
        <v>0</v>
      </c>
      <c r="AK191" s="136"/>
      <c r="AL191" s="54"/>
      <c r="AM191" s="55"/>
      <c r="AN191" s="136" t="s">
        <v>74</v>
      </c>
      <c r="AO191" s="54" t="s">
        <v>74</v>
      </c>
      <c r="AP191" s="55" t="s">
        <v>74</v>
      </c>
      <c r="AQ191" s="82" t="s">
        <v>74</v>
      </c>
      <c r="AR191" s="54" t="s">
        <v>74</v>
      </c>
      <c r="AS191" s="54" t="s">
        <v>74</v>
      </c>
      <c r="AT191" s="54" t="s">
        <v>74</v>
      </c>
      <c r="AU191" s="58" t="s">
        <v>74</v>
      </c>
      <c r="AV191" s="83">
        <f t="shared" si="75"/>
        <v>0</v>
      </c>
      <c r="AW191" s="80"/>
      <c r="AX191" s="80"/>
      <c r="AY191" s="80"/>
      <c r="AZ191" s="80"/>
      <c r="BA191" s="80"/>
      <c r="BB191" s="80"/>
      <c r="BC191" s="80"/>
      <c r="BD191" s="80"/>
      <c r="BE191" s="124"/>
    </row>
    <row r="192" spans="1:57" ht="38" customHeight="1" x14ac:dyDescent="0.2">
      <c r="A192" s="732"/>
      <c r="B192" s="647"/>
      <c r="C192" s="650"/>
      <c r="D192" s="109" t="s">
        <v>78</v>
      </c>
      <c r="E192" s="768"/>
      <c r="F192" s="771"/>
      <c r="G192" s="147">
        <f t="shared" si="71"/>
        <v>51</v>
      </c>
      <c r="H192" s="153">
        <f t="shared" ref="H192" si="83">SUM(I192:L192)</f>
        <v>1</v>
      </c>
      <c r="I192" s="150">
        <v>1</v>
      </c>
      <c r="J192" s="150"/>
      <c r="K192" s="150"/>
      <c r="L192" s="154"/>
      <c r="M192" s="79">
        <v>51</v>
      </c>
      <c r="N192" s="80">
        <v>51</v>
      </c>
      <c r="O192" s="80">
        <v>0</v>
      </c>
      <c r="P192" s="80">
        <v>0</v>
      </c>
      <c r="Q192" s="80">
        <v>0</v>
      </c>
      <c r="R192" s="124">
        <v>0</v>
      </c>
      <c r="S192" s="129">
        <v>26</v>
      </c>
      <c r="T192" s="80">
        <v>0</v>
      </c>
      <c r="U192" s="80">
        <v>0</v>
      </c>
      <c r="V192" s="80">
        <v>25</v>
      </c>
      <c r="W192" s="80">
        <v>0</v>
      </c>
      <c r="X192" s="124">
        <v>0</v>
      </c>
      <c r="Y192" s="131">
        <v>39</v>
      </c>
      <c r="Z192" s="127">
        <v>12</v>
      </c>
      <c r="AA192" s="134">
        <v>0</v>
      </c>
      <c r="AB192" s="56">
        <v>25</v>
      </c>
      <c r="AC192" s="56">
        <v>25</v>
      </c>
      <c r="AD192" s="56">
        <v>1</v>
      </c>
      <c r="AE192" s="56">
        <v>24</v>
      </c>
      <c r="AF192" s="135">
        <v>7</v>
      </c>
      <c r="AG192" s="136">
        <v>45</v>
      </c>
      <c r="AH192" s="55">
        <v>22</v>
      </c>
      <c r="AI192" s="136">
        <v>80</v>
      </c>
      <c r="AJ192" s="116">
        <v>51</v>
      </c>
      <c r="AK192" s="136" t="s">
        <v>76</v>
      </c>
      <c r="AL192" s="54" t="s">
        <v>76</v>
      </c>
      <c r="AM192" s="55" t="s">
        <v>76</v>
      </c>
      <c r="AN192" s="136" t="s">
        <v>74</v>
      </c>
      <c r="AO192" s="54" t="s">
        <v>74</v>
      </c>
      <c r="AP192" s="55" t="s">
        <v>74</v>
      </c>
      <c r="AQ192" s="142">
        <v>4</v>
      </c>
      <c r="AR192" s="62">
        <v>29</v>
      </c>
      <c r="AS192" s="62">
        <v>18</v>
      </c>
      <c r="AT192" s="62" t="s">
        <v>149</v>
      </c>
      <c r="AU192" s="64" t="s">
        <v>149</v>
      </c>
      <c r="AV192" s="83">
        <v>0</v>
      </c>
      <c r="AW192" s="80"/>
      <c r="AX192" s="80"/>
      <c r="AY192" s="80"/>
      <c r="AZ192" s="80"/>
      <c r="BA192" s="80"/>
      <c r="BB192" s="80"/>
      <c r="BC192" s="80"/>
      <c r="BD192" s="80"/>
      <c r="BE192" s="124"/>
    </row>
    <row r="193" spans="1:57" ht="38" customHeight="1" thickBot="1" x14ac:dyDescent="0.25">
      <c r="A193" s="732"/>
      <c r="B193" s="648"/>
      <c r="C193" s="651"/>
      <c r="D193" s="111" t="s">
        <v>79</v>
      </c>
      <c r="E193" s="769"/>
      <c r="F193" s="772"/>
      <c r="G193" s="148">
        <f t="shared" si="71"/>
        <v>0</v>
      </c>
      <c r="H193" s="155">
        <f t="shared" si="72"/>
        <v>0</v>
      </c>
      <c r="I193" s="156"/>
      <c r="J193" s="156"/>
      <c r="K193" s="156"/>
      <c r="L193" s="157"/>
      <c r="M193" s="167">
        <f t="shared" si="73"/>
        <v>0</v>
      </c>
      <c r="N193" s="168"/>
      <c r="O193" s="168"/>
      <c r="P193" s="168"/>
      <c r="Q193" s="168"/>
      <c r="R193" s="169"/>
      <c r="S193" s="170"/>
      <c r="T193" s="168"/>
      <c r="U193" s="168"/>
      <c r="V193" s="168"/>
      <c r="W193" s="168"/>
      <c r="X193" s="169"/>
      <c r="Y193" s="170"/>
      <c r="Z193" s="169"/>
      <c r="AA193" s="171"/>
      <c r="AB193" s="59"/>
      <c r="AC193" s="59"/>
      <c r="AD193" s="59"/>
      <c r="AE193" s="59"/>
      <c r="AF193" s="60"/>
      <c r="AG193" s="171"/>
      <c r="AH193" s="60"/>
      <c r="AI193" s="171"/>
      <c r="AJ193" s="172">
        <f t="shared" si="74"/>
        <v>0</v>
      </c>
      <c r="AK193" s="171" t="s">
        <v>74</v>
      </c>
      <c r="AL193" s="59" t="s">
        <v>74</v>
      </c>
      <c r="AM193" s="60" t="s">
        <v>74</v>
      </c>
      <c r="AN193" s="171" t="s">
        <v>74</v>
      </c>
      <c r="AO193" s="59" t="s">
        <v>76</v>
      </c>
      <c r="AP193" s="60" t="s">
        <v>76</v>
      </c>
      <c r="AQ193" s="173"/>
      <c r="AR193" s="59"/>
      <c r="AS193" s="59"/>
      <c r="AT193" s="59"/>
      <c r="AU193" s="119"/>
      <c r="AV193" s="174">
        <f t="shared" si="75"/>
        <v>0</v>
      </c>
      <c r="AW193" s="168"/>
      <c r="AX193" s="168"/>
      <c r="AY193" s="168"/>
      <c r="AZ193" s="168"/>
      <c r="BA193" s="168"/>
      <c r="BB193" s="168"/>
      <c r="BC193" s="168"/>
      <c r="BD193" s="168"/>
      <c r="BE193" s="169"/>
    </row>
    <row r="194" spans="1:57" ht="38" customHeight="1" x14ac:dyDescent="0.2">
      <c r="A194" s="732"/>
      <c r="B194" s="623" t="s">
        <v>150</v>
      </c>
      <c r="C194" s="630" t="s">
        <v>151</v>
      </c>
      <c r="D194" s="108" t="s">
        <v>73</v>
      </c>
      <c r="E194" s="767">
        <v>130</v>
      </c>
      <c r="F194" s="770">
        <f t="shared" ref="F194" si="84">E194-SUM(M194:M198)</f>
        <v>2</v>
      </c>
      <c r="G194" s="146">
        <f t="shared" si="71"/>
        <v>5</v>
      </c>
      <c r="H194" s="151">
        <v>0</v>
      </c>
      <c r="I194" s="152"/>
      <c r="J194" s="152"/>
      <c r="K194" s="152"/>
      <c r="L194" s="66"/>
      <c r="M194" s="149">
        <v>5</v>
      </c>
      <c r="N194" s="121">
        <v>5</v>
      </c>
      <c r="O194" s="121"/>
      <c r="P194" s="121"/>
      <c r="Q194" s="121"/>
      <c r="R194" s="122">
        <v>0</v>
      </c>
      <c r="S194" s="128">
        <v>4</v>
      </c>
      <c r="T194" s="121"/>
      <c r="U194" s="121"/>
      <c r="V194" s="77">
        <v>1</v>
      </c>
      <c r="W194" s="121"/>
      <c r="X194" s="122"/>
      <c r="Y194" s="128">
        <v>5</v>
      </c>
      <c r="Z194" s="122">
        <v>0</v>
      </c>
      <c r="AA194" s="70"/>
      <c r="AB194" s="77">
        <v>1</v>
      </c>
      <c r="AC194" s="77">
        <v>1</v>
      </c>
      <c r="AD194" s="77"/>
      <c r="AE194" s="77">
        <v>1</v>
      </c>
      <c r="AF194" s="71"/>
      <c r="AG194" s="70">
        <v>41.2</v>
      </c>
      <c r="AH194" s="296">
        <v>19.399999999999999</v>
      </c>
      <c r="AI194" s="295">
        <v>14</v>
      </c>
      <c r="AJ194" s="115">
        <v>5</v>
      </c>
      <c r="AK194" s="70" t="s">
        <v>74</v>
      </c>
      <c r="AL194" s="77" t="s">
        <v>74</v>
      </c>
      <c r="AM194" s="71" t="s">
        <v>74</v>
      </c>
      <c r="AN194" s="70"/>
      <c r="AO194" s="77">
        <v>5</v>
      </c>
      <c r="AP194" s="71"/>
      <c r="AQ194" s="133" t="s">
        <v>74</v>
      </c>
      <c r="AR194" s="77" t="s">
        <v>74</v>
      </c>
      <c r="AS194" s="77" t="s">
        <v>74</v>
      </c>
      <c r="AT194" s="77" t="s">
        <v>74</v>
      </c>
      <c r="AU194" s="118" t="s">
        <v>74</v>
      </c>
      <c r="AV194" s="166">
        <v>0</v>
      </c>
      <c r="AW194" s="121"/>
      <c r="AX194" s="121"/>
      <c r="AY194" s="121"/>
      <c r="AZ194" s="121"/>
      <c r="BA194" s="121">
        <v>0</v>
      </c>
      <c r="BB194" s="121"/>
      <c r="BC194" s="121"/>
      <c r="BD194" s="121"/>
      <c r="BE194" s="122"/>
    </row>
    <row r="195" spans="1:57" ht="38" customHeight="1" x14ac:dyDescent="0.2">
      <c r="A195" s="732"/>
      <c r="B195" s="624"/>
      <c r="C195" s="631"/>
      <c r="D195" s="109" t="s">
        <v>75</v>
      </c>
      <c r="E195" s="768"/>
      <c r="F195" s="771"/>
      <c r="G195" s="147">
        <f t="shared" si="71"/>
        <v>0</v>
      </c>
      <c r="H195" s="153">
        <f t="shared" si="72"/>
        <v>0</v>
      </c>
      <c r="I195" s="150"/>
      <c r="J195" s="150"/>
      <c r="K195" s="150"/>
      <c r="L195" s="154"/>
      <c r="M195" s="79">
        <f t="shared" si="73"/>
        <v>0</v>
      </c>
      <c r="N195" s="80"/>
      <c r="O195" s="80"/>
      <c r="P195" s="80"/>
      <c r="Q195" s="80"/>
      <c r="R195" s="124"/>
      <c r="S195" s="129"/>
      <c r="T195" s="54"/>
      <c r="U195" s="54"/>
      <c r="V195" s="80"/>
      <c r="W195" s="80"/>
      <c r="X195" s="124"/>
      <c r="Y195" s="131"/>
      <c r="Z195" s="127"/>
      <c r="AA195" s="134"/>
      <c r="AB195" s="56"/>
      <c r="AC195" s="56"/>
      <c r="AD195" s="56"/>
      <c r="AE195" s="56"/>
      <c r="AF195" s="135"/>
      <c r="AG195" s="136"/>
      <c r="AH195" s="55"/>
      <c r="AI195" s="136"/>
      <c r="AJ195" s="116">
        <f t="shared" si="74"/>
        <v>0</v>
      </c>
      <c r="AK195" s="136" t="s">
        <v>76</v>
      </c>
      <c r="AL195" s="54" t="s">
        <v>76</v>
      </c>
      <c r="AM195" s="55" t="s">
        <v>76</v>
      </c>
      <c r="AN195" s="136"/>
      <c r="AO195" s="54"/>
      <c r="AP195" s="55"/>
      <c r="AQ195" s="82" t="s">
        <v>74</v>
      </c>
      <c r="AR195" s="54" t="s">
        <v>74</v>
      </c>
      <c r="AS195" s="54" t="s">
        <v>74</v>
      </c>
      <c r="AT195" s="54" t="s">
        <v>74</v>
      </c>
      <c r="AU195" s="58" t="s">
        <v>74</v>
      </c>
      <c r="AV195" s="83">
        <f t="shared" si="75"/>
        <v>0</v>
      </c>
      <c r="AW195" s="80"/>
      <c r="AX195" s="80"/>
      <c r="AY195" s="80"/>
      <c r="AZ195" s="80"/>
      <c r="BA195" s="80"/>
      <c r="BB195" s="80"/>
      <c r="BC195" s="80"/>
      <c r="BD195" s="80"/>
      <c r="BE195" s="124"/>
    </row>
    <row r="196" spans="1:57" ht="38" customHeight="1" x14ac:dyDescent="0.2">
      <c r="A196" s="732"/>
      <c r="B196" s="624"/>
      <c r="C196" s="631"/>
      <c r="D196" s="109" t="s">
        <v>77</v>
      </c>
      <c r="E196" s="768"/>
      <c r="F196" s="771"/>
      <c r="G196" s="147">
        <f t="shared" si="71"/>
        <v>0</v>
      </c>
      <c r="H196" s="153">
        <f t="shared" si="72"/>
        <v>0</v>
      </c>
      <c r="I196" s="150"/>
      <c r="J196" s="150"/>
      <c r="K196" s="150"/>
      <c r="L196" s="154"/>
      <c r="M196" s="79">
        <f t="shared" si="73"/>
        <v>0</v>
      </c>
      <c r="N196" s="80"/>
      <c r="O196" s="80"/>
      <c r="P196" s="80"/>
      <c r="Q196" s="84"/>
      <c r="R196" s="124"/>
      <c r="S196" s="129"/>
      <c r="T196" s="80"/>
      <c r="U196" s="80"/>
      <c r="V196" s="80"/>
      <c r="W196" s="80"/>
      <c r="X196" s="124"/>
      <c r="Y196" s="131"/>
      <c r="Z196" s="127"/>
      <c r="AA196" s="134"/>
      <c r="AB196" s="56"/>
      <c r="AC196" s="56"/>
      <c r="AD196" s="56"/>
      <c r="AE196" s="56"/>
      <c r="AF196" s="135"/>
      <c r="AG196" s="136"/>
      <c r="AH196" s="55"/>
      <c r="AI196" s="136"/>
      <c r="AJ196" s="116">
        <f t="shared" si="74"/>
        <v>0</v>
      </c>
      <c r="AK196" s="136"/>
      <c r="AL196" s="54"/>
      <c r="AM196" s="55"/>
      <c r="AN196" s="136" t="s">
        <v>74</v>
      </c>
      <c r="AO196" s="54" t="s">
        <v>74</v>
      </c>
      <c r="AP196" s="55" t="s">
        <v>74</v>
      </c>
      <c r="AQ196" s="82" t="s">
        <v>74</v>
      </c>
      <c r="AR196" s="54" t="s">
        <v>74</v>
      </c>
      <c r="AS196" s="54" t="s">
        <v>74</v>
      </c>
      <c r="AT196" s="54" t="s">
        <v>74</v>
      </c>
      <c r="AU196" s="58" t="s">
        <v>74</v>
      </c>
      <c r="AV196" s="83">
        <f t="shared" si="75"/>
        <v>0</v>
      </c>
      <c r="AW196" s="80"/>
      <c r="AX196" s="80"/>
      <c r="AY196" s="80"/>
      <c r="AZ196" s="80"/>
      <c r="BA196" s="80"/>
      <c r="BB196" s="80"/>
      <c r="BC196" s="80"/>
      <c r="BD196" s="80"/>
      <c r="BE196" s="124"/>
    </row>
    <row r="197" spans="1:57" ht="38" customHeight="1" x14ac:dyDescent="0.2">
      <c r="A197" s="732"/>
      <c r="B197" s="624"/>
      <c r="C197" s="631"/>
      <c r="D197" s="109" t="s">
        <v>78</v>
      </c>
      <c r="E197" s="768"/>
      <c r="F197" s="771"/>
      <c r="G197" s="147">
        <f t="shared" si="71"/>
        <v>123</v>
      </c>
      <c r="H197" s="153">
        <v>2</v>
      </c>
      <c r="I197" s="150">
        <v>2</v>
      </c>
      <c r="J197" s="150"/>
      <c r="K197" s="150"/>
      <c r="L197" s="154"/>
      <c r="M197" s="79">
        <v>123</v>
      </c>
      <c r="N197" s="80">
        <v>123</v>
      </c>
      <c r="O197" s="80"/>
      <c r="P197" s="80"/>
      <c r="Q197" s="80"/>
      <c r="R197" s="124">
        <v>0</v>
      </c>
      <c r="S197" s="129">
        <v>21</v>
      </c>
      <c r="T197" s="80"/>
      <c r="U197" s="80"/>
      <c r="V197" s="80">
        <v>98</v>
      </c>
      <c r="W197" s="80">
        <v>4</v>
      </c>
      <c r="X197" s="124"/>
      <c r="Y197" s="131">
        <v>94</v>
      </c>
      <c r="Z197" s="127">
        <v>29</v>
      </c>
      <c r="AA197" s="134"/>
      <c r="AB197" s="56">
        <v>51</v>
      </c>
      <c r="AC197" s="56">
        <v>51</v>
      </c>
      <c r="AD197" s="56">
        <v>2</v>
      </c>
      <c r="AE197" s="56">
        <v>77</v>
      </c>
      <c r="AF197" s="135">
        <v>1</v>
      </c>
      <c r="AG197" s="136">
        <v>43.7</v>
      </c>
      <c r="AH197" s="55">
        <v>15.7</v>
      </c>
      <c r="AI197" s="136">
        <v>77.599999999999994</v>
      </c>
      <c r="AJ197" s="116">
        <v>123</v>
      </c>
      <c r="AK197" s="136" t="s">
        <v>76</v>
      </c>
      <c r="AL197" s="54" t="s">
        <v>76</v>
      </c>
      <c r="AM197" s="55" t="s">
        <v>76</v>
      </c>
      <c r="AN197" s="136" t="s">
        <v>74</v>
      </c>
      <c r="AO197" s="54" t="s">
        <v>74</v>
      </c>
      <c r="AP197" s="55" t="s">
        <v>74</v>
      </c>
      <c r="AQ197" s="142">
        <v>31</v>
      </c>
      <c r="AR197" s="62">
        <v>33</v>
      </c>
      <c r="AS197" s="62">
        <v>53</v>
      </c>
      <c r="AT197" s="62">
        <v>6</v>
      </c>
      <c r="AU197" s="64"/>
      <c r="AV197" s="83">
        <v>0</v>
      </c>
      <c r="AW197" s="80"/>
      <c r="AX197" s="80"/>
      <c r="AY197" s="80"/>
      <c r="AZ197" s="80"/>
      <c r="BA197" s="80"/>
      <c r="BB197" s="80"/>
      <c r="BC197" s="80"/>
      <c r="BD197" s="80"/>
      <c r="BE197" s="124"/>
    </row>
    <row r="198" spans="1:57" ht="38" customHeight="1" thickBot="1" x14ac:dyDescent="0.25">
      <c r="A198" s="732"/>
      <c r="B198" s="629"/>
      <c r="C198" s="632"/>
      <c r="D198" s="111" t="s">
        <v>79</v>
      </c>
      <c r="E198" s="769"/>
      <c r="F198" s="772"/>
      <c r="G198" s="148">
        <f t="shared" si="71"/>
        <v>0</v>
      </c>
      <c r="H198" s="155">
        <f t="shared" si="72"/>
        <v>0</v>
      </c>
      <c r="I198" s="156"/>
      <c r="J198" s="156"/>
      <c r="K198" s="156"/>
      <c r="L198" s="157"/>
      <c r="M198" s="167">
        <f t="shared" si="73"/>
        <v>0</v>
      </c>
      <c r="N198" s="168"/>
      <c r="O198" s="168"/>
      <c r="P198" s="168"/>
      <c r="Q198" s="168"/>
      <c r="R198" s="169"/>
      <c r="S198" s="170"/>
      <c r="T198" s="168"/>
      <c r="U198" s="168"/>
      <c r="V198" s="168"/>
      <c r="W198" s="168"/>
      <c r="X198" s="169"/>
      <c r="Y198" s="170"/>
      <c r="Z198" s="169"/>
      <c r="AA198" s="171"/>
      <c r="AB198" s="59"/>
      <c r="AC198" s="59"/>
      <c r="AD198" s="59"/>
      <c r="AE198" s="59"/>
      <c r="AF198" s="60"/>
      <c r="AG198" s="171"/>
      <c r="AH198" s="60"/>
      <c r="AI198" s="171"/>
      <c r="AJ198" s="172">
        <f t="shared" si="74"/>
        <v>0</v>
      </c>
      <c r="AK198" s="171" t="s">
        <v>74</v>
      </c>
      <c r="AL198" s="59" t="s">
        <v>74</v>
      </c>
      <c r="AM198" s="60" t="s">
        <v>74</v>
      </c>
      <c r="AN198" s="171" t="s">
        <v>74</v>
      </c>
      <c r="AO198" s="59" t="s">
        <v>76</v>
      </c>
      <c r="AP198" s="60" t="s">
        <v>76</v>
      </c>
      <c r="AQ198" s="173"/>
      <c r="AR198" s="59"/>
      <c r="AS198" s="59"/>
      <c r="AT198" s="59"/>
      <c r="AU198" s="119"/>
      <c r="AV198" s="174">
        <f t="shared" si="75"/>
        <v>0</v>
      </c>
      <c r="AW198" s="168"/>
      <c r="AX198" s="168"/>
      <c r="AY198" s="168"/>
      <c r="AZ198" s="168"/>
      <c r="BA198" s="168"/>
      <c r="BB198" s="168"/>
      <c r="BC198" s="168"/>
      <c r="BD198" s="168"/>
      <c r="BE198" s="169"/>
    </row>
    <row r="199" spans="1:57" ht="38" customHeight="1" x14ac:dyDescent="0.2">
      <c r="A199" s="732"/>
      <c r="B199" s="655" t="s">
        <v>152</v>
      </c>
      <c r="C199" s="630" t="s">
        <v>153</v>
      </c>
      <c r="D199" s="108" t="s">
        <v>73</v>
      </c>
      <c r="E199" s="767">
        <v>166</v>
      </c>
      <c r="F199" s="770">
        <f t="shared" ref="F199" si="85">E199-SUM(M199:M203)</f>
        <v>-649</v>
      </c>
      <c r="G199" s="146">
        <f t="shared" si="71"/>
        <v>101</v>
      </c>
      <c r="H199" s="151">
        <f t="shared" si="72"/>
        <v>3</v>
      </c>
      <c r="I199" s="152">
        <v>3</v>
      </c>
      <c r="J199" s="152"/>
      <c r="K199" s="152"/>
      <c r="L199" s="66"/>
      <c r="M199" s="149">
        <f t="shared" si="73"/>
        <v>100</v>
      </c>
      <c r="N199" s="121">
        <v>100</v>
      </c>
      <c r="O199" s="121"/>
      <c r="P199" s="121"/>
      <c r="Q199" s="121"/>
      <c r="R199" s="122"/>
      <c r="S199" s="128">
        <v>3</v>
      </c>
      <c r="T199" s="121"/>
      <c r="U199" s="121"/>
      <c r="V199" s="77">
        <v>93</v>
      </c>
      <c r="W199" s="121">
        <v>4</v>
      </c>
      <c r="X199" s="122"/>
      <c r="Y199" s="128">
        <v>75</v>
      </c>
      <c r="Z199" s="122">
        <v>25</v>
      </c>
      <c r="AA199" s="70"/>
      <c r="AB199" s="77">
        <v>40</v>
      </c>
      <c r="AC199" s="77">
        <v>40</v>
      </c>
      <c r="AD199" s="77">
        <v>4</v>
      </c>
      <c r="AE199" s="77">
        <v>38</v>
      </c>
      <c r="AF199" s="71">
        <v>2</v>
      </c>
      <c r="AG199" s="70">
        <v>36</v>
      </c>
      <c r="AH199" s="71">
        <v>20</v>
      </c>
      <c r="AI199" s="70">
        <v>12</v>
      </c>
      <c r="AJ199" s="115">
        <f t="shared" si="74"/>
        <v>95</v>
      </c>
      <c r="AK199" s="70" t="s">
        <v>74</v>
      </c>
      <c r="AL199" s="77" t="s">
        <v>74</v>
      </c>
      <c r="AM199" s="71" t="s">
        <v>74</v>
      </c>
      <c r="AN199" s="70">
        <v>11</v>
      </c>
      <c r="AO199" s="77">
        <v>82</v>
      </c>
      <c r="AP199" s="71">
        <v>2</v>
      </c>
      <c r="AQ199" s="133" t="s">
        <v>74</v>
      </c>
      <c r="AR199" s="77" t="s">
        <v>74</v>
      </c>
      <c r="AS199" s="77" t="s">
        <v>74</v>
      </c>
      <c r="AT199" s="77" t="s">
        <v>74</v>
      </c>
      <c r="AU199" s="118" t="s">
        <v>74</v>
      </c>
      <c r="AV199" s="166">
        <f t="shared" si="75"/>
        <v>1</v>
      </c>
      <c r="AW199" s="121"/>
      <c r="AX199" s="121"/>
      <c r="AY199" s="121"/>
      <c r="AZ199" s="121">
        <v>1</v>
      </c>
      <c r="BA199" s="121"/>
      <c r="BB199" s="121"/>
      <c r="BC199" s="121"/>
      <c r="BD199" s="121"/>
      <c r="BE199" s="122"/>
    </row>
    <row r="200" spans="1:57" ht="38" customHeight="1" x14ac:dyDescent="0.2">
      <c r="A200" s="732"/>
      <c r="B200" s="656"/>
      <c r="C200" s="631"/>
      <c r="D200" s="109" t="s">
        <v>75</v>
      </c>
      <c r="E200" s="768"/>
      <c r="F200" s="771"/>
      <c r="G200" s="147">
        <f t="shared" si="71"/>
        <v>0</v>
      </c>
      <c r="H200" s="153">
        <f t="shared" si="72"/>
        <v>0</v>
      </c>
      <c r="I200" s="150"/>
      <c r="J200" s="150"/>
      <c r="K200" s="150"/>
      <c r="L200" s="154"/>
      <c r="M200" s="79">
        <f t="shared" si="73"/>
        <v>0</v>
      </c>
      <c r="N200" s="80"/>
      <c r="O200" s="80"/>
      <c r="P200" s="80"/>
      <c r="Q200" s="80"/>
      <c r="R200" s="124"/>
      <c r="S200" s="129"/>
      <c r="T200" s="54"/>
      <c r="U200" s="54"/>
      <c r="V200" s="80"/>
      <c r="W200" s="80"/>
      <c r="X200" s="124"/>
      <c r="Y200" s="131"/>
      <c r="Z200" s="127"/>
      <c r="AA200" s="134"/>
      <c r="AB200" s="56"/>
      <c r="AC200" s="56"/>
      <c r="AD200" s="56"/>
      <c r="AE200" s="56"/>
      <c r="AF200" s="135"/>
      <c r="AG200" s="136"/>
      <c r="AH200" s="55"/>
      <c r="AI200" s="136"/>
      <c r="AJ200" s="116">
        <f t="shared" si="74"/>
        <v>0</v>
      </c>
      <c r="AK200" s="136" t="s">
        <v>76</v>
      </c>
      <c r="AL200" s="54" t="s">
        <v>76</v>
      </c>
      <c r="AM200" s="55" t="s">
        <v>76</v>
      </c>
      <c r="AN200" s="136"/>
      <c r="AO200" s="54"/>
      <c r="AP200" s="55"/>
      <c r="AQ200" s="82" t="s">
        <v>74</v>
      </c>
      <c r="AR200" s="54" t="s">
        <v>74</v>
      </c>
      <c r="AS200" s="54" t="s">
        <v>74</v>
      </c>
      <c r="AT200" s="54" t="s">
        <v>74</v>
      </c>
      <c r="AU200" s="58" t="s">
        <v>74</v>
      </c>
      <c r="AV200" s="83">
        <f t="shared" si="75"/>
        <v>0</v>
      </c>
      <c r="AW200" s="80"/>
      <c r="AX200" s="80"/>
      <c r="AY200" s="80"/>
      <c r="AZ200" s="80"/>
      <c r="BA200" s="80"/>
      <c r="BB200" s="80"/>
      <c r="BC200" s="80"/>
      <c r="BD200" s="80"/>
      <c r="BE200" s="124"/>
    </row>
    <row r="201" spans="1:57" ht="38" customHeight="1" x14ac:dyDescent="0.2">
      <c r="A201" s="732"/>
      <c r="B201" s="656"/>
      <c r="C201" s="631"/>
      <c r="D201" s="109" t="s">
        <v>77</v>
      </c>
      <c r="E201" s="768"/>
      <c r="F201" s="771"/>
      <c r="G201" s="147">
        <f t="shared" si="71"/>
        <v>0</v>
      </c>
      <c r="H201" s="153">
        <f t="shared" si="72"/>
        <v>0</v>
      </c>
      <c r="I201" s="150"/>
      <c r="J201" s="150"/>
      <c r="K201" s="150"/>
      <c r="L201" s="154"/>
      <c r="M201" s="79">
        <f t="shared" si="73"/>
        <v>0</v>
      </c>
      <c r="N201" s="80"/>
      <c r="O201" s="80"/>
      <c r="P201" s="80"/>
      <c r="Q201" s="84"/>
      <c r="R201" s="124"/>
      <c r="S201" s="129"/>
      <c r="T201" s="80"/>
      <c r="U201" s="80"/>
      <c r="V201" s="80"/>
      <c r="W201" s="80"/>
      <c r="X201" s="124"/>
      <c r="Y201" s="131"/>
      <c r="Z201" s="127"/>
      <c r="AA201" s="134"/>
      <c r="AB201" s="56"/>
      <c r="AC201" s="56"/>
      <c r="AD201" s="56"/>
      <c r="AE201" s="56"/>
      <c r="AF201" s="135"/>
      <c r="AG201" s="136"/>
      <c r="AH201" s="55"/>
      <c r="AI201" s="136"/>
      <c r="AJ201" s="116">
        <f t="shared" si="74"/>
        <v>0</v>
      </c>
      <c r="AK201" s="136"/>
      <c r="AL201" s="54"/>
      <c r="AM201" s="55"/>
      <c r="AN201" s="136" t="s">
        <v>74</v>
      </c>
      <c r="AO201" s="54" t="s">
        <v>74</v>
      </c>
      <c r="AP201" s="55" t="s">
        <v>74</v>
      </c>
      <c r="AQ201" s="82" t="s">
        <v>74</v>
      </c>
      <c r="AR201" s="54" t="s">
        <v>74</v>
      </c>
      <c r="AS201" s="54" t="s">
        <v>74</v>
      </c>
      <c r="AT201" s="54" t="s">
        <v>74</v>
      </c>
      <c r="AU201" s="58" t="s">
        <v>74</v>
      </c>
      <c r="AV201" s="83">
        <f t="shared" si="75"/>
        <v>0</v>
      </c>
      <c r="AW201" s="80"/>
      <c r="AX201" s="80"/>
      <c r="AY201" s="80"/>
      <c r="AZ201" s="80"/>
      <c r="BA201" s="80"/>
      <c r="BB201" s="80"/>
      <c r="BC201" s="80"/>
      <c r="BD201" s="80"/>
      <c r="BE201" s="124"/>
    </row>
    <row r="202" spans="1:57" ht="38" customHeight="1" x14ac:dyDescent="0.2">
      <c r="A202" s="732"/>
      <c r="B202" s="656"/>
      <c r="C202" s="631"/>
      <c r="D202" s="109" t="s">
        <v>78</v>
      </c>
      <c r="E202" s="768"/>
      <c r="F202" s="771"/>
      <c r="G202" s="147">
        <f t="shared" si="71"/>
        <v>745</v>
      </c>
      <c r="H202" s="153">
        <f t="shared" si="72"/>
        <v>20</v>
      </c>
      <c r="I202" s="150">
        <v>17</v>
      </c>
      <c r="J202" s="150"/>
      <c r="K202" s="150">
        <v>3</v>
      </c>
      <c r="L202" s="154"/>
      <c r="M202" s="79">
        <f t="shared" si="73"/>
        <v>715</v>
      </c>
      <c r="N202" s="80">
        <v>715</v>
      </c>
      <c r="O202" s="80"/>
      <c r="P202" s="80"/>
      <c r="Q202" s="80"/>
      <c r="R202" s="124"/>
      <c r="S202" s="129">
        <v>13</v>
      </c>
      <c r="T202" s="80"/>
      <c r="U202" s="80"/>
      <c r="V202" s="80">
        <v>320</v>
      </c>
      <c r="W202" s="80">
        <v>382</v>
      </c>
      <c r="X202" s="124"/>
      <c r="Y202" s="131">
        <v>581</v>
      </c>
      <c r="Z202" s="127">
        <v>134</v>
      </c>
      <c r="AA202" s="134"/>
      <c r="AB202" s="56">
        <v>260</v>
      </c>
      <c r="AC202" s="56">
        <v>249</v>
      </c>
      <c r="AD202" s="56">
        <v>7</v>
      </c>
      <c r="AE202" s="56">
        <v>205</v>
      </c>
      <c r="AF202" s="135">
        <v>2</v>
      </c>
      <c r="AG202" s="136">
        <v>40</v>
      </c>
      <c r="AH202" s="55">
        <v>30</v>
      </c>
      <c r="AI202" s="136">
        <v>100</v>
      </c>
      <c r="AJ202" s="116">
        <f t="shared" si="74"/>
        <v>702</v>
      </c>
      <c r="AK202" s="136" t="s">
        <v>76</v>
      </c>
      <c r="AL202" s="54" t="s">
        <v>76</v>
      </c>
      <c r="AM202" s="55" t="s">
        <v>76</v>
      </c>
      <c r="AN202" s="136" t="s">
        <v>74</v>
      </c>
      <c r="AO202" s="54" t="s">
        <v>74</v>
      </c>
      <c r="AP202" s="55" t="s">
        <v>74</v>
      </c>
      <c r="AQ202" s="142">
        <v>61</v>
      </c>
      <c r="AR202" s="62">
        <v>295</v>
      </c>
      <c r="AS202" s="62">
        <v>334</v>
      </c>
      <c r="AT202" s="62">
        <v>12</v>
      </c>
      <c r="AU202" s="64"/>
      <c r="AV202" s="83">
        <f t="shared" si="75"/>
        <v>30</v>
      </c>
      <c r="AW202" s="80"/>
      <c r="AX202" s="80"/>
      <c r="AY202" s="80">
        <v>1</v>
      </c>
      <c r="AZ202" s="80"/>
      <c r="BA202" s="80">
        <v>24</v>
      </c>
      <c r="BB202" s="80"/>
      <c r="BC202" s="80">
        <v>1</v>
      </c>
      <c r="BD202" s="80">
        <v>3</v>
      </c>
      <c r="BE202" s="124">
        <v>1</v>
      </c>
    </row>
    <row r="203" spans="1:57" ht="38" customHeight="1" thickBot="1" x14ac:dyDescent="0.25">
      <c r="A203" s="732"/>
      <c r="B203" s="629"/>
      <c r="C203" s="632"/>
      <c r="D203" s="111" t="s">
        <v>79</v>
      </c>
      <c r="E203" s="769"/>
      <c r="F203" s="772"/>
      <c r="G203" s="148">
        <f t="shared" si="71"/>
        <v>0</v>
      </c>
      <c r="H203" s="155">
        <f t="shared" si="72"/>
        <v>0</v>
      </c>
      <c r="I203" s="156"/>
      <c r="J203" s="156"/>
      <c r="K203" s="156"/>
      <c r="L203" s="157"/>
      <c r="M203" s="167">
        <f t="shared" si="73"/>
        <v>0</v>
      </c>
      <c r="N203" s="168"/>
      <c r="O203" s="168"/>
      <c r="P203" s="168"/>
      <c r="Q203" s="168"/>
      <c r="R203" s="169"/>
      <c r="S203" s="170"/>
      <c r="T203" s="168"/>
      <c r="U203" s="168"/>
      <c r="V203" s="168"/>
      <c r="W203" s="168"/>
      <c r="X203" s="169"/>
      <c r="Y203" s="170"/>
      <c r="Z203" s="169"/>
      <c r="AA203" s="171"/>
      <c r="AB203" s="59"/>
      <c r="AC203" s="59"/>
      <c r="AD203" s="59"/>
      <c r="AE203" s="59"/>
      <c r="AF203" s="60"/>
      <c r="AG203" s="171"/>
      <c r="AH203" s="60"/>
      <c r="AI203" s="171"/>
      <c r="AJ203" s="172">
        <f t="shared" si="74"/>
        <v>0</v>
      </c>
      <c r="AK203" s="171" t="s">
        <v>74</v>
      </c>
      <c r="AL203" s="59" t="s">
        <v>74</v>
      </c>
      <c r="AM203" s="60" t="s">
        <v>74</v>
      </c>
      <c r="AN203" s="171" t="s">
        <v>74</v>
      </c>
      <c r="AO203" s="59" t="s">
        <v>76</v>
      </c>
      <c r="AP203" s="60" t="s">
        <v>76</v>
      </c>
      <c r="AQ203" s="173"/>
      <c r="AR203" s="59"/>
      <c r="AS203" s="59"/>
      <c r="AT203" s="59"/>
      <c r="AU203" s="119"/>
      <c r="AV203" s="174">
        <f t="shared" si="75"/>
        <v>0</v>
      </c>
      <c r="AW203" s="168"/>
      <c r="AX203" s="168"/>
      <c r="AY203" s="168"/>
      <c r="AZ203" s="168"/>
      <c r="BA203" s="168"/>
      <c r="BB203" s="168"/>
      <c r="BC203" s="168"/>
      <c r="BD203" s="168"/>
      <c r="BE203" s="169"/>
    </row>
    <row r="204" spans="1:57" ht="38" customHeight="1" x14ac:dyDescent="0.2">
      <c r="A204" s="732"/>
      <c r="B204" s="623" t="s">
        <v>154</v>
      </c>
      <c r="C204" s="630" t="s">
        <v>153</v>
      </c>
      <c r="D204" s="108" t="s">
        <v>73</v>
      </c>
      <c r="E204" s="767"/>
      <c r="F204" s="770">
        <f t="shared" ref="F204" si="86">E204-SUM(M204:M208)</f>
        <v>-357</v>
      </c>
      <c r="G204" s="146">
        <f t="shared" si="71"/>
        <v>0</v>
      </c>
      <c r="H204" s="151">
        <f t="shared" si="72"/>
        <v>0</v>
      </c>
      <c r="I204" s="152"/>
      <c r="J204" s="152"/>
      <c r="K204" s="152"/>
      <c r="L204" s="66"/>
      <c r="M204" s="149">
        <f t="shared" si="73"/>
        <v>0</v>
      </c>
      <c r="N204" s="121"/>
      <c r="O204" s="121"/>
      <c r="P204" s="121"/>
      <c r="Q204" s="121"/>
      <c r="R204" s="122"/>
      <c r="S204" s="128"/>
      <c r="T204" s="121"/>
      <c r="U204" s="121"/>
      <c r="V204" s="77"/>
      <c r="W204" s="121"/>
      <c r="X204" s="122"/>
      <c r="Y204" s="128"/>
      <c r="Z204" s="122"/>
      <c r="AA204" s="70"/>
      <c r="AB204" s="77"/>
      <c r="AC204" s="77"/>
      <c r="AD204" s="77"/>
      <c r="AE204" s="77"/>
      <c r="AF204" s="71"/>
      <c r="AG204" s="70"/>
      <c r="AH204" s="71"/>
      <c r="AI204" s="70"/>
      <c r="AJ204" s="115">
        <f t="shared" si="74"/>
        <v>0</v>
      </c>
      <c r="AK204" s="70" t="s">
        <v>74</v>
      </c>
      <c r="AL204" s="77" t="s">
        <v>74</v>
      </c>
      <c r="AM204" s="71" t="s">
        <v>74</v>
      </c>
      <c r="AN204" s="70"/>
      <c r="AO204" s="77"/>
      <c r="AP204" s="71"/>
      <c r="AQ204" s="133" t="s">
        <v>74</v>
      </c>
      <c r="AR204" s="77" t="s">
        <v>74</v>
      </c>
      <c r="AS204" s="77" t="s">
        <v>74</v>
      </c>
      <c r="AT204" s="77" t="s">
        <v>74</v>
      </c>
      <c r="AU204" s="118" t="s">
        <v>74</v>
      </c>
      <c r="AV204" s="166">
        <f t="shared" si="75"/>
        <v>0</v>
      </c>
      <c r="AW204" s="121"/>
      <c r="AX204" s="121"/>
      <c r="AY204" s="121"/>
      <c r="AZ204" s="121"/>
      <c r="BA204" s="121"/>
      <c r="BB204" s="121"/>
      <c r="BC204" s="121"/>
      <c r="BD204" s="121"/>
      <c r="BE204" s="122"/>
    </row>
    <row r="205" spans="1:57" ht="38" customHeight="1" x14ac:dyDescent="0.2">
      <c r="A205" s="732"/>
      <c r="B205" s="624"/>
      <c r="C205" s="631"/>
      <c r="D205" s="109" t="s">
        <v>75</v>
      </c>
      <c r="E205" s="768"/>
      <c r="F205" s="771"/>
      <c r="G205" s="147">
        <f t="shared" si="71"/>
        <v>0</v>
      </c>
      <c r="H205" s="153">
        <f t="shared" si="72"/>
        <v>0</v>
      </c>
      <c r="I205" s="150"/>
      <c r="J205" s="150"/>
      <c r="K205" s="150"/>
      <c r="L205" s="154"/>
      <c r="M205" s="79">
        <f t="shared" si="73"/>
        <v>0</v>
      </c>
      <c r="N205" s="80"/>
      <c r="O205" s="80"/>
      <c r="P205" s="80"/>
      <c r="Q205" s="80"/>
      <c r="R205" s="124"/>
      <c r="S205" s="129"/>
      <c r="T205" s="54"/>
      <c r="U205" s="54"/>
      <c r="V205" s="80"/>
      <c r="W205" s="80"/>
      <c r="X205" s="124"/>
      <c r="Y205" s="131"/>
      <c r="Z205" s="127"/>
      <c r="AA205" s="134"/>
      <c r="AB205" s="56"/>
      <c r="AC205" s="56"/>
      <c r="AD205" s="56"/>
      <c r="AE205" s="56"/>
      <c r="AF205" s="135"/>
      <c r="AG205" s="136"/>
      <c r="AH205" s="55"/>
      <c r="AI205" s="136"/>
      <c r="AJ205" s="116">
        <f t="shared" si="74"/>
        <v>0</v>
      </c>
      <c r="AK205" s="136" t="s">
        <v>76</v>
      </c>
      <c r="AL205" s="54" t="s">
        <v>76</v>
      </c>
      <c r="AM205" s="55" t="s">
        <v>76</v>
      </c>
      <c r="AN205" s="136"/>
      <c r="AO205" s="54"/>
      <c r="AP205" s="55"/>
      <c r="AQ205" s="82" t="s">
        <v>74</v>
      </c>
      <c r="AR205" s="54" t="s">
        <v>74</v>
      </c>
      <c r="AS205" s="54" t="s">
        <v>74</v>
      </c>
      <c r="AT205" s="54" t="s">
        <v>74</v>
      </c>
      <c r="AU205" s="58" t="s">
        <v>74</v>
      </c>
      <c r="AV205" s="83">
        <f t="shared" si="75"/>
        <v>0</v>
      </c>
      <c r="AW205" s="80"/>
      <c r="AX205" s="80"/>
      <c r="AY205" s="80"/>
      <c r="AZ205" s="80"/>
      <c r="BA205" s="80"/>
      <c r="BB205" s="80"/>
      <c r="BC205" s="80"/>
      <c r="BD205" s="80"/>
      <c r="BE205" s="124"/>
    </row>
    <row r="206" spans="1:57" ht="38" customHeight="1" x14ac:dyDescent="0.2">
      <c r="A206" s="732"/>
      <c r="B206" s="624"/>
      <c r="C206" s="631"/>
      <c r="D206" s="109" t="s">
        <v>77</v>
      </c>
      <c r="E206" s="768"/>
      <c r="F206" s="771"/>
      <c r="G206" s="147">
        <f t="shared" si="71"/>
        <v>0</v>
      </c>
      <c r="H206" s="153">
        <f t="shared" si="72"/>
        <v>0</v>
      </c>
      <c r="I206" s="150"/>
      <c r="J206" s="150"/>
      <c r="K206" s="150"/>
      <c r="L206" s="154"/>
      <c r="M206" s="79">
        <f t="shared" si="73"/>
        <v>0</v>
      </c>
      <c r="N206" s="80"/>
      <c r="O206" s="80"/>
      <c r="P206" s="80"/>
      <c r="Q206" s="84"/>
      <c r="R206" s="124"/>
      <c r="S206" s="129"/>
      <c r="T206" s="80"/>
      <c r="U206" s="80"/>
      <c r="V206" s="80"/>
      <c r="W206" s="80"/>
      <c r="X206" s="124"/>
      <c r="Y206" s="131"/>
      <c r="Z206" s="127"/>
      <c r="AA206" s="134"/>
      <c r="AB206" s="56"/>
      <c r="AC206" s="56"/>
      <c r="AD206" s="56"/>
      <c r="AE206" s="56"/>
      <c r="AF206" s="135"/>
      <c r="AG206" s="136"/>
      <c r="AH206" s="55"/>
      <c r="AI206" s="136"/>
      <c r="AJ206" s="116">
        <f t="shared" si="74"/>
        <v>0</v>
      </c>
      <c r="AK206" s="136"/>
      <c r="AL206" s="54"/>
      <c r="AM206" s="55"/>
      <c r="AN206" s="136" t="s">
        <v>74</v>
      </c>
      <c r="AO206" s="54" t="s">
        <v>74</v>
      </c>
      <c r="AP206" s="55" t="s">
        <v>74</v>
      </c>
      <c r="AQ206" s="82" t="s">
        <v>74</v>
      </c>
      <c r="AR206" s="54" t="s">
        <v>74</v>
      </c>
      <c r="AS206" s="54" t="s">
        <v>74</v>
      </c>
      <c r="AT206" s="54" t="s">
        <v>74</v>
      </c>
      <c r="AU206" s="58" t="s">
        <v>74</v>
      </c>
      <c r="AV206" s="83">
        <f t="shared" si="75"/>
        <v>0</v>
      </c>
      <c r="AW206" s="80"/>
      <c r="AX206" s="80"/>
      <c r="AY206" s="80"/>
      <c r="AZ206" s="80"/>
      <c r="BA206" s="80"/>
      <c r="BB206" s="80"/>
      <c r="BC206" s="80"/>
      <c r="BD206" s="80"/>
      <c r="BE206" s="124"/>
    </row>
    <row r="207" spans="1:57" ht="38" customHeight="1" x14ac:dyDescent="0.2">
      <c r="A207" s="732"/>
      <c r="B207" s="624"/>
      <c r="C207" s="631"/>
      <c r="D207" s="109" t="s">
        <v>78</v>
      </c>
      <c r="E207" s="768"/>
      <c r="F207" s="771"/>
      <c r="G207" s="147">
        <f t="shared" si="71"/>
        <v>360</v>
      </c>
      <c r="H207" s="153">
        <f t="shared" si="72"/>
        <v>15</v>
      </c>
      <c r="I207" s="150">
        <v>15</v>
      </c>
      <c r="J207" s="150"/>
      <c r="K207" s="150"/>
      <c r="L207" s="154"/>
      <c r="M207" s="79">
        <f t="shared" si="73"/>
        <v>357</v>
      </c>
      <c r="N207" s="80">
        <v>357</v>
      </c>
      <c r="O207" s="80"/>
      <c r="P207" s="80"/>
      <c r="Q207" s="80"/>
      <c r="R207" s="124"/>
      <c r="S207" s="129"/>
      <c r="T207" s="80"/>
      <c r="U207" s="80"/>
      <c r="V207" s="80">
        <v>357</v>
      </c>
      <c r="W207" s="80"/>
      <c r="X207" s="124"/>
      <c r="Y207" s="131">
        <v>315</v>
      </c>
      <c r="Z207" s="127">
        <v>42</v>
      </c>
      <c r="AA207" s="134"/>
      <c r="AB207" s="56">
        <v>106</v>
      </c>
      <c r="AC207" s="56">
        <v>106</v>
      </c>
      <c r="AD207" s="56">
        <v>27</v>
      </c>
      <c r="AE207" s="56">
        <v>134</v>
      </c>
      <c r="AF207" s="135">
        <v>37</v>
      </c>
      <c r="AG207" s="136">
        <v>39.5</v>
      </c>
      <c r="AH207" s="55">
        <v>16</v>
      </c>
      <c r="AI207" s="136">
        <v>96</v>
      </c>
      <c r="AJ207" s="116">
        <f t="shared" si="74"/>
        <v>357</v>
      </c>
      <c r="AK207" s="136" t="s">
        <v>76</v>
      </c>
      <c r="AL207" s="54" t="s">
        <v>76</v>
      </c>
      <c r="AM207" s="55" t="s">
        <v>76</v>
      </c>
      <c r="AN207" s="136" t="s">
        <v>74</v>
      </c>
      <c r="AO207" s="54" t="s">
        <v>74</v>
      </c>
      <c r="AP207" s="55" t="s">
        <v>74</v>
      </c>
      <c r="AQ207" s="142">
        <v>31</v>
      </c>
      <c r="AR207" s="62">
        <v>56</v>
      </c>
      <c r="AS207" s="62">
        <v>266</v>
      </c>
      <c r="AT207" s="62">
        <v>4</v>
      </c>
      <c r="AU207" s="64"/>
      <c r="AV207" s="83">
        <v>3</v>
      </c>
      <c r="AW207" s="80"/>
      <c r="AX207" s="80"/>
      <c r="AY207" s="80"/>
      <c r="AZ207" s="80"/>
      <c r="BA207" s="80">
        <v>2</v>
      </c>
      <c r="BB207" s="80"/>
      <c r="BC207" s="80">
        <v>1</v>
      </c>
      <c r="BD207" s="80"/>
      <c r="BE207" s="124"/>
    </row>
    <row r="208" spans="1:57" ht="38" customHeight="1" thickBot="1" x14ac:dyDescent="0.25">
      <c r="A208" s="732"/>
      <c r="B208" s="629"/>
      <c r="C208" s="632"/>
      <c r="D208" s="111" t="s">
        <v>79</v>
      </c>
      <c r="E208" s="769"/>
      <c r="F208" s="772"/>
      <c r="G208" s="148">
        <f t="shared" si="71"/>
        <v>0</v>
      </c>
      <c r="H208" s="155">
        <f t="shared" si="72"/>
        <v>0</v>
      </c>
      <c r="I208" s="156"/>
      <c r="J208" s="156"/>
      <c r="K208" s="156"/>
      <c r="L208" s="157"/>
      <c r="M208" s="167">
        <f t="shared" si="73"/>
        <v>0</v>
      </c>
      <c r="N208" s="168"/>
      <c r="O208" s="168"/>
      <c r="P208" s="168"/>
      <c r="Q208" s="168"/>
      <c r="R208" s="169"/>
      <c r="S208" s="170"/>
      <c r="T208" s="168"/>
      <c r="U208" s="168"/>
      <c r="V208" s="168"/>
      <c r="W208" s="168"/>
      <c r="X208" s="169"/>
      <c r="Y208" s="170"/>
      <c r="Z208" s="169"/>
      <c r="AA208" s="171"/>
      <c r="AB208" s="59"/>
      <c r="AC208" s="59"/>
      <c r="AD208" s="59"/>
      <c r="AE208" s="59"/>
      <c r="AF208" s="60"/>
      <c r="AG208" s="171"/>
      <c r="AH208" s="60"/>
      <c r="AI208" s="171"/>
      <c r="AJ208" s="172">
        <f t="shared" si="74"/>
        <v>0</v>
      </c>
      <c r="AK208" s="171" t="s">
        <v>74</v>
      </c>
      <c r="AL208" s="59" t="s">
        <v>74</v>
      </c>
      <c r="AM208" s="60" t="s">
        <v>74</v>
      </c>
      <c r="AN208" s="171" t="s">
        <v>74</v>
      </c>
      <c r="AO208" s="59" t="s">
        <v>76</v>
      </c>
      <c r="AP208" s="60" t="s">
        <v>76</v>
      </c>
      <c r="AQ208" s="173"/>
      <c r="AR208" s="59"/>
      <c r="AS208" s="59"/>
      <c r="AT208" s="59"/>
      <c r="AU208" s="119"/>
      <c r="AV208" s="174">
        <f t="shared" si="75"/>
        <v>0</v>
      </c>
      <c r="AW208" s="168"/>
      <c r="AX208" s="168"/>
      <c r="AY208" s="168"/>
      <c r="AZ208" s="168"/>
      <c r="BA208" s="168"/>
      <c r="BB208" s="168"/>
      <c r="BC208" s="168"/>
      <c r="BD208" s="168"/>
      <c r="BE208" s="169"/>
    </row>
    <row r="209" spans="1:57" ht="38" customHeight="1" x14ac:dyDescent="0.2">
      <c r="A209" s="732"/>
      <c r="B209" s="623" t="s">
        <v>155</v>
      </c>
      <c r="C209" s="630" t="s">
        <v>153</v>
      </c>
      <c r="D209" s="108" t="s">
        <v>73</v>
      </c>
      <c r="E209" s="767">
        <v>202</v>
      </c>
      <c r="F209" s="770">
        <f t="shared" ref="F209" si="87">E209-SUM(M209:M213)</f>
        <v>0</v>
      </c>
      <c r="G209" s="146">
        <f t="shared" si="71"/>
        <v>14</v>
      </c>
      <c r="H209" s="151">
        <f t="shared" si="72"/>
        <v>1</v>
      </c>
      <c r="I209" s="152">
        <v>1</v>
      </c>
      <c r="J209" s="152"/>
      <c r="K209" s="152"/>
      <c r="L209" s="66"/>
      <c r="M209" s="149">
        <f t="shared" si="73"/>
        <v>13</v>
      </c>
      <c r="N209" s="121">
        <v>13</v>
      </c>
      <c r="O209" s="121"/>
      <c r="P209" s="121"/>
      <c r="Q209" s="121"/>
      <c r="R209" s="122"/>
      <c r="S209" s="128"/>
      <c r="T209" s="121"/>
      <c r="U209" s="121"/>
      <c r="V209" s="77">
        <v>13</v>
      </c>
      <c r="W209" s="121"/>
      <c r="X209" s="122"/>
      <c r="Y209" s="128">
        <v>11</v>
      </c>
      <c r="Z209" s="122">
        <v>2</v>
      </c>
      <c r="AA209" s="70"/>
      <c r="AB209" s="77">
        <v>7</v>
      </c>
      <c r="AC209" s="77">
        <v>7</v>
      </c>
      <c r="AD209" s="77">
        <v>2</v>
      </c>
      <c r="AE209" s="77">
        <v>8</v>
      </c>
      <c r="AF209" s="71">
        <v>0</v>
      </c>
      <c r="AG209" s="70">
        <v>36</v>
      </c>
      <c r="AH209" s="71">
        <v>20</v>
      </c>
      <c r="AI209" s="70">
        <v>15.8</v>
      </c>
      <c r="AJ209" s="115">
        <f t="shared" si="74"/>
        <v>12</v>
      </c>
      <c r="AK209" s="70" t="s">
        <v>74</v>
      </c>
      <c r="AL209" s="77" t="s">
        <v>74</v>
      </c>
      <c r="AM209" s="71" t="s">
        <v>74</v>
      </c>
      <c r="AN209" s="70">
        <v>2</v>
      </c>
      <c r="AO209" s="77">
        <v>9</v>
      </c>
      <c r="AP209" s="71">
        <v>1</v>
      </c>
      <c r="AQ209" s="133" t="s">
        <v>74</v>
      </c>
      <c r="AR209" s="77" t="s">
        <v>74</v>
      </c>
      <c r="AS209" s="77" t="s">
        <v>74</v>
      </c>
      <c r="AT209" s="77" t="s">
        <v>74</v>
      </c>
      <c r="AU209" s="118" t="s">
        <v>74</v>
      </c>
      <c r="AV209" s="166">
        <f t="shared" si="75"/>
        <v>1</v>
      </c>
      <c r="AW209" s="121"/>
      <c r="AX209" s="121"/>
      <c r="AY209" s="121"/>
      <c r="AZ209" s="121"/>
      <c r="BA209" s="121"/>
      <c r="BB209" s="121"/>
      <c r="BC209" s="121">
        <v>1</v>
      </c>
      <c r="BD209" s="121"/>
      <c r="BE209" s="122"/>
    </row>
    <row r="210" spans="1:57" ht="38" customHeight="1" x14ac:dyDescent="0.2">
      <c r="A210" s="732"/>
      <c r="B210" s="624"/>
      <c r="C210" s="631"/>
      <c r="D210" s="109" t="s">
        <v>75</v>
      </c>
      <c r="E210" s="768"/>
      <c r="F210" s="771"/>
      <c r="G210" s="147">
        <f t="shared" si="71"/>
        <v>0</v>
      </c>
      <c r="H210" s="153">
        <f t="shared" si="72"/>
        <v>0</v>
      </c>
      <c r="I210" s="150"/>
      <c r="J210" s="150"/>
      <c r="K210" s="150"/>
      <c r="L210" s="154"/>
      <c r="M210" s="79">
        <f t="shared" si="73"/>
        <v>0</v>
      </c>
      <c r="N210" s="80"/>
      <c r="O210" s="80"/>
      <c r="P210" s="80"/>
      <c r="Q210" s="80"/>
      <c r="R210" s="124"/>
      <c r="S210" s="129"/>
      <c r="T210" s="54"/>
      <c r="U210" s="54"/>
      <c r="V210" s="80"/>
      <c r="W210" s="80"/>
      <c r="X210" s="124"/>
      <c r="Y210" s="131"/>
      <c r="Z210" s="127"/>
      <c r="AA210" s="134"/>
      <c r="AB210" s="56"/>
      <c r="AC210" s="56"/>
      <c r="AD210" s="56"/>
      <c r="AE210" s="56"/>
      <c r="AF210" s="135"/>
      <c r="AG210" s="136"/>
      <c r="AH210" s="55"/>
      <c r="AI210" s="136"/>
      <c r="AJ210" s="116">
        <f t="shared" si="74"/>
        <v>0</v>
      </c>
      <c r="AK210" s="136" t="s">
        <v>76</v>
      </c>
      <c r="AL210" s="54" t="s">
        <v>76</v>
      </c>
      <c r="AM210" s="55" t="s">
        <v>76</v>
      </c>
      <c r="AN210" s="136"/>
      <c r="AO210" s="54"/>
      <c r="AP210" s="55"/>
      <c r="AQ210" s="82" t="s">
        <v>74</v>
      </c>
      <c r="AR210" s="54" t="s">
        <v>74</v>
      </c>
      <c r="AS210" s="54" t="s">
        <v>74</v>
      </c>
      <c r="AT210" s="54" t="s">
        <v>74</v>
      </c>
      <c r="AU210" s="58" t="s">
        <v>74</v>
      </c>
      <c r="AV210" s="83">
        <f t="shared" si="75"/>
        <v>0</v>
      </c>
      <c r="AW210" s="80"/>
      <c r="AX210" s="80"/>
      <c r="AY210" s="80"/>
      <c r="AZ210" s="80"/>
      <c r="BA210" s="80"/>
      <c r="BB210" s="80"/>
      <c r="BC210" s="80"/>
      <c r="BD210" s="80"/>
      <c r="BE210" s="124"/>
    </row>
    <row r="211" spans="1:57" ht="38" customHeight="1" x14ac:dyDescent="0.2">
      <c r="A211" s="732"/>
      <c r="B211" s="624"/>
      <c r="C211" s="631"/>
      <c r="D211" s="109" t="s">
        <v>77</v>
      </c>
      <c r="E211" s="768"/>
      <c r="F211" s="771"/>
      <c r="G211" s="147">
        <f t="shared" si="71"/>
        <v>0</v>
      </c>
      <c r="H211" s="153">
        <f t="shared" si="72"/>
        <v>0</v>
      </c>
      <c r="I211" s="150"/>
      <c r="J211" s="150"/>
      <c r="K211" s="150"/>
      <c r="L211" s="154"/>
      <c r="M211" s="79">
        <f t="shared" si="73"/>
        <v>0</v>
      </c>
      <c r="N211" s="883"/>
      <c r="O211" s="883"/>
      <c r="P211" s="883"/>
      <c r="Q211" s="884"/>
      <c r="R211" s="885"/>
      <c r="S211" s="886"/>
      <c r="T211" s="883"/>
      <c r="U211" s="883"/>
      <c r="V211" s="883"/>
      <c r="W211" s="883"/>
      <c r="X211" s="885"/>
      <c r="Y211" s="887"/>
      <c r="Z211" s="888"/>
      <c r="AA211" s="889"/>
      <c r="AB211" s="890"/>
      <c r="AC211" s="890"/>
      <c r="AD211" s="890"/>
      <c r="AE211" s="890"/>
      <c r="AF211" s="891"/>
      <c r="AG211" s="892"/>
      <c r="AH211" s="893"/>
      <c r="AI211" s="892"/>
      <c r="AJ211" s="116"/>
      <c r="AK211" s="892"/>
      <c r="AL211" s="894"/>
      <c r="AM211" s="893"/>
      <c r="AN211" s="136" t="s">
        <v>74</v>
      </c>
      <c r="AO211" s="54" t="s">
        <v>74</v>
      </c>
      <c r="AP211" s="55" t="s">
        <v>74</v>
      </c>
      <c r="AQ211" s="82" t="s">
        <v>74</v>
      </c>
      <c r="AR211" s="54" t="s">
        <v>74</v>
      </c>
      <c r="AS211" s="54" t="s">
        <v>74</v>
      </c>
      <c r="AT211" s="54" t="s">
        <v>74</v>
      </c>
      <c r="AU211" s="58" t="s">
        <v>74</v>
      </c>
      <c r="AV211" s="83">
        <f t="shared" si="75"/>
        <v>0</v>
      </c>
      <c r="AW211" s="80"/>
      <c r="AX211" s="80"/>
      <c r="AY211" s="80"/>
      <c r="AZ211" s="80"/>
      <c r="BA211" s="80"/>
      <c r="BB211" s="80"/>
      <c r="BC211" s="80"/>
      <c r="BD211" s="80"/>
      <c r="BE211" s="124"/>
    </row>
    <row r="212" spans="1:57" ht="38" customHeight="1" x14ac:dyDescent="0.2">
      <c r="A212" s="732"/>
      <c r="B212" s="624"/>
      <c r="C212" s="631"/>
      <c r="D212" s="109" t="s">
        <v>78</v>
      </c>
      <c r="E212" s="768"/>
      <c r="F212" s="771"/>
      <c r="G212" s="147">
        <f t="shared" si="71"/>
        <v>189</v>
      </c>
      <c r="H212" s="153">
        <f t="shared" si="72"/>
        <v>1</v>
      </c>
      <c r="I212" s="150">
        <v>1</v>
      </c>
      <c r="J212" s="150"/>
      <c r="K212" s="150"/>
      <c r="L212" s="154"/>
      <c r="M212" s="79">
        <f t="shared" si="73"/>
        <v>189</v>
      </c>
      <c r="N212" s="80">
        <v>189</v>
      </c>
      <c r="O212" s="80"/>
      <c r="P212" s="80"/>
      <c r="Q212" s="80"/>
      <c r="R212" s="124"/>
      <c r="S212" s="129"/>
      <c r="T212" s="80"/>
      <c r="U212" s="80"/>
      <c r="V212" s="80">
        <v>189</v>
      </c>
      <c r="W212" s="80"/>
      <c r="X212" s="124"/>
      <c r="Y212" s="131">
        <v>158</v>
      </c>
      <c r="Z212" s="127">
        <v>31</v>
      </c>
      <c r="AA212" s="134"/>
      <c r="AB212" s="56">
        <v>87</v>
      </c>
      <c r="AC212" s="56">
        <v>81</v>
      </c>
      <c r="AD212" s="56">
        <v>6</v>
      </c>
      <c r="AE212" s="56">
        <v>156</v>
      </c>
      <c r="AF212" s="135">
        <v>4</v>
      </c>
      <c r="AG212" s="136">
        <v>39</v>
      </c>
      <c r="AH212" s="55">
        <v>16</v>
      </c>
      <c r="AI212" s="136">
        <v>80.8</v>
      </c>
      <c r="AJ212" s="116">
        <f t="shared" si="74"/>
        <v>189</v>
      </c>
      <c r="AK212" s="136" t="s">
        <v>76</v>
      </c>
      <c r="AL212" s="54" t="s">
        <v>76</v>
      </c>
      <c r="AM212" s="55" t="s">
        <v>76</v>
      </c>
      <c r="AN212" s="136" t="s">
        <v>74</v>
      </c>
      <c r="AO212" s="54" t="s">
        <v>74</v>
      </c>
      <c r="AP212" s="55" t="s">
        <v>74</v>
      </c>
      <c r="AQ212" s="142">
        <v>20</v>
      </c>
      <c r="AR212" s="62">
        <v>46</v>
      </c>
      <c r="AS212" s="62">
        <v>55</v>
      </c>
      <c r="AT212" s="62">
        <v>68</v>
      </c>
      <c r="AU212" s="64">
        <v>0</v>
      </c>
      <c r="AV212" s="83">
        <f t="shared" si="75"/>
        <v>0</v>
      </c>
      <c r="AW212" s="80"/>
      <c r="AX212" s="80"/>
      <c r="AY212" s="80"/>
      <c r="AZ212" s="80"/>
      <c r="BA212" s="80"/>
      <c r="BB212" s="80"/>
      <c r="BC212" s="80"/>
      <c r="BD212" s="80"/>
      <c r="BE212" s="124"/>
    </row>
    <row r="213" spans="1:57" ht="38" customHeight="1" thickBot="1" x14ac:dyDescent="0.25">
      <c r="A213" s="732"/>
      <c r="B213" s="629"/>
      <c r="C213" s="632"/>
      <c r="D213" s="111" t="s">
        <v>79</v>
      </c>
      <c r="E213" s="769"/>
      <c r="F213" s="772"/>
      <c r="G213" s="148">
        <f t="shared" si="71"/>
        <v>0</v>
      </c>
      <c r="H213" s="155">
        <f t="shared" si="72"/>
        <v>0</v>
      </c>
      <c r="I213" s="156"/>
      <c r="J213" s="156"/>
      <c r="K213" s="156"/>
      <c r="L213" s="157"/>
      <c r="M213" s="167">
        <f t="shared" si="73"/>
        <v>0</v>
      </c>
      <c r="N213" s="168"/>
      <c r="O213" s="168"/>
      <c r="P213" s="168"/>
      <c r="Q213" s="168"/>
      <c r="R213" s="169"/>
      <c r="S213" s="170"/>
      <c r="T213" s="168"/>
      <c r="U213" s="168"/>
      <c r="V213" s="168"/>
      <c r="W213" s="168"/>
      <c r="X213" s="169"/>
      <c r="Y213" s="170"/>
      <c r="Z213" s="169"/>
      <c r="AA213" s="171"/>
      <c r="AB213" s="59"/>
      <c r="AC213" s="59"/>
      <c r="AD213" s="59"/>
      <c r="AE213" s="59"/>
      <c r="AF213" s="60"/>
      <c r="AG213" s="171"/>
      <c r="AH213" s="60"/>
      <c r="AI213" s="171"/>
      <c r="AJ213" s="172">
        <f t="shared" si="74"/>
        <v>0</v>
      </c>
      <c r="AK213" s="171" t="s">
        <v>74</v>
      </c>
      <c r="AL213" s="59" t="s">
        <v>74</v>
      </c>
      <c r="AM213" s="60" t="s">
        <v>74</v>
      </c>
      <c r="AN213" s="171" t="s">
        <v>74</v>
      </c>
      <c r="AO213" s="59" t="s">
        <v>76</v>
      </c>
      <c r="AP213" s="60" t="s">
        <v>76</v>
      </c>
      <c r="AQ213" s="173"/>
      <c r="AR213" s="59"/>
      <c r="AS213" s="59"/>
      <c r="AT213" s="59"/>
      <c r="AU213" s="119"/>
      <c r="AV213" s="174">
        <f t="shared" si="75"/>
        <v>0</v>
      </c>
      <c r="AW213" s="168"/>
      <c r="AX213" s="168"/>
      <c r="AY213" s="168"/>
      <c r="AZ213" s="168"/>
      <c r="BA213" s="168"/>
      <c r="BB213" s="168"/>
      <c r="BC213" s="168"/>
      <c r="BD213" s="168"/>
      <c r="BE213" s="169"/>
    </row>
    <row r="214" spans="1:57" ht="38" customHeight="1" x14ac:dyDescent="0.2">
      <c r="A214" s="732"/>
      <c r="B214" s="623" t="s">
        <v>156</v>
      </c>
      <c r="C214" s="630" t="s">
        <v>157</v>
      </c>
      <c r="D214" s="108" t="s">
        <v>73</v>
      </c>
      <c r="E214" s="767">
        <v>40</v>
      </c>
      <c r="F214" s="770">
        <f t="shared" ref="F214" si="88">E214-SUM(M214:M218)</f>
        <v>-3</v>
      </c>
      <c r="G214" s="146">
        <f t="shared" si="71"/>
        <v>5</v>
      </c>
      <c r="H214" s="151">
        <f>SUM(I214:L214)</f>
        <v>0</v>
      </c>
      <c r="I214" s="152"/>
      <c r="J214" s="152"/>
      <c r="K214" s="152"/>
      <c r="L214" s="66"/>
      <c r="M214" s="149">
        <v>5</v>
      </c>
      <c r="N214" s="121">
        <v>5</v>
      </c>
      <c r="O214" s="121"/>
      <c r="P214" s="121"/>
      <c r="Q214" s="121"/>
      <c r="R214" s="122"/>
      <c r="S214" s="128">
        <v>3</v>
      </c>
      <c r="T214" s="121"/>
      <c r="U214" s="121"/>
      <c r="V214" s="77">
        <v>2</v>
      </c>
      <c r="W214" s="121"/>
      <c r="X214" s="122"/>
      <c r="Y214" s="128">
        <v>4</v>
      </c>
      <c r="Z214" s="122">
        <v>1</v>
      </c>
      <c r="AA214" s="70"/>
      <c r="AB214" s="77">
        <v>3</v>
      </c>
      <c r="AC214" s="77">
        <v>3</v>
      </c>
      <c r="AD214" s="77">
        <v>1</v>
      </c>
      <c r="AE214" s="77">
        <v>5</v>
      </c>
      <c r="AF214" s="71"/>
      <c r="AG214" s="70">
        <v>40</v>
      </c>
      <c r="AH214" s="71">
        <v>19</v>
      </c>
      <c r="AI214" s="70">
        <v>9</v>
      </c>
      <c r="AJ214" s="115">
        <f>SUM(AN214:AP214)</f>
        <v>5</v>
      </c>
      <c r="AK214" s="70" t="s">
        <v>74</v>
      </c>
      <c r="AL214" s="77" t="s">
        <v>74</v>
      </c>
      <c r="AM214" s="71" t="s">
        <v>74</v>
      </c>
      <c r="AN214" s="70"/>
      <c r="AO214" s="77">
        <v>4</v>
      </c>
      <c r="AP214" s="71">
        <v>1</v>
      </c>
      <c r="AQ214" s="133" t="s">
        <v>74</v>
      </c>
      <c r="AR214" s="77" t="s">
        <v>74</v>
      </c>
      <c r="AS214" s="77" t="s">
        <v>74</v>
      </c>
      <c r="AT214" s="77" t="s">
        <v>74</v>
      </c>
      <c r="AU214" s="118" t="s">
        <v>74</v>
      </c>
      <c r="AV214" s="166">
        <f>SUM(AW214:BE214)</f>
        <v>0</v>
      </c>
      <c r="AW214" s="121"/>
      <c r="AX214" s="121"/>
      <c r="AY214" s="121"/>
      <c r="AZ214" s="121"/>
      <c r="BA214" s="121"/>
      <c r="BB214" s="121"/>
      <c r="BC214" s="121"/>
      <c r="BD214" s="121"/>
      <c r="BE214" s="122"/>
    </row>
    <row r="215" spans="1:57" ht="38" customHeight="1" x14ac:dyDescent="0.2">
      <c r="A215" s="732"/>
      <c r="B215" s="624"/>
      <c r="C215" s="631"/>
      <c r="D215" s="109" t="s">
        <v>75</v>
      </c>
      <c r="E215" s="768"/>
      <c r="F215" s="771"/>
      <c r="G215" s="147">
        <f t="shared" si="71"/>
        <v>0</v>
      </c>
      <c r="H215" s="153">
        <f t="shared" ref="H215:H232" si="89">SUM(I215:L215)</f>
        <v>0</v>
      </c>
      <c r="I215" s="150"/>
      <c r="J215" s="150"/>
      <c r="K215" s="150"/>
      <c r="L215" s="154"/>
      <c r="M215" s="79">
        <f t="shared" ref="M215:M232" si="90">SUM(N215:R215)</f>
        <v>0</v>
      </c>
      <c r="N215" s="80"/>
      <c r="O215" s="80"/>
      <c r="P215" s="80"/>
      <c r="Q215" s="80"/>
      <c r="R215" s="124"/>
      <c r="S215" s="129"/>
      <c r="T215" s="54"/>
      <c r="U215" s="54"/>
      <c r="V215" s="80"/>
      <c r="W215" s="80"/>
      <c r="X215" s="124"/>
      <c r="Y215" s="131"/>
      <c r="Z215" s="127"/>
      <c r="AA215" s="134"/>
      <c r="AB215" s="56"/>
      <c r="AC215" s="56"/>
      <c r="AD215" s="56"/>
      <c r="AE215" s="56"/>
      <c r="AF215" s="135"/>
      <c r="AG215" s="136"/>
      <c r="AH215" s="55"/>
      <c r="AI215" s="136"/>
      <c r="AJ215" s="116">
        <f t="shared" ref="AJ215:AJ232" si="91">SUM(AK215:AU215)</f>
        <v>0</v>
      </c>
      <c r="AK215" s="136" t="s">
        <v>76</v>
      </c>
      <c r="AL215" s="54" t="s">
        <v>76</v>
      </c>
      <c r="AM215" s="55" t="s">
        <v>76</v>
      </c>
      <c r="AN215" s="136"/>
      <c r="AO215" s="54"/>
      <c r="AP215" s="55"/>
      <c r="AQ215" s="82" t="s">
        <v>74</v>
      </c>
      <c r="AR215" s="54" t="s">
        <v>74</v>
      </c>
      <c r="AS215" s="54" t="s">
        <v>74</v>
      </c>
      <c r="AT215" s="54" t="s">
        <v>74</v>
      </c>
      <c r="AU215" s="58" t="s">
        <v>74</v>
      </c>
      <c r="AV215" s="83">
        <f t="shared" ref="AV215:AV232" si="92">SUM(AW215:BE215)</f>
        <v>0</v>
      </c>
      <c r="AW215" s="80"/>
      <c r="AX215" s="80"/>
      <c r="AY215" s="80"/>
      <c r="AZ215" s="80"/>
      <c r="BA215" s="80"/>
      <c r="BB215" s="80"/>
      <c r="BC215" s="80"/>
      <c r="BD215" s="80"/>
      <c r="BE215" s="124"/>
    </row>
    <row r="216" spans="1:57" ht="38" customHeight="1" x14ac:dyDescent="0.2">
      <c r="A216" s="732"/>
      <c r="B216" s="624"/>
      <c r="C216" s="631"/>
      <c r="D216" s="109" t="s">
        <v>77</v>
      </c>
      <c r="E216" s="768"/>
      <c r="F216" s="771"/>
      <c r="G216" s="147">
        <f t="shared" si="71"/>
        <v>0</v>
      </c>
      <c r="H216" s="153">
        <f t="shared" si="89"/>
        <v>0</v>
      </c>
      <c r="I216" s="150"/>
      <c r="J216" s="150"/>
      <c r="K216" s="150"/>
      <c r="L216" s="154"/>
      <c r="M216" s="79">
        <f t="shared" si="90"/>
        <v>0</v>
      </c>
      <c r="N216" s="80"/>
      <c r="O216" s="80"/>
      <c r="P216" s="80"/>
      <c r="Q216" s="84"/>
      <c r="R216" s="124"/>
      <c r="S216" s="129"/>
      <c r="T216" s="80"/>
      <c r="U216" s="80"/>
      <c r="V216" s="80"/>
      <c r="W216" s="80"/>
      <c r="X216" s="124"/>
      <c r="Y216" s="131"/>
      <c r="Z216" s="127"/>
      <c r="AA216" s="134"/>
      <c r="AB216" s="56"/>
      <c r="AC216" s="56"/>
      <c r="AD216" s="56"/>
      <c r="AE216" s="56"/>
      <c r="AF216" s="135"/>
      <c r="AG216" s="136"/>
      <c r="AH216" s="55"/>
      <c r="AI216" s="136"/>
      <c r="AJ216" s="116">
        <f t="shared" si="91"/>
        <v>0</v>
      </c>
      <c r="AK216" s="136"/>
      <c r="AL216" s="54"/>
      <c r="AM216" s="55"/>
      <c r="AN216" s="136" t="s">
        <v>74</v>
      </c>
      <c r="AO216" s="54" t="s">
        <v>74</v>
      </c>
      <c r="AP216" s="55" t="s">
        <v>74</v>
      </c>
      <c r="AQ216" s="82" t="s">
        <v>74</v>
      </c>
      <c r="AR216" s="54" t="s">
        <v>74</v>
      </c>
      <c r="AS216" s="54" t="s">
        <v>74</v>
      </c>
      <c r="AT216" s="54" t="s">
        <v>74</v>
      </c>
      <c r="AU216" s="58" t="s">
        <v>74</v>
      </c>
      <c r="AV216" s="83">
        <f t="shared" si="92"/>
        <v>0</v>
      </c>
      <c r="AW216" s="80"/>
      <c r="AX216" s="80"/>
      <c r="AY216" s="80"/>
      <c r="AZ216" s="80"/>
      <c r="BA216" s="80"/>
      <c r="BB216" s="80"/>
      <c r="BC216" s="80"/>
      <c r="BD216" s="80"/>
      <c r="BE216" s="124"/>
    </row>
    <row r="217" spans="1:57" ht="38" customHeight="1" x14ac:dyDescent="0.2">
      <c r="A217" s="732"/>
      <c r="B217" s="624"/>
      <c r="C217" s="631"/>
      <c r="D217" s="109" t="s">
        <v>78</v>
      </c>
      <c r="E217" s="768"/>
      <c r="F217" s="771"/>
      <c r="G217" s="147">
        <f t="shared" si="71"/>
        <v>38</v>
      </c>
      <c r="H217" s="153">
        <f t="shared" ref="H217" si="93">SUM(I217:L217)</f>
        <v>0</v>
      </c>
      <c r="I217" s="150"/>
      <c r="J217" s="150"/>
      <c r="K217" s="150"/>
      <c r="L217" s="154"/>
      <c r="M217" s="79">
        <v>38</v>
      </c>
      <c r="N217" s="80">
        <v>38</v>
      </c>
      <c r="O217" s="80"/>
      <c r="P217" s="80"/>
      <c r="Q217" s="80"/>
      <c r="R217" s="124"/>
      <c r="S217" s="129">
        <v>11</v>
      </c>
      <c r="T217" s="80"/>
      <c r="U217" s="80"/>
      <c r="V217" s="80">
        <v>21</v>
      </c>
      <c r="W217" s="80">
        <v>6</v>
      </c>
      <c r="X217" s="124"/>
      <c r="Y217" s="131">
        <v>33</v>
      </c>
      <c r="Z217" s="127">
        <v>5</v>
      </c>
      <c r="AA217" s="134"/>
      <c r="AB217" s="56">
        <v>17</v>
      </c>
      <c r="AC217" s="56">
        <v>17</v>
      </c>
      <c r="AD217" s="56">
        <v>4</v>
      </c>
      <c r="AE217" s="56">
        <v>18</v>
      </c>
      <c r="AF217" s="135"/>
      <c r="AG217" s="136">
        <v>41</v>
      </c>
      <c r="AH217" s="55">
        <v>23</v>
      </c>
      <c r="AI217" s="136">
        <v>83</v>
      </c>
      <c r="AJ217" s="116">
        <f>SUM(AQ217:AU217)</f>
        <v>38</v>
      </c>
      <c r="AK217" s="136" t="s">
        <v>76</v>
      </c>
      <c r="AL217" s="54" t="s">
        <v>76</v>
      </c>
      <c r="AM217" s="55" t="s">
        <v>76</v>
      </c>
      <c r="AN217" s="136" t="s">
        <v>74</v>
      </c>
      <c r="AO217" s="54" t="s">
        <v>74</v>
      </c>
      <c r="AP217" s="55" t="s">
        <v>74</v>
      </c>
      <c r="AQ217" s="142">
        <v>8</v>
      </c>
      <c r="AR217" s="62">
        <v>10</v>
      </c>
      <c r="AS217" s="62">
        <v>15</v>
      </c>
      <c r="AT217" s="62">
        <v>5</v>
      </c>
      <c r="AU217" s="64"/>
      <c r="AV217" s="83">
        <f t="shared" ref="AV217" si="94">SUM(AW217:BE217)</f>
        <v>0</v>
      </c>
      <c r="AW217" s="80"/>
      <c r="AX217" s="80"/>
      <c r="AY217" s="80"/>
      <c r="AZ217" s="80"/>
      <c r="BA217" s="80"/>
      <c r="BB217" s="80"/>
      <c r="BC217" s="80"/>
      <c r="BD217" s="80"/>
      <c r="BE217" s="124"/>
    </row>
    <row r="218" spans="1:57" ht="38" customHeight="1" thickBot="1" x14ac:dyDescent="0.25">
      <c r="A218" s="732"/>
      <c r="B218" s="629"/>
      <c r="C218" s="632"/>
      <c r="D218" s="111" t="s">
        <v>79</v>
      </c>
      <c r="E218" s="769"/>
      <c r="F218" s="772"/>
      <c r="G218" s="148">
        <f t="shared" si="71"/>
        <v>0</v>
      </c>
      <c r="H218" s="155">
        <f t="shared" si="89"/>
        <v>0</v>
      </c>
      <c r="I218" s="156"/>
      <c r="J218" s="156"/>
      <c r="K218" s="156"/>
      <c r="L218" s="157"/>
      <c r="M218" s="167">
        <f t="shared" si="90"/>
        <v>0</v>
      </c>
      <c r="N218" s="168"/>
      <c r="O218" s="168"/>
      <c r="P218" s="168"/>
      <c r="Q218" s="168"/>
      <c r="R218" s="169"/>
      <c r="S218" s="170"/>
      <c r="T218" s="168"/>
      <c r="U218" s="168"/>
      <c r="V218" s="168"/>
      <c r="W218" s="168"/>
      <c r="X218" s="169"/>
      <c r="Y218" s="170"/>
      <c r="Z218" s="169"/>
      <c r="AA218" s="171"/>
      <c r="AB218" s="59"/>
      <c r="AC218" s="59"/>
      <c r="AD218" s="59"/>
      <c r="AE218" s="59"/>
      <c r="AF218" s="60"/>
      <c r="AG218" s="171"/>
      <c r="AH218" s="60"/>
      <c r="AI218" s="171"/>
      <c r="AJ218" s="172">
        <f t="shared" si="91"/>
        <v>0</v>
      </c>
      <c r="AK218" s="171" t="s">
        <v>74</v>
      </c>
      <c r="AL218" s="59" t="s">
        <v>74</v>
      </c>
      <c r="AM218" s="60" t="s">
        <v>74</v>
      </c>
      <c r="AN218" s="171" t="s">
        <v>74</v>
      </c>
      <c r="AO218" s="59" t="s">
        <v>76</v>
      </c>
      <c r="AP218" s="60" t="s">
        <v>76</v>
      </c>
      <c r="AQ218" s="173"/>
      <c r="AR218" s="59"/>
      <c r="AS218" s="59"/>
      <c r="AT218" s="59"/>
      <c r="AU218" s="119"/>
      <c r="AV218" s="174">
        <f t="shared" si="92"/>
        <v>0</v>
      </c>
      <c r="AW218" s="168"/>
      <c r="AX218" s="168"/>
      <c r="AY218" s="168"/>
      <c r="AZ218" s="168"/>
      <c r="BA218" s="168"/>
      <c r="BB218" s="168"/>
      <c r="BC218" s="168"/>
      <c r="BD218" s="168"/>
      <c r="BE218" s="169"/>
    </row>
    <row r="219" spans="1:57" ht="38" customHeight="1" x14ac:dyDescent="0.2">
      <c r="A219" s="732"/>
      <c r="B219" s="623" t="s">
        <v>158</v>
      </c>
      <c r="C219" s="630" t="s">
        <v>159</v>
      </c>
      <c r="D219" s="108" t="s">
        <v>73</v>
      </c>
      <c r="E219" s="767">
        <v>50</v>
      </c>
      <c r="F219" s="770">
        <f t="shared" ref="F219" si="95">E219-SUM(M219:M223)</f>
        <v>4</v>
      </c>
      <c r="G219" s="146">
        <f t="shared" si="71"/>
        <v>0</v>
      </c>
      <c r="H219" s="151">
        <f t="shared" si="89"/>
        <v>0</v>
      </c>
      <c r="I219" s="152"/>
      <c r="J219" s="152"/>
      <c r="K219" s="152"/>
      <c r="L219" s="66"/>
      <c r="M219" s="149">
        <f t="shared" si="90"/>
        <v>0</v>
      </c>
      <c r="N219" s="121"/>
      <c r="O219" s="121"/>
      <c r="P219" s="121"/>
      <c r="Q219" s="121"/>
      <c r="R219" s="122"/>
      <c r="S219" s="128"/>
      <c r="T219" s="121"/>
      <c r="U219" s="121"/>
      <c r="V219" s="77"/>
      <c r="W219" s="121"/>
      <c r="X219" s="122"/>
      <c r="Y219" s="128"/>
      <c r="Z219" s="122"/>
      <c r="AA219" s="70"/>
      <c r="AB219" s="77"/>
      <c r="AC219" s="77"/>
      <c r="AD219" s="77"/>
      <c r="AE219" s="77"/>
      <c r="AF219" s="71"/>
      <c r="AG219" s="70"/>
      <c r="AH219" s="71"/>
      <c r="AI219" s="70"/>
      <c r="AJ219" s="115">
        <f t="shared" si="91"/>
        <v>0</v>
      </c>
      <c r="AK219" s="70" t="s">
        <v>74</v>
      </c>
      <c r="AL219" s="77" t="s">
        <v>74</v>
      </c>
      <c r="AM219" s="71" t="s">
        <v>74</v>
      </c>
      <c r="AN219" s="70"/>
      <c r="AO219" s="77"/>
      <c r="AP219" s="71"/>
      <c r="AQ219" s="133" t="s">
        <v>74</v>
      </c>
      <c r="AR219" s="77" t="s">
        <v>74</v>
      </c>
      <c r="AS219" s="77" t="s">
        <v>74</v>
      </c>
      <c r="AT219" s="77" t="s">
        <v>74</v>
      </c>
      <c r="AU219" s="118" t="s">
        <v>74</v>
      </c>
      <c r="AV219" s="166">
        <f t="shared" si="92"/>
        <v>0</v>
      </c>
      <c r="AW219" s="121"/>
      <c r="AX219" s="121"/>
      <c r="AY219" s="121"/>
      <c r="AZ219" s="121"/>
      <c r="BA219" s="121"/>
      <c r="BB219" s="121"/>
      <c r="BC219" s="121"/>
      <c r="BD219" s="121"/>
      <c r="BE219" s="122"/>
    </row>
    <row r="220" spans="1:57" ht="38" customHeight="1" x14ac:dyDescent="0.2">
      <c r="A220" s="732"/>
      <c r="B220" s="624"/>
      <c r="C220" s="631"/>
      <c r="D220" s="109" t="s">
        <v>75</v>
      </c>
      <c r="E220" s="768"/>
      <c r="F220" s="771"/>
      <c r="G220" s="147">
        <f t="shared" si="71"/>
        <v>0</v>
      </c>
      <c r="H220" s="153">
        <f t="shared" si="89"/>
        <v>0</v>
      </c>
      <c r="I220" s="150"/>
      <c r="J220" s="150"/>
      <c r="K220" s="150"/>
      <c r="L220" s="154"/>
      <c r="M220" s="79">
        <f t="shared" si="90"/>
        <v>0</v>
      </c>
      <c r="N220" s="80"/>
      <c r="O220" s="80"/>
      <c r="P220" s="80"/>
      <c r="Q220" s="80"/>
      <c r="R220" s="124"/>
      <c r="S220" s="129"/>
      <c r="T220" s="54"/>
      <c r="U220" s="54"/>
      <c r="V220" s="80"/>
      <c r="W220" s="80"/>
      <c r="X220" s="124"/>
      <c r="Y220" s="131"/>
      <c r="Z220" s="127"/>
      <c r="AA220" s="134"/>
      <c r="AB220" s="56"/>
      <c r="AC220" s="56"/>
      <c r="AD220" s="56"/>
      <c r="AE220" s="56"/>
      <c r="AF220" s="135"/>
      <c r="AG220" s="136"/>
      <c r="AH220" s="55"/>
      <c r="AI220" s="136"/>
      <c r="AJ220" s="116">
        <f t="shared" si="91"/>
        <v>0</v>
      </c>
      <c r="AK220" s="136" t="s">
        <v>76</v>
      </c>
      <c r="AL220" s="54" t="s">
        <v>76</v>
      </c>
      <c r="AM220" s="55" t="s">
        <v>76</v>
      </c>
      <c r="AN220" s="136"/>
      <c r="AO220" s="54"/>
      <c r="AP220" s="55"/>
      <c r="AQ220" s="82" t="s">
        <v>74</v>
      </c>
      <c r="AR220" s="54" t="s">
        <v>74</v>
      </c>
      <c r="AS220" s="54" t="s">
        <v>74</v>
      </c>
      <c r="AT220" s="54" t="s">
        <v>74</v>
      </c>
      <c r="AU220" s="58" t="s">
        <v>74</v>
      </c>
      <c r="AV220" s="83">
        <f t="shared" si="92"/>
        <v>0</v>
      </c>
      <c r="AW220" s="80"/>
      <c r="AX220" s="80"/>
      <c r="AY220" s="80"/>
      <c r="AZ220" s="80"/>
      <c r="BA220" s="80"/>
      <c r="BB220" s="80"/>
      <c r="BC220" s="80"/>
      <c r="BD220" s="80"/>
      <c r="BE220" s="124"/>
    </row>
    <row r="221" spans="1:57" ht="38" customHeight="1" x14ac:dyDescent="0.2">
      <c r="A221" s="732"/>
      <c r="B221" s="624"/>
      <c r="C221" s="631"/>
      <c r="D221" s="109" t="s">
        <v>77</v>
      </c>
      <c r="E221" s="768"/>
      <c r="F221" s="771"/>
      <c r="G221" s="147">
        <f t="shared" si="71"/>
        <v>0</v>
      </c>
      <c r="H221" s="153">
        <f t="shared" si="89"/>
        <v>0</v>
      </c>
      <c r="I221" s="150"/>
      <c r="J221" s="150"/>
      <c r="K221" s="150"/>
      <c r="L221" s="154"/>
      <c r="M221" s="79">
        <f t="shared" si="90"/>
        <v>0</v>
      </c>
      <c r="N221" s="80"/>
      <c r="O221" s="80"/>
      <c r="P221" s="80"/>
      <c r="Q221" s="84"/>
      <c r="R221" s="124"/>
      <c r="S221" s="129"/>
      <c r="T221" s="80"/>
      <c r="U221" s="80"/>
      <c r="V221" s="80"/>
      <c r="W221" s="80"/>
      <c r="X221" s="124"/>
      <c r="Y221" s="131"/>
      <c r="Z221" s="127"/>
      <c r="AA221" s="134"/>
      <c r="AB221" s="56"/>
      <c r="AC221" s="56"/>
      <c r="AD221" s="56"/>
      <c r="AE221" s="56"/>
      <c r="AF221" s="135"/>
      <c r="AG221" s="136"/>
      <c r="AH221" s="55"/>
      <c r="AI221" s="136"/>
      <c r="AJ221" s="116">
        <f t="shared" si="91"/>
        <v>0</v>
      </c>
      <c r="AK221" s="136"/>
      <c r="AL221" s="54"/>
      <c r="AM221" s="55"/>
      <c r="AN221" s="136" t="s">
        <v>74</v>
      </c>
      <c r="AO221" s="54" t="s">
        <v>74</v>
      </c>
      <c r="AP221" s="55" t="s">
        <v>74</v>
      </c>
      <c r="AQ221" s="82" t="s">
        <v>74</v>
      </c>
      <c r="AR221" s="54" t="s">
        <v>74</v>
      </c>
      <c r="AS221" s="54" t="s">
        <v>74</v>
      </c>
      <c r="AT221" s="54" t="s">
        <v>74</v>
      </c>
      <c r="AU221" s="58" t="s">
        <v>74</v>
      </c>
      <c r="AV221" s="83">
        <f t="shared" si="92"/>
        <v>0</v>
      </c>
      <c r="AW221" s="80"/>
      <c r="AX221" s="80"/>
      <c r="AY221" s="80"/>
      <c r="AZ221" s="80"/>
      <c r="BA221" s="80"/>
      <c r="BB221" s="80"/>
      <c r="BC221" s="80"/>
      <c r="BD221" s="80"/>
      <c r="BE221" s="124"/>
    </row>
    <row r="222" spans="1:57" ht="38" customHeight="1" x14ac:dyDescent="0.2">
      <c r="A222" s="732"/>
      <c r="B222" s="624"/>
      <c r="C222" s="631"/>
      <c r="D222" s="109" t="s">
        <v>78</v>
      </c>
      <c r="E222" s="768"/>
      <c r="F222" s="771"/>
      <c r="G222" s="147">
        <f t="shared" si="71"/>
        <v>46</v>
      </c>
      <c r="H222" s="153">
        <f t="shared" si="89"/>
        <v>0</v>
      </c>
      <c r="I222" s="150"/>
      <c r="J222" s="150"/>
      <c r="K222" s="150"/>
      <c r="L222" s="154"/>
      <c r="M222" s="79">
        <f t="shared" si="90"/>
        <v>46</v>
      </c>
      <c r="N222" s="80">
        <v>46</v>
      </c>
      <c r="O222" s="80"/>
      <c r="P222" s="80"/>
      <c r="Q222" s="80"/>
      <c r="R222" s="124"/>
      <c r="S222" s="129"/>
      <c r="T222" s="80"/>
      <c r="U222" s="80"/>
      <c r="V222" s="80">
        <v>45</v>
      </c>
      <c r="W222" s="80">
        <v>1</v>
      </c>
      <c r="X222" s="124"/>
      <c r="Y222" s="131">
        <v>38</v>
      </c>
      <c r="Z222" s="127">
        <v>8</v>
      </c>
      <c r="AA222" s="134"/>
      <c r="AB222" s="56">
        <v>21</v>
      </c>
      <c r="AC222" s="56">
        <v>21</v>
      </c>
      <c r="AD222" s="56">
        <v>5</v>
      </c>
      <c r="AE222" s="56">
        <v>26</v>
      </c>
      <c r="AF222" s="135">
        <v>2</v>
      </c>
      <c r="AG222" s="136">
        <v>47</v>
      </c>
      <c r="AH222" s="55">
        <v>25</v>
      </c>
      <c r="AI222" s="136">
        <v>78.2</v>
      </c>
      <c r="AJ222" s="116">
        <f t="shared" si="91"/>
        <v>46</v>
      </c>
      <c r="AK222" s="136" t="s">
        <v>76</v>
      </c>
      <c r="AL222" s="54" t="s">
        <v>76</v>
      </c>
      <c r="AM222" s="55" t="s">
        <v>76</v>
      </c>
      <c r="AN222" s="136" t="s">
        <v>74</v>
      </c>
      <c r="AO222" s="54" t="s">
        <v>74</v>
      </c>
      <c r="AP222" s="55" t="s">
        <v>74</v>
      </c>
      <c r="AQ222" s="142">
        <v>6</v>
      </c>
      <c r="AR222" s="62">
        <v>21</v>
      </c>
      <c r="AS222" s="62">
        <v>18</v>
      </c>
      <c r="AT222" s="62">
        <v>1</v>
      </c>
      <c r="AU222" s="64">
        <v>0</v>
      </c>
      <c r="AV222" s="83">
        <f t="shared" si="92"/>
        <v>0</v>
      </c>
      <c r="AW222" s="80"/>
      <c r="AX222" s="80"/>
      <c r="AY222" s="80"/>
      <c r="AZ222" s="80"/>
      <c r="BA222" s="80"/>
      <c r="BB222" s="80"/>
      <c r="BC222" s="80"/>
      <c r="BD222" s="80"/>
      <c r="BE222" s="124"/>
    </row>
    <row r="223" spans="1:57" ht="38" customHeight="1" thickBot="1" x14ac:dyDescent="0.25">
      <c r="A223" s="732"/>
      <c r="B223" s="642"/>
      <c r="C223" s="643"/>
      <c r="D223" s="111" t="s">
        <v>79</v>
      </c>
      <c r="E223" s="769"/>
      <c r="F223" s="772"/>
      <c r="G223" s="148">
        <f t="shared" si="71"/>
        <v>0</v>
      </c>
      <c r="H223" s="155">
        <f t="shared" si="89"/>
        <v>0</v>
      </c>
      <c r="I223" s="156"/>
      <c r="J223" s="156"/>
      <c r="K223" s="156"/>
      <c r="L223" s="157"/>
      <c r="M223" s="167">
        <f t="shared" si="90"/>
        <v>0</v>
      </c>
      <c r="N223" s="168"/>
      <c r="O223" s="168"/>
      <c r="P223" s="168"/>
      <c r="Q223" s="168"/>
      <c r="R223" s="169"/>
      <c r="S223" s="170"/>
      <c r="T223" s="168"/>
      <c r="U223" s="168"/>
      <c r="V223" s="168"/>
      <c r="W223" s="168"/>
      <c r="X223" s="169"/>
      <c r="Y223" s="170"/>
      <c r="Z223" s="169"/>
      <c r="AA223" s="171"/>
      <c r="AB223" s="59"/>
      <c r="AC223" s="59"/>
      <c r="AD223" s="59"/>
      <c r="AE223" s="59"/>
      <c r="AF223" s="60"/>
      <c r="AG223" s="171"/>
      <c r="AH223" s="60"/>
      <c r="AI223" s="171"/>
      <c r="AJ223" s="172">
        <f t="shared" si="91"/>
        <v>0</v>
      </c>
      <c r="AK223" s="171" t="s">
        <v>74</v>
      </c>
      <c r="AL223" s="59" t="s">
        <v>74</v>
      </c>
      <c r="AM223" s="60" t="s">
        <v>74</v>
      </c>
      <c r="AN223" s="171" t="s">
        <v>74</v>
      </c>
      <c r="AO223" s="59" t="s">
        <v>76</v>
      </c>
      <c r="AP223" s="60" t="s">
        <v>76</v>
      </c>
      <c r="AQ223" s="173"/>
      <c r="AR223" s="59"/>
      <c r="AS223" s="59"/>
      <c r="AT223" s="59"/>
      <c r="AU223" s="119"/>
      <c r="AV223" s="174">
        <f t="shared" si="92"/>
        <v>0</v>
      </c>
      <c r="AW223" s="168"/>
      <c r="AX223" s="168"/>
      <c r="AY223" s="168"/>
      <c r="AZ223" s="168"/>
      <c r="BA223" s="168"/>
      <c r="BB223" s="168"/>
      <c r="BC223" s="168"/>
      <c r="BD223" s="168"/>
      <c r="BE223" s="169"/>
    </row>
    <row r="224" spans="1:57" ht="38" customHeight="1" x14ac:dyDescent="0.2">
      <c r="A224" s="732"/>
      <c r="B224" s="623" t="s">
        <v>160</v>
      </c>
      <c r="C224" s="630" t="s">
        <v>128</v>
      </c>
      <c r="D224" s="108" t="s">
        <v>73</v>
      </c>
      <c r="E224" s="767"/>
      <c r="F224" s="770">
        <f t="shared" ref="F224" si="96">E224-SUM(M224:M228)</f>
        <v>-2</v>
      </c>
      <c r="G224" s="146">
        <f t="shared" si="71"/>
        <v>0</v>
      </c>
      <c r="H224" s="151">
        <f t="shared" si="89"/>
        <v>0</v>
      </c>
      <c r="I224" s="152"/>
      <c r="J224" s="152"/>
      <c r="K224" s="152"/>
      <c r="L224" s="66"/>
      <c r="M224" s="149">
        <f t="shared" si="90"/>
        <v>0</v>
      </c>
      <c r="N224" s="121"/>
      <c r="O224" s="121"/>
      <c r="P224" s="121"/>
      <c r="Q224" s="121"/>
      <c r="R224" s="122"/>
      <c r="S224" s="128"/>
      <c r="T224" s="121"/>
      <c r="U224" s="121"/>
      <c r="V224" s="77"/>
      <c r="W224" s="121"/>
      <c r="X224" s="122"/>
      <c r="Y224" s="128"/>
      <c r="Z224" s="122"/>
      <c r="AA224" s="70"/>
      <c r="AB224" s="77"/>
      <c r="AC224" s="77"/>
      <c r="AD224" s="77"/>
      <c r="AE224" s="77"/>
      <c r="AF224" s="71"/>
      <c r="AG224" s="70"/>
      <c r="AH224" s="71"/>
      <c r="AI224" s="70"/>
      <c r="AJ224" s="115">
        <f t="shared" si="91"/>
        <v>0</v>
      </c>
      <c r="AK224" s="70" t="s">
        <v>74</v>
      </c>
      <c r="AL224" s="77" t="s">
        <v>74</v>
      </c>
      <c r="AM224" s="71" t="s">
        <v>74</v>
      </c>
      <c r="AN224" s="70"/>
      <c r="AO224" s="77"/>
      <c r="AP224" s="71"/>
      <c r="AQ224" s="133" t="s">
        <v>74</v>
      </c>
      <c r="AR224" s="77" t="s">
        <v>74</v>
      </c>
      <c r="AS224" s="77" t="s">
        <v>74</v>
      </c>
      <c r="AT224" s="77" t="s">
        <v>74</v>
      </c>
      <c r="AU224" s="118" t="s">
        <v>74</v>
      </c>
      <c r="AV224" s="166">
        <f t="shared" si="92"/>
        <v>0</v>
      </c>
      <c r="AW224" s="121"/>
      <c r="AX224" s="121"/>
      <c r="AY224" s="121"/>
      <c r="AZ224" s="121"/>
      <c r="BA224" s="121"/>
      <c r="BB224" s="121"/>
      <c r="BC224" s="121"/>
      <c r="BD224" s="121"/>
      <c r="BE224" s="122"/>
    </row>
    <row r="225" spans="1:57" ht="38" customHeight="1" x14ac:dyDescent="0.2">
      <c r="A225" s="732"/>
      <c r="B225" s="624"/>
      <c r="C225" s="631"/>
      <c r="D225" s="109" t="s">
        <v>75</v>
      </c>
      <c r="E225" s="768"/>
      <c r="F225" s="771"/>
      <c r="G225" s="147">
        <f t="shared" si="71"/>
        <v>0</v>
      </c>
      <c r="H225" s="153">
        <f t="shared" si="89"/>
        <v>0</v>
      </c>
      <c r="I225" s="150"/>
      <c r="J225" s="150"/>
      <c r="K225" s="150"/>
      <c r="L225" s="154"/>
      <c r="M225" s="79">
        <f t="shared" si="90"/>
        <v>0</v>
      </c>
      <c r="N225" s="80"/>
      <c r="O225" s="80"/>
      <c r="P225" s="80"/>
      <c r="Q225" s="80"/>
      <c r="R225" s="124"/>
      <c r="S225" s="129"/>
      <c r="T225" s="54"/>
      <c r="U225" s="54"/>
      <c r="V225" s="80"/>
      <c r="W225" s="80"/>
      <c r="X225" s="124"/>
      <c r="Y225" s="131"/>
      <c r="Z225" s="127"/>
      <c r="AA225" s="134"/>
      <c r="AB225" s="56"/>
      <c r="AC225" s="56"/>
      <c r="AD225" s="56"/>
      <c r="AE225" s="56"/>
      <c r="AF225" s="135"/>
      <c r="AG225" s="136"/>
      <c r="AH225" s="55"/>
      <c r="AI225" s="136"/>
      <c r="AJ225" s="116">
        <f t="shared" si="91"/>
        <v>0</v>
      </c>
      <c r="AK225" s="136" t="s">
        <v>76</v>
      </c>
      <c r="AL225" s="54" t="s">
        <v>76</v>
      </c>
      <c r="AM225" s="55" t="s">
        <v>76</v>
      </c>
      <c r="AN225" s="136"/>
      <c r="AO225" s="54"/>
      <c r="AP225" s="55"/>
      <c r="AQ225" s="82" t="s">
        <v>74</v>
      </c>
      <c r="AR225" s="54" t="s">
        <v>74</v>
      </c>
      <c r="AS225" s="54" t="s">
        <v>74</v>
      </c>
      <c r="AT225" s="54" t="s">
        <v>74</v>
      </c>
      <c r="AU225" s="58" t="s">
        <v>74</v>
      </c>
      <c r="AV225" s="83">
        <f t="shared" si="92"/>
        <v>0</v>
      </c>
      <c r="AW225" s="80"/>
      <c r="AX225" s="80"/>
      <c r="AY225" s="80"/>
      <c r="AZ225" s="80"/>
      <c r="BA225" s="80"/>
      <c r="BB225" s="80"/>
      <c r="BC225" s="80"/>
      <c r="BD225" s="80"/>
      <c r="BE225" s="124"/>
    </row>
    <row r="226" spans="1:57" ht="38" customHeight="1" x14ac:dyDescent="0.2">
      <c r="A226" s="732"/>
      <c r="B226" s="624"/>
      <c r="C226" s="631"/>
      <c r="D226" s="109" t="s">
        <v>77</v>
      </c>
      <c r="E226" s="768"/>
      <c r="F226" s="771"/>
      <c r="G226" s="147">
        <f t="shared" si="71"/>
        <v>0</v>
      </c>
      <c r="H226" s="153">
        <f t="shared" si="89"/>
        <v>0</v>
      </c>
      <c r="I226" s="150"/>
      <c r="J226" s="150"/>
      <c r="K226" s="150"/>
      <c r="L226" s="154"/>
      <c r="M226" s="79">
        <f t="shared" si="90"/>
        <v>0</v>
      </c>
      <c r="N226" s="80"/>
      <c r="O226" s="80"/>
      <c r="P226" s="80"/>
      <c r="Q226" s="84"/>
      <c r="R226" s="124"/>
      <c r="S226" s="129"/>
      <c r="T226" s="80"/>
      <c r="U226" s="80"/>
      <c r="V226" s="80"/>
      <c r="W226" s="80"/>
      <c r="X226" s="124"/>
      <c r="Y226" s="131"/>
      <c r="Z226" s="127"/>
      <c r="AA226" s="134"/>
      <c r="AB226" s="56"/>
      <c r="AC226" s="56"/>
      <c r="AD226" s="56"/>
      <c r="AE226" s="56"/>
      <c r="AF226" s="135"/>
      <c r="AG226" s="136"/>
      <c r="AH226" s="55"/>
      <c r="AI226" s="136"/>
      <c r="AJ226" s="116">
        <f t="shared" si="91"/>
        <v>0</v>
      </c>
      <c r="AK226" s="136"/>
      <c r="AL226" s="54"/>
      <c r="AM226" s="55"/>
      <c r="AN226" s="136" t="s">
        <v>74</v>
      </c>
      <c r="AO226" s="54" t="s">
        <v>74</v>
      </c>
      <c r="AP226" s="55" t="s">
        <v>74</v>
      </c>
      <c r="AQ226" s="82" t="s">
        <v>74</v>
      </c>
      <c r="AR226" s="54" t="s">
        <v>74</v>
      </c>
      <c r="AS226" s="54" t="s">
        <v>74</v>
      </c>
      <c r="AT226" s="54" t="s">
        <v>74</v>
      </c>
      <c r="AU226" s="58" t="s">
        <v>74</v>
      </c>
      <c r="AV226" s="83">
        <f t="shared" si="92"/>
        <v>0</v>
      </c>
      <c r="AW226" s="80"/>
      <c r="AX226" s="80"/>
      <c r="AY226" s="80"/>
      <c r="AZ226" s="80"/>
      <c r="BA226" s="80"/>
      <c r="BB226" s="80"/>
      <c r="BC226" s="80"/>
      <c r="BD226" s="80"/>
      <c r="BE226" s="124"/>
    </row>
    <row r="227" spans="1:57" ht="38" customHeight="1" x14ac:dyDescent="0.2">
      <c r="A227" s="732"/>
      <c r="B227" s="624"/>
      <c r="C227" s="631"/>
      <c r="D227" s="109" t="s">
        <v>78</v>
      </c>
      <c r="E227" s="768"/>
      <c r="F227" s="771"/>
      <c r="G227" s="147">
        <f t="shared" si="71"/>
        <v>2</v>
      </c>
      <c r="H227" s="153">
        <f t="shared" si="89"/>
        <v>1</v>
      </c>
      <c r="I227" s="150"/>
      <c r="J227" s="150"/>
      <c r="K227" s="150">
        <v>1</v>
      </c>
      <c r="L227" s="154"/>
      <c r="M227" s="79">
        <f t="shared" si="90"/>
        <v>2</v>
      </c>
      <c r="N227" s="80">
        <v>2</v>
      </c>
      <c r="O227" s="80"/>
      <c r="P227" s="80"/>
      <c r="Q227" s="80"/>
      <c r="R227" s="124"/>
      <c r="S227" s="129">
        <v>2</v>
      </c>
      <c r="T227" s="80"/>
      <c r="U227" s="80"/>
      <c r="V227" s="80"/>
      <c r="W227" s="80"/>
      <c r="X227" s="124"/>
      <c r="Y227" s="131">
        <v>2</v>
      </c>
      <c r="Z227" s="127"/>
      <c r="AA227" s="134"/>
      <c r="AB227" s="56">
        <v>2</v>
      </c>
      <c r="AC227" s="56">
        <v>2</v>
      </c>
      <c r="AD227" s="56"/>
      <c r="AE227" s="56">
        <v>2</v>
      </c>
      <c r="AF227" s="135">
        <v>2</v>
      </c>
      <c r="AG227" s="136">
        <v>42</v>
      </c>
      <c r="AH227" s="55">
        <v>23</v>
      </c>
      <c r="AI227" s="136">
        <v>75</v>
      </c>
      <c r="AJ227" s="116">
        <f t="shared" si="91"/>
        <v>2</v>
      </c>
      <c r="AK227" s="136" t="s">
        <v>76</v>
      </c>
      <c r="AL227" s="54" t="s">
        <v>76</v>
      </c>
      <c r="AM227" s="55" t="s">
        <v>76</v>
      </c>
      <c r="AN227" s="136" t="s">
        <v>74</v>
      </c>
      <c r="AO227" s="54" t="s">
        <v>74</v>
      </c>
      <c r="AP227" s="55" t="s">
        <v>74</v>
      </c>
      <c r="AQ227" s="142"/>
      <c r="AR227" s="62">
        <v>2</v>
      </c>
      <c r="AS227" s="62"/>
      <c r="AT227" s="62"/>
      <c r="AU227" s="64"/>
      <c r="AV227" s="83">
        <f t="shared" si="92"/>
        <v>0</v>
      </c>
      <c r="AW227" s="80"/>
      <c r="AX227" s="80"/>
      <c r="AY227" s="80"/>
      <c r="AZ227" s="80"/>
      <c r="BA227" s="80"/>
      <c r="BB227" s="80"/>
      <c r="BC227" s="80"/>
      <c r="BD227" s="80"/>
      <c r="BE227" s="124"/>
    </row>
    <row r="228" spans="1:57" ht="38" customHeight="1" thickBot="1" x14ac:dyDescent="0.25">
      <c r="A228" s="732"/>
      <c r="B228" s="629"/>
      <c r="C228" s="632"/>
      <c r="D228" s="111" t="s">
        <v>79</v>
      </c>
      <c r="E228" s="769"/>
      <c r="F228" s="772"/>
      <c r="G228" s="148">
        <f t="shared" si="71"/>
        <v>0</v>
      </c>
      <c r="H228" s="155">
        <f t="shared" si="89"/>
        <v>0</v>
      </c>
      <c r="I228" s="156"/>
      <c r="J228" s="156"/>
      <c r="K228" s="156"/>
      <c r="L228" s="157"/>
      <c r="M228" s="167">
        <f t="shared" si="90"/>
        <v>0</v>
      </c>
      <c r="N228" s="168"/>
      <c r="O228" s="168"/>
      <c r="P228" s="168"/>
      <c r="Q228" s="168"/>
      <c r="R228" s="169"/>
      <c r="S228" s="170"/>
      <c r="T228" s="168"/>
      <c r="U228" s="168"/>
      <c r="V228" s="168"/>
      <c r="W228" s="168"/>
      <c r="X228" s="169"/>
      <c r="Y228" s="170"/>
      <c r="Z228" s="169"/>
      <c r="AA228" s="171"/>
      <c r="AB228" s="59"/>
      <c r="AC228" s="59"/>
      <c r="AD228" s="59"/>
      <c r="AE228" s="59"/>
      <c r="AF228" s="60"/>
      <c r="AG228" s="171"/>
      <c r="AH228" s="60"/>
      <c r="AI228" s="171"/>
      <c r="AJ228" s="172">
        <f t="shared" si="91"/>
        <v>0</v>
      </c>
      <c r="AK228" s="171" t="s">
        <v>74</v>
      </c>
      <c r="AL228" s="59" t="s">
        <v>74</v>
      </c>
      <c r="AM228" s="60" t="s">
        <v>74</v>
      </c>
      <c r="AN228" s="171" t="s">
        <v>74</v>
      </c>
      <c r="AO228" s="59" t="s">
        <v>76</v>
      </c>
      <c r="AP228" s="60" t="s">
        <v>76</v>
      </c>
      <c r="AQ228" s="173"/>
      <c r="AR228" s="59"/>
      <c r="AS228" s="59"/>
      <c r="AT228" s="59"/>
      <c r="AU228" s="119"/>
      <c r="AV228" s="174">
        <f t="shared" si="92"/>
        <v>0</v>
      </c>
      <c r="AW228" s="168"/>
      <c r="AX228" s="168"/>
      <c r="AY228" s="168"/>
      <c r="AZ228" s="168"/>
      <c r="BA228" s="168"/>
      <c r="BB228" s="168"/>
      <c r="BC228" s="168"/>
      <c r="BD228" s="168"/>
      <c r="BE228" s="169"/>
    </row>
    <row r="229" spans="1:57" ht="38" customHeight="1" x14ac:dyDescent="0.2">
      <c r="A229" s="732"/>
      <c r="B229" s="623" t="s">
        <v>161</v>
      </c>
      <c r="C229" s="630"/>
      <c r="D229" s="108" t="s">
        <v>73</v>
      </c>
      <c r="E229" s="767"/>
      <c r="F229" s="770">
        <f t="shared" ref="F229" si="97">E229-SUM(M229:M233)</f>
        <v>0</v>
      </c>
      <c r="G229" s="146">
        <f t="shared" si="71"/>
        <v>1</v>
      </c>
      <c r="H229" s="151">
        <f t="shared" si="89"/>
        <v>1</v>
      </c>
      <c r="I229" s="152"/>
      <c r="J229" s="152"/>
      <c r="K229" s="152">
        <v>1</v>
      </c>
      <c r="L229" s="66"/>
      <c r="M229" s="149">
        <f t="shared" si="90"/>
        <v>0</v>
      </c>
      <c r="N229" s="121"/>
      <c r="O229" s="121"/>
      <c r="P229" s="121"/>
      <c r="Q229" s="121"/>
      <c r="R229" s="122"/>
      <c r="S229" s="128"/>
      <c r="T229" s="121"/>
      <c r="U229" s="121"/>
      <c r="V229" s="77"/>
      <c r="W229" s="121"/>
      <c r="X229" s="122"/>
      <c r="Y229" s="128"/>
      <c r="Z229" s="122"/>
      <c r="AA229" s="70"/>
      <c r="AB229" s="77"/>
      <c r="AC229" s="77"/>
      <c r="AD229" s="77"/>
      <c r="AE229" s="77"/>
      <c r="AF229" s="71"/>
      <c r="AG229" s="70"/>
      <c r="AH229" s="71"/>
      <c r="AI229" s="70"/>
      <c r="AJ229" s="115">
        <f t="shared" si="91"/>
        <v>0</v>
      </c>
      <c r="AK229" s="70" t="s">
        <v>74</v>
      </c>
      <c r="AL229" s="77" t="s">
        <v>74</v>
      </c>
      <c r="AM229" s="71" t="s">
        <v>74</v>
      </c>
      <c r="AN229" s="70"/>
      <c r="AO229" s="77"/>
      <c r="AP229" s="71"/>
      <c r="AQ229" s="133" t="s">
        <v>74</v>
      </c>
      <c r="AR229" s="77" t="s">
        <v>74</v>
      </c>
      <c r="AS229" s="77" t="s">
        <v>74</v>
      </c>
      <c r="AT229" s="77" t="s">
        <v>74</v>
      </c>
      <c r="AU229" s="118" t="s">
        <v>74</v>
      </c>
      <c r="AV229" s="166">
        <f t="shared" si="92"/>
        <v>1</v>
      </c>
      <c r="AW229" s="121"/>
      <c r="AX229" s="121"/>
      <c r="AY229" s="121"/>
      <c r="AZ229" s="121"/>
      <c r="BA229" s="121"/>
      <c r="BB229" s="121"/>
      <c r="BC229" s="121"/>
      <c r="BD229" s="121">
        <v>1</v>
      </c>
      <c r="BE229" s="122"/>
    </row>
    <row r="230" spans="1:57" ht="38" customHeight="1" x14ac:dyDescent="0.2">
      <c r="A230" s="732"/>
      <c r="B230" s="624"/>
      <c r="C230" s="631"/>
      <c r="D230" s="109" t="s">
        <v>75</v>
      </c>
      <c r="E230" s="768"/>
      <c r="F230" s="771"/>
      <c r="G230" s="147">
        <f t="shared" si="71"/>
        <v>0</v>
      </c>
      <c r="H230" s="153">
        <f t="shared" si="89"/>
        <v>0</v>
      </c>
      <c r="I230" s="150"/>
      <c r="J230" s="150"/>
      <c r="K230" s="150"/>
      <c r="L230" s="154"/>
      <c r="M230" s="79">
        <f t="shared" si="90"/>
        <v>0</v>
      </c>
      <c r="N230" s="80"/>
      <c r="O230" s="80"/>
      <c r="P230" s="80"/>
      <c r="Q230" s="80"/>
      <c r="R230" s="124"/>
      <c r="S230" s="129"/>
      <c r="T230" s="54"/>
      <c r="U230" s="54"/>
      <c r="V230" s="80"/>
      <c r="W230" s="80"/>
      <c r="X230" s="124"/>
      <c r="Y230" s="131"/>
      <c r="Z230" s="127"/>
      <c r="AA230" s="134"/>
      <c r="AB230" s="56"/>
      <c r="AC230" s="56"/>
      <c r="AD230" s="56"/>
      <c r="AE230" s="56"/>
      <c r="AF230" s="135"/>
      <c r="AG230" s="136"/>
      <c r="AH230" s="55"/>
      <c r="AI230" s="136"/>
      <c r="AJ230" s="116">
        <f t="shared" si="91"/>
        <v>0</v>
      </c>
      <c r="AK230" s="136" t="s">
        <v>76</v>
      </c>
      <c r="AL230" s="54" t="s">
        <v>76</v>
      </c>
      <c r="AM230" s="55" t="s">
        <v>76</v>
      </c>
      <c r="AN230" s="136"/>
      <c r="AO230" s="54"/>
      <c r="AP230" s="55"/>
      <c r="AQ230" s="82" t="s">
        <v>74</v>
      </c>
      <c r="AR230" s="54" t="s">
        <v>74</v>
      </c>
      <c r="AS230" s="54" t="s">
        <v>74</v>
      </c>
      <c r="AT230" s="54" t="s">
        <v>74</v>
      </c>
      <c r="AU230" s="58" t="s">
        <v>74</v>
      </c>
      <c r="AV230" s="83">
        <f t="shared" si="92"/>
        <v>0</v>
      </c>
      <c r="AW230" s="80"/>
      <c r="AX230" s="80"/>
      <c r="AY230" s="80"/>
      <c r="AZ230" s="80"/>
      <c r="BA230" s="80"/>
      <c r="BB230" s="80"/>
      <c r="BC230" s="80"/>
      <c r="BD230" s="80"/>
      <c r="BE230" s="124"/>
    </row>
    <row r="231" spans="1:57" ht="38" customHeight="1" x14ac:dyDescent="0.2">
      <c r="A231" s="732"/>
      <c r="B231" s="624"/>
      <c r="C231" s="631"/>
      <c r="D231" s="109" t="s">
        <v>77</v>
      </c>
      <c r="E231" s="768"/>
      <c r="F231" s="771"/>
      <c r="G231" s="147">
        <f t="shared" si="71"/>
        <v>0</v>
      </c>
      <c r="H231" s="153">
        <f t="shared" si="89"/>
        <v>0</v>
      </c>
      <c r="I231" s="150"/>
      <c r="J231" s="150"/>
      <c r="K231" s="150"/>
      <c r="L231" s="154"/>
      <c r="M231" s="79">
        <f t="shared" si="90"/>
        <v>0</v>
      </c>
      <c r="N231" s="80"/>
      <c r="O231" s="80"/>
      <c r="P231" s="80"/>
      <c r="Q231" s="84"/>
      <c r="R231" s="124"/>
      <c r="S231" s="129"/>
      <c r="T231" s="80"/>
      <c r="U231" s="80"/>
      <c r="V231" s="80"/>
      <c r="W231" s="80"/>
      <c r="X231" s="124"/>
      <c r="Y231" s="131"/>
      <c r="Z231" s="127"/>
      <c r="AA231" s="134"/>
      <c r="AB231" s="56"/>
      <c r="AC231" s="56"/>
      <c r="AD231" s="56"/>
      <c r="AE231" s="56"/>
      <c r="AF231" s="135"/>
      <c r="AG231" s="136"/>
      <c r="AH231" s="55"/>
      <c r="AI231" s="136"/>
      <c r="AJ231" s="116">
        <f t="shared" si="91"/>
        <v>0</v>
      </c>
      <c r="AK231" s="136"/>
      <c r="AL231" s="54"/>
      <c r="AM231" s="55"/>
      <c r="AN231" s="136" t="s">
        <v>74</v>
      </c>
      <c r="AO231" s="54" t="s">
        <v>74</v>
      </c>
      <c r="AP231" s="55" t="s">
        <v>74</v>
      </c>
      <c r="AQ231" s="82" t="s">
        <v>74</v>
      </c>
      <c r="AR231" s="54" t="s">
        <v>74</v>
      </c>
      <c r="AS231" s="54" t="s">
        <v>74</v>
      </c>
      <c r="AT231" s="54" t="s">
        <v>74</v>
      </c>
      <c r="AU231" s="58" t="s">
        <v>74</v>
      </c>
      <c r="AV231" s="83">
        <f t="shared" si="92"/>
        <v>0</v>
      </c>
      <c r="AW231" s="80"/>
      <c r="AX231" s="80"/>
      <c r="AY231" s="80"/>
      <c r="AZ231" s="80"/>
      <c r="BA231" s="80"/>
      <c r="BB231" s="80"/>
      <c r="BC231" s="80"/>
      <c r="BD231" s="80"/>
      <c r="BE231" s="124"/>
    </row>
    <row r="232" spans="1:57" ht="38" customHeight="1" x14ac:dyDescent="0.2">
      <c r="A232" s="732"/>
      <c r="B232" s="624"/>
      <c r="C232" s="631"/>
      <c r="D232" s="109" t="s">
        <v>78</v>
      </c>
      <c r="E232" s="768"/>
      <c r="F232" s="771"/>
      <c r="G232" s="147">
        <f t="shared" si="71"/>
        <v>2</v>
      </c>
      <c r="H232" s="153">
        <f t="shared" si="89"/>
        <v>2</v>
      </c>
      <c r="I232" s="150"/>
      <c r="J232" s="150"/>
      <c r="K232" s="150">
        <v>2</v>
      </c>
      <c r="L232" s="154"/>
      <c r="M232" s="79">
        <f t="shared" si="90"/>
        <v>0</v>
      </c>
      <c r="N232" s="80"/>
      <c r="O232" s="80"/>
      <c r="P232" s="80"/>
      <c r="Q232" s="80"/>
      <c r="R232" s="124"/>
      <c r="S232" s="129"/>
      <c r="T232" s="80"/>
      <c r="U232" s="80"/>
      <c r="V232" s="80"/>
      <c r="W232" s="80"/>
      <c r="X232" s="124"/>
      <c r="Y232" s="131"/>
      <c r="Z232" s="127"/>
      <c r="AA232" s="134"/>
      <c r="AB232" s="56"/>
      <c r="AC232" s="56"/>
      <c r="AD232" s="56"/>
      <c r="AE232" s="56"/>
      <c r="AF232" s="135"/>
      <c r="AG232" s="136"/>
      <c r="AH232" s="55"/>
      <c r="AI232" s="136"/>
      <c r="AJ232" s="116">
        <f t="shared" si="91"/>
        <v>0</v>
      </c>
      <c r="AK232" s="136" t="s">
        <v>76</v>
      </c>
      <c r="AL232" s="54" t="s">
        <v>76</v>
      </c>
      <c r="AM232" s="55" t="s">
        <v>76</v>
      </c>
      <c r="AN232" s="136" t="s">
        <v>74</v>
      </c>
      <c r="AO232" s="54" t="s">
        <v>74</v>
      </c>
      <c r="AP232" s="55" t="s">
        <v>74</v>
      </c>
      <c r="AQ232" s="142"/>
      <c r="AR232" s="62"/>
      <c r="AS232" s="62"/>
      <c r="AT232" s="62"/>
      <c r="AU232" s="64"/>
      <c r="AV232" s="83">
        <f t="shared" si="92"/>
        <v>2</v>
      </c>
      <c r="AW232" s="80"/>
      <c r="AX232" s="80"/>
      <c r="AY232" s="80"/>
      <c r="AZ232" s="80"/>
      <c r="BA232" s="80"/>
      <c r="BB232" s="80"/>
      <c r="BC232" s="80"/>
      <c r="BD232" s="80">
        <v>2</v>
      </c>
      <c r="BE232" s="124"/>
    </row>
    <row r="233" spans="1:57" ht="38" customHeight="1" thickBot="1" x14ac:dyDescent="0.25">
      <c r="A233" s="733"/>
      <c r="B233" s="629"/>
      <c r="C233" s="632"/>
      <c r="D233" s="111" t="s">
        <v>79</v>
      </c>
      <c r="E233" s="769"/>
      <c r="F233" s="772"/>
      <c r="G233" s="148">
        <f t="shared" si="71"/>
        <v>0</v>
      </c>
      <c r="H233" s="155">
        <f t="shared" ref="H233" si="98">SUM(I233:L233)</f>
        <v>0</v>
      </c>
      <c r="I233" s="156"/>
      <c r="J233" s="156"/>
      <c r="K233" s="156"/>
      <c r="L233" s="157"/>
      <c r="M233" s="167">
        <f t="shared" ref="M233" si="99">SUM(N233:R233)</f>
        <v>0</v>
      </c>
      <c r="N233" s="168"/>
      <c r="O233" s="168"/>
      <c r="P233" s="168"/>
      <c r="Q233" s="168"/>
      <c r="R233" s="169"/>
      <c r="S233" s="170"/>
      <c r="T233" s="168"/>
      <c r="U233" s="168"/>
      <c r="V233" s="168"/>
      <c r="W233" s="168"/>
      <c r="X233" s="169"/>
      <c r="Y233" s="170"/>
      <c r="Z233" s="169"/>
      <c r="AA233" s="171"/>
      <c r="AB233" s="59"/>
      <c r="AC233" s="59"/>
      <c r="AD233" s="59"/>
      <c r="AE233" s="59"/>
      <c r="AF233" s="60"/>
      <c r="AG233" s="171"/>
      <c r="AH233" s="60"/>
      <c r="AI233" s="171"/>
      <c r="AJ233" s="172">
        <f t="shared" ref="AJ233" si="100">SUM(AK233:AU233)</f>
        <v>0</v>
      </c>
      <c r="AK233" s="171" t="s">
        <v>74</v>
      </c>
      <c r="AL233" s="59" t="s">
        <v>74</v>
      </c>
      <c r="AM233" s="60" t="s">
        <v>74</v>
      </c>
      <c r="AN233" s="171" t="s">
        <v>74</v>
      </c>
      <c r="AO233" s="59" t="s">
        <v>76</v>
      </c>
      <c r="AP233" s="60" t="s">
        <v>76</v>
      </c>
      <c r="AQ233" s="173"/>
      <c r="AR233" s="59"/>
      <c r="AS233" s="59"/>
      <c r="AT233" s="59"/>
      <c r="AU233" s="119"/>
      <c r="AV233" s="174">
        <f t="shared" ref="AV233" si="101">SUM(AW233:BE233)</f>
        <v>0</v>
      </c>
      <c r="AW233" s="168"/>
      <c r="AX233" s="168"/>
      <c r="AY233" s="168"/>
      <c r="AZ233" s="168"/>
      <c r="BA233" s="168"/>
      <c r="BB233" s="168"/>
      <c r="BC233" s="168"/>
      <c r="BD233" s="168"/>
      <c r="BE233" s="169"/>
    </row>
    <row r="234" spans="1:57" ht="38" customHeight="1" x14ac:dyDescent="0.2">
      <c r="A234" s="731" t="s">
        <v>173</v>
      </c>
      <c r="B234" s="623" t="s">
        <v>465</v>
      </c>
      <c r="C234" s="630" t="s">
        <v>164</v>
      </c>
      <c r="D234" s="72" t="s">
        <v>73</v>
      </c>
      <c r="E234" s="633">
        <v>142</v>
      </c>
      <c r="F234" s="636">
        <f>E234-SUM(M234:M238)</f>
        <v>-158</v>
      </c>
      <c r="G234" s="146">
        <f>SUM(M234,AV234)</f>
        <v>47</v>
      </c>
      <c r="H234" s="151">
        <f>SUM(I234:L234)</f>
        <v>2</v>
      </c>
      <c r="I234" s="152">
        <f>SUM('Комунальні по МПД'!I234,'Комунальні по МПД'!I239,'Комунальні по МПД'!I244,'Комунальні по МПД'!I249)</f>
        <v>2</v>
      </c>
      <c r="J234" s="152">
        <f>SUM('Комунальні по МПД'!J234,'Комунальні по МПД'!J239,'Комунальні по МПД'!J244,'Комунальні по МПД'!J249)</f>
        <v>0</v>
      </c>
      <c r="K234" s="152">
        <f>SUM('Комунальні по МПД'!K234,'Комунальні по МПД'!K239,'Комунальні по МПД'!K244,'Комунальні по МПД'!K249)</f>
        <v>0</v>
      </c>
      <c r="L234" s="175">
        <f>SUM('Комунальні по МПД'!L234,'Комунальні по МПД'!L239,'Комунальні по МПД'!L244,'Комунальні по МПД'!L249)</f>
        <v>0</v>
      </c>
      <c r="M234" s="120">
        <f>IF(AND(SUM(N234:R234)=SUM(Y234:Z234),SUM(S234:X234)=SUM(Y234:Z234)),SUM(N234:R234),"ПЕРЕВІРТЕ ПРАВИЛЬНІСТЬ ДАНИХ")</f>
        <v>46</v>
      </c>
      <c r="N234" s="121">
        <f>SUM('Комунальні по МПД'!N234,'Комунальні по МПД'!N239,'Комунальні по МПД'!N244,'Комунальні по МПД'!N249)</f>
        <v>0</v>
      </c>
      <c r="O234" s="121">
        <f>SUM('Комунальні по МПД'!O234,'Комунальні по МПД'!O239,'Комунальні по МПД'!O244,'Комунальні по МПД'!O249)</f>
        <v>0</v>
      </c>
      <c r="P234" s="121">
        <f>SUM('Комунальні по МПД'!P234,'Комунальні по МПД'!P239,'Комунальні по МПД'!P244,'Комунальні по МПД'!P249)</f>
        <v>0</v>
      </c>
      <c r="Q234" s="121">
        <f>SUM('Комунальні по МПД'!Q234,'Комунальні по МПД'!Q239,'Комунальні по МПД'!Q244,'Комунальні по МПД'!Q249)</f>
        <v>0</v>
      </c>
      <c r="R234" s="122">
        <f>SUM('Комунальні по МПД'!R234,'Комунальні по МПД'!R239,'Комунальні по МПД'!R244,'Комунальні по МПД'!R249)</f>
        <v>46</v>
      </c>
      <c r="S234" s="128">
        <f>SUM('Комунальні по МПД'!S234,'Комунальні по МПД'!S239,'Комунальні по МПД'!S244,'Комунальні по МПД'!S249)</f>
        <v>11</v>
      </c>
      <c r="T234" s="121">
        <f>SUM('Комунальні по МПД'!T234,'Комунальні по МПД'!T239,'Комунальні по МПД'!T244,'Комунальні по МПД'!T249)</f>
        <v>0</v>
      </c>
      <c r="U234" s="121">
        <f>SUM('Комунальні по МПД'!U234,'Комунальні по МПД'!U239,'Комунальні по МПД'!U244,'Комунальні по МПД'!U249)</f>
        <v>0</v>
      </c>
      <c r="V234" s="77">
        <f>SUM('Комунальні по МПД'!V234,'Комунальні по МПД'!V239,'Комунальні по МПД'!V244,'Комунальні по МПД'!V249)</f>
        <v>29</v>
      </c>
      <c r="W234" s="121">
        <f>SUM('Комунальні по МПД'!W234,'Комунальні по МПД'!W239,'Комунальні по МПД'!W244,'Комунальні по МПД'!W249)</f>
        <v>6</v>
      </c>
      <c r="X234" s="122">
        <f>SUM('Комунальні по МПД'!X234,'Комунальні по МПД'!X239,'Комунальні по МПД'!X244,'Комунальні по МПД'!X249)</f>
        <v>0</v>
      </c>
      <c r="Y234" s="128">
        <f>SUM('Комунальні по МПД'!Y234,'Комунальні по МПД'!Y239,'Комунальні по МПД'!Y244,'Комунальні по МПД'!Y249)</f>
        <v>38</v>
      </c>
      <c r="Z234" s="122">
        <f>SUM('Комунальні по МПД'!Z234,'Комунальні по МПД'!Z239,'Комунальні по МПД'!Z244,'Комунальні по МПД'!Z249)</f>
        <v>8</v>
      </c>
      <c r="AA234" s="70">
        <f>SUM('Комунальні по МПД'!AA234,'Комунальні по МПД'!AA239,'Комунальні по МПД'!AA244,'Комунальні по МПД'!AA249)</f>
        <v>0</v>
      </c>
      <c r="AB234" s="77">
        <f>SUM('Комунальні по МПД'!AB234,'Комунальні по МПД'!AB239,'Комунальні по МПД'!AB244,'Комунальні по МПД'!AB249)</f>
        <v>17</v>
      </c>
      <c r="AC234" s="77">
        <f>SUM('Комунальні по МПД'!AC234,'Комунальні по МПД'!AC239,'Комунальні по МПД'!AC244,'Комунальні по МПД'!AC249)</f>
        <v>17</v>
      </c>
      <c r="AD234" s="77">
        <f>SUM('Комунальні по МПД'!AD234,'Комунальні по МПД'!AD239,'Комунальні по МПД'!AD244,'Комунальні по МПД'!AD249)</f>
        <v>0</v>
      </c>
      <c r="AE234" s="77">
        <f>SUM('Комунальні по МПД'!AE234,'Комунальні по МПД'!AE239,'Комунальні по МПД'!AE244,'Комунальні по МПД'!AE249)</f>
        <v>12</v>
      </c>
      <c r="AF234" s="71">
        <f>SUM('Комунальні по МПД'!AF234,'Комунальні по МПД'!AF239,'Комунальні по МПД'!AF244,'Комунальні по МПД'!AF249)</f>
        <v>0</v>
      </c>
      <c r="AG234" s="179">
        <f>AVERAGE('Комунальні по МПД'!AG234,'Комунальні по МПД'!AG239,'Комунальні по МПД'!AG249)</f>
        <v>40.666666666666664</v>
      </c>
      <c r="AH234" s="180">
        <f>AVERAGE('Комунальні по МПД'!AH234,'Комунальні по МПД'!AH239,'Комунальні по МПД'!AH249)</f>
        <v>18</v>
      </c>
      <c r="AI234" s="179">
        <f>AVERAGE('Комунальні по МПД'!AI234,'Комунальні по МПД'!AI239,'Комунальні по МПД'!AI249)</f>
        <v>9.7333333333333325</v>
      </c>
      <c r="AJ234" s="115">
        <f>SUM(AN234:AP234)</f>
        <v>36</v>
      </c>
      <c r="AK234" s="70" t="s">
        <v>74</v>
      </c>
      <c r="AL234" s="77" t="s">
        <v>74</v>
      </c>
      <c r="AM234" s="71" t="s">
        <v>74</v>
      </c>
      <c r="AN234" s="70">
        <f>SUM('Комунальні по МПД'!AN234,'Комунальні по МПД'!AN239,'Комунальні по МПД'!AN244,'Комунальні по МПД'!AN249)</f>
        <v>2</v>
      </c>
      <c r="AO234" s="77">
        <f>SUM('Комунальні по МПД'!AO234,'Комунальні по МПД'!AO239,'Комунальні по МПД'!AO244,'Комунальні по МПД'!AO249)</f>
        <v>34</v>
      </c>
      <c r="AP234" s="71">
        <f>SUM('Комунальні по МПД'!AP234,'Комунальні по МПД'!AP239,'Комунальні по МПД'!AP244,'Комунальні по МПД'!AP249)</f>
        <v>0</v>
      </c>
      <c r="AQ234" s="67" t="s">
        <v>74</v>
      </c>
      <c r="AR234" s="68" t="s">
        <v>74</v>
      </c>
      <c r="AS234" s="68" t="s">
        <v>74</v>
      </c>
      <c r="AT234" s="68" t="s">
        <v>74</v>
      </c>
      <c r="AU234" s="69" t="s">
        <v>74</v>
      </c>
      <c r="AV234" s="183">
        <f>SUM(AW234:BE234)</f>
        <v>1</v>
      </c>
      <c r="AW234" s="121">
        <f>SUM('Комунальні по МПД'!AW234,'Комунальні по МПД'!AW239,'Комунальні по МПД'!AW244,'Комунальні по МПД'!AW249)</f>
        <v>0</v>
      </c>
      <c r="AX234" s="121">
        <f>SUM('Комунальні по МПД'!AX234,'Комунальні по МПД'!AX239,'Комунальні по МПД'!AX244,'Комунальні по МПД'!AX249)</f>
        <v>0</v>
      </c>
      <c r="AY234" s="121">
        <f>SUM('Комунальні по МПД'!AY234,'Комунальні по МПД'!AY239,'Комунальні по МПД'!AY244,'Комунальні по МПД'!AY249)</f>
        <v>0</v>
      </c>
      <c r="AZ234" s="121">
        <f>SUM('Комунальні по МПД'!AZ234,'Комунальні по МПД'!AZ239,'Комунальні по МПД'!AZ244,'Комунальні по МПД'!AZ249)</f>
        <v>0</v>
      </c>
      <c r="BA234" s="121">
        <f>SUM('Комунальні по МПД'!BA234,'Комунальні по МПД'!BA239,'Комунальні по МПД'!BA244,'Комунальні по МПД'!BA249)</f>
        <v>0</v>
      </c>
      <c r="BB234" s="121">
        <f>SUM('Комунальні по МПД'!BB234,'Комунальні по МПД'!BB239,'Комунальні по МПД'!BB244,'Комунальні по МПД'!BB249)</f>
        <v>0</v>
      </c>
      <c r="BC234" s="121">
        <f>SUM('Комунальні по МПД'!BC234,'Комунальні по МПД'!BC239,'Комунальні по МПД'!BC244,'Комунальні по МПД'!BC249)</f>
        <v>0</v>
      </c>
      <c r="BD234" s="121">
        <f>SUM('Комунальні по МПД'!BD234,'Комунальні по МПД'!BD239,'Комунальні по МПД'!BD244,'Комунальні по МПД'!BD249)</f>
        <v>0</v>
      </c>
      <c r="BE234" s="122">
        <f>SUM('Комунальні по МПД'!BE234,'Комунальні по МПД'!BE239,'Комунальні по МПД'!BE244,'Комунальні по МПД'!BE249)</f>
        <v>1</v>
      </c>
    </row>
    <row r="235" spans="1:57" ht="38" customHeight="1" x14ac:dyDescent="0.2">
      <c r="A235" s="732"/>
      <c r="B235" s="624"/>
      <c r="C235" s="631"/>
      <c r="D235" s="73" t="s">
        <v>75</v>
      </c>
      <c r="E235" s="634"/>
      <c r="F235" s="637"/>
      <c r="G235" s="147">
        <f t="shared" ref="G235:G250" si="102">SUM(M235,AV235)</f>
        <v>0</v>
      </c>
      <c r="H235" s="153">
        <f t="shared" ref="H235:H238" si="103">SUM(I235:L235)</f>
        <v>0</v>
      </c>
      <c r="I235" s="150">
        <f>SUM('Комунальні по МПД'!I235,'Комунальні по МПД'!I240,'Комунальні по МПД'!I245,'Комунальні по МПД'!I250)</f>
        <v>0</v>
      </c>
      <c r="J235" s="150">
        <f>SUM('Комунальні по МПД'!J235,'Комунальні по МПД'!J240,'Комунальні по МПД'!J245,'Комунальні по МПД'!J250)</f>
        <v>0</v>
      </c>
      <c r="K235" s="150">
        <f>SUM('Комунальні по МПД'!K235,'Комунальні по МПД'!K240,'Комунальні по МПД'!K245,'Комунальні по МПД'!K250)</f>
        <v>0</v>
      </c>
      <c r="L235" s="176">
        <f>SUM('Комунальні по МПД'!L235,'Комунальні по МПД'!L240,'Комунальні по МПД'!L245,'Комунальні по МПД'!L250)</f>
        <v>0</v>
      </c>
      <c r="M235" s="123">
        <f t="shared" ref="M235:M250" si="104">IF(AND(SUM(N235:R235)=SUM(Y235:Z235),SUM(S235:X235)=SUM(Y235:Z235)),SUM(N235:R235),"ПЕРЕВІРТЕ ПРАВИЛЬНІСТЬ ДАНИХ")</f>
        <v>0</v>
      </c>
      <c r="N235" s="80">
        <f>SUM('Комунальні по МПД'!N235,'Комунальні по МПД'!N240,'Комунальні по МПД'!N245,'Комунальні по МПД'!N250)</f>
        <v>0</v>
      </c>
      <c r="O235" s="80"/>
      <c r="P235" s="80"/>
      <c r="Q235" s="80"/>
      <c r="R235" s="124"/>
      <c r="S235" s="129"/>
      <c r="T235" s="54"/>
      <c r="U235" s="54"/>
      <c r="V235" s="80"/>
      <c r="W235" s="80"/>
      <c r="X235" s="124"/>
      <c r="Y235" s="131"/>
      <c r="Z235" s="127"/>
      <c r="AA235" s="134"/>
      <c r="AB235" s="56"/>
      <c r="AC235" s="56"/>
      <c r="AD235" s="56"/>
      <c r="AE235" s="56"/>
      <c r="AF235" s="135"/>
      <c r="AG235" s="136"/>
      <c r="AH235" s="55"/>
      <c r="AI235" s="136"/>
      <c r="AJ235" s="116">
        <f>SUM(AN235:AP235)</f>
        <v>0</v>
      </c>
      <c r="AK235" s="136" t="s">
        <v>76</v>
      </c>
      <c r="AL235" s="54" t="s">
        <v>76</v>
      </c>
      <c r="AM235" s="55" t="s">
        <v>76</v>
      </c>
      <c r="AN235" s="136"/>
      <c r="AO235" s="54"/>
      <c r="AP235" s="55"/>
      <c r="AQ235" s="82" t="s">
        <v>74</v>
      </c>
      <c r="AR235" s="54" t="s">
        <v>74</v>
      </c>
      <c r="AS235" s="54" t="s">
        <v>74</v>
      </c>
      <c r="AT235" s="54" t="s">
        <v>74</v>
      </c>
      <c r="AU235" s="58" t="s">
        <v>74</v>
      </c>
      <c r="AV235" s="184">
        <f t="shared" ref="AV235:AV238" si="105">SUM(AW235:BE235)</f>
        <v>0</v>
      </c>
      <c r="AW235" s="93">
        <f>SUM('Комунальні по МПД'!AW235,'Комунальні по МПД'!AW240,'Комунальні по МПД'!AW245,'Комунальні по МПД'!AW250)</f>
        <v>0</v>
      </c>
      <c r="AX235" s="93">
        <f>SUM('Комунальні по МПД'!AX235,'Комунальні по МПД'!AX240,'Комунальні по МПД'!AX245,'Комунальні по МПД'!AX250)</f>
        <v>0</v>
      </c>
      <c r="AY235" s="93">
        <f>SUM('Комунальні по МПД'!AY235,'Комунальні по МПД'!AY240,'Комунальні по МПД'!AY245,'Комунальні по МПД'!AY250)</f>
        <v>0</v>
      </c>
      <c r="AZ235" s="93">
        <f>SUM('Комунальні по МПД'!AZ235,'Комунальні по МПД'!AZ240,'Комунальні по МПД'!AZ245,'Комунальні по МПД'!AZ250)</f>
        <v>0</v>
      </c>
      <c r="BA235" s="93">
        <f>SUM('Комунальні по МПД'!BA235,'Комунальні по МПД'!BA240,'Комунальні по МПД'!BA245,'Комунальні по МПД'!BA250)</f>
        <v>0</v>
      </c>
      <c r="BB235" s="93">
        <f>SUM('Комунальні по МПД'!BB235,'Комунальні по МПД'!BB240,'Комунальні по МПД'!BB245,'Комунальні по МПД'!BB250)</f>
        <v>0</v>
      </c>
      <c r="BC235" s="93">
        <f>SUM('Комунальні по МПД'!BC235,'Комунальні по МПД'!BC240,'Комунальні по МПД'!BC245,'Комунальні по МПД'!BC250)</f>
        <v>0</v>
      </c>
      <c r="BD235" s="93">
        <f>SUM('Комунальні по МПД'!BD235,'Комунальні по МПД'!BD240,'Комунальні по МПД'!BD245,'Комунальні по МПД'!BD250)</f>
        <v>0</v>
      </c>
      <c r="BE235" s="127">
        <f>SUM('Комунальні по МПД'!BE235,'Комунальні по МПД'!BE240,'Комунальні по МПД'!BE245,'Комунальні по МПД'!BE250)</f>
        <v>0</v>
      </c>
    </row>
    <row r="236" spans="1:57" ht="38" customHeight="1" x14ac:dyDescent="0.2">
      <c r="A236" s="732"/>
      <c r="B236" s="624"/>
      <c r="C236" s="631"/>
      <c r="D236" s="73" t="s">
        <v>77</v>
      </c>
      <c r="E236" s="634"/>
      <c r="F236" s="637"/>
      <c r="G236" s="147">
        <f t="shared" si="102"/>
        <v>0</v>
      </c>
      <c r="H236" s="153">
        <f t="shared" si="103"/>
        <v>0</v>
      </c>
      <c r="I236" s="150">
        <f>SUM('Комунальні по МПД'!I236,'Комунальні по МПД'!I241,'Комунальні по МПД'!I246,'Комунальні по МПД'!I251)</f>
        <v>0</v>
      </c>
      <c r="J236" s="150">
        <f>SUM('Комунальні по МПД'!J236,'Комунальні по МПД'!J241,'Комунальні по МПД'!J246,'Комунальні по МПД'!J251)</f>
        <v>0</v>
      </c>
      <c r="K236" s="150">
        <f>SUM('Комунальні по МПД'!K236,'Комунальні по МПД'!K241,'Комунальні по МПД'!K246,'Комунальні по МПД'!K251)</f>
        <v>0</v>
      </c>
      <c r="L236" s="176">
        <f>SUM('Комунальні по МПД'!L236,'Комунальні по МПД'!L241,'Комунальні по МПД'!L246,'Комунальні по МПД'!L251)</f>
        <v>0</v>
      </c>
      <c r="M236" s="123">
        <f t="shared" si="104"/>
        <v>0</v>
      </c>
      <c r="N236" s="80">
        <f>SUM('Комунальні по МПД'!N236,'Комунальні по МПД'!N241,'Комунальні по МПД'!N246,'Комунальні по МПД'!N251)</f>
        <v>0</v>
      </c>
      <c r="O236" s="80"/>
      <c r="P236" s="80"/>
      <c r="Q236" s="84"/>
      <c r="R236" s="124"/>
      <c r="S236" s="129"/>
      <c r="T236" s="80"/>
      <c r="U236" s="80"/>
      <c r="V236" s="80"/>
      <c r="W236" s="80"/>
      <c r="X236" s="124"/>
      <c r="Y236" s="131"/>
      <c r="Z236" s="127"/>
      <c r="AA236" s="134"/>
      <c r="AB236" s="56"/>
      <c r="AC236" s="56"/>
      <c r="AD236" s="56"/>
      <c r="AE236" s="56"/>
      <c r="AF236" s="135"/>
      <c r="AG236" s="136"/>
      <c r="AH236" s="55"/>
      <c r="AI236" s="136"/>
      <c r="AJ236" s="116">
        <f>SUM(AK236:AM236)</f>
        <v>0</v>
      </c>
      <c r="AK236" s="136"/>
      <c r="AL236" s="54"/>
      <c r="AM236" s="55"/>
      <c r="AN236" s="136" t="s">
        <v>74</v>
      </c>
      <c r="AO236" s="54" t="s">
        <v>74</v>
      </c>
      <c r="AP236" s="55" t="s">
        <v>74</v>
      </c>
      <c r="AQ236" s="82" t="s">
        <v>74</v>
      </c>
      <c r="AR236" s="54" t="s">
        <v>74</v>
      </c>
      <c r="AS236" s="54" t="s">
        <v>74</v>
      </c>
      <c r="AT236" s="54" t="s">
        <v>74</v>
      </c>
      <c r="AU236" s="58" t="s">
        <v>74</v>
      </c>
      <c r="AV236" s="184">
        <f t="shared" si="105"/>
        <v>0</v>
      </c>
      <c r="AW236" s="93">
        <f>SUM('Комунальні по МПД'!AW236,'Комунальні по МПД'!AW241,'Комунальні по МПД'!AW246,'Комунальні по МПД'!AW251)</f>
        <v>0</v>
      </c>
      <c r="AX236" s="93">
        <f>SUM('Комунальні по МПД'!AX236,'Комунальні по МПД'!AX241,'Комунальні по МПД'!AX246,'Комунальні по МПД'!AX251)</f>
        <v>0</v>
      </c>
      <c r="AY236" s="93">
        <f>SUM('Комунальні по МПД'!AY236,'Комунальні по МПД'!AY241,'Комунальні по МПД'!AY246,'Комунальні по МПД'!AY251)</f>
        <v>0</v>
      </c>
      <c r="AZ236" s="93">
        <f>SUM('Комунальні по МПД'!AZ236,'Комунальні по МПД'!AZ241,'Комунальні по МПД'!AZ246,'Комунальні по МПД'!AZ251)</f>
        <v>0</v>
      </c>
      <c r="BA236" s="93">
        <f>SUM('Комунальні по МПД'!BA236,'Комунальні по МПД'!BA241,'Комунальні по МПД'!BA246,'Комунальні по МПД'!BA251)</f>
        <v>0</v>
      </c>
      <c r="BB236" s="93">
        <f>SUM('Комунальні по МПД'!BB236,'Комунальні по МПД'!BB241,'Комунальні по МПД'!BB246,'Комунальні по МПД'!BB251)</f>
        <v>0</v>
      </c>
      <c r="BC236" s="93">
        <f>SUM('Комунальні по МПД'!BC236,'Комунальні по МПД'!BC241,'Комунальні по МПД'!BC246,'Комунальні по МПД'!BC251)</f>
        <v>0</v>
      </c>
      <c r="BD236" s="93">
        <f>SUM('Комунальні по МПД'!BD236,'Комунальні по МПД'!BD241,'Комунальні по МПД'!BD246,'Комунальні по МПД'!BD251)</f>
        <v>0</v>
      </c>
      <c r="BE236" s="127">
        <f>SUM('Комунальні по МПД'!BE236,'Комунальні по МПД'!BE241,'Комунальні по МПД'!BE246,'Комунальні по МПД'!BE251)</f>
        <v>0</v>
      </c>
    </row>
    <row r="237" spans="1:57" ht="38" customHeight="1" x14ac:dyDescent="0.2">
      <c r="A237" s="732"/>
      <c r="B237" s="624"/>
      <c r="C237" s="631"/>
      <c r="D237" s="73" t="s">
        <v>78</v>
      </c>
      <c r="E237" s="634"/>
      <c r="F237" s="637"/>
      <c r="G237" s="147">
        <f>SUM(M237,AV237)</f>
        <v>259</v>
      </c>
      <c r="H237" s="153">
        <f t="shared" si="103"/>
        <v>21</v>
      </c>
      <c r="I237" s="150">
        <f>SUM('Комунальні по МПД'!I237,'Комунальні по МПД'!I242,'Комунальні по МПД'!I247,'Комунальні по МПД'!I252)</f>
        <v>18</v>
      </c>
      <c r="J237" s="150">
        <f>SUM('Комунальні по МПД'!J237,'Комунальні по МПД'!J242,'Комунальні по МПД'!J247,'Комунальні по МПД'!J252)</f>
        <v>0</v>
      </c>
      <c r="K237" s="150">
        <f>SUM('Комунальні по МПД'!K237,'Комунальні по МПД'!K242,'Комунальні по МПД'!K247,'Комунальні по МПД'!K252)</f>
        <v>3</v>
      </c>
      <c r="L237" s="176">
        <f>SUM('Комунальні по МПД'!L237,'Комунальні по МПД'!L242,'Комунальні по МПД'!L247,'Комунальні по МПД'!L252)</f>
        <v>0</v>
      </c>
      <c r="M237" s="123">
        <f>IF(AND(SUM(N237:R237)=SUM(Y237:Z237),SUM(S237:X237)=SUM(Y237:Z237)),SUM(N237:R237),"ПЕРЕВІРТЕ ПРАВИЛЬНІСТЬ ДАНИХ")</f>
        <v>254</v>
      </c>
      <c r="N237" s="80">
        <f>SUM('Комунальні по МПД'!N237,'Комунальні по МПД'!N242,'Комунальні по МПД'!N247,'Комунальні по МПД'!N252)</f>
        <v>0</v>
      </c>
      <c r="O237" s="80">
        <f>SUM('Комунальні по МПД'!O237,'Комунальні по МПД'!O242,'Комунальні по МПД'!O247,'Комунальні по МПД'!O252)</f>
        <v>0</v>
      </c>
      <c r="P237" s="80">
        <f>SUM('Комунальні по МПД'!P237,'Комунальні по МПД'!P242,'Комунальні по МПД'!P247,'Комунальні по МПД'!P252)</f>
        <v>0</v>
      </c>
      <c r="Q237" s="80">
        <f>SUM('Комунальні по МПД'!Q237,'Комунальні по МПД'!Q242,'Комунальні по МПД'!Q247,'Комунальні по МПД'!Q252)</f>
        <v>0</v>
      </c>
      <c r="R237" s="124">
        <f>SUM('Комунальні по МПД'!R237,'Комунальні по МПД'!R242,'Комунальні по МПД'!R247,'Комунальні по МПД'!R252)</f>
        <v>254</v>
      </c>
      <c r="S237" s="129">
        <f>SUM('Комунальні по МПД'!S237,'Комунальні по МПД'!S242,'Комунальні по МПД'!S247,'Комунальні по МПД'!S252)</f>
        <v>61</v>
      </c>
      <c r="T237" s="80">
        <f>SUM('Комунальні по МПД'!T237,'Комунальні по МПД'!T242,'Комунальні по МПД'!T247,'Комунальні по МПД'!T252)</f>
        <v>0</v>
      </c>
      <c r="U237" s="80">
        <f>SUM('Комунальні по МПД'!U237,'Комунальні по МПД'!U242,'Комунальні по МПД'!U247,'Комунальні по МПД'!U252)</f>
        <v>0</v>
      </c>
      <c r="V237" s="80">
        <f>SUM('Комунальні по МПД'!V237,'Комунальні по МПД'!V242,'Комунальні по МПД'!V247,'Комунальні по МПД'!V252)</f>
        <v>188</v>
      </c>
      <c r="W237" s="80">
        <f>SUM('Комунальні по МПД'!W237,'Комунальні по МПД'!W242,'Комунальні по МПД'!W247,'Комунальні по МПД'!W252)</f>
        <v>5</v>
      </c>
      <c r="X237" s="124">
        <f>SUM('Комунальні по МПД'!X237,'Комунальні по МПД'!X242,'Комунальні по МПД'!X247,'Комунальні по МПД'!X252)</f>
        <v>0</v>
      </c>
      <c r="Y237" s="131">
        <f>SUM('Комунальні по МПД'!Y237,'Комунальні по МПД'!Y242,'Комунальні по МПД'!Y247,'Комунальні по МПД'!Y252)</f>
        <v>229</v>
      </c>
      <c r="Z237" s="127">
        <f>SUM('Комунальні по МПД'!Z237,'Комунальні по МПД'!Z242,'Комунальні по МПД'!Z247,'Комунальні по МПД'!Z252)</f>
        <v>25</v>
      </c>
      <c r="AA237" s="134">
        <f>SUM('Комунальні по МПД'!AA237,'Комунальні по МПД'!AA242,'Комунальні по МПД'!AA247,'Комунальні по МПД'!AA252)</f>
        <v>0</v>
      </c>
      <c r="AB237" s="56">
        <f>SUM('Комунальні по МПД'!AB237,'Комунальні по МПД'!AB242,'Комунальні по МПД'!AB247,'Комунальні по МПД'!AB252)</f>
        <v>63</v>
      </c>
      <c r="AC237" s="56">
        <f>SUM('Комунальні по МПД'!AC237,'Комунальні по МПД'!AC242,'Комунальні по МПД'!AC247,'Комунальні по МПД'!AC252)</f>
        <v>63</v>
      </c>
      <c r="AD237" s="56">
        <f>SUM('Комунальні по МПД'!AD237,'Комунальні по МПД'!AD242,'Комунальні по МПД'!AD247,'Комунальні по МПД'!AD252)</f>
        <v>7</v>
      </c>
      <c r="AE237" s="56">
        <f>SUM('Комунальні по МПД'!AE237,'Комунальні по МПД'!AE242,'Комунальні по МПД'!AE247,'Комунальні по МПД'!AE252)</f>
        <v>113</v>
      </c>
      <c r="AF237" s="135">
        <f>SUM('Комунальні по МПД'!AF237,'Комунальні по МПД'!AF242,'Комунальні по МПД'!AF247,'Комунальні по МПД'!AF252)</f>
        <v>7</v>
      </c>
      <c r="AG237" s="181">
        <f>AVERAGE('Комунальні по МПД'!AG237,'Комунальні по МПД'!AG242,'Комунальні по МПД'!AG247,'Комунальні по МПД'!AG252)</f>
        <v>41.25</v>
      </c>
      <c r="AH237" s="182">
        <f>AVERAGE('Комунальні по МПД'!AH237,'Комунальні по МПД'!AH242,'Комунальні по МПД'!AH247,'Комунальні по МПД'!AH252)</f>
        <v>19.25</v>
      </c>
      <c r="AI237" s="181">
        <f>AVERAGE('Комунальні по МПД'!AI237,'Комунальні по МПД'!AI242,'Комунальні по МПД'!AI247,'Комунальні по МПД'!AI252)</f>
        <v>98.75</v>
      </c>
      <c r="AJ237" s="116">
        <f>SUM(AQ237:AU237)</f>
        <v>248</v>
      </c>
      <c r="AK237" s="136" t="s">
        <v>76</v>
      </c>
      <c r="AL237" s="54" t="s">
        <v>76</v>
      </c>
      <c r="AM237" s="55" t="s">
        <v>76</v>
      </c>
      <c r="AN237" s="136" t="s">
        <v>74</v>
      </c>
      <c r="AO237" s="54" t="s">
        <v>74</v>
      </c>
      <c r="AP237" s="55" t="s">
        <v>74</v>
      </c>
      <c r="AQ237" s="142">
        <f>SUM('Комунальні по МПД'!AQ237,'Комунальні по МПД'!AQ242,'Комунальні по МПД'!AQ247,'Комунальні по МПД'!AQ252)</f>
        <v>20</v>
      </c>
      <c r="AR237" s="62">
        <f>SUM('Комунальні по МПД'!AR237,'Комунальні по МПД'!AR242,'Комунальні по МПД'!AR247,'Комунальні по МПД'!AR252)</f>
        <v>29</v>
      </c>
      <c r="AS237" s="62">
        <f>SUM('Комунальні по МПД'!AS237,'Комунальні по МПД'!AS242,'Комунальні по МПД'!AS247,'Комунальні по МПД'!AS252)</f>
        <v>166</v>
      </c>
      <c r="AT237" s="62">
        <f>SUM('Комунальні по МПД'!AT237,'Комунальні по МПД'!AT242,'Комунальні по МПД'!AT247,'Комунальні по МПД'!AT252)</f>
        <v>32</v>
      </c>
      <c r="AU237" s="62">
        <f>SUM('Комунальні по МПД'!AU237,'Комунальні по МПД'!AU242,'Комунальні по МПД'!AU247,'Комунальні по МПД'!AU252)</f>
        <v>1</v>
      </c>
      <c r="AV237" s="184">
        <f>SUM(AW237:BE237)</f>
        <v>5</v>
      </c>
      <c r="AW237" s="93">
        <f>SUM('Комунальні по МПД'!AW237,'Комунальні по МПД'!AW242,'Комунальні по МПД'!AW247,'Комунальні по МПД'!AW252)</f>
        <v>0</v>
      </c>
      <c r="AX237" s="80">
        <f>SUM('Комунальні по МПД'!AX237,'Комунальні по МПД'!AX242,'Комунальні по МПД'!AX247,'Комунальні по МПД'!AX252)</f>
        <v>2</v>
      </c>
      <c r="AY237" s="80">
        <f>SUM('Комунальні по МПД'!AY237,'Комунальні по МПД'!AY242,'Комунальні по МПД'!AY247,'Комунальні по МПД'!AY252)</f>
        <v>0</v>
      </c>
      <c r="AZ237" s="80">
        <f>SUM('Комунальні по МПД'!AZ237,'Комунальні по МПД'!AZ242,'Комунальні по МПД'!AZ247,'Комунальні по МПД'!AZ252)</f>
        <v>2</v>
      </c>
      <c r="BA237" s="80">
        <f>SUM('Комунальні по МПД'!BA237,'Комунальні по МПД'!BA242,'Комунальні по МПД'!BA247,'Комунальні по МПД'!BA252)</f>
        <v>0</v>
      </c>
      <c r="BB237" s="80">
        <f>SUM('Комунальні по МПД'!BB237,'Комунальні по МПД'!BB242,'Комунальні по МПД'!BB247,'Комунальні по МПД'!BB252)</f>
        <v>0</v>
      </c>
      <c r="BC237" s="80">
        <f>SUM('Комунальні по МПД'!BC237,'Комунальні по МПД'!BC242,'Комунальні по МПД'!BC247,'Комунальні по МПД'!BC252)</f>
        <v>0</v>
      </c>
      <c r="BD237" s="80">
        <f>SUM('Комунальні по МПД'!BD237,'Комунальні по МПД'!BD242,'Комунальні по МПД'!BD247,'Комунальні по МПД'!BD252)</f>
        <v>1</v>
      </c>
      <c r="BE237" s="124">
        <f>SUM('Комунальні по МПД'!BE237,'Комунальні по МПД'!BE242,'Комунальні по МПД'!BE247,'Комунальні по МПД'!BE252)</f>
        <v>0</v>
      </c>
    </row>
    <row r="238" spans="1:57" ht="38" customHeight="1" thickBot="1" x14ac:dyDescent="0.25">
      <c r="A238" s="732"/>
      <c r="B238" s="642"/>
      <c r="C238" s="643"/>
      <c r="D238" s="75" t="s">
        <v>79</v>
      </c>
      <c r="E238" s="634"/>
      <c r="F238" s="637"/>
      <c r="G238" s="148">
        <f t="shared" si="102"/>
        <v>0</v>
      </c>
      <c r="H238" s="155">
        <f t="shared" si="103"/>
        <v>0</v>
      </c>
      <c r="I238" s="156">
        <f>SUM('Комунальні по МПД'!I238,'Комунальні по МПД'!I243,'Комунальні по МПД'!I248,'Комунальні по МПД'!I253)</f>
        <v>0</v>
      </c>
      <c r="J238" s="156">
        <f>SUM('Комунальні по МПД'!J238,'Комунальні по МПД'!J243,'Комунальні по МПД'!J248,'Комунальні по МПД'!J253)</f>
        <v>0</v>
      </c>
      <c r="K238" s="156">
        <f>SUM('Комунальні по МПД'!K238,'Комунальні по МПД'!K243,'Комунальні по МПД'!K248,'Комунальні по МПД'!K253)</f>
        <v>0</v>
      </c>
      <c r="L238" s="177">
        <f>SUM('Комунальні по МПД'!L238,'Комунальні по МПД'!L243,'Комунальні по МПД'!L248,'Комунальні по МПД'!L253)</f>
        <v>0</v>
      </c>
      <c r="M238" s="178">
        <f t="shared" si="104"/>
        <v>0</v>
      </c>
      <c r="N238" s="168">
        <f>SUM('Комунальні по МПД'!N238,'Комунальні по МПД'!N243,'Комунальні по МПД'!N248,'Комунальні по МПД'!N253)</f>
        <v>0</v>
      </c>
      <c r="O238" s="168"/>
      <c r="P238" s="168"/>
      <c r="Q238" s="168"/>
      <c r="R238" s="169"/>
      <c r="S238" s="130"/>
      <c r="T238" s="87"/>
      <c r="U238" s="87"/>
      <c r="V238" s="87"/>
      <c r="W238" s="87"/>
      <c r="X238" s="126"/>
      <c r="Y238" s="129"/>
      <c r="Z238" s="124"/>
      <c r="AA238" s="136"/>
      <c r="AB238" s="54"/>
      <c r="AC238" s="54"/>
      <c r="AD238" s="54"/>
      <c r="AE238" s="54"/>
      <c r="AF238" s="55"/>
      <c r="AG238" s="139"/>
      <c r="AH238" s="140"/>
      <c r="AI238" s="137"/>
      <c r="AJ238" s="117">
        <f>SUM(AQ238:AU238)</f>
        <v>0</v>
      </c>
      <c r="AK238" s="137" t="s">
        <v>74</v>
      </c>
      <c r="AL238" s="90" t="s">
        <v>74</v>
      </c>
      <c r="AM238" s="138" t="s">
        <v>74</v>
      </c>
      <c r="AN238" s="137" t="s">
        <v>74</v>
      </c>
      <c r="AO238" s="90" t="s">
        <v>76</v>
      </c>
      <c r="AP238" s="138" t="s">
        <v>76</v>
      </c>
      <c r="AQ238" s="89"/>
      <c r="AR238" s="90"/>
      <c r="AS238" s="90"/>
      <c r="AT238" s="90"/>
      <c r="AU238" s="91"/>
      <c r="AV238" s="185">
        <f t="shared" si="105"/>
        <v>0</v>
      </c>
      <c r="AW238" s="186">
        <f>SUM('Комунальні по МПД'!AW238,'Комунальні по МПД'!AW243,'Комунальні по МПД'!AW248,'Комунальні по МПД'!AW253)</f>
        <v>0</v>
      </c>
      <c r="AX238" s="168">
        <f>SUM('Комунальні по МПД'!AX238,'Комунальні по МПД'!AX243,'Комунальні по МПД'!AX248,'Комунальні по МПД'!AX253)</f>
        <v>0</v>
      </c>
      <c r="AY238" s="168">
        <f>SUM('Комунальні по МПД'!AY238,'Комунальні по МПД'!AY243,'Комунальні по МПД'!AY248,'Комунальні по МПД'!AY253)</f>
        <v>0</v>
      </c>
      <c r="AZ238" s="168">
        <f>SUM('Комунальні по МПД'!AZ238,'Комунальні по МПД'!AZ243,'Комунальні по МПД'!AZ248,'Комунальні по МПД'!AZ253)</f>
        <v>0</v>
      </c>
      <c r="BA238" s="168">
        <f>SUM('Комунальні по МПД'!BA238,'Комунальні по МПД'!BA243,'Комунальні по МПД'!BA248,'Комунальні по МПД'!BA253)</f>
        <v>0</v>
      </c>
      <c r="BB238" s="168">
        <f>SUM('Комунальні по МПД'!BB238,'Комунальні по МПД'!BB243,'Комунальні по МПД'!BB248,'Комунальні по МПД'!BB253)</f>
        <v>0</v>
      </c>
      <c r="BC238" s="168">
        <f>SUM('Комунальні по МПД'!BC238,'Комунальні по МПД'!BC243,'Комунальні по МПД'!BC248,'Комунальні по МПД'!BC253)</f>
        <v>0</v>
      </c>
      <c r="BD238" s="168">
        <f>SUM('Комунальні по МПД'!BD238,'Комунальні по МПД'!BD243,'Комунальні по МПД'!BD248,'Комунальні по МПД'!BD253)</f>
        <v>0</v>
      </c>
      <c r="BE238" s="169">
        <f>SUM('Комунальні по МПД'!BE238,'Комунальні по МПД'!BE243,'Комунальні по МПД'!BE248,'Комунальні по МПД'!BE253)</f>
        <v>0</v>
      </c>
    </row>
    <row r="239" spans="1:57" ht="38" customHeight="1" x14ac:dyDescent="0.2">
      <c r="A239" s="732"/>
      <c r="B239" s="623" t="s">
        <v>169</v>
      </c>
      <c r="C239" s="630" t="s">
        <v>170</v>
      </c>
      <c r="D239" s="72" t="s">
        <v>73</v>
      </c>
      <c r="E239" s="633">
        <v>85</v>
      </c>
      <c r="F239" s="636">
        <f>E239-SUM(M239:M243)</f>
        <v>46</v>
      </c>
      <c r="G239" s="146">
        <f t="shared" si="102"/>
        <v>0</v>
      </c>
      <c r="H239" s="151">
        <f t="shared" ref="H239:H248" si="106">SUM(I239:L239)</f>
        <v>0</v>
      </c>
      <c r="I239" s="152"/>
      <c r="J239" s="152"/>
      <c r="K239" s="152"/>
      <c r="L239" s="66"/>
      <c r="M239" s="149">
        <f t="shared" si="104"/>
        <v>0</v>
      </c>
      <c r="N239" s="121"/>
      <c r="O239" s="121"/>
      <c r="P239" s="121"/>
      <c r="Q239" s="121"/>
      <c r="R239" s="122"/>
      <c r="S239" s="128"/>
      <c r="T239" s="121"/>
      <c r="U239" s="121"/>
      <c r="V239" s="77"/>
      <c r="W239" s="121"/>
      <c r="X239" s="122"/>
      <c r="Y239" s="128"/>
      <c r="Z239" s="122"/>
      <c r="AA239" s="70"/>
      <c r="AB239" s="77"/>
      <c r="AC239" s="77"/>
      <c r="AD239" s="77"/>
      <c r="AE239" s="77"/>
      <c r="AF239" s="71"/>
      <c r="AG239" s="70"/>
      <c r="AH239" s="71"/>
      <c r="AI239" s="70"/>
      <c r="AJ239" s="115">
        <f>SUM(AN239:AP239)</f>
        <v>0</v>
      </c>
      <c r="AK239" s="70" t="s">
        <v>74</v>
      </c>
      <c r="AL239" s="77" t="s">
        <v>74</v>
      </c>
      <c r="AM239" s="71" t="s">
        <v>74</v>
      </c>
      <c r="AN239" s="70"/>
      <c r="AO239" s="77"/>
      <c r="AP239" s="71"/>
      <c r="AQ239" s="67" t="s">
        <v>74</v>
      </c>
      <c r="AR239" s="68" t="s">
        <v>74</v>
      </c>
      <c r="AS239" s="68" t="s">
        <v>74</v>
      </c>
      <c r="AT239" s="68" t="s">
        <v>74</v>
      </c>
      <c r="AU239" s="69" t="s">
        <v>74</v>
      </c>
      <c r="AV239" s="103">
        <f t="shared" ref="AV239:AV248" si="107">SUM(AW239:BE239)</f>
        <v>0</v>
      </c>
      <c r="AW239" s="93"/>
      <c r="AX239" s="93"/>
      <c r="AY239" s="93"/>
      <c r="AZ239" s="93"/>
      <c r="BA239" s="93"/>
      <c r="BB239" s="93"/>
      <c r="BC239" s="93"/>
      <c r="BD239" s="93"/>
      <c r="BE239" s="78"/>
    </row>
    <row r="240" spans="1:57" ht="38" customHeight="1" x14ac:dyDescent="0.2">
      <c r="A240" s="732"/>
      <c r="B240" s="624"/>
      <c r="C240" s="631"/>
      <c r="D240" s="73" t="s">
        <v>75</v>
      </c>
      <c r="E240" s="634"/>
      <c r="F240" s="637"/>
      <c r="G240" s="147">
        <f t="shared" si="102"/>
        <v>0</v>
      </c>
      <c r="H240" s="153">
        <f t="shared" si="106"/>
        <v>0</v>
      </c>
      <c r="I240" s="150"/>
      <c r="J240" s="150"/>
      <c r="K240" s="150"/>
      <c r="L240" s="154"/>
      <c r="M240" s="79">
        <f t="shared" si="104"/>
        <v>0</v>
      </c>
      <c r="N240" s="80"/>
      <c r="O240" s="80"/>
      <c r="P240" s="80"/>
      <c r="Q240" s="80"/>
      <c r="R240" s="124"/>
      <c r="S240" s="129"/>
      <c r="T240" s="54"/>
      <c r="U240" s="54"/>
      <c r="V240" s="80"/>
      <c r="W240" s="80"/>
      <c r="X240" s="124"/>
      <c r="Y240" s="131"/>
      <c r="Z240" s="127"/>
      <c r="AA240" s="134"/>
      <c r="AB240" s="56"/>
      <c r="AC240" s="56"/>
      <c r="AD240" s="56"/>
      <c r="AE240" s="56"/>
      <c r="AF240" s="135"/>
      <c r="AG240" s="136"/>
      <c r="AH240" s="55"/>
      <c r="AI240" s="136"/>
      <c r="AJ240" s="116">
        <f>SUM(AN240:AP240)</f>
        <v>0</v>
      </c>
      <c r="AK240" s="136" t="s">
        <v>76</v>
      </c>
      <c r="AL240" s="54" t="s">
        <v>76</v>
      </c>
      <c r="AM240" s="55" t="s">
        <v>76</v>
      </c>
      <c r="AN240" s="136"/>
      <c r="AO240" s="54"/>
      <c r="AP240" s="55"/>
      <c r="AQ240" s="82" t="s">
        <v>74</v>
      </c>
      <c r="AR240" s="54" t="s">
        <v>74</v>
      </c>
      <c r="AS240" s="54" t="s">
        <v>74</v>
      </c>
      <c r="AT240" s="54" t="s">
        <v>74</v>
      </c>
      <c r="AU240" s="58" t="s">
        <v>74</v>
      </c>
      <c r="AV240" s="83">
        <f t="shared" si="107"/>
        <v>0</v>
      </c>
      <c r="AW240" s="80"/>
      <c r="AX240" s="80"/>
      <c r="AY240" s="80"/>
      <c r="AZ240" s="80"/>
      <c r="BA240" s="80"/>
      <c r="BB240" s="80"/>
      <c r="BC240" s="80"/>
      <c r="BD240" s="80"/>
      <c r="BE240" s="81"/>
    </row>
    <row r="241" spans="1:57" ht="38" customHeight="1" x14ac:dyDescent="0.2">
      <c r="A241" s="732"/>
      <c r="B241" s="624"/>
      <c r="C241" s="631"/>
      <c r="D241" s="73" t="s">
        <v>77</v>
      </c>
      <c r="E241" s="634"/>
      <c r="F241" s="637"/>
      <c r="G241" s="147">
        <f t="shared" si="102"/>
        <v>0</v>
      </c>
      <c r="H241" s="153">
        <f t="shared" si="106"/>
        <v>0</v>
      </c>
      <c r="I241" s="150"/>
      <c r="J241" s="150"/>
      <c r="K241" s="150"/>
      <c r="L241" s="154"/>
      <c r="M241" s="79">
        <f t="shared" si="104"/>
        <v>0</v>
      </c>
      <c r="N241" s="80"/>
      <c r="O241" s="80"/>
      <c r="P241" s="80"/>
      <c r="Q241" s="84"/>
      <c r="R241" s="124"/>
      <c r="S241" s="129"/>
      <c r="T241" s="80"/>
      <c r="U241" s="80"/>
      <c r="V241" s="80"/>
      <c r="W241" s="80"/>
      <c r="X241" s="124"/>
      <c r="Y241" s="131"/>
      <c r="Z241" s="127"/>
      <c r="AA241" s="134"/>
      <c r="AB241" s="56"/>
      <c r="AC241" s="56"/>
      <c r="AD241" s="56"/>
      <c r="AE241" s="56"/>
      <c r="AF241" s="135"/>
      <c r="AG241" s="136"/>
      <c r="AH241" s="55"/>
      <c r="AI241" s="136"/>
      <c r="AJ241" s="116">
        <f>SUM(AK241:AM241)</f>
        <v>0</v>
      </c>
      <c r="AK241" s="136"/>
      <c r="AL241" s="54"/>
      <c r="AM241" s="55"/>
      <c r="AN241" s="136" t="s">
        <v>74</v>
      </c>
      <c r="AO241" s="54" t="s">
        <v>74</v>
      </c>
      <c r="AP241" s="55" t="s">
        <v>74</v>
      </c>
      <c r="AQ241" s="82" t="s">
        <v>74</v>
      </c>
      <c r="AR241" s="54" t="s">
        <v>74</v>
      </c>
      <c r="AS241" s="54" t="s">
        <v>74</v>
      </c>
      <c r="AT241" s="54" t="s">
        <v>74</v>
      </c>
      <c r="AU241" s="58" t="s">
        <v>74</v>
      </c>
      <c r="AV241" s="83">
        <f t="shared" si="107"/>
        <v>0</v>
      </c>
      <c r="AW241" s="80"/>
      <c r="AX241" s="80"/>
      <c r="AY241" s="80"/>
      <c r="AZ241" s="80"/>
      <c r="BA241" s="80"/>
      <c r="BB241" s="80"/>
      <c r="BC241" s="80"/>
      <c r="BD241" s="80"/>
      <c r="BE241" s="81"/>
    </row>
    <row r="242" spans="1:57" ht="38" customHeight="1" x14ac:dyDescent="0.2">
      <c r="A242" s="732"/>
      <c r="B242" s="624"/>
      <c r="C242" s="631"/>
      <c r="D242" s="73" t="s">
        <v>78</v>
      </c>
      <c r="E242" s="634"/>
      <c r="F242" s="637"/>
      <c r="G242" s="147">
        <f t="shared" si="102"/>
        <v>39</v>
      </c>
      <c r="H242" s="153">
        <f t="shared" si="106"/>
        <v>1</v>
      </c>
      <c r="I242" s="150"/>
      <c r="J242" s="150"/>
      <c r="K242" s="150">
        <v>1</v>
      </c>
      <c r="L242" s="154"/>
      <c r="M242" s="79">
        <f t="shared" si="104"/>
        <v>39</v>
      </c>
      <c r="N242" s="80"/>
      <c r="O242" s="80"/>
      <c r="P242" s="80"/>
      <c r="Q242" s="80"/>
      <c r="R242" s="124">
        <v>39</v>
      </c>
      <c r="S242" s="129"/>
      <c r="T242" s="80"/>
      <c r="U242" s="80"/>
      <c r="V242" s="80">
        <v>39</v>
      </c>
      <c r="W242" s="80"/>
      <c r="X242" s="124"/>
      <c r="Y242" s="131">
        <v>35</v>
      </c>
      <c r="Z242" s="127">
        <v>4</v>
      </c>
      <c r="AA242" s="134"/>
      <c r="AB242" s="56">
        <v>9</v>
      </c>
      <c r="AC242" s="56">
        <v>9</v>
      </c>
      <c r="AD242" s="56">
        <v>2</v>
      </c>
      <c r="AE242" s="56">
        <v>38</v>
      </c>
      <c r="AF242" s="135"/>
      <c r="AG242" s="136">
        <v>38.799999999999997</v>
      </c>
      <c r="AH242" s="55">
        <v>20.3</v>
      </c>
      <c r="AI242" s="136">
        <v>101.7</v>
      </c>
      <c r="AJ242" s="116">
        <f>SUM(AQ242:AU242)</f>
        <v>39</v>
      </c>
      <c r="AK242" s="136" t="s">
        <v>76</v>
      </c>
      <c r="AL242" s="54" t="s">
        <v>76</v>
      </c>
      <c r="AM242" s="55" t="s">
        <v>76</v>
      </c>
      <c r="AN242" s="136" t="s">
        <v>74</v>
      </c>
      <c r="AO242" s="54" t="s">
        <v>74</v>
      </c>
      <c r="AP242" s="55" t="s">
        <v>74</v>
      </c>
      <c r="AQ242" s="142">
        <v>1</v>
      </c>
      <c r="AR242" s="62">
        <v>2</v>
      </c>
      <c r="AS242" s="62">
        <v>33</v>
      </c>
      <c r="AT242" s="62">
        <v>3</v>
      </c>
      <c r="AU242" s="64"/>
      <c r="AV242" s="83">
        <f t="shared" si="107"/>
        <v>0</v>
      </c>
      <c r="AW242" s="80"/>
      <c r="AX242" s="80"/>
      <c r="AY242" s="80"/>
      <c r="AZ242" s="80"/>
      <c r="BA242" s="80"/>
      <c r="BB242" s="80"/>
      <c r="BC242" s="80"/>
      <c r="BD242" s="80"/>
      <c r="BE242" s="81"/>
    </row>
    <row r="243" spans="1:57" ht="38" customHeight="1" thickBot="1" x14ac:dyDescent="0.25">
      <c r="A243" s="732"/>
      <c r="B243" s="629"/>
      <c r="C243" s="632"/>
      <c r="D243" s="76" t="s">
        <v>79</v>
      </c>
      <c r="E243" s="635"/>
      <c r="F243" s="638"/>
      <c r="G243" s="148">
        <f t="shared" si="102"/>
        <v>0</v>
      </c>
      <c r="H243" s="155">
        <f t="shared" si="106"/>
        <v>0</v>
      </c>
      <c r="I243" s="156"/>
      <c r="J243" s="156"/>
      <c r="K243" s="156"/>
      <c r="L243" s="157"/>
      <c r="M243" s="85">
        <f t="shared" si="104"/>
        <v>0</v>
      </c>
      <c r="N243" s="86"/>
      <c r="O243" s="86"/>
      <c r="P243" s="86"/>
      <c r="Q243" s="86"/>
      <c r="R243" s="125"/>
      <c r="S243" s="130"/>
      <c r="T243" s="87"/>
      <c r="U243" s="87"/>
      <c r="V243" s="87"/>
      <c r="W243" s="87"/>
      <c r="X243" s="126"/>
      <c r="Y243" s="129"/>
      <c r="Z243" s="124"/>
      <c r="AA243" s="136"/>
      <c r="AB243" s="54"/>
      <c r="AC243" s="54"/>
      <c r="AD243" s="54"/>
      <c r="AE243" s="54"/>
      <c r="AF243" s="55"/>
      <c r="AG243" s="139"/>
      <c r="AH243" s="140"/>
      <c r="AI243" s="137"/>
      <c r="AJ243" s="117">
        <f>SUM(AQ243:AU243)</f>
        <v>0</v>
      </c>
      <c r="AK243" s="137" t="s">
        <v>74</v>
      </c>
      <c r="AL243" s="90" t="s">
        <v>74</v>
      </c>
      <c r="AM243" s="138" t="s">
        <v>74</v>
      </c>
      <c r="AN243" s="137" t="s">
        <v>74</v>
      </c>
      <c r="AO243" s="90" t="s">
        <v>76</v>
      </c>
      <c r="AP243" s="138" t="s">
        <v>76</v>
      </c>
      <c r="AQ243" s="89"/>
      <c r="AR243" s="90"/>
      <c r="AS243" s="90"/>
      <c r="AT243" s="90"/>
      <c r="AU243" s="91"/>
      <c r="AV243" s="92">
        <f t="shared" si="107"/>
        <v>0</v>
      </c>
      <c r="AW243" s="87"/>
      <c r="AX243" s="87"/>
      <c r="AY243" s="87"/>
      <c r="AZ243" s="87"/>
      <c r="BA243" s="87"/>
      <c r="BB243" s="87"/>
      <c r="BC243" s="87"/>
      <c r="BD243" s="87"/>
      <c r="BE243" s="88"/>
    </row>
    <row r="244" spans="1:57" ht="38" customHeight="1" x14ac:dyDescent="0.2">
      <c r="A244" s="732"/>
      <c r="B244" s="623" t="s">
        <v>171</v>
      </c>
      <c r="C244" s="630" t="s">
        <v>172</v>
      </c>
      <c r="D244" s="72" t="s">
        <v>73</v>
      </c>
      <c r="E244" s="633">
        <v>55</v>
      </c>
      <c r="F244" s="636">
        <f>E244-SUM(M244:M248)</f>
        <v>16</v>
      </c>
      <c r="G244" s="146">
        <f t="shared" si="102"/>
        <v>0</v>
      </c>
      <c r="H244" s="151">
        <f t="shared" si="106"/>
        <v>0</v>
      </c>
      <c r="I244" s="152"/>
      <c r="J244" s="152"/>
      <c r="K244" s="152"/>
      <c r="L244" s="66"/>
      <c r="M244" s="149">
        <f t="shared" si="104"/>
        <v>0</v>
      </c>
      <c r="N244" s="121"/>
      <c r="O244" s="121"/>
      <c r="P244" s="121"/>
      <c r="Q244" s="121"/>
      <c r="R244" s="122"/>
      <c r="S244" s="128"/>
      <c r="T244" s="121"/>
      <c r="U244" s="121"/>
      <c r="V244" s="77"/>
      <c r="W244" s="121"/>
      <c r="X244" s="122"/>
      <c r="Y244" s="128"/>
      <c r="Z244" s="122"/>
      <c r="AA244" s="70"/>
      <c r="AB244" s="77"/>
      <c r="AC244" s="77"/>
      <c r="AD244" s="77"/>
      <c r="AE244" s="77"/>
      <c r="AF244" s="71"/>
      <c r="AG244" s="70"/>
      <c r="AH244" s="71"/>
      <c r="AI244" s="70"/>
      <c r="AJ244" s="115">
        <f>SUM(AN244:AP244)</f>
        <v>0</v>
      </c>
      <c r="AK244" s="70" t="s">
        <v>74</v>
      </c>
      <c r="AL244" s="77" t="s">
        <v>74</v>
      </c>
      <c r="AM244" s="71" t="s">
        <v>74</v>
      </c>
      <c r="AN244" s="70"/>
      <c r="AO244" s="77"/>
      <c r="AP244" s="71"/>
      <c r="AQ244" s="67" t="s">
        <v>74</v>
      </c>
      <c r="AR244" s="68" t="s">
        <v>74</v>
      </c>
      <c r="AS244" s="68" t="s">
        <v>74</v>
      </c>
      <c r="AT244" s="68" t="s">
        <v>74</v>
      </c>
      <c r="AU244" s="69" t="s">
        <v>74</v>
      </c>
      <c r="AV244" s="103">
        <f t="shared" si="107"/>
        <v>0</v>
      </c>
      <c r="AW244" s="93"/>
      <c r="AX244" s="93"/>
      <c r="AY244" s="93"/>
      <c r="AZ244" s="93"/>
      <c r="BA244" s="93"/>
      <c r="BB244" s="93"/>
      <c r="BC244" s="93"/>
      <c r="BD244" s="93"/>
      <c r="BE244" s="78"/>
    </row>
    <row r="245" spans="1:57" ht="38" customHeight="1" x14ac:dyDescent="0.2">
      <c r="A245" s="732"/>
      <c r="B245" s="624"/>
      <c r="C245" s="631"/>
      <c r="D245" s="73" t="s">
        <v>75</v>
      </c>
      <c r="E245" s="634"/>
      <c r="F245" s="637"/>
      <c r="G245" s="147">
        <f t="shared" si="102"/>
        <v>0</v>
      </c>
      <c r="H245" s="153">
        <f t="shared" si="106"/>
        <v>0</v>
      </c>
      <c r="I245" s="150"/>
      <c r="J245" s="150"/>
      <c r="K245" s="150"/>
      <c r="L245" s="154"/>
      <c r="M245" s="79">
        <f t="shared" si="104"/>
        <v>0</v>
      </c>
      <c r="N245" s="80"/>
      <c r="O245" s="80"/>
      <c r="P245" s="80"/>
      <c r="Q245" s="80"/>
      <c r="R245" s="124"/>
      <c r="S245" s="129"/>
      <c r="T245" s="54"/>
      <c r="U245" s="54"/>
      <c r="V245" s="80"/>
      <c r="W245" s="80"/>
      <c r="X245" s="124"/>
      <c r="Y245" s="131"/>
      <c r="Z245" s="127"/>
      <c r="AA245" s="134"/>
      <c r="AB245" s="56"/>
      <c r="AC245" s="56"/>
      <c r="AD245" s="56"/>
      <c r="AE245" s="56"/>
      <c r="AF245" s="135"/>
      <c r="AG245" s="136"/>
      <c r="AH245" s="55"/>
      <c r="AI245" s="136"/>
      <c r="AJ245" s="116">
        <f>SUM(AN245:AP245)</f>
        <v>0</v>
      </c>
      <c r="AK245" s="136" t="s">
        <v>76</v>
      </c>
      <c r="AL245" s="54" t="s">
        <v>76</v>
      </c>
      <c r="AM245" s="55" t="s">
        <v>76</v>
      </c>
      <c r="AN245" s="136"/>
      <c r="AO245" s="54"/>
      <c r="AP245" s="55"/>
      <c r="AQ245" s="82" t="s">
        <v>74</v>
      </c>
      <c r="AR245" s="54" t="s">
        <v>74</v>
      </c>
      <c r="AS245" s="54" t="s">
        <v>74</v>
      </c>
      <c r="AT245" s="54" t="s">
        <v>74</v>
      </c>
      <c r="AU245" s="58" t="s">
        <v>74</v>
      </c>
      <c r="AV245" s="83">
        <f t="shared" si="107"/>
        <v>0</v>
      </c>
      <c r="AW245" s="80"/>
      <c r="AX245" s="80"/>
      <c r="AY245" s="80"/>
      <c r="AZ245" s="80"/>
      <c r="BA245" s="80"/>
      <c r="BB245" s="80"/>
      <c r="BC245" s="80"/>
      <c r="BD245" s="80"/>
      <c r="BE245" s="81"/>
    </row>
    <row r="246" spans="1:57" ht="38" customHeight="1" x14ac:dyDescent="0.2">
      <c r="A246" s="732"/>
      <c r="B246" s="624"/>
      <c r="C246" s="631"/>
      <c r="D246" s="73" t="s">
        <v>77</v>
      </c>
      <c r="E246" s="634"/>
      <c r="F246" s="637"/>
      <c r="G246" s="147">
        <f t="shared" si="102"/>
        <v>0</v>
      </c>
      <c r="H246" s="153">
        <f t="shared" si="106"/>
        <v>0</v>
      </c>
      <c r="I246" s="150"/>
      <c r="J246" s="150"/>
      <c r="K246" s="150"/>
      <c r="L246" s="154"/>
      <c r="M246" s="79">
        <f t="shared" si="104"/>
        <v>0</v>
      </c>
      <c r="N246" s="80"/>
      <c r="O246" s="80"/>
      <c r="P246" s="80"/>
      <c r="Q246" s="84"/>
      <c r="R246" s="124"/>
      <c r="S246" s="129"/>
      <c r="T246" s="80"/>
      <c r="U246" s="80"/>
      <c r="V246" s="80"/>
      <c r="W246" s="80"/>
      <c r="X246" s="124"/>
      <c r="Y246" s="131"/>
      <c r="Z246" s="127"/>
      <c r="AA246" s="134"/>
      <c r="AB246" s="56"/>
      <c r="AC246" s="56"/>
      <c r="AD246" s="56"/>
      <c r="AE246" s="56"/>
      <c r="AF246" s="135"/>
      <c r="AG246" s="136"/>
      <c r="AH246" s="55"/>
      <c r="AI246" s="136"/>
      <c r="AJ246" s="116">
        <f>SUM(AK246:AM246)</f>
        <v>0</v>
      </c>
      <c r="AK246" s="136"/>
      <c r="AL246" s="54"/>
      <c r="AM246" s="55"/>
      <c r="AN246" s="136" t="s">
        <v>74</v>
      </c>
      <c r="AO246" s="54" t="s">
        <v>74</v>
      </c>
      <c r="AP246" s="55" t="s">
        <v>74</v>
      </c>
      <c r="AQ246" s="82" t="s">
        <v>74</v>
      </c>
      <c r="AR246" s="54" t="s">
        <v>74</v>
      </c>
      <c r="AS246" s="54" t="s">
        <v>74</v>
      </c>
      <c r="AT246" s="54" t="s">
        <v>74</v>
      </c>
      <c r="AU246" s="58" t="s">
        <v>74</v>
      </c>
      <c r="AV246" s="83">
        <f t="shared" si="107"/>
        <v>0</v>
      </c>
      <c r="AW246" s="80"/>
      <c r="AX246" s="80"/>
      <c r="AY246" s="80"/>
      <c r="AZ246" s="80"/>
      <c r="BA246" s="80"/>
      <c r="BB246" s="80"/>
      <c r="BC246" s="80"/>
      <c r="BD246" s="80"/>
      <c r="BE246" s="81"/>
    </row>
    <row r="247" spans="1:57" ht="38" customHeight="1" x14ac:dyDescent="0.2">
      <c r="A247" s="732"/>
      <c r="B247" s="624"/>
      <c r="C247" s="631"/>
      <c r="D247" s="73" t="s">
        <v>78</v>
      </c>
      <c r="E247" s="634"/>
      <c r="F247" s="637"/>
      <c r="G247" s="147">
        <f t="shared" si="102"/>
        <v>42</v>
      </c>
      <c r="H247" s="153">
        <f t="shared" si="106"/>
        <v>6</v>
      </c>
      <c r="I247" s="150">
        <v>5</v>
      </c>
      <c r="J247" s="150"/>
      <c r="K247" s="150">
        <v>1</v>
      </c>
      <c r="L247" s="154"/>
      <c r="M247" s="79">
        <f t="shared" si="104"/>
        <v>39</v>
      </c>
      <c r="N247" s="80"/>
      <c r="O247" s="80"/>
      <c r="P247" s="80"/>
      <c r="Q247" s="80"/>
      <c r="R247" s="124">
        <v>39</v>
      </c>
      <c r="S247" s="129">
        <v>7</v>
      </c>
      <c r="T247" s="80"/>
      <c r="U247" s="80"/>
      <c r="V247" s="80">
        <v>32</v>
      </c>
      <c r="W247" s="80"/>
      <c r="X247" s="124"/>
      <c r="Y247" s="131">
        <v>35</v>
      </c>
      <c r="Z247" s="127">
        <v>4</v>
      </c>
      <c r="AA247" s="134"/>
      <c r="AB247" s="56">
        <v>19</v>
      </c>
      <c r="AC247" s="56">
        <v>19</v>
      </c>
      <c r="AD247" s="56">
        <v>1</v>
      </c>
      <c r="AE247" s="56">
        <v>3</v>
      </c>
      <c r="AF247" s="135">
        <v>7</v>
      </c>
      <c r="AG247" s="136">
        <v>42</v>
      </c>
      <c r="AH247" s="55">
        <v>21</v>
      </c>
      <c r="AI247" s="136">
        <v>84.4</v>
      </c>
      <c r="AJ247" s="116">
        <f>SUM(AQ247:AU247)</f>
        <v>32</v>
      </c>
      <c r="AK247" s="136" t="s">
        <v>76</v>
      </c>
      <c r="AL247" s="54" t="s">
        <v>76</v>
      </c>
      <c r="AM247" s="55" t="s">
        <v>76</v>
      </c>
      <c r="AN247" s="136" t="s">
        <v>74</v>
      </c>
      <c r="AO247" s="54" t="s">
        <v>74</v>
      </c>
      <c r="AP247" s="55" t="s">
        <v>74</v>
      </c>
      <c r="AQ247" s="142">
        <v>1</v>
      </c>
      <c r="AR247" s="62">
        <v>3</v>
      </c>
      <c r="AS247" s="62">
        <v>28</v>
      </c>
      <c r="AT247" s="62"/>
      <c r="AU247" s="64"/>
      <c r="AV247" s="83">
        <f t="shared" si="107"/>
        <v>3</v>
      </c>
      <c r="AW247" s="80"/>
      <c r="AX247" s="80">
        <v>1</v>
      </c>
      <c r="AY247" s="80">
        <v>2</v>
      </c>
      <c r="AZ247" s="80"/>
      <c r="BA247" s="80"/>
      <c r="BB247" s="80"/>
      <c r="BC247" s="80"/>
      <c r="BD247" s="80"/>
      <c r="BE247" s="81"/>
    </row>
    <row r="248" spans="1:57" ht="38" customHeight="1" thickBot="1" x14ac:dyDescent="0.25">
      <c r="A248" s="733"/>
      <c r="B248" s="629"/>
      <c r="C248" s="632"/>
      <c r="D248" s="76" t="s">
        <v>79</v>
      </c>
      <c r="E248" s="635"/>
      <c r="F248" s="638"/>
      <c r="G248" s="148">
        <f t="shared" si="102"/>
        <v>0</v>
      </c>
      <c r="H248" s="155">
        <f t="shared" si="106"/>
        <v>0</v>
      </c>
      <c r="I248" s="156"/>
      <c r="J248" s="156"/>
      <c r="K248" s="156"/>
      <c r="L248" s="157"/>
      <c r="M248" s="85">
        <f t="shared" si="104"/>
        <v>0</v>
      </c>
      <c r="N248" s="86"/>
      <c r="O248" s="86"/>
      <c r="P248" s="86"/>
      <c r="Q248" s="86"/>
      <c r="R248" s="125"/>
      <c r="S248" s="130"/>
      <c r="T248" s="87"/>
      <c r="U248" s="87"/>
      <c r="V248" s="87"/>
      <c r="W248" s="87"/>
      <c r="X248" s="126"/>
      <c r="Y248" s="129"/>
      <c r="Z248" s="124"/>
      <c r="AA248" s="136"/>
      <c r="AB248" s="54"/>
      <c r="AC248" s="54"/>
      <c r="AD248" s="54"/>
      <c r="AE248" s="54"/>
      <c r="AF248" s="55"/>
      <c r="AG248" s="139"/>
      <c r="AH248" s="140"/>
      <c r="AI248" s="137"/>
      <c r="AJ248" s="117">
        <f>SUM(AQ248:AU248)</f>
        <v>0</v>
      </c>
      <c r="AK248" s="137" t="s">
        <v>74</v>
      </c>
      <c r="AL248" s="90" t="s">
        <v>74</v>
      </c>
      <c r="AM248" s="138" t="s">
        <v>74</v>
      </c>
      <c r="AN248" s="137" t="s">
        <v>74</v>
      </c>
      <c r="AO248" s="90" t="s">
        <v>76</v>
      </c>
      <c r="AP248" s="138" t="s">
        <v>76</v>
      </c>
      <c r="AQ248" s="89"/>
      <c r="AR248" s="90"/>
      <c r="AS248" s="90"/>
      <c r="AT248" s="90"/>
      <c r="AU248" s="91"/>
      <c r="AV248" s="92">
        <f t="shared" si="107"/>
        <v>0</v>
      </c>
      <c r="AW248" s="87"/>
      <c r="AX248" s="87"/>
      <c r="AY248" s="87"/>
      <c r="AZ248" s="87"/>
      <c r="BA248" s="87"/>
      <c r="BB248" s="87"/>
      <c r="BC248" s="87"/>
      <c r="BD248" s="87"/>
      <c r="BE248" s="88"/>
    </row>
    <row r="249" spans="1:57" ht="38" customHeight="1" x14ac:dyDescent="0.2">
      <c r="A249" s="731" t="s">
        <v>185</v>
      </c>
      <c r="B249" s="623" t="s">
        <v>174</v>
      </c>
      <c r="C249" s="630" t="s">
        <v>175</v>
      </c>
      <c r="D249" s="72" t="s">
        <v>73</v>
      </c>
      <c r="E249" s="633">
        <v>220</v>
      </c>
      <c r="F249" s="636">
        <f>E249-SUM(M249:M253)</f>
        <v>13</v>
      </c>
      <c r="G249" s="146">
        <f t="shared" si="102"/>
        <v>40</v>
      </c>
      <c r="H249" s="151">
        <f>SUM(I249:L249)</f>
        <v>1</v>
      </c>
      <c r="I249" s="152"/>
      <c r="J249" s="152">
        <v>1</v>
      </c>
      <c r="K249" s="152"/>
      <c r="L249" s="66"/>
      <c r="M249" s="149">
        <f t="shared" si="104"/>
        <v>40</v>
      </c>
      <c r="N249" s="121">
        <v>40</v>
      </c>
      <c r="O249" s="121"/>
      <c r="P249" s="121"/>
      <c r="Q249" s="121"/>
      <c r="R249" s="122"/>
      <c r="S249" s="128">
        <v>1</v>
      </c>
      <c r="T249" s="121"/>
      <c r="U249" s="121"/>
      <c r="V249" s="77">
        <v>36</v>
      </c>
      <c r="W249" s="121">
        <v>3</v>
      </c>
      <c r="X249" s="122"/>
      <c r="Y249" s="128">
        <v>38</v>
      </c>
      <c r="Z249" s="122">
        <v>2</v>
      </c>
      <c r="AA249" s="70"/>
      <c r="AB249" s="77">
        <v>17</v>
      </c>
      <c r="AC249" s="77">
        <v>17</v>
      </c>
      <c r="AD249" s="77">
        <v>15</v>
      </c>
      <c r="AE249" s="77">
        <v>30</v>
      </c>
      <c r="AF249" s="71"/>
      <c r="AG249" s="70">
        <v>37</v>
      </c>
      <c r="AH249" s="71">
        <v>20</v>
      </c>
      <c r="AI249" s="70">
        <v>8.85</v>
      </c>
      <c r="AJ249" s="115">
        <f>SUM(AN249:AP249)</f>
        <v>40</v>
      </c>
      <c r="AK249" s="70" t="s">
        <v>74</v>
      </c>
      <c r="AL249" s="77" t="s">
        <v>74</v>
      </c>
      <c r="AM249" s="71" t="s">
        <v>74</v>
      </c>
      <c r="AN249" s="70">
        <v>9</v>
      </c>
      <c r="AO249" s="77">
        <v>31</v>
      </c>
      <c r="AP249" s="71"/>
      <c r="AQ249" s="67" t="s">
        <v>74</v>
      </c>
      <c r="AR249" s="68" t="s">
        <v>74</v>
      </c>
      <c r="AS249" s="68" t="s">
        <v>74</v>
      </c>
      <c r="AT249" s="68" t="s">
        <v>74</v>
      </c>
      <c r="AU249" s="69" t="s">
        <v>74</v>
      </c>
      <c r="AV249" s="103">
        <f>SUM(AW249:BE249)</f>
        <v>0</v>
      </c>
      <c r="AW249" s="93"/>
      <c r="AX249" s="93"/>
      <c r="AY249" s="93"/>
      <c r="AZ249" s="93"/>
      <c r="BA249" s="93"/>
      <c r="BB249" s="93"/>
      <c r="BC249" s="93"/>
      <c r="BD249" s="93"/>
      <c r="BE249" s="78"/>
    </row>
    <row r="250" spans="1:57" ht="38" customHeight="1" x14ac:dyDescent="0.2">
      <c r="A250" s="732"/>
      <c r="B250" s="624"/>
      <c r="C250" s="631"/>
      <c r="D250" s="73" t="s">
        <v>75</v>
      </c>
      <c r="E250" s="634"/>
      <c r="F250" s="637"/>
      <c r="G250" s="147">
        <f t="shared" si="102"/>
        <v>0</v>
      </c>
      <c r="H250" s="153">
        <f t="shared" ref="H250:H278" si="108">SUM(I250:L250)</f>
        <v>0</v>
      </c>
      <c r="I250" s="150"/>
      <c r="J250" s="150"/>
      <c r="K250" s="150"/>
      <c r="L250" s="154"/>
      <c r="M250" s="79">
        <f t="shared" si="104"/>
        <v>0</v>
      </c>
      <c r="N250" s="80"/>
      <c r="O250" s="80"/>
      <c r="P250" s="80"/>
      <c r="Q250" s="80"/>
      <c r="R250" s="124"/>
      <c r="S250" s="129"/>
      <c r="T250" s="54"/>
      <c r="U250" s="54"/>
      <c r="V250" s="80"/>
      <c r="W250" s="80"/>
      <c r="X250" s="124"/>
      <c r="Y250" s="131"/>
      <c r="Z250" s="127"/>
      <c r="AA250" s="134"/>
      <c r="AB250" s="56"/>
      <c r="AC250" s="56"/>
      <c r="AD250" s="56"/>
      <c r="AE250" s="56"/>
      <c r="AF250" s="135"/>
      <c r="AG250" s="136"/>
      <c r="AH250" s="55"/>
      <c r="AI250" s="136"/>
      <c r="AJ250" s="116">
        <f>SUM(AN250:AP250)</f>
        <v>0</v>
      </c>
      <c r="AK250" s="136" t="s">
        <v>76</v>
      </c>
      <c r="AL250" s="54" t="s">
        <v>76</v>
      </c>
      <c r="AM250" s="55" t="s">
        <v>76</v>
      </c>
      <c r="AN250" s="136"/>
      <c r="AO250" s="54"/>
      <c r="AP250" s="55"/>
      <c r="AQ250" s="82" t="s">
        <v>74</v>
      </c>
      <c r="AR250" s="54" t="s">
        <v>74</v>
      </c>
      <c r="AS250" s="54" t="s">
        <v>74</v>
      </c>
      <c r="AT250" s="54" t="s">
        <v>74</v>
      </c>
      <c r="AU250" s="58" t="s">
        <v>74</v>
      </c>
      <c r="AV250" s="83">
        <f t="shared" ref="AV250:AV253" si="109">SUM(AW250:BE250)</f>
        <v>0</v>
      </c>
      <c r="AW250" s="80"/>
      <c r="AX250" s="80"/>
      <c r="AY250" s="80"/>
      <c r="AZ250" s="80"/>
      <c r="BA250" s="80"/>
      <c r="BB250" s="80"/>
      <c r="BC250" s="80"/>
      <c r="BD250" s="80"/>
      <c r="BE250" s="81"/>
    </row>
    <row r="251" spans="1:57" ht="38" customHeight="1" x14ac:dyDescent="0.2">
      <c r="A251" s="732"/>
      <c r="B251" s="624"/>
      <c r="C251" s="631"/>
      <c r="D251" s="73" t="s">
        <v>77</v>
      </c>
      <c r="E251" s="634"/>
      <c r="F251" s="637"/>
      <c r="G251" s="147">
        <f t="shared" ref="G251:G314" si="110">SUM(M251,AV251)</f>
        <v>0</v>
      </c>
      <c r="H251" s="153">
        <f t="shared" si="108"/>
        <v>0</v>
      </c>
      <c r="I251" s="150"/>
      <c r="J251" s="150"/>
      <c r="K251" s="150"/>
      <c r="L251" s="154"/>
      <c r="M251" s="79">
        <f t="shared" ref="M251:M314" si="111">IF(AND(SUM(N251:R251)=SUM(Y251:Z251),SUM(S251:X251)=SUM(Y251:Z251)),SUM(N251:R251),"ПЕРЕВІРТЕ ПРАВИЛЬНІСТЬ ДАНИХ")</f>
        <v>0</v>
      </c>
      <c r="N251" s="80"/>
      <c r="O251" s="80"/>
      <c r="P251" s="80"/>
      <c r="Q251" s="84"/>
      <c r="R251" s="124"/>
      <c r="S251" s="129"/>
      <c r="T251" s="80"/>
      <c r="U251" s="80"/>
      <c r="V251" s="80"/>
      <c r="W251" s="80"/>
      <c r="X251" s="124"/>
      <c r="Y251" s="131"/>
      <c r="Z251" s="127"/>
      <c r="AA251" s="134"/>
      <c r="AB251" s="56"/>
      <c r="AC251" s="56"/>
      <c r="AD251" s="56"/>
      <c r="AE251" s="56"/>
      <c r="AF251" s="135"/>
      <c r="AG251" s="136"/>
      <c r="AH251" s="55"/>
      <c r="AI251" s="136"/>
      <c r="AJ251" s="116">
        <f>SUM(AK251:AM251)</f>
        <v>0</v>
      </c>
      <c r="AK251" s="136"/>
      <c r="AL251" s="54"/>
      <c r="AM251" s="55"/>
      <c r="AN251" s="136" t="s">
        <v>74</v>
      </c>
      <c r="AO251" s="54" t="s">
        <v>74</v>
      </c>
      <c r="AP251" s="55" t="s">
        <v>74</v>
      </c>
      <c r="AQ251" s="82" t="s">
        <v>74</v>
      </c>
      <c r="AR251" s="54" t="s">
        <v>74</v>
      </c>
      <c r="AS251" s="54" t="s">
        <v>74</v>
      </c>
      <c r="AT251" s="54" t="s">
        <v>74</v>
      </c>
      <c r="AU251" s="58" t="s">
        <v>74</v>
      </c>
      <c r="AV251" s="83">
        <f t="shared" si="109"/>
        <v>0</v>
      </c>
      <c r="AW251" s="80"/>
      <c r="AX251" s="80"/>
      <c r="AY251" s="80"/>
      <c r="AZ251" s="80"/>
      <c r="BA251" s="80"/>
      <c r="BB251" s="80"/>
      <c r="BC251" s="80"/>
      <c r="BD251" s="80"/>
      <c r="BE251" s="81"/>
    </row>
    <row r="252" spans="1:57" ht="38" customHeight="1" x14ac:dyDescent="0.2">
      <c r="A252" s="732"/>
      <c r="B252" s="624"/>
      <c r="C252" s="631"/>
      <c r="D252" s="73" t="s">
        <v>78</v>
      </c>
      <c r="E252" s="634"/>
      <c r="F252" s="637"/>
      <c r="G252" s="147">
        <f t="shared" si="110"/>
        <v>177</v>
      </c>
      <c r="H252" s="153">
        <f t="shared" si="108"/>
        <v>1</v>
      </c>
      <c r="I252" s="150"/>
      <c r="J252" s="150"/>
      <c r="K252" s="150">
        <v>1</v>
      </c>
      <c r="L252" s="154"/>
      <c r="M252" s="79">
        <f t="shared" si="111"/>
        <v>167</v>
      </c>
      <c r="N252" s="80">
        <v>167</v>
      </c>
      <c r="O252" s="80"/>
      <c r="P252" s="80"/>
      <c r="Q252" s="80"/>
      <c r="R252" s="124"/>
      <c r="S252" s="129">
        <v>27</v>
      </c>
      <c r="T252" s="80"/>
      <c r="U252" s="80"/>
      <c r="V252" s="80">
        <v>133</v>
      </c>
      <c r="W252" s="80">
        <v>7</v>
      </c>
      <c r="X252" s="124"/>
      <c r="Y252" s="131">
        <v>152</v>
      </c>
      <c r="Z252" s="127">
        <v>15</v>
      </c>
      <c r="AA252" s="134"/>
      <c r="AB252" s="56">
        <v>65</v>
      </c>
      <c r="AC252" s="56">
        <v>65</v>
      </c>
      <c r="AD252" s="56">
        <v>42</v>
      </c>
      <c r="AE252" s="56">
        <v>120</v>
      </c>
      <c r="AF252" s="135">
        <v>1</v>
      </c>
      <c r="AG252" s="136">
        <v>40</v>
      </c>
      <c r="AH252" s="55">
        <v>25</v>
      </c>
      <c r="AI252" s="136">
        <v>100</v>
      </c>
      <c r="AJ252" s="116">
        <f>SUM(AQ252:AU252)</f>
        <v>167</v>
      </c>
      <c r="AK252" s="136" t="s">
        <v>76</v>
      </c>
      <c r="AL252" s="54" t="s">
        <v>76</v>
      </c>
      <c r="AM252" s="55" t="s">
        <v>76</v>
      </c>
      <c r="AN252" s="136" t="s">
        <v>74</v>
      </c>
      <c r="AO252" s="54" t="s">
        <v>74</v>
      </c>
      <c r="AP252" s="55" t="s">
        <v>74</v>
      </c>
      <c r="AQ252" s="142">
        <v>7</v>
      </c>
      <c r="AR252" s="62">
        <v>40</v>
      </c>
      <c r="AS252" s="62">
        <v>79</v>
      </c>
      <c r="AT252" s="62">
        <v>41</v>
      </c>
      <c r="AU252" s="64"/>
      <c r="AV252" s="83">
        <f t="shared" si="109"/>
        <v>10</v>
      </c>
      <c r="AW252" s="80"/>
      <c r="AX252" s="80"/>
      <c r="AY252" s="80">
        <v>3</v>
      </c>
      <c r="AZ252" s="80">
        <v>1</v>
      </c>
      <c r="BA252" s="80">
        <v>1</v>
      </c>
      <c r="BB252" s="80"/>
      <c r="BC252" s="80"/>
      <c r="BD252" s="80">
        <v>4</v>
      </c>
      <c r="BE252" s="81">
        <v>1</v>
      </c>
    </row>
    <row r="253" spans="1:57" ht="38" customHeight="1" thickBot="1" x14ac:dyDescent="0.25">
      <c r="A253" s="732"/>
      <c r="B253" s="642"/>
      <c r="C253" s="643"/>
      <c r="D253" s="75" t="s">
        <v>79</v>
      </c>
      <c r="E253" s="635"/>
      <c r="F253" s="638"/>
      <c r="G253" s="148">
        <f t="shared" si="110"/>
        <v>0</v>
      </c>
      <c r="H253" s="155">
        <f t="shared" si="108"/>
        <v>0</v>
      </c>
      <c r="I253" s="156"/>
      <c r="J253" s="156"/>
      <c r="K253" s="156"/>
      <c r="L253" s="157"/>
      <c r="M253" s="85">
        <f t="shared" si="111"/>
        <v>0</v>
      </c>
      <c r="N253" s="86"/>
      <c r="O253" s="86"/>
      <c r="P253" s="86"/>
      <c r="Q253" s="86"/>
      <c r="R253" s="125"/>
      <c r="S253" s="130"/>
      <c r="T253" s="87"/>
      <c r="U253" s="87"/>
      <c r="V253" s="87"/>
      <c r="W253" s="87"/>
      <c r="X253" s="126"/>
      <c r="Y253" s="129"/>
      <c r="Z253" s="124"/>
      <c r="AA253" s="136"/>
      <c r="AB253" s="54"/>
      <c r="AC253" s="54"/>
      <c r="AD253" s="54"/>
      <c r="AE253" s="54"/>
      <c r="AF253" s="55"/>
      <c r="AG253" s="139"/>
      <c r="AH253" s="140"/>
      <c r="AI253" s="137"/>
      <c r="AJ253" s="117">
        <f>SUM(AQ253:AU253)</f>
        <v>0</v>
      </c>
      <c r="AK253" s="137" t="s">
        <v>74</v>
      </c>
      <c r="AL253" s="90" t="s">
        <v>74</v>
      </c>
      <c r="AM253" s="138" t="s">
        <v>74</v>
      </c>
      <c r="AN253" s="137" t="s">
        <v>74</v>
      </c>
      <c r="AO253" s="90" t="s">
        <v>76</v>
      </c>
      <c r="AP253" s="138" t="s">
        <v>76</v>
      </c>
      <c r="AQ253" s="89"/>
      <c r="AR253" s="90"/>
      <c r="AS253" s="90"/>
      <c r="AT253" s="90"/>
      <c r="AU253" s="91"/>
      <c r="AV253" s="92">
        <f t="shared" si="109"/>
        <v>0</v>
      </c>
      <c r="AW253" s="87"/>
      <c r="AX253" s="87"/>
      <c r="AY253" s="87"/>
      <c r="AZ253" s="87"/>
      <c r="BA253" s="87"/>
      <c r="BB253" s="87"/>
      <c r="BC253" s="87"/>
      <c r="BD253" s="87"/>
      <c r="BE253" s="88"/>
    </row>
    <row r="254" spans="1:57" ht="38" customHeight="1" x14ac:dyDescent="0.2">
      <c r="A254" s="732"/>
      <c r="B254" s="623" t="s">
        <v>176</v>
      </c>
      <c r="C254" s="630" t="s">
        <v>177</v>
      </c>
      <c r="D254" s="72" t="s">
        <v>73</v>
      </c>
      <c r="E254" s="633">
        <v>155</v>
      </c>
      <c r="F254" s="636">
        <f>E254-SUM(M254:M258)</f>
        <v>13</v>
      </c>
      <c r="G254" s="146">
        <f t="shared" si="110"/>
        <v>33</v>
      </c>
      <c r="H254" s="151">
        <f t="shared" si="108"/>
        <v>1</v>
      </c>
      <c r="I254" s="152"/>
      <c r="J254" s="152">
        <v>1</v>
      </c>
      <c r="K254" s="152"/>
      <c r="L254" s="66"/>
      <c r="M254" s="149">
        <f t="shared" si="111"/>
        <v>33</v>
      </c>
      <c r="N254" s="121">
        <v>33</v>
      </c>
      <c r="O254" s="121"/>
      <c r="P254" s="121"/>
      <c r="Q254" s="121"/>
      <c r="R254" s="122"/>
      <c r="S254" s="128">
        <v>5</v>
      </c>
      <c r="T254" s="121"/>
      <c r="U254" s="121"/>
      <c r="V254" s="77">
        <v>28</v>
      </c>
      <c r="W254" s="121"/>
      <c r="X254" s="122"/>
      <c r="Y254" s="128">
        <v>31</v>
      </c>
      <c r="Z254" s="122">
        <v>2</v>
      </c>
      <c r="AA254" s="70"/>
      <c r="AB254" s="77">
        <v>9</v>
      </c>
      <c r="AC254" s="77">
        <v>8</v>
      </c>
      <c r="AD254" s="77"/>
      <c r="AE254" s="77">
        <v>21</v>
      </c>
      <c r="AF254" s="71">
        <v>0</v>
      </c>
      <c r="AG254" s="70">
        <v>40</v>
      </c>
      <c r="AH254" s="71">
        <v>18</v>
      </c>
      <c r="AI254" s="70">
        <v>12</v>
      </c>
      <c r="AJ254" s="115">
        <f>SUM(AN254:AP254)</f>
        <v>33</v>
      </c>
      <c r="AK254" s="70" t="s">
        <v>74</v>
      </c>
      <c r="AL254" s="77" t="s">
        <v>74</v>
      </c>
      <c r="AM254" s="71" t="s">
        <v>74</v>
      </c>
      <c r="AN254" s="70">
        <v>5</v>
      </c>
      <c r="AO254" s="77">
        <v>28</v>
      </c>
      <c r="AP254" s="71">
        <v>0</v>
      </c>
      <c r="AQ254" s="67" t="s">
        <v>74</v>
      </c>
      <c r="AR254" s="68" t="s">
        <v>74</v>
      </c>
      <c r="AS254" s="68" t="s">
        <v>74</v>
      </c>
      <c r="AT254" s="68" t="s">
        <v>74</v>
      </c>
      <c r="AU254" s="69" t="s">
        <v>74</v>
      </c>
      <c r="AV254" s="103"/>
      <c r="AW254" s="93"/>
      <c r="AX254" s="93"/>
      <c r="AY254" s="93"/>
      <c r="AZ254" s="93"/>
      <c r="BA254" s="93"/>
      <c r="BB254" s="93"/>
      <c r="BC254" s="93"/>
      <c r="BD254" s="93"/>
      <c r="BE254" s="78"/>
    </row>
    <row r="255" spans="1:57" ht="38" customHeight="1" x14ac:dyDescent="0.2">
      <c r="A255" s="732"/>
      <c r="B255" s="624"/>
      <c r="C255" s="631"/>
      <c r="D255" s="73" t="s">
        <v>75</v>
      </c>
      <c r="E255" s="634"/>
      <c r="F255" s="637"/>
      <c r="G255" s="147">
        <f t="shared" si="110"/>
        <v>0</v>
      </c>
      <c r="H255" s="153">
        <f t="shared" si="108"/>
        <v>0</v>
      </c>
      <c r="I255" s="150"/>
      <c r="J255" s="150"/>
      <c r="K255" s="150"/>
      <c r="L255" s="154"/>
      <c r="M255" s="79">
        <f t="shared" si="111"/>
        <v>0</v>
      </c>
      <c r="N255" s="80"/>
      <c r="O255" s="80"/>
      <c r="P255" s="80"/>
      <c r="Q255" s="80"/>
      <c r="R255" s="124"/>
      <c r="S255" s="129"/>
      <c r="T255" s="54"/>
      <c r="U255" s="54"/>
      <c r="V255" s="80"/>
      <c r="W255" s="80"/>
      <c r="X255" s="124"/>
      <c r="Y255" s="131"/>
      <c r="Z255" s="127"/>
      <c r="AA255" s="134"/>
      <c r="AB255" s="56"/>
      <c r="AC255" s="56"/>
      <c r="AD255" s="56"/>
      <c r="AE255" s="56"/>
      <c r="AF255" s="135"/>
      <c r="AG255" s="136"/>
      <c r="AH255" s="55"/>
      <c r="AI255" s="136"/>
      <c r="AJ255" s="116">
        <f>SUM(AN255:AP255)</f>
        <v>0</v>
      </c>
      <c r="AK255" s="136" t="s">
        <v>76</v>
      </c>
      <c r="AL255" s="54" t="s">
        <v>76</v>
      </c>
      <c r="AM255" s="55" t="s">
        <v>76</v>
      </c>
      <c r="AN255" s="136"/>
      <c r="AO255" s="54"/>
      <c r="AP255" s="55"/>
      <c r="AQ255" s="82" t="s">
        <v>74</v>
      </c>
      <c r="AR255" s="54" t="s">
        <v>74</v>
      </c>
      <c r="AS255" s="54" t="s">
        <v>74</v>
      </c>
      <c r="AT255" s="54" t="s">
        <v>74</v>
      </c>
      <c r="AU255" s="58" t="s">
        <v>74</v>
      </c>
      <c r="AV255" s="83">
        <f t="shared" ref="AV255:AV263" si="112">SUM(AW255:BE255)</f>
        <v>0</v>
      </c>
      <c r="AW255" s="80"/>
      <c r="AX255" s="80"/>
      <c r="AY255" s="80"/>
      <c r="AZ255" s="80"/>
      <c r="BA255" s="80"/>
      <c r="BB255" s="80"/>
      <c r="BC255" s="80"/>
      <c r="BD255" s="80"/>
      <c r="BE255" s="81"/>
    </row>
    <row r="256" spans="1:57" ht="38" customHeight="1" x14ac:dyDescent="0.2">
      <c r="A256" s="732"/>
      <c r="B256" s="624"/>
      <c r="C256" s="631"/>
      <c r="D256" s="73" t="s">
        <v>77</v>
      </c>
      <c r="E256" s="634"/>
      <c r="F256" s="637"/>
      <c r="G256" s="147">
        <f t="shared" si="110"/>
        <v>0</v>
      </c>
      <c r="H256" s="153">
        <f t="shared" si="108"/>
        <v>0</v>
      </c>
      <c r="I256" s="150"/>
      <c r="J256" s="150"/>
      <c r="K256" s="150"/>
      <c r="L256" s="154"/>
      <c r="M256" s="79">
        <f t="shared" si="111"/>
        <v>0</v>
      </c>
      <c r="N256" s="80"/>
      <c r="O256" s="80"/>
      <c r="P256" s="80"/>
      <c r="Q256" s="84"/>
      <c r="R256" s="124"/>
      <c r="S256" s="129"/>
      <c r="T256" s="80"/>
      <c r="U256" s="80"/>
      <c r="V256" s="80"/>
      <c r="W256" s="80"/>
      <c r="X256" s="124"/>
      <c r="Y256" s="131"/>
      <c r="Z256" s="127"/>
      <c r="AA256" s="134"/>
      <c r="AB256" s="56"/>
      <c r="AC256" s="56"/>
      <c r="AD256" s="56"/>
      <c r="AE256" s="56"/>
      <c r="AF256" s="135"/>
      <c r="AG256" s="136"/>
      <c r="AH256" s="55"/>
      <c r="AI256" s="136"/>
      <c r="AJ256" s="116">
        <f>SUM(AK256:AM256)</f>
        <v>0</v>
      </c>
      <c r="AK256" s="136"/>
      <c r="AL256" s="54"/>
      <c r="AM256" s="55"/>
      <c r="AN256" s="136" t="s">
        <v>74</v>
      </c>
      <c r="AO256" s="54" t="s">
        <v>74</v>
      </c>
      <c r="AP256" s="55" t="s">
        <v>74</v>
      </c>
      <c r="AQ256" s="82" t="s">
        <v>74</v>
      </c>
      <c r="AR256" s="54" t="s">
        <v>74</v>
      </c>
      <c r="AS256" s="54" t="s">
        <v>74</v>
      </c>
      <c r="AT256" s="54" t="s">
        <v>74</v>
      </c>
      <c r="AU256" s="58" t="s">
        <v>74</v>
      </c>
      <c r="AV256" s="83">
        <f t="shared" si="112"/>
        <v>0</v>
      </c>
      <c r="AW256" s="80"/>
      <c r="AX256" s="80"/>
      <c r="AY256" s="80"/>
      <c r="AZ256" s="80"/>
      <c r="BA256" s="80"/>
      <c r="BB256" s="80"/>
      <c r="BC256" s="80"/>
      <c r="BD256" s="80"/>
      <c r="BE256" s="81"/>
    </row>
    <row r="257" spans="1:57" ht="38" customHeight="1" x14ac:dyDescent="0.2">
      <c r="A257" s="732"/>
      <c r="B257" s="624"/>
      <c r="C257" s="631"/>
      <c r="D257" s="73" t="s">
        <v>78</v>
      </c>
      <c r="E257" s="634"/>
      <c r="F257" s="637"/>
      <c r="G257" s="147">
        <f t="shared" si="110"/>
        <v>110</v>
      </c>
      <c r="H257" s="153">
        <f t="shared" si="108"/>
        <v>1</v>
      </c>
      <c r="I257" s="150"/>
      <c r="J257" s="150"/>
      <c r="K257" s="150">
        <v>1</v>
      </c>
      <c r="L257" s="154"/>
      <c r="M257" s="79">
        <f t="shared" si="111"/>
        <v>109</v>
      </c>
      <c r="N257" s="80">
        <v>93</v>
      </c>
      <c r="O257" s="80"/>
      <c r="P257" s="80"/>
      <c r="Q257" s="80"/>
      <c r="R257" s="124">
        <v>16</v>
      </c>
      <c r="S257" s="129">
        <v>37</v>
      </c>
      <c r="T257" s="80"/>
      <c r="U257" s="80"/>
      <c r="V257" s="80">
        <v>72</v>
      </c>
      <c r="W257" s="80"/>
      <c r="X257" s="124"/>
      <c r="Y257" s="131">
        <v>99</v>
      </c>
      <c r="Z257" s="127">
        <v>10</v>
      </c>
      <c r="AA257" s="134"/>
      <c r="AB257" s="56">
        <v>23</v>
      </c>
      <c r="AC257" s="56">
        <v>20</v>
      </c>
      <c r="AD257" s="56">
        <v>6</v>
      </c>
      <c r="AE257" s="56">
        <v>72</v>
      </c>
      <c r="AF257" s="135">
        <v>8</v>
      </c>
      <c r="AG257" s="136">
        <v>36</v>
      </c>
      <c r="AH257" s="55">
        <v>18</v>
      </c>
      <c r="AI257" s="136">
        <v>95</v>
      </c>
      <c r="AJ257" s="116">
        <f>SUM(AQ257:AU257)</f>
        <v>109</v>
      </c>
      <c r="AK257" s="136" t="s">
        <v>76</v>
      </c>
      <c r="AL257" s="54" t="s">
        <v>76</v>
      </c>
      <c r="AM257" s="55" t="s">
        <v>76</v>
      </c>
      <c r="AN257" s="136" t="s">
        <v>74</v>
      </c>
      <c r="AO257" s="54" t="s">
        <v>74</v>
      </c>
      <c r="AP257" s="55" t="s">
        <v>74</v>
      </c>
      <c r="AQ257" s="142">
        <v>12</v>
      </c>
      <c r="AR257" s="62">
        <v>2</v>
      </c>
      <c r="AS257" s="62">
        <v>93</v>
      </c>
      <c r="AT257" s="62">
        <v>2</v>
      </c>
      <c r="AU257" s="64">
        <v>0</v>
      </c>
      <c r="AV257" s="83">
        <v>1</v>
      </c>
      <c r="AW257" s="80"/>
      <c r="AX257" s="80"/>
      <c r="AY257" s="80">
        <v>1</v>
      </c>
      <c r="AZ257" s="80"/>
      <c r="BA257" s="80"/>
      <c r="BB257" s="80"/>
      <c r="BC257" s="80"/>
      <c r="BD257" s="80"/>
      <c r="BE257" s="81"/>
    </row>
    <row r="258" spans="1:57" ht="38" customHeight="1" thickBot="1" x14ac:dyDescent="0.25">
      <c r="A258" s="732"/>
      <c r="B258" s="642"/>
      <c r="C258" s="643"/>
      <c r="D258" s="75" t="s">
        <v>79</v>
      </c>
      <c r="E258" s="635"/>
      <c r="F258" s="638"/>
      <c r="G258" s="148">
        <f t="shared" si="110"/>
        <v>0</v>
      </c>
      <c r="H258" s="155">
        <f t="shared" si="108"/>
        <v>0</v>
      </c>
      <c r="I258" s="156"/>
      <c r="J258" s="156"/>
      <c r="K258" s="156"/>
      <c r="L258" s="157"/>
      <c r="M258" s="85">
        <f t="shared" si="111"/>
        <v>0</v>
      </c>
      <c r="N258" s="86"/>
      <c r="O258" s="86"/>
      <c r="P258" s="86"/>
      <c r="Q258" s="86"/>
      <c r="R258" s="125"/>
      <c r="S258" s="130"/>
      <c r="T258" s="87"/>
      <c r="U258" s="87"/>
      <c r="V258" s="87"/>
      <c r="W258" s="87"/>
      <c r="X258" s="126"/>
      <c r="Y258" s="129"/>
      <c r="Z258" s="124"/>
      <c r="AA258" s="136"/>
      <c r="AB258" s="54"/>
      <c r="AC258" s="54"/>
      <c r="AD258" s="54"/>
      <c r="AE258" s="54"/>
      <c r="AF258" s="55"/>
      <c r="AG258" s="139"/>
      <c r="AH258" s="140"/>
      <c r="AI258" s="137"/>
      <c r="AJ258" s="117">
        <f>SUM(AQ258:AU258)</f>
        <v>0</v>
      </c>
      <c r="AK258" s="137" t="s">
        <v>74</v>
      </c>
      <c r="AL258" s="90" t="s">
        <v>74</v>
      </c>
      <c r="AM258" s="138" t="s">
        <v>74</v>
      </c>
      <c r="AN258" s="137" t="s">
        <v>74</v>
      </c>
      <c r="AO258" s="90" t="s">
        <v>76</v>
      </c>
      <c r="AP258" s="138" t="s">
        <v>76</v>
      </c>
      <c r="AQ258" s="89"/>
      <c r="AR258" s="90"/>
      <c r="AS258" s="90"/>
      <c r="AT258" s="90"/>
      <c r="AU258" s="91"/>
      <c r="AV258" s="92">
        <f t="shared" si="112"/>
        <v>0</v>
      </c>
      <c r="AW258" s="87"/>
      <c r="AX258" s="87"/>
      <c r="AY258" s="87"/>
      <c r="AZ258" s="87"/>
      <c r="BA258" s="87"/>
      <c r="BB258" s="87"/>
      <c r="BC258" s="87"/>
      <c r="BD258" s="87"/>
      <c r="BE258" s="88"/>
    </row>
    <row r="259" spans="1:57" ht="38" customHeight="1" x14ac:dyDescent="0.2">
      <c r="A259" s="732"/>
      <c r="B259" s="623" t="s">
        <v>178</v>
      </c>
      <c r="C259" s="630" t="s">
        <v>179</v>
      </c>
      <c r="D259" s="72" t="s">
        <v>73</v>
      </c>
      <c r="E259" s="633">
        <v>70</v>
      </c>
      <c r="F259" s="636">
        <f>E259-SUM(M259:M263)</f>
        <v>14</v>
      </c>
      <c r="G259" s="146">
        <f t="shared" si="110"/>
        <v>0</v>
      </c>
      <c r="H259" s="151">
        <f t="shared" si="108"/>
        <v>0</v>
      </c>
      <c r="I259" s="152"/>
      <c r="J259" s="152"/>
      <c r="K259" s="152"/>
      <c r="L259" s="66"/>
      <c r="M259" s="149">
        <f t="shared" si="111"/>
        <v>0</v>
      </c>
      <c r="N259" s="121"/>
      <c r="O259" s="121"/>
      <c r="P259" s="121"/>
      <c r="Q259" s="121"/>
      <c r="R259" s="122"/>
      <c r="S259" s="128"/>
      <c r="T259" s="121"/>
      <c r="U259" s="121"/>
      <c r="V259" s="77"/>
      <c r="W259" s="121"/>
      <c r="X259" s="122"/>
      <c r="Y259" s="128"/>
      <c r="Z259" s="122"/>
      <c r="AA259" s="70"/>
      <c r="AB259" s="77"/>
      <c r="AC259" s="77"/>
      <c r="AD259" s="77"/>
      <c r="AE259" s="77"/>
      <c r="AF259" s="71"/>
      <c r="AG259" s="70"/>
      <c r="AH259" s="71"/>
      <c r="AI259" s="70"/>
      <c r="AJ259" s="115">
        <f>SUM(AN259:AP259)</f>
        <v>0</v>
      </c>
      <c r="AK259" s="70" t="s">
        <v>74</v>
      </c>
      <c r="AL259" s="77" t="s">
        <v>74</v>
      </c>
      <c r="AM259" s="71" t="s">
        <v>74</v>
      </c>
      <c r="AN259" s="70"/>
      <c r="AO259" s="77"/>
      <c r="AP259" s="71"/>
      <c r="AQ259" s="67" t="s">
        <v>74</v>
      </c>
      <c r="AR259" s="68" t="s">
        <v>74</v>
      </c>
      <c r="AS259" s="68" t="s">
        <v>74</v>
      </c>
      <c r="AT259" s="68" t="s">
        <v>74</v>
      </c>
      <c r="AU259" s="69" t="s">
        <v>74</v>
      </c>
      <c r="AV259" s="103">
        <f t="shared" si="112"/>
        <v>0</v>
      </c>
      <c r="AW259" s="93"/>
      <c r="AX259" s="93"/>
      <c r="AY259" s="93"/>
      <c r="AZ259" s="93"/>
      <c r="BA259" s="93"/>
      <c r="BB259" s="93"/>
      <c r="BC259" s="93"/>
      <c r="BD259" s="93"/>
      <c r="BE259" s="78"/>
    </row>
    <row r="260" spans="1:57" ht="38" customHeight="1" x14ac:dyDescent="0.2">
      <c r="A260" s="732"/>
      <c r="B260" s="624"/>
      <c r="C260" s="631"/>
      <c r="D260" s="73" t="s">
        <v>75</v>
      </c>
      <c r="E260" s="634"/>
      <c r="F260" s="637"/>
      <c r="G260" s="147">
        <f t="shared" si="110"/>
        <v>0</v>
      </c>
      <c r="H260" s="153">
        <f t="shared" si="108"/>
        <v>0</v>
      </c>
      <c r="I260" s="150"/>
      <c r="J260" s="150"/>
      <c r="K260" s="150"/>
      <c r="L260" s="154"/>
      <c r="M260" s="79">
        <f t="shared" si="111"/>
        <v>0</v>
      </c>
      <c r="N260" s="80"/>
      <c r="O260" s="80"/>
      <c r="P260" s="80"/>
      <c r="Q260" s="80"/>
      <c r="R260" s="124"/>
      <c r="S260" s="129"/>
      <c r="T260" s="54"/>
      <c r="U260" s="54"/>
      <c r="V260" s="80"/>
      <c r="W260" s="80"/>
      <c r="X260" s="124"/>
      <c r="Y260" s="131"/>
      <c r="Z260" s="127"/>
      <c r="AA260" s="134"/>
      <c r="AB260" s="56"/>
      <c r="AC260" s="56"/>
      <c r="AD260" s="56"/>
      <c r="AE260" s="56"/>
      <c r="AF260" s="135"/>
      <c r="AG260" s="136"/>
      <c r="AH260" s="55"/>
      <c r="AI260" s="136"/>
      <c r="AJ260" s="116">
        <f>SUM(AN260:AP260)</f>
        <v>0</v>
      </c>
      <c r="AK260" s="136" t="s">
        <v>76</v>
      </c>
      <c r="AL260" s="54" t="s">
        <v>76</v>
      </c>
      <c r="AM260" s="55" t="s">
        <v>76</v>
      </c>
      <c r="AN260" s="136"/>
      <c r="AO260" s="54"/>
      <c r="AP260" s="55"/>
      <c r="AQ260" s="82" t="s">
        <v>74</v>
      </c>
      <c r="AR260" s="54" t="s">
        <v>74</v>
      </c>
      <c r="AS260" s="54" t="s">
        <v>74</v>
      </c>
      <c r="AT260" s="54" t="s">
        <v>74</v>
      </c>
      <c r="AU260" s="58" t="s">
        <v>74</v>
      </c>
      <c r="AV260" s="83">
        <f t="shared" si="112"/>
        <v>0</v>
      </c>
      <c r="AW260" s="80"/>
      <c r="AX260" s="80"/>
      <c r="AY260" s="80"/>
      <c r="AZ260" s="80"/>
      <c r="BA260" s="80"/>
      <c r="BB260" s="80"/>
      <c r="BC260" s="80"/>
      <c r="BD260" s="80"/>
      <c r="BE260" s="81"/>
    </row>
    <row r="261" spans="1:57" ht="38" customHeight="1" x14ac:dyDescent="0.2">
      <c r="A261" s="732"/>
      <c r="B261" s="624"/>
      <c r="C261" s="631"/>
      <c r="D261" s="73" t="s">
        <v>77</v>
      </c>
      <c r="E261" s="634"/>
      <c r="F261" s="637"/>
      <c r="G261" s="147">
        <f t="shared" si="110"/>
        <v>0</v>
      </c>
      <c r="H261" s="153">
        <f t="shared" si="108"/>
        <v>0</v>
      </c>
      <c r="I261" s="150"/>
      <c r="J261" s="150"/>
      <c r="K261" s="150"/>
      <c r="L261" s="154"/>
      <c r="M261" s="79">
        <f t="shared" si="111"/>
        <v>0</v>
      </c>
      <c r="N261" s="80"/>
      <c r="O261" s="80"/>
      <c r="P261" s="80"/>
      <c r="Q261" s="84"/>
      <c r="R261" s="124"/>
      <c r="S261" s="129"/>
      <c r="T261" s="80"/>
      <c r="U261" s="80"/>
      <c r="V261" s="80"/>
      <c r="W261" s="80"/>
      <c r="X261" s="124"/>
      <c r="Y261" s="131"/>
      <c r="Z261" s="127"/>
      <c r="AA261" s="134"/>
      <c r="AB261" s="56"/>
      <c r="AC261" s="56"/>
      <c r="AD261" s="56"/>
      <c r="AE261" s="56"/>
      <c r="AF261" s="135"/>
      <c r="AG261" s="136"/>
      <c r="AH261" s="55"/>
      <c r="AI261" s="136"/>
      <c r="AJ261" s="116">
        <f>SUM(AK261:AM261)</f>
        <v>0</v>
      </c>
      <c r="AK261" s="136"/>
      <c r="AL261" s="54"/>
      <c r="AM261" s="55"/>
      <c r="AN261" s="136" t="s">
        <v>74</v>
      </c>
      <c r="AO261" s="54" t="s">
        <v>74</v>
      </c>
      <c r="AP261" s="55" t="s">
        <v>74</v>
      </c>
      <c r="AQ261" s="82" t="s">
        <v>74</v>
      </c>
      <c r="AR261" s="54" t="s">
        <v>74</v>
      </c>
      <c r="AS261" s="54" t="s">
        <v>74</v>
      </c>
      <c r="AT261" s="54" t="s">
        <v>74</v>
      </c>
      <c r="AU261" s="58" t="s">
        <v>74</v>
      </c>
      <c r="AV261" s="83">
        <f t="shared" si="112"/>
        <v>0</v>
      </c>
      <c r="AW261" s="80"/>
      <c r="AX261" s="80"/>
      <c r="AY261" s="80"/>
      <c r="AZ261" s="80"/>
      <c r="BA261" s="80"/>
      <c r="BB261" s="80"/>
      <c r="BC261" s="80"/>
      <c r="BD261" s="80"/>
      <c r="BE261" s="81"/>
    </row>
    <row r="262" spans="1:57" ht="38" customHeight="1" x14ac:dyDescent="0.2">
      <c r="A262" s="732"/>
      <c r="B262" s="624"/>
      <c r="C262" s="631"/>
      <c r="D262" s="73" t="s">
        <v>78</v>
      </c>
      <c r="E262" s="634"/>
      <c r="F262" s="637"/>
      <c r="G262" s="147">
        <f t="shared" si="110"/>
        <v>56</v>
      </c>
      <c r="H262" s="153">
        <f t="shared" si="108"/>
        <v>2</v>
      </c>
      <c r="I262" s="150"/>
      <c r="J262" s="150"/>
      <c r="K262" s="150">
        <v>2</v>
      </c>
      <c r="L262" s="154"/>
      <c r="M262" s="79">
        <f t="shared" si="111"/>
        <v>56</v>
      </c>
      <c r="N262" s="80">
        <v>38</v>
      </c>
      <c r="O262" s="80"/>
      <c r="P262" s="80"/>
      <c r="Q262" s="80"/>
      <c r="R262" s="124">
        <v>18</v>
      </c>
      <c r="S262" s="129">
        <v>32</v>
      </c>
      <c r="T262" s="80"/>
      <c r="U262" s="80"/>
      <c r="V262" s="80">
        <v>23</v>
      </c>
      <c r="W262" s="80">
        <v>1</v>
      </c>
      <c r="X262" s="124"/>
      <c r="Y262" s="131">
        <v>48</v>
      </c>
      <c r="Z262" s="127">
        <v>8</v>
      </c>
      <c r="AA262" s="134"/>
      <c r="AB262" s="56">
        <v>16</v>
      </c>
      <c r="AC262" s="56">
        <v>16</v>
      </c>
      <c r="AD262" s="56">
        <v>5</v>
      </c>
      <c r="AE262" s="56">
        <v>53</v>
      </c>
      <c r="AF262" s="135"/>
      <c r="AG262" s="136">
        <v>45</v>
      </c>
      <c r="AH262" s="55">
        <v>18</v>
      </c>
      <c r="AI262" s="136">
        <v>100</v>
      </c>
      <c r="AJ262" s="116">
        <f>SUM(AQ262:AU262)</f>
        <v>56</v>
      </c>
      <c r="AK262" s="136" t="s">
        <v>76</v>
      </c>
      <c r="AL262" s="54" t="s">
        <v>76</v>
      </c>
      <c r="AM262" s="55" t="s">
        <v>76</v>
      </c>
      <c r="AN262" s="136" t="s">
        <v>74</v>
      </c>
      <c r="AO262" s="54" t="s">
        <v>74</v>
      </c>
      <c r="AP262" s="55" t="s">
        <v>74</v>
      </c>
      <c r="AQ262" s="142">
        <v>7</v>
      </c>
      <c r="AR262" s="62">
        <v>6</v>
      </c>
      <c r="AS262" s="62">
        <v>35</v>
      </c>
      <c r="AT262" s="62">
        <v>8</v>
      </c>
      <c r="AU262" s="64"/>
      <c r="AV262" s="83">
        <f t="shared" si="112"/>
        <v>0</v>
      </c>
      <c r="AW262" s="80"/>
      <c r="AX262" s="80"/>
      <c r="AY262" s="80"/>
      <c r="AZ262" s="80"/>
      <c r="BA262" s="80"/>
      <c r="BB262" s="80"/>
      <c r="BC262" s="80"/>
      <c r="BD262" s="80"/>
      <c r="BE262" s="81"/>
    </row>
    <row r="263" spans="1:57" ht="38" customHeight="1" thickBot="1" x14ac:dyDescent="0.25">
      <c r="A263" s="732"/>
      <c r="B263" s="642"/>
      <c r="C263" s="643"/>
      <c r="D263" s="76" t="s">
        <v>79</v>
      </c>
      <c r="E263" s="635"/>
      <c r="F263" s="638"/>
      <c r="G263" s="148">
        <f t="shared" si="110"/>
        <v>0</v>
      </c>
      <c r="H263" s="155">
        <f t="shared" si="108"/>
        <v>0</v>
      </c>
      <c r="I263" s="156"/>
      <c r="J263" s="156"/>
      <c r="K263" s="156"/>
      <c r="L263" s="157"/>
      <c r="M263" s="85">
        <f t="shared" si="111"/>
        <v>0</v>
      </c>
      <c r="N263" s="86"/>
      <c r="O263" s="86"/>
      <c r="P263" s="86"/>
      <c r="Q263" s="86"/>
      <c r="R263" s="125"/>
      <c r="S263" s="130"/>
      <c r="T263" s="87"/>
      <c r="U263" s="87"/>
      <c r="V263" s="87"/>
      <c r="W263" s="87"/>
      <c r="X263" s="126"/>
      <c r="Y263" s="129"/>
      <c r="Z263" s="124"/>
      <c r="AA263" s="136"/>
      <c r="AB263" s="54"/>
      <c r="AC263" s="54"/>
      <c r="AD263" s="54"/>
      <c r="AE263" s="54"/>
      <c r="AF263" s="55"/>
      <c r="AG263" s="139"/>
      <c r="AH263" s="140"/>
      <c r="AI263" s="137"/>
      <c r="AJ263" s="117">
        <f>SUM(AQ263:AU263)</f>
        <v>0</v>
      </c>
      <c r="AK263" s="137" t="s">
        <v>74</v>
      </c>
      <c r="AL263" s="90" t="s">
        <v>74</v>
      </c>
      <c r="AM263" s="138" t="s">
        <v>74</v>
      </c>
      <c r="AN263" s="137" t="s">
        <v>74</v>
      </c>
      <c r="AO263" s="90" t="s">
        <v>76</v>
      </c>
      <c r="AP263" s="138" t="s">
        <v>76</v>
      </c>
      <c r="AQ263" s="89"/>
      <c r="AR263" s="90"/>
      <c r="AS263" s="90"/>
      <c r="AT263" s="90"/>
      <c r="AU263" s="91"/>
      <c r="AV263" s="92">
        <f t="shared" si="112"/>
        <v>0</v>
      </c>
      <c r="AW263" s="87"/>
      <c r="AX263" s="87"/>
      <c r="AY263" s="87"/>
      <c r="AZ263" s="87"/>
      <c r="BA263" s="87"/>
      <c r="BB263" s="87"/>
      <c r="BC263" s="87"/>
      <c r="BD263" s="87"/>
      <c r="BE263" s="88"/>
    </row>
    <row r="264" spans="1:57" ht="38" customHeight="1" x14ac:dyDescent="0.2">
      <c r="A264" s="732"/>
      <c r="B264" s="623" t="s">
        <v>180</v>
      </c>
      <c r="C264" s="630" t="s">
        <v>175</v>
      </c>
      <c r="D264" s="72" t="s">
        <v>73</v>
      </c>
      <c r="E264" s="633">
        <v>75</v>
      </c>
      <c r="F264" s="636">
        <f>E264-SUM(M264:M268)</f>
        <v>-6</v>
      </c>
      <c r="G264" s="146">
        <f t="shared" si="110"/>
        <v>0</v>
      </c>
      <c r="H264" s="151">
        <f t="shared" si="108"/>
        <v>0</v>
      </c>
      <c r="I264" s="152"/>
      <c r="J264" s="152"/>
      <c r="K264" s="152"/>
      <c r="L264" s="66"/>
      <c r="M264" s="149">
        <f t="shared" si="111"/>
        <v>0</v>
      </c>
      <c r="N264" s="121"/>
      <c r="O264" s="121"/>
      <c r="P264" s="121"/>
      <c r="Q264" s="121"/>
      <c r="R264" s="122"/>
      <c r="S264" s="128"/>
      <c r="T264" s="121"/>
      <c r="U264" s="121"/>
      <c r="V264" s="77"/>
      <c r="W264" s="121"/>
      <c r="X264" s="122"/>
      <c r="Y264" s="128"/>
      <c r="Z264" s="122"/>
      <c r="AA264" s="70"/>
      <c r="AB264" s="77"/>
      <c r="AC264" s="77"/>
      <c r="AD264" s="77"/>
      <c r="AE264" s="77"/>
      <c r="AF264" s="71"/>
      <c r="AG264" s="70"/>
      <c r="AH264" s="71"/>
      <c r="AI264" s="70"/>
      <c r="AJ264" s="115">
        <f>SUM(AN264:AP264)</f>
        <v>0</v>
      </c>
      <c r="AK264" s="70" t="s">
        <v>74</v>
      </c>
      <c r="AL264" s="77" t="s">
        <v>74</v>
      </c>
      <c r="AM264" s="71" t="s">
        <v>74</v>
      </c>
      <c r="AN264" s="70"/>
      <c r="AO264" s="77"/>
      <c r="AP264" s="71"/>
      <c r="AQ264" s="67" t="s">
        <v>74</v>
      </c>
      <c r="AR264" s="68" t="s">
        <v>74</v>
      </c>
      <c r="AS264" s="68" t="s">
        <v>74</v>
      </c>
      <c r="AT264" s="68" t="s">
        <v>74</v>
      </c>
      <c r="AU264" s="69" t="s">
        <v>74</v>
      </c>
      <c r="AV264" s="103">
        <f>SUM(AW264:BE264)</f>
        <v>0</v>
      </c>
      <c r="AW264" s="93"/>
      <c r="AX264" s="93"/>
      <c r="AY264" s="93"/>
      <c r="AZ264" s="93"/>
      <c r="BA264" s="93"/>
      <c r="BB264" s="93"/>
      <c r="BC264" s="93"/>
      <c r="BD264" s="93"/>
      <c r="BE264" s="78"/>
    </row>
    <row r="265" spans="1:57" ht="38" customHeight="1" x14ac:dyDescent="0.2">
      <c r="A265" s="732"/>
      <c r="B265" s="624"/>
      <c r="C265" s="631"/>
      <c r="D265" s="73" t="s">
        <v>75</v>
      </c>
      <c r="E265" s="634"/>
      <c r="F265" s="637"/>
      <c r="G265" s="147">
        <f t="shared" si="110"/>
        <v>0</v>
      </c>
      <c r="H265" s="153">
        <f t="shared" si="108"/>
        <v>0</v>
      </c>
      <c r="I265" s="150"/>
      <c r="J265" s="150"/>
      <c r="K265" s="150"/>
      <c r="L265" s="154"/>
      <c r="M265" s="79">
        <f t="shared" si="111"/>
        <v>0</v>
      </c>
      <c r="N265" s="80"/>
      <c r="O265" s="80"/>
      <c r="P265" s="80"/>
      <c r="Q265" s="80"/>
      <c r="R265" s="124"/>
      <c r="S265" s="129"/>
      <c r="T265" s="54"/>
      <c r="U265" s="54"/>
      <c r="V265" s="80"/>
      <c r="W265" s="80"/>
      <c r="X265" s="124"/>
      <c r="Y265" s="131"/>
      <c r="Z265" s="127"/>
      <c r="AA265" s="134"/>
      <c r="AB265" s="56"/>
      <c r="AC265" s="56"/>
      <c r="AD265" s="56"/>
      <c r="AE265" s="56"/>
      <c r="AF265" s="135"/>
      <c r="AG265" s="136"/>
      <c r="AH265" s="55"/>
      <c r="AI265" s="136"/>
      <c r="AJ265" s="116">
        <f>SUM(AN265:AP265)</f>
        <v>0</v>
      </c>
      <c r="AK265" s="136" t="s">
        <v>76</v>
      </c>
      <c r="AL265" s="54" t="s">
        <v>76</v>
      </c>
      <c r="AM265" s="55" t="s">
        <v>76</v>
      </c>
      <c r="AN265" s="136"/>
      <c r="AO265" s="54"/>
      <c r="AP265" s="55"/>
      <c r="AQ265" s="82" t="s">
        <v>74</v>
      </c>
      <c r="AR265" s="54" t="s">
        <v>74</v>
      </c>
      <c r="AS265" s="54" t="s">
        <v>74</v>
      </c>
      <c r="AT265" s="54" t="s">
        <v>74</v>
      </c>
      <c r="AU265" s="58" t="s">
        <v>74</v>
      </c>
      <c r="AV265" s="83">
        <f t="shared" ref="AV265:AV268" si="113">SUM(AW265:BE265)</f>
        <v>0</v>
      </c>
      <c r="AW265" s="80"/>
      <c r="AX265" s="80"/>
      <c r="AY265" s="80"/>
      <c r="AZ265" s="80"/>
      <c r="BA265" s="80"/>
      <c r="BB265" s="80"/>
      <c r="BC265" s="80"/>
      <c r="BD265" s="80"/>
      <c r="BE265" s="81"/>
    </row>
    <row r="266" spans="1:57" ht="38" customHeight="1" x14ac:dyDescent="0.2">
      <c r="A266" s="732"/>
      <c r="B266" s="624"/>
      <c r="C266" s="631"/>
      <c r="D266" s="73" t="s">
        <v>77</v>
      </c>
      <c r="E266" s="634"/>
      <c r="F266" s="637"/>
      <c r="G266" s="147">
        <f t="shared" si="110"/>
        <v>0</v>
      </c>
      <c r="H266" s="153">
        <f t="shared" si="108"/>
        <v>0</v>
      </c>
      <c r="I266" s="150"/>
      <c r="J266" s="150"/>
      <c r="K266" s="150"/>
      <c r="L266" s="154"/>
      <c r="M266" s="79">
        <f t="shared" si="111"/>
        <v>0</v>
      </c>
      <c r="N266" s="80"/>
      <c r="O266" s="80"/>
      <c r="P266" s="80"/>
      <c r="Q266" s="84"/>
      <c r="R266" s="124"/>
      <c r="S266" s="129"/>
      <c r="T266" s="80"/>
      <c r="U266" s="80"/>
      <c r="V266" s="80"/>
      <c r="W266" s="80"/>
      <c r="X266" s="124"/>
      <c r="Y266" s="131"/>
      <c r="Z266" s="127"/>
      <c r="AA266" s="134"/>
      <c r="AB266" s="56"/>
      <c r="AC266" s="56"/>
      <c r="AD266" s="56"/>
      <c r="AE266" s="56"/>
      <c r="AF266" s="135"/>
      <c r="AG266" s="136"/>
      <c r="AH266" s="55"/>
      <c r="AI266" s="136"/>
      <c r="AJ266" s="116">
        <f>SUM(AK266:AM266)</f>
        <v>0</v>
      </c>
      <c r="AK266" s="136"/>
      <c r="AL266" s="54"/>
      <c r="AM266" s="55"/>
      <c r="AN266" s="136" t="s">
        <v>74</v>
      </c>
      <c r="AO266" s="54" t="s">
        <v>74</v>
      </c>
      <c r="AP266" s="55" t="s">
        <v>74</v>
      </c>
      <c r="AQ266" s="82" t="s">
        <v>74</v>
      </c>
      <c r="AR266" s="54" t="s">
        <v>74</v>
      </c>
      <c r="AS266" s="54" t="s">
        <v>74</v>
      </c>
      <c r="AT266" s="54" t="s">
        <v>74</v>
      </c>
      <c r="AU266" s="58" t="s">
        <v>74</v>
      </c>
      <c r="AV266" s="83">
        <f t="shared" si="113"/>
        <v>0</v>
      </c>
      <c r="AW266" s="80"/>
      <c r="AX266" s="80"/>
      <c r="AY266" s="80"/>
      <c r="AZ266" s="80"/>
      <c r="BA266" s="80"/>
      <c r="BB266" s="80"/>
      <c r="BC266" s="80"/>
      <c r="BD266" s="80"/>
      <c r="BE266" s="81"/>
    </row>
    <row r="267" spans="1:57" ht="38" customHeight="1" x14ac:dyDescent="0.2">
      <c r="A267" s="732"/>
      <c r="B267" s="624"/>
      <c r="C267" s="631"/>
      <c r="D267" s="73" t="s">
        <v>78</v>
      </c>
      <c r="E267" s="634"/>
      <c r="F267" s="637"/>
      <c r="G267" s="147">
        <f t="shared" si="110"/>
        <v>83</v>
      </c>
      <c r="H267" s="153">
        <f t="shared" si="108"/>
        <v>2</v>
      </c>
      <c r="I267" s="150">
        <v>1</v>
      </c>
      <c r="J267" s="150">
        <v>1</v>
      </c>
      <c r="K267" s="150"/>
      <c r="L267" s="154"/>
      <c r="M267" s="79">
        <f t="shared" si="111"/>
        <v>81</v>
      </c>
      <c r="N267" s="80"/>
      <c r="O267" s="80"/>
      <c r="P267" s="80"/>
      <c r="Q267" s="80"/>
      <c r="R267" s="124">
        <v>81</v>
      </c>
      <c r="S267" s="129">
        <v>0</v>
      </c>
      <c r="T267" s="80"/>
      <c r="U267" s="80"/>
      <c r="V267" s="80">
        <v>81</v>
      </c>
      <c r="W267" s="80"/>
      <c r="X267" s="124"/>
      <c r="Y267" s="131">
        <v>70</v>
      </c>
      <c r="Z267" s="127">
        <v>11</v>
      </c>
      <c r="AA267" s="134"/>
      <c r="AB267" s="56">
        <v>11</v>
      </c>
      <c r="AC267" s="56"/>
      <c r="AD267" s="56">
        <v>16</v>
      </c>
      <c r="AE267" s="56">
        <v>37</v>
      </c>
      <c r="AF267" s="135">
        <v>7</v>
      </c>
      <c r="AG267" s="136">
        <v>41.9</v>
      </c>
      <c r="AH267" s="55">
        <v>19</v>
      </c>
      <c r="AI267" s="136">
        <v>86.2</v>
      </c>
      <c r="AJ267" s="116">
        <v>81</v>
      </c>
      <c r="AK267" s="136" t="s">
        <v>76</v>
      </c>
      <c r="AL267" s="54" t="s">
        <v>76</v>
      </c>
      <c r="AM267" s="55" t="s">
        <v>76</v>
      </c>
      <c r="AN267" s="136" t="s">
        <v>74</v>
      </c>
      <c r="AO267" s="54" t="s">
        <v>74</v>
      </c>
      <c r="AP267" s="55" t="s">
        <v>74</v>
      </c>
      <c r="AQ267" s="142">
        <v>11</v>
      </c>
      <c r="AR267" s="62">
        <v>28</v>
      </c>
      <c r="AS267" s="62">
        <v>34</v>
      </c>
      <c r="AT267" s="62">
        <v>7</v>
      </c>
      <c r="AU267" s="64">
        <v>1</v>
      </c>
      <c r="AV267" s="83">
        <f t="shared" si="113"/>
        <v>2</v>
      </c>
      <c r="AW267" s="80"/>
      <c r="AX267" s="80"/>
      <c r="AY267" s="80"/>
      <c r="AZ267" s="80"/>
      <c r="BA267" s="80"/>
      <c r="BB267" s="80"/>
      <c r="BC267" s="80">
        <v>1</v>
      </c>
      <c r="BD267" s="80"/>
      <c r="BE267" s="81">
        <v>1</v>
      </c>
    </row>
    <row r="268" spans="1:57" ht="38" customHeight="1" thickBot="1" x14ac:dyDescent="0.25">
      <c r="A268" s="732"/>
      <c r="B268" s="642"/>
      <c r="C268" s="643"/>
      <c r="D268" s="76" t="s">
        <v>79</v>
      </c>
      <c r="E268" s="635"/>
      <c r="F268" s="638"/>
      <c r="G268" s="148">
        <f t="shared" si="110"/>
        <v>0</v>
      </c>
      <c r="H268" s="155">
        <f t="shared" si="108"/>
        <v>0</v>
      </c>
      <c r="I268" s="156"/>
      <c r="J268" s="156"/>
      <c r="K268" s="156"/>
      <c r="L268" s="157"/>
      <c r="M268" s="85">
        <f t="shared" si="111"/>
        <v>0</v>
      </c>
      <c r="N268" s="86"/>
      <c r="O268" s="86"/>
      <c r="P268" s="86"/>
      <c r="Q268" s="86"/>
      <c r="R268" s="125"/>
      <c r="S268" s="130"/>
      <c r="T268" s="87"/>
      <c r="U268" s="87"/>
      <c r="V268" s="87"/>
      <c r="W268" s="87"/>
      <c r="X268" s="126"/>
      <c r="Y268" s="129"/>
      <c r="Z268" s="124"/>
      <c r="AA268" s="136"/>
      <c r="AB268" s="54"/>
      <c r="AC268" s="54"/>
      <c r="AD268" s="54"/>
      <c r="AE268" s="54"/>
      <c r="AF268" s="55"/>
      <c r="AG268" s="139"/>
      <c r="AH268" s="140"/>
      <c r="AI268" s="137"/>
      <c r="AJ268" s="117">
        <f>SUM(AQ268:AU268)</f>
        <v>0</v>
      </c>
      <c r="AK268" s="137" t="s">
        <v>74</v>
      </c>
      <c r="AL268" s="90" t="s">
        <v>74</v>
      </c>
      <c r="AM268" s="138" t="s">
        <v>74</v>
      </c>
      <c r="AN268" s="137" t="s">
        <v>74</v>
      </c>
      <c r="AO268" s="90" t="s">
        <v>76</v>
      </c>
      <c r="AP268" s="138" t="s">
        <v>76</v>
      </c>
      <c r="AQ268" s="89"/>
      <c r="AR268" s="90"/>
      <c r="AS268" s="90"/>
      <c r="AT268" s="90"/>
      <c r="AU268" s="91"/>
      <c r="AV268" s="92">
        <f t="shared" si="113"/>
        <v>0</v>
      </c>
      <c r="AW268" s="87"/>
      <c r="AX268" s="87"/>
      <c r="AY268" s="87"/>
      <c r="AZ268" s="87"/>
      <c r="BA268" s="87"/>
      <c r="BB268" s="87"/>
      <c r="BC268" s="87"/>
      <c r="BD268" s="87"/>
      <c r="BE268" s="88"/>
    </row>
    <row r="269" spans="1:57" ht="38" customHeight="1" x14ac:dyDescent="0.2">
      <c r="A269" s="732"/>
      <c r="B269" s="623" t="s">
        <v>181</v>
      </c>
      <c r="C269" s="630" t="s">
        <v>182</v>
      </c>
      <c r="D269" s="72" t="s">
        <v>73</v>
      </c>
      <c r="E269" s="633">
        <v>75</v>
      </c>
      <c r="F269" s="636">
        <f>E269-SUM(M269:M273)</f>
        <v>10</v>
      </c>
      <c r="G269" s="146">
        <f t="shared" si="110"/>
        <v>0</v>
      </c>
      <c r="H269" s="151">
        <f t="shared" si="108"/>
        <v>0</v>
      </c>
      <c r="I269" s="152"/>
      <c r="J269" s="152"/>
      <c r="K269" s="152"/>
      <c r="L269" s="66"/>
      <c r="M269" s="149">
        <f t="shared" si="111"/>
        <v>0</v>
      </c>
      <c r="N269" s="121"/>
      <c r="O269" s="121"/>
      <c r="P269" s="121"/>
      <c r="Q269" s="121"/>
      <c r="R269" s="122"/>
      <c r="S269" s="128"/>
      <c r="T269" s="121"/>
      <c r="U269" s="121"/>
      <c r="V269" s="77"/>
      <c r="W269" s="121"/>
      <c r="X269" s="122"/>
      <c r="Y269" s="128"/>
      <c r="Z269" s="122"/>
      <c r="AA269" s="70"/>
      <c r="AB269" s="77"/>
      <c r="AC269" s="77"/>
      <c r="AD269" s="77"/>
      <c r="AE269" s="77"/>
      <c r="AF269" s="71"/>
      <c r="AG269" s="70"/>
      <c r="AH269" s="71"/>
      <c r="AI269" s="70"/>
      <c r="AJ269" s="115">
        <f>SUM(AN269:AP269)</f>
        <v>0</v>
      </c>
      <c r="AK269" s="70" t="s">
        <v>74</v>
      </c>
      <c r="AL269" s="77" t="s">
        <v>74</v>
      </c>
      <c r="AM269" s="71" t="s">
        <v>74</v>
      </c>
      <c r="AN269" s="70"/>
      <c r="AO269" s="77"/>
      <c r="AP269" s="71"/>
      <c r="AQ269" s="67" t="s">
        <v>74</v>
      </c>
      <c r="AR269" s="68" t="s">
        <v>74</v>
      </c>
      <c r="AS269" s="68" t="s">
        <v>74</v>
      </c>
      <c r="AT269" s="68" t="s">
        <v>74</v>
      </c>
      <c r="AU269" s="69" t="s">
        <v>74</v>
      </c>
      <c r="AV269" s="103">
        <f>SUM(AW269:BE269)</f>
        <v>0</v>
      </c>
      <c r="AW269" s="93"/>
      <c r="AX269" s="93"/>
      <c r="AY269" s="93"/>
      <c r="AZ269" s="93"/>
      <c r="BA269" s="93"/>
      <c r="BB269" s="93"/>
      <c r="BC269" s="93"/>
      <c r="BD269" s="93"/>
      <c r="BE269" s="78"/>
    </row>
    <row r="270" spans="1:57" ht="38" customHeight="1" x14ac:dyDescent="0.2">
      <c r="A270" s="732"/>
      <c r="B270" s="624"/>
      <c r="C270" s="631"/>
      <c r="D270" s="73" t="s">
        <v>75</v>
      </c>
      <c r="E270" s="634"/>
      <c r="F270" s="637"/>
      <c r="G270" s="147">
        <f t="shared" si="110"/>
        <v>0</v>
      </c>
      <c r="H270" s="153">
        <f t="shared" si="108"/>
        <v>0</v>
      </c>
      <c r="I270" s="150"/>
      <c r="J270" s="150"/>
      <c r="K270" s="150"/>
      <c r="L270" s="154"/>
      <c r="M270" s="79">
        <f t="shared" si="111"/>
        <v>0</v>
      </c>
      <c r="N270" s="80"/>
      <c r="O270" s="80"/>
      <c r="P270" s="80"/>
      <c r="Q270" s="80"/>
      <c r="R270" s="124"/>
      <c r="S270" s="129"/>
      <c r="T270" s="54"/>
      <c r="U270" s="54"/>
      <c r="V270" s="80"/>
      <c r="W270" s="80"/>
      <c r="X270" s="124"/>
      <c r="Y270" s="131"/>
      <c r="Z270" s="127"/>
      <c r="AA270" s="134"/>
      <c r="AB270" s="56"/>
      <c r="AC270" s="56"/>
      <c r="AD270" s="56"/>
      <c r="AE270" s="56"/>
      <c r="AF270" s="135"/>
      <c r="AG270" s="136"/>
      <c r="AH270" s="55"/>
      <c r="AI270" s="136"/>
      <c r="AJ270" s="116">
        <f>SUM(AN270:AP270)</f>
        <v>0</v>
      </c>
      <c r="AK270" s="136" t="s">
        <v>76</v>
      </c>
      <c r="AL270" s="54" t="s">
        <v>76</v>
      </c>
      <c r="AM270" s="55" t="s">
        <v>76</v>
      </c>
      <c r="AN270" s="136"/>
      <c r="AO270" s="54"/>
      <c r="AP270" s="55"/>
      <c r="AQ270" s="82" t="s">
        <v>74</v>
      </c>
      <c r="AR270" s="54" t="s">
        <v>74</v>
      </c>
      <c r="AS270" s="54" t="s">
        <v>74</v>
      </c>
      <c r="AT270" s="54" t="s">
        <v>74</v>
      </c>
      <c r="AU270" s="58" t="s">
        <v>74</v>
      </c>
      <c r="AV270" s="83">
        <f t="shared" ref="AV270:AV273" si="114">SUM(AW270:BE270)</f>
        <v>0</v>
      </c>
      <c r="AW270" s="80"/>
      <c r="AX270" s="80"/>
      <c r="AY270" s="80"/>
      <c r="AZ270" s="80"/>
      <c r="BA270" s="80"/>
      <c r="BB270" s="80"/>
      <c r="BC270" s="80"/>
      <c r="BD270" s="80"/>
      <c r="BE270" s="81"/>
    </row>
    <row r="271" spans="1:57" ht="38" customHeight="1" x14ac:dyDescent="0.2">
      <c r="A271" s="732"/>
      <c r="B271" s="624"/>
      <c r="C271" s="631"/>
      <c r="D271" s="73" t="s">
        <v>77</v>
      </c>
      <c r="E271" s="634"/>
      <c r="F271" s="637"/>
      <c r="G271" s="147">
        <f t="shared" si="110"/>
        <v>0</v>
      </c>
      <c r="H271" s="153">
        <f t="shared" si="108"/>
        <v>0</v>
      </c>
      <c r="I271" s="150"/>
      <c r="J271" s="150"/>
      <c r="K271" s="150"/>
      <c r="L271" s="154"/>
      <c r="M271" s="79">
        <f t="shared" si="111"/>
        <v>0</v>
      </c>
      <c r="N271" s="80"/>
      <c r="O271" s="80"/>
      <c r="P271" s="80"/>
      <c r="Q271" s="84"/>
      <c r="R271" s="124"/>
      <c r="S271" s="129"/>
      <c r="T271" s="80"/>
      <c r="U271" s="80"/>
      <c r="V271" s="80"/>
      <c r="W271" s="80"/>
      <c r="X271" s="124"/>
      <c r="Y271" s="131"/>
      <c r="Z271" s="127"/>
      <c r="AA271" s="134"/>
      <c r="AB271" s="56"/>
      <c r="AC271" s="56"/>
      <c r="AD271" s="56"/>
      <c r="AE271" s="56"/>
      <c r="AF271" s="135"/>
      <c r="AG271" s="136"/>
      <c r="AH271" s="55"/>
      <c r="AI271" s="136"/>
      <c r="AJ271" s="116">
        <f>SUM(AK271:AM271)</f>
        <v>0</v>
      </c>
      <c r="AK271" s="136"/>
      <c r="AL271" s="54"/>
      <c r="AM271" s="55"/>
      <c r="AN271" s="136" t="s">
        <v>74</v>
      </c>
      <c r="AO271" s="54" t="s">
        <v>74</v>
      </c>
      <c r="AP271" s="55" t="s">
        <v>74</v>
      </c>
      <c r="AQ271" s="82" t="s">
        <v>74</v>
      </c>
      <c r="AR271" s="54" t="s">
        <v>74</v>
      </c>
      <c r="AS271" s="54" t="s">
        <v>74</v>
      </c>
      <c r="AT271" s="54" t="s">
        <v>74</v>
      </c>
      <c r="AU271" s="58" t="s">
        <v>74</v>
      </c>
      <c r="AV271" s="83">
        <f t="shared" si="114"/>
        <v>0</v>
      </c>
      <c r="AW271" s="80"/>
      <c r="AX271" s="80"/>
      <c r="AY271" s="80"/>
      <c r="AZ271" s="80"/>
      <c r="BA271" s="80"/>
      <c r="BB271" s="80"/>
      <c r="BC271" s="80"/>
      <c r="BD271" s="80"/>
      <c r="BE271" s="81"/>
    </row>
    <row r="272" spans="1:57" ht="38" customHeight="1" x14ac:dyDescent="0.2">
      <c r="A272" s="732"/>
      <c r="B272" s="624"/>
      <c r="C272" s="631"/>
      <c r="D272" s="73" t="s">
        <v>78</v>
      </c>
      <c r="E272" s="634"/>
      <c r="F272" s="637"/>
      <c r="G272" s="147">
        <f t="shared" si="110"/>
        <v>67</v>
      </c>
      <c r="H272" s="153">
        <v>2</v>
      </c>
      <c r="I272" s="150">
        <v>2</v>
      </c>
      <c r="J272" s="150"/>
      <c r="K272" s="150"/>
      <c r="L272" s="154"/>
      <c r="M272" s="79">
        <f t="shared" si="111"/>
        <v>65</v>
      </c>
      <c r="N272" s="80">
        <v>65</v>
      </c>
      <c r="O272" s="80"/>
      <c r="P272" s="80"/>
      <c r="Q272" s="80"/>
      <c r="R272" s="124"/>
      <c r="S272" s="129"/>
      <c r="T272" s="80"/>
      <c r="U272" s="80"/>
      <c r="V272" s="80">
        <v>63</v>
      </c>
      <c r="W272" s="80">
        <v>2</v>
      </c>
      <c r="X272" s="124"/>
      <c r="Y272" s="131">
        <v>57</v>
      </c>
      <c r="Z272" s="127">
        <v>8</v>
      </c>
      <c r="AA272" s="134"/>
      <c r="AB272" s="56">
        <v>17</v>
      </c>
      <c r="AC272" s="56">
        <v>12</v>
      </c>
      <c r="AD272" s="56">
        <v>2</v>
      </c>
      <c r="AE272" s="56">
        <v>61</v>
      </c>
      <c r="AF272" s="135">
        <v>2</v>
      </c>
      <c r="AG272" s="136">
        <v>38</v>
      </c>
      <c r="AH272" s="55">
        <v>25</v>
      </c>
      <c r="AI272" s="136">
        <v>75</v>
      </c>
      <c r="AJ272" s="116">
        <v>63</v>
      </c>
      <c r="AK272" s="136" t="s">
        <v>76</v>
      </c>
      <c r="AL272" s="54" t="s">
        <v>76</v>
      </c>
      <c r="AM272" s="55" t="s">
        <v>76</v>
      </c>
      <c r="AN272" s="136" t="s">
        <v>74</v>
      </c>
      <c r="AO272" s="54" t="s">
        <v>74</v>
      </c>
      <c r="AP272" s="55" t="s">
        <v>74</v>
      </c>
      <c r="AQ272" s="142">
        <v>20</v>
      </c>
      <c r="AR272" s="62">
        <v>15</v>
      </c>
      <c r="AS272" s="62">
        <v>26</v>
      </c>
      <c r="AT272" s="62">
        <v>2</v>
      </c>
      <c r="AU272" s="64"/>
      <c r="AV272" s="83">
        <v>2</v>
      </c>
      <c r="AW272" s="80"/>
      <c r="AX272" s="80"/>
      <c r="AY272" s="80">
        <v>1</v>
      </c>
      <c r="AZ272" s="80"/>
      <c r="BA272" s="80"/>
      <c r="BB272" s="80"/>
      <c r="BC272" s="80">
        <v>1</v>
      </c>
      <c r="BD272" s="80"/>
      <c r="BE272" s="81"/>
    </row>
    <row r="273" spans="1:57" ht="38" customHeight="1" thickBot="1" x14ac:dyDescent="0.25">
      <c r="A273" s="732"/>
      <c r="B273" s="642"/>
      <c r="C273" s="643"/>
      <c r="D273" s="76" t="s">
        <v>79</v>
      </c>
      <c r="E273" s="635"/>
      <c r="F273" s="638"/>
      <c r="G273" s="148">
        <f t="shared" si="110"/>
        <v>0</v>
      </c>
      <c r="H273" s="155">
        <f t="shared" si="108"/>
        <v>0</v>
      </c>
      <c r="I273" s="156"/>
      <c r="J273" s="156"/>
      <c r="K273" s="156"/>
      <c r="L273" s="157"/>
      <c r="M273" s="85">
        <f t="shared" si="111"/>
        <v>0</v>
      </c>
      <c r="N273" s="86"/>
      <c r="O273" s="86"/>
      <c r="P273" s="86"/>
      <c r="Q273" s="86"/>
      <c r="R273" s="125"/>
      <c r="S273" s="130"/>
      <c r="T273" s="87"/>
      <c r="U273" s="87"/>
      <c r="V273" s="87"/>
      <c r="W273" s="87"/>
      <c r="X273" s="126"/>
      <c r="Y273" s="129"/>
      <c r="Z273" s="124"/>
      <c r="AA273" s="136"/>
      <c r="AB273" s="54"/>
      <c r="AC273" s="54"/>
      <c r="AD273" s="54"/>
      <c r="AE273" s="54"/>
      <c r="AF273" s="55"/>
      <c r="AG273" s="139"/>
      <c r="AH273" s="140"/>
      <c r="AI273" s="137"/>
      <c r="AJ273" s="117">
        <f>SUM(AQ273:AU273)</f>
        <v>0</v>
      </c>
      <c r="AK273" s="137" t="s">
        <v>74</v>
      </c>
      <c r="AL273" s="90" t="s">
        <v>74</v>
      </c>
      <c r="AM273" s="138" t="s">
        <v>74</v>
      </c>
      <c r="AN273" s="137" t="s">
        <v>74</v>
      </c>
      <c r="AO273" s="90" t="s">
        <v>76</v>
      </c>
      <c r="AP273" s="138" t="s">
        <v>76</v>
      </c>
      <c r="AQ273" s="89"/>
      <c r="AR273" s="90"/>
      <c r="AS273" s="90"/>
      <c r="AT273" s="90"/>
      <c r="AU273" s="91"/>
      <c r="AV273" s="92">
        <f t="shared" si="114"/>
        <v>0</v>
      </c>
      <c r="AW273" s="87"/>
      <c r="AX273" s="87"/>
      <c r="AY273" s="87"/>
      <c r="AZ273" s="87"/>
      <c r="BA273" s="87"/>
      <c r="BB273" s="87"/>
      <c r="BC273" s="87"/>
      <c r="BD273" s="87"/>
      <c r="BE273" s="88"/>
    </row>
    <row r="274" spans="1:57" ht="38" customHeight="1" x14ac:dyDescent="0.2">
      <c r="A274" s="732"/>
      <c r="B274" s="623" t="s">
        <v>183</v>
      </c>
      <c r="C274" s="630" t="s">
        <v>184</v>
      </c>
      <c r="D274" s="72" t="s">
        <v>73</v>
      </c>
      <c r="E274" s="633">
        <v>75</v>
      </c>
      <c r="F274" s="636">
        <f>E274-SUM(M274:M278)</f>
        <v>3</v>
      </c>
      <c r="G274" s="146">
        <f t="shared" si="110"/>
        <v>0</v>
      </c>
      <c r="H274" s="151">
        <f t="shared" si="108"/>
        <v>0</v>
      </c>
      <c r="I274" s="152"/>
      <c r="J274" s="152"/>
      <c r="K274" s="152"/>
      <c r="L274" s="66"/>
      <c r="M274" s="149">
        <f t="shared" si="111"/>
        <v>0</v>
      </c>
      <c r="N274" s="121"/>
      <c r="O274" s="121"/>
      <c r="P274" s="121"/>
      <c r="Q274" s="121"/>
      <c r="R274" s="122"/>
      <c r="S274" s="128"/>
      <c r="T274" s="121"/>
      <c r="U274" s="121"/>
      <c r="V274" s="77"/>
      <c r="W274" s="121"/>
      <c r="X274" s="122"/>
      <c r="Y274" s="128"/>
      <c r="Z274" s="122"/>
      <c r="AA274" s="70"/>
      <c r="AB274" s="77"/>
      <c r="AC274" s="77"/>
      <c r="AD274" s="77"/>
      <c r="AE274" s="77"/>
      <c r="AF274" s="71"/>
      <c r="AG274" s="70"/>
      <c r="AH274" s="71"/>
      <c r="AI274" s="70"/>
      <c r="AJ274" s="115">
        <f>SUM(AN274:AP274)</f>
        <v>0</v>
      </c>
      <c r="AK274" s="70" t="s">
        <v>74</v>
      </c>
      <c r="AL274" s="77" t="s">
        <v>74</v>
      </c>
      <c r="AM274" s="71" t="s">
        <v>74</v>
      </c>
      <c r="AN274" s="70"/>
      <c r="AO274" s="77"/>
      <c r="AP274" s="71"/>
      <c r="AQ274" s="67" t="s">
        <v>74</v>
      </c>
      <c r="AR274" s="68" t="s">
        <v>74</v>
      </c>
      <c r="AS274" s="68" t="s">
        <v>74</v>
      </c>
      <c r="AT274" s="68" t="s">
        <v>74</v>
      </c>
      <c r="AU274" s="69" t="s">
        <v>74</v>
      </c>
      <c r="AV274" s="103">
        <f>SUM(AW274:BE274)</f>
        <v>0</v>
      </c>
      <c r="AW274" s="93"/>
      <c r="AX274" s="93"/>
      <c r="AY274" s="93"/>
      <c r="AZ274" s="93"/>
      <c r="BA274" s="93"/>
      <c r="BB274" s="93"/>
      <c r="BC274" s="93"/>
      <c r="BD274" s="93"/>
      <c r="BE274" s="78"/>
    </row>
    <row r="275" spans="1:57" ht="38" customHeight="1" x14ac:dyDescent="0.2">
      <c r="A275" s="732"/>
      <c r="B275" s="624"/>
      <c r="C275" s="631"/>
      <c r="D275" s="73" t="s">
        <v>75</v>
      </c>
      <c r="E275" s="634"/>
      <c r="F275" s="637"/>
      <c r="G275" s="147">
        <f t="shared" si="110"/>
        <v>0</v>
      </c>
      <c r="H275" s="153">
        <f t="shared" si="108"/>
        <v>0</v>
      </c>
      <c r="I275" s="150"/>
      <c r="J275" s="150"/>
      <c r="K275" s="150"/>
      <c r="L275" s="154"/>
      <c r="M275" s="79">
        <f t="shared" si="111"/>
        <v>0</v>
      </c>
      <c r="N275" s="80"/>
      <c r="O275" s="80"/>
      <c r="P275" s="80"/>
      <c r="Q275" s="80"/>
      <c r="R275" s="124"/>
      <c r="S275" s="129"/>
      <c r="T275" s="54"/>
      <c r="U275" s="54"/>
      <c r="V275" s="80"/>
      <c r="W275" s="80"/>
      <c r="X275" s="124"/>
      <c r="Y275" s="131"/>
      <c r="Z275" s="127"/>
      <c r="AA275" s="134"/>
      <c r="AB275" s="56"/>
      <c r="AC275" s="56"/>
      <c r="AD275" s="56"/>
      <c r="AE275" s="56"/>
      <c r="AF275" s="135"/>
      <c r="AG275" s="136"/>
      <c r="AH275" s="55"/>
      <c r="AI275" s="136"/>
      <c r="AJ275" s="116">
        <f>SUM(AN275:AP275)</f>
        <v>0</v>
      </c>
      <c r="AK275" s="136" t="s">
        <v>76</v>
      </c>
      <c r="AL275" s="54" t="s">
        <v>76</v>
      </c>
      <c r="AM275" s="55" t="s">
        <v>76</v>
      </c>
      <c r="AN275" s="136"/>
      <c r="AO275" s="54"/>
      <c r="AP275" s="55"/>
      <c r="AQ275" s="82" t="s">
        <v>74</v>
      </c>
      <c r="AR275" s="54" t="s">
        <v>74</v>
      </c>
      <c r="AS275" s="54" t="s">
        <v>74</v>
      </c>
      <c r="AT275" s="54" t="s">
        <v>74</v>
      </c>
      <c r="AU275" s="58" t="s">
        <v>74</v>
      </c>
      <c r="AV275" s="83">
        <f t="shared" ref="AV275:AV278" si="115">SUM(AW275:BE275)</f>
        <v>0</v>
      </c>
      <c r="AW275" s="80"/>
      <c r="AX275" s="80"/>
      <c r="AY275" s="80"/>
      <c r="AZ275" s="80"/>
      <c r="BA275" s="80"/>
      <c r="BB275" s="80"/>
      <c r="BC275" s="80"/>
      <c r="BD275" s="80"/>
      <c r="BE275" s="81"/>
    </row>
    <row r="276" spans="1:57" ht="38" customHeight="1" x14ac:dyDescent="0.2">
      <c r="A276" s="732"/>
      <c r="B276" s="624"/>
      <c r="C276" s="631"/>
      <c r="D276" s="73" t="s">
        <v>77</v>
      </c>
      <c r="E276" s="634"/>
      <c r="F276" s="637"/>
      <c r="G276" s="147">
        <f t="shared" si="110"/>
        <v>0</v>
      </c>
      <c r="H276" s="153">
        <f t="shared" si="108"/>
        <v>0</v>
      </c>
      <c r="I276" s="150"/>
      <c r="J276" s="150"/>
      <c r="K276" s="150"/>
      <c r="L276" s="154"/>
      <c r="M276" s="79">
        <f t="shared" si="111"/>
        <v>0</v>
      </c>
      <c r="N276" s="80"/>
      <c r="O276" s="80"/>
      <c r="P276" s="80"/>
      <c r="Q276" s="84"/>
      <c r="R276" s="124"/>
      <c r="S276" s="129"/>
      <c r="T276" s="80"/>
      <c r="U276" s="80"/>
      <c r="V276" s="80"/>
      <c r="W276" s="80"/>
      <c r="X276" s="124"/>
      <c r="Y276" s="131"/>
      <c r="Z276" s="127"/>
      <c r="AA276" s="134"/>
      <c r="AB276" s="56"/>
      <c r="AC276" s="56"/>
      <c r="AD276" s="56"/>
      <c r="AE276" s="56"/>
      <c r="AF276" s="135"/>
      <c r="AG276" s="136"/>
      <c r="AH276" s="55"/>
      <c r="AI276" s="136"/>
      <c r="AJ276" s="116">
        <f>SUM(AK276:AM276)</f>
        <v>0</v>
      </c>
      <c r="AK276" s="136"/>
      <c r="AL276" s="54"/>
      <c r="AM276" s="55"/>
      <c r="AN276" s="136" t="s">
        <v>74</v>
      </c>
      <c r="AO276" s="54" t="s">
        <v>74</v>
      </c>
      <c r="AP276" s="55" t="s">
        <v>74</v>
      </c>
      <c r="AQ276" s="82" t="s">
        <v>74</v>
      </c>
      <c r="AR276" s="54" t="s">
        <v>74</v>
      </c>
      <c r="AS276" s="54" t="s">
        <v>74</v>
      </c>
      <c r="AT276" s="54" t="s">
        <v>74</v>
      </c>
      <c r="AU276" s="58" t="s">
        <v>74</v>
      </c>
      <c r="AV276" s="83">
        <f t="shared" si="115"/>
        <v>0</v>
      </c>
      <c r="AW276" s="80"/>
      <c r="AX276" s="80"/>
      <c r="AY276" s="80"/>
      <c r="AZ276" s="80"/>
      <c r="BA276" s="80"/>
      <c r="BB276" s="80"/>
      <c r="BC276" s="80"/>
      <c r="BD276" s="80"/>
      <c r="BE276" s="81"/>
    </row>
    <row r="277" spans="1:57" ht="38" customHeight="1" x14ac:dyDescent="0.2">
      <c r="A277" s="732"/>
      <c r="B277" s="624"/>
      <c r="C277" s="631"/>
      <c r="D277" s="73" t="s">
        <v>78</v>
      </c>
      <c r="E277" s="634"/>
      <c r="F277" s="637"/>
      <c r="G277" s="147">
        <f t="shared" si="110"/>
        <v>73</v>
      </c>
      <c r="H277" s="153">
        <f t="shared" si="108"/>
        <v>0</v>
      </c>
      <c r="I277" s="150"/>
      <c r="J277" s="150"/>
      <c r="K277" s="150"/>
      <c r="L277" s="154"/>
      <c r="M277" s="79">
        <f t="shared" si="111"/>
        <v>72</v>
      </c>
      <c r="N277" s="80">
        <v>72</v>
      </c>
      <c r="O277" s="80"/>
      <c r="P277" s="80"/>
      <c r="Q277" s="80"/>
      <c r="R277" s="124"/>
      <c r="S277" s="129">
        <v>1</v>
      </c>
      <c r="T277" s="80"/>
      <c r="U277" s="80"/>
      <c r="V277" s="80">
        <v>71</v>
      </c>
      <c r="W277" s="80"/>
      <c r="X277" s="124"/>
      <c r="Y277" s="131">
        <v>68</v>
      </c>
      <c r="Z277" s="127">
        <v>4</v>
      </c>
      <c r="AA277" s="134"/>
      <c r="AB277" s="56">
        <v>27</v>
      </c>
      <c r="AC277" s="56">
        <v>27</v>
      </c>
      <c r="AD277" s="56">
        <v>3</v>
      </c>
      <c r="AE277" s="56">
        <v>46</v>
      </c>
      <c r="AF277" s="135">
        <v>6</v>
      </c>
      <c r="AG277" s="136">
        <v>41</v>
      </c>
      <c r="AH277" s="55">
        <v>19</v>
      </c>
      <c r="AI277" s="136">
        <v>102.4</v>
      </c>
      <c r="AJ277" s="116">
        <f>SUM(AQ277:AU277)</f>
        <v>72</v>
      </c>
      <c r="AK277" s="136" t="s">
        <v>76</v>
      </c>
      <c r="AL277" s="54" t="s">
        <v>76</v>
      </c>
      <c r="AM277" s="55" t="s">
        <v>76</v>
      </c>
      <c r="AN277" s="136" t="s">
        <v>74</v>
      </c>
      <c r="AO277" s="54" t="s">
        <v>74</v>
      </c>
      <c r="AP277" s="55" t="s">
        <v>74</v>
      </c>
      <c r="AQ277" s="142">
        <v>3</v>
      </c>
      <c r="AR277" s="62">
        <v>13</v>
      </c>
      <c r="AS277" s="62">
        <v>24</v>
      </c>
      <c r="AT277" s="62">
        <v>32</v>
      </c>
      <c r="AU277" s="64"/>
      <c r="AV277" s="83">
        <f t="shared" si="115"/>
        <v>1</v>
      </c>
      <c r="AW277" s="80"/>
      <c r="AX277" s="80"/>
      <c r="AY277" s="80"/>
      <c r="AZ277" s="80"/>
      <c r="BA277" s="80">
        <v>1</v>
      </c>
      <c r="BB277" s="80"/>
      <c r="BC277" s="80"/>
      <c r="BD277" s="80"/>
      <c r="BE277" s="81"/>
    </row>
    <row r="278" spans="1:57" ht="38" customHeight="1" thickBot="1" x14ac:dyDescent="0.25">
      <c r="A278" s="733"/>
      <c r="B278" s="629"/>
      <c r="C278" s="632"/>
      <c r="D278" s="76" t="s">
        <v>79</v>
      </c>
      <c r="E278" s="635"/>
      <c r="F278" s="638"/>
      <c r="G278" s="148">
        <f t="shared" si="110"/>
        <v>0</v>
      </c>
      <c r="H278" s="155">
        <f t="shared" si="108"/>
        <v>0</v>
      </c>
      <c r="I278" s="156"/>
      <c r="J278" s="156"/>
      <c r="K278" s="156"/>
      <c r="L278" s="157"/>
      <c r="M278" s="85">
        <f t="shared" si="111"/>
        <v>0</v>
      </c>
      <c r="N278" s="86"/>
      <c r="O278" s="86"/>
      <c r="P278" s="86"/>
      <c r="Q278" s="86"/>
      <c r="R278" s="125"/>
      <c r="S278" s="130"/>
      <c r="T278" s="87"/>
      <c r="U278" s="87"/>
      <c r="V278" s="87"/>
      <c r="W278" s="87"/>
      <c r="X278" s="126"/>
      <c r="Y278" s="129"/>
      <c r="Z278" s="124"/>
      <c r="AA278" s="136"/>
      <c r="AB278" s="54"/>
      <c r="AC278" s="54"/>
      <c r="AD278" s="54"/>
      <c r="AE278" s="54"/>
      <c r="AF278" s="55"/>
      <c r="AG278" s="139"/>
      <c r="AH278" s="140"/>
      <c r="AI278" s="137"/>
      <c r="AJ278" s="117">
        <f>SUM(AQ278:AU278)</f>
        <v>0</v>
      </c>
      <c r="AK278" s="137" t="s">
        <v>74</v>
      </c>
      <c r="AL278" s="90" t="s">
        <v>74</v>
      </c>
      <c r="AM278" s="138" t="s">
        <v>74</v>
      </c>
      <c r="AN278" s="137" t="s">
        <v>74</v>
      </c>
      <c r="AO278" s="90" t="s">
        <v>76</v>
      </c>
      <c r="AP278" s="138" t="s">
        <v>76</v>
      </c>
      <c r="AQ278" s="89"/>
      <c r="AR278" s="90"/>
      <c r="AS278" s="90"/>
      <c r="AT278" s="90"/>
      <c r="AU278" s="91"/>
      <c r="AV278" s="92">
        <f t="shared" si="115"/>
        <v>0</v>
      </c>
      <c r="AW278" s="87"/>
      <c r="AX278" s="87"/>
      <c r="AY278" s="87"/>
      <c r="AZ278" s="87"/>
      <c r="BA278" s="87"/>
      <c r="BB278" s="87"/>
      <c r="BC278" s="87"/>
      <c r="BD278" s="87"/>
      <c r="BE278" s="88"/>
    </row>
    <row r="279" spans="1:57" ht="38" customHeight="1" x14ac:dyDescent="0.2">
      <c r="A279" s="731" t="s">
        <v>190</v>
      </c>
      <c r="B279" s="623" t="s">
        <v>186</v>
      </c>
      <c r="C279" s="630" t="s">
        <v>187</v>
      </c>
      <c r="D279" s="72" t="s">
        <v>73</v>
      </c>
      <c r="E279" s="633">
        <v>73</v>
      </c>
      <c r="F279" s="636">
        <f>E279-SUM(M279:M283)</f>
        <v>-10</v>
      </c>
      <c r="G279" s="146">
        <f t="shared" si="110"/>
        <v>34</v>
      </c>
      <c r="H279" s="151">
        <f>SUM(I279:L279)</f>
        <v>0</v>
      </c>
      <c r="I279" s="152"/>
      <c r="J279" s="152"/>
      <c r="K279" s="152"/>
      <c r="L279" s="66"/>
      <c r="M279" s="149">
        <f t="shared" si="111"/>
        <v>34</v>
      </c>
      <c r="N279" s="121"/>
      <c r="O279" s="121"/>
      <c r="P279" s="121"/>
      <c r="Q279" s="121"/>
      <c r="R279" s="122">
        <v>34</v>
      </c>
      <c r="S279" s="128"/>
      <c r="T279" s="121"/>
      <c r="U279" s="121"/>
      <c r="V279" s="77">
        <v>34</v>
      </c>
      <c r="W279" s="121"/>
      <c r="X279" s="122"/>
      <c r="Y279" s="128">
        <v>33</v>
      </c>
      <c r="Z279" s="122">
        <v>1</v>
      </c>
      <c r="AA279" s="70"/>
      <c r="AB279" s="77">
        <v>2</v>
      </c>
      <c r="AC279" s="77">
        <v>2</v>
      </c>
      <c r="AD279" s="77"/>
      <c r="AE279" s="77">
        <v>27</v>
      </c>
      <c r="AF279" s="71"/>
      <c r="AG279" s="70">
        <v>42</v>
      </c>
      <c r="AH279" s="71">
        <v>23</v>
      </c>
      <c r="AI279" s="70">
        <v>10</v>
      </c>
      <c r="AJ279" s="115">
        <f>SUM(AN279:AP279)</f>
        <v>34</v>
      </c>
      <c r="AK279" s="70" t="s">
        <v>74</v>
      </c>
      <c r="AL279" s="77" t="s">
        <v>74</v>
      </c>
      <c r="AM279" s="71" t="s">
        <v>74</v>
      </c>
      <c r="AN279" s="70">
        <v>17</v>
      </c>
      <c r="AO279" s="77">
        <v>17</v>
      </c>
      <c r="AP279" s="71"/>
      <c r="AQ279" s="67" t="s">
        <v>74</v>
      </c>
      <c r="AR279" s="68" t="s">
        <v>74</v>
      </c>
      <c r="AS279" s="68" t="s">
        <v>74</v>
      </c>
      <c r="AT279" s="68" t="s">
        <v>74</v>
      </c>
      <c r="AU279" s="69" t="s">
        <v>74</v>
      </c>
      <c r="AV279" s="103">
        <f>SUM(AW279:BE279)</f>
        <v>0</v>
      </c>
      <c r="AW279" s="93"/>
      <c r="AX279" s="93"/>
      <c r="AY279" s="93"/>
      <c r="AZ279" s="93"/>
      <c r="BA279" s="93"/>
      <c r="BB279" s="93"/>
      <c r="BC279" s="93"/>
      <c r="BD279" s="93"/>
      <c r="BE279" s="78"/>
    </row>
    <row r="280" spans="1:57" ht="38" customHeight="1" x14ac:dyDescent="0.2">
      <c r="A280" s="732"/>
      <c r="B280" s="624"/>
      <c r="C280" s="631"/>
      <c r="D280" s="73" t="s">
        <v>75</v>
      </c>
      <c r="E280" s="634"/>
      <c r="F280" s="637"/>
      <c r="G280" s="147">
        <f t="shared" si="110"/>
        <v>0</v>
      </c>
      <c r="H280" s="153">
        <f>SUM(I280:L280)</f>
        <v>0</v>
      </c>
      <c r="I280" s="150"/>
      <c r="J280" s="150"/>
      <c r="K280" s="150"/>
      <c r="L280" s="154"/>
      <c r="M280" s="79">
        <f t="shared" si="111"/>
        <v>0</v>
      </c>
      <c r="N280" s="80"/>
      <c r="O280" s="80"/>
      <c r="P280" s="80"/>
      <c r="Q280" s="80"/>
      <c r="R280" s="124"/>
      <c r="S280" s="129"/>
      <c r="T280" s="54"/>
      <c r="U280" s="54"/>
      <c r="V280" s="80"/>
      <c r="W280" s="80"/>
      <c r="X280" s="124"/>
      <c r="Y280" s="131"/>
      <c r="Z280" s="127"/>
      <c r="AA280" s="134"/>
      <c r="AB280" s="56"/>
      <c r="AC280" s="56"/>
      <c r="AD280" s="56"/>
      <c r="AE280" s="56"/>
      <c r="AF280" s="135"/>
      <c r="AG280" s="136"/>
      <c r="AH280" s="55"/>
      <c r="AI280" s="136"/>
      <c r="AJ280" s="116">
        <f>SUM(AN280:AP280)</f>
        <v>0</v>
      </c>
      <c r="AK280" s="136" t="s">
        <v>76</v>
      </c>
      <c r="AL280" s="54" t="s">
        <v>76</v>
      </c>
      <c r="AM280" s="55" t="s">
        <v>76</v>
      </c>
      <c r="AN280" s="136"/>
      <c r="AO280" s="54"/>
      <c r="AP280" s="55"/>
      <c r="AQ280" s="82" t="s">
        <v>74</v>
      </c>
      <c r="AR280" s="54" t="s">
        <v>74</v>
      </c>
      <c r="AS280" s="54" t="s">
        <v>74</v>
      </c>
      <c r="AT280" s="54" t="s">
        <v>74</v>
      </c>
      <c r="AU280" s="58" t="s">
        <v>74</v>
      </c>
      <c r="AV280" s="83">
        <f t="shared" ref="AV280:AV288" si="116">SUM(AW280:BE280)</f>
        <v>0</v>
      </c>
      <c r="AW280" s="80"/>
      <c r="AX280" s="80"/>
      <c r="AY280" s="80"/>
      <c r="AZ280" s="80"/>
      <c r="BA280" s="80"/>
      <c r="BB280" s="80"/>
      <c r="BC280" s="80"/>
      <c r="BD280" s="80"/>
      <c r="BE280" s="81"/>
    </row>
    <row r="281" spans="1:57" ht="38" customHeight="1" x14ac:dyDescent="0.2">
      <c r="A281" s="732"/>
      <c r="B281" s="624"/>
      <c r="C281" s="631"/>
      <c r="D281" s="73" t="s">
        <v>77</v>
      </c>
      <c r="E281" s="634"/>
      <c r="F281" s="637"/>
      <c r="G281" s="147">
        <f t="shared" si="110"/>
        <v>1</v>
      </c>
      <c r="H281" s="153">
        <f t="shared" ref="H281:H288" si="117">SUM(I281:L281)</f>
        <v>0</v>
      </c>
      <c r="I281" s="150"/>
      <c r="J281" s="150"/>
      <c r="K281" s="150"/>
      <c r="L281" s="154"/>
      <c r="M281" s="79">
        <f t="shared" si="111"/>
        <v>1</v>
      </c>
      <c r="N281" s="80"/>
      <c r="O281" s="80">
        <v>1</v>
      </c>
      <c r="P281" s="80"/>
      <c r="Q281" s="84"/>
      <c r="R281" s="124"/>
      <c r="S281" s="129"/>
      <c r="T281" s="80"/>
      <c r="U281" s="80">
        <v>1</v>
      </c>
      <c r="V281" s="80"/>
      <c r="W281" s="80"/>
      <c r="X281" s="124"/>
      <c r="Y281" s="131">
        <v>1</v>
      </c>
      <c r="Z281" s="127"/>
      <c r="AA281" s="134"/>
      <c r="AB281" s="56"/>
      <c r="AC281" s="56"/>
      <c r="AD281" s="56"/>
      <c r="AE281" s="56"/>
      <c r="AF281" s="135"/>
      <c r="AG281" s="136">
        <v>43</v>
      </c>
      <c r="AH281" s="55">
        <v>20</v>
      </c>
      <c r="AI281" s="136">
        <v>96</v>
      </c>
      <c r="AJ281" s="116">
        <f>SUM(AK281:AM281)</f>
        <v>1</v>
      </c>
      <c r="AK281" s="136"/>
      <c r="AL281" s="54">
        <v>1</v>
      </c>
      <c r="AM281" s="55"/>
      <c r="AN281" s="136" t="s">
        <v>74</v>
      </c>
      <c r="AO281" s="54" t="s">
        <v>74</v>
      </c>
      <c r="AP281" s="55" t="s">
        <v>74</v>
      </c>
      <c r="AQ281" s="82" t="s">
        <v>74</v>
      </c>
      <c r="AR281" s="54" t="s">
        <v>74</v>
      </c>
      <c r="AS281" s="54" t="s">
        <v>74</v>
      </c>
      <c r="AT281" s="54" t="s">
        <v>74</v>
      </c>
      <c r="AU281" s="58" t="s">
        <v>74</v>
      </c>
      <c r="AV281" s="83">
        <f t="shared" si="116"/>
        <v>0</v>
      </c>
      <c r="AW281" s="80"/>
      <c r="AX281" s="80"/>
      <c r="AY281" s="80"/>
      <c r="AZ281" s="80"/>
      <c r="BA281" s="80"/>
      <c r="BB281" s="80"/>
      <c r="BC281" s="80"/>
      <c r="BD281" s="80"/>
      <c r="BE281" s="81"/>
    </row>
    <row r="282" spans="1:57" ht="38" customHeight="1" x14ac:dyDescent="0.2">
      <c r="A282" s="732"/>
      <c r="B282" s="624"/>
      <c r="C282" s="631"/>
      <c r="D282" s="73" t="s">
        <v>78</v>
      </c>
      <c r="E282" s="634"/>
      <c r="F282" s="637"/>
      <c r="G282" s="147">
        <f t="shared" si="110"/>
        <v>48</v>
      </c>
      <c r="H282" s="153">
        <f t="shared" si="117"/>
        <v>0</v>
      </c>
      <c r="I282" s="150"/>
      <c r="J282" s="150"/>
      <c r="K282" s="150"/>
      <c r="L282" s="154"/>
      <c r="M282" s="79">
        <f t="shared" si="111"/>
        <v>48</v>
      </c>
      <c r="N282" s="80"/>
      <c r="O282" s="80"/>
      <c r="P282" s="80"/>
      <c r="Q282" s="80"/>
      <c r="R282" s="124">
        <v>48</v>
      </c>
      <c r="S282" s="129"/>
      <c r="T282" s="80"/>
      <c r="U282" s="80"/>
      <c r="V282" s="80">
        <v>48</v>
      </c>
      <c r="W282" s="80"/>
      <c r="X282" s="124"/>
      <c r="Y282" s="131">
        <v>43</v>
      </c>
      <c r="Z282" s="127">
        <v>5</v>
      </c>
      <c r="AA282" s="134"/>
      <c r="AB282" s="56">
        <v>6</v>
      </c>
      <c r="AC282" s="56">
        <v>6</v>
      </c>
      <c r="AD282" s="56"/>
      <c r="AE282" s="56">
        <v>43</v>
      </c>
      <c r="AF282" s="135"/>
      <c r="AG282" s="136">
        <v>43</v>
      </c>
      <c r="AH282" s="55">
        <v>26</v>
      </c>
      <c r="AI282" s="136">
        <v>92</v>
      </c>
      <c r="AJ282" s="116">
        <f>SUM(AQ282:AU282)</f>
        <v>48</v>
      </c>
      <c r="AK282" s="136" t="s">
        <v>76</v>
      </c>
      <c r="AL282" s="54" t="s">
        <v>76</v>
      </c>
      <c r="AM282" s="55" t="s">
        <v>76</v>
      </c>
      <c r="AN282" s="136" t="s">
        <v>74</v>
      </c>
      <c r="AO282" s="54" t="s">
        <v>74</v>
      </c>
      <c r="AP282" s="55" t="s">
        <v>74</v>
      </c>
      <c r="AQ282" s="142">
        <v>6</v>
      </c>
      <c r="AR282" s="62">
        <v>10</v>
      </c>
      <c r="AS282" s="62">
        <v>23</v>
      </c>
      <c r="AT282" s="62">
        <v>8</v>
      </c>
      <c r="AU282" s="64">
        <v>1</v>
      </c>
      <c r="AV282" s="83">
        <f t="shared" si="116"/>
        <v>0</v>
      </c>
      <c r="AW282" s="80"/>
      <c r="AX282" s="80"/>
      <c r="AY282" s="80"/>
      <c r="AZ282" s="80"/>
      <c r="BA282" s="80"/>
      <c r="BB282" s="80"/>
      <c r="BC282" s="80"/>
      <c r="BD282" s="80"/>
      <c r="BE282" s="81"/>
    </row>
    <row r="283" spans="1:57" ht="38" customHeight="1" thickBot="1" x14ac:dyDescent="0.25">
      <c r="A283" s="732"/>
      <c r="B283" s="642"/>
      <c r="C283" s="643"/>
      <c r="D283" s="75" t="s">
        <v>79</v>
      </c>
      <c r="E283" s="635"/>
      <c r="F283" s="638"/>
      <c r="G283" s="148">
        <f t="shared" si="110"/>
        <v>0</v>
      </c>
      <c r="H283" s="155">
        <f t="shared" si="117"/>
        <v>0</v>
      </c>
      <c r="I283" s="156"/>
      <c r="J283" s="156"/>
      <c r="K283" s="156"/>
      <c r="L283" s="157"/>
      <c r="M283" s="85">
        <f t="shared" si="111"/>
        <v>0</v>
      </c>
      <c r="N283" s="86"/>
      <c r="O283" s="86"/>
      <c r="P283" s="86"/>
      <c r="Q283" s="86"/>
      <c r="R283" s="125"/>
      <c r="S283" s="130"/>
      <c r="T283" s="87"/>
      <c r="U283" s="87"/>
      <c r="V283" s="87"/>
      <c r="W283" s="87"/>
      <c r="X283" s="126"/>
      <c r="Y283" s="129"/>
      <c r="Z283" s="124"/>
      <c r="AA283" s="136"/>
      <c r="AB283" s="54"/>
      <c r="AC283" s="54"/>
      <c r="AD283" s="54"/>
      <c r="AE283" s="54"/>
      <c r="AF283" s="55"/>
      <c r="AG283" s="139"/>
      <c r="AH283" s="140"/>
      <c r="AI283" s="137"/>
      <c r="AJ283" s="117">
        <f>SUM(AQ283:AU283)</f>
        <v>0</v>
      </c>
      <c r="AK283" s="137" t="s">
        <v>74</v>
      </c>
      <c r="AL283" s="90" t="s">
        <v>74</v>
      </c>
      <c r="AM283" s="138" t="s">
        <v>74</v>
      </c>
      <c r="AN283" s="137" t="s">
        <v>74</v>
      </c>
      <c r="AO283" s="90" t="s">
        <v>76</v>
      </c>
      <c r="AP283" s="138" t="s">
        <v>76</v>
      </c>
      <c r="AQ283" s="89"/>
      <c r="AR283" s="90"/>
      <c r="AS283" s="90"/>
      <c r="AT283" s="90"/>
      <c r="AU283" s="91"/>
      <c r="AV283" s="92">
        <f t="shared" si="116"/>
        <v>0</v>
      </c>
      <c r="AW283" s="87"/>
      <c r="AX283" s="87"/>
      <c r="AY283" s="87"/>
      <c r="AZ283" s="87"/>
      <c r="BA283" s="87"/>
      <c r="BB283" s="87"/>
      <c r="BC283" s="87"/>
      <c r="BD283" s="87"/>
      <c r="BE283" s="88"/>
    </row>
    <row r="284" spans="1:57" ht="38" customHeight="1" x14ac:dyDescent="0.2">
      <c r="A284" s="732"/>
      <c r="B284" s="623" t="s">
        <v>188</v>
      </c>
      <c r="C284" s="630" t="s">
        <v>189</v>
      </c>
      <c r="D284" s="72" t="s">
        <v>73</v>
      </c>
      <c r="E284" s="633">
        <v>0</v>
      </c>
      <c r="F284" s="636">
        <f>E284-SUM(M284:M288)</f>
        <v>-1</v>
      </c>
      <c r="G284" s="146">
        <f t="shared" si="110"/>
        <v>0</v>
      </c>
      <c r="H284" s="151">
        <f t="shared" si="117"/>
        <v>0</v>
      </c>
      <c r="I284" s="152"/>
      <c r="J284" s="152"/>
      <c r="K284" s="152"/>
      <c r="L284" s="66"/>
      <c r="M284" s="149">
        <f t="shared" si="111"/>
        <v>0</v>
      </c>
      <c r="N284" s="121"/>
      <c r="O284" s="121"/>
      <c r="P284" s="121"/>
      <c r="Q284" s="121"/>
      <c r="R284" s="122"/>
      <c r="S284" s="128"/>
      <c r="T284" s="121"/>
      <c r="U284" s="121"/>
      <c r="V284" s="77"/>
      <c r="W284" s="121"/>
      <c r="X284" s="122"/>
      <c r="Y284" s="128"/>
      <c r="Z284" s="122"/>
      <c r="AA284" s="70"/>
      <c r="AB284" s="77"/>
      <c r="AC284" s="77"/>
      <c r="AD284" s="77"/>
      <c r="AE284" s="77"/>
      <c r="AF284" s="71"/>
      <c r="AG284" s="70"/>
      <c r="AH284" s="71"/>
      <c r="AI284" s="70"/>
      <c r="AJ284" s="115">
        <f>SUM(AN284:AP284)</f>
        <v>0</v>
      </c>
      <c r="AK284" s="70" t="s">
        <v>74</v>
      </c>
      <c r="AL284" s="77" t="s">
        <v>74</v>
      </c>
      <c r="AM284" s="71" t="s">
        <v>74</v>
      </c>
      <c r="AN284" s="70"/>
      <c r="AO284" s="77"/>
      <c r="AP284" s="71"/>
      <c r="AQ284" s="67" t="s">
        <v>74</v>
      </c>
      <c r="AR284" s="68" t="s">
        <v>74</v>
      </c>
      <c r="AS284" s="68" t="s">
        <v>74</v>
      </c>
      <c r="AT284" s="68" t="s">
        <v>74</v>
      </c>
      <c r="AU284" s="69" t="s">
        <v>74</v>
      </c>
      <c r="AV284" s="103">
        <f t="shared" si="116"/>
        <v>0</v>
      </c>
      <c r="AW284" s="93"/>
      <c r="AX284" s="93"/>
      <c r="AY284" s="93"/>
      <c r="AZ284" s="93"/>
      <c r="BA284" s="93"/>
      <c r="BB284" s="93"/>
      <c r="BC284" s="93"/>
      <c r="BD284" s="93"/>
      <c r="BE284" s="78"/>
    </row>
    <row r="285" spans="1:57" ht="38" customHeight="1" x14ac:dyDescent="0.2">
      <c r="A285" s="732"/>
      <c r="B285" s="624"/>
      <c r="C285" s="631"/>
      <c r="D285" s="73" t="s">
        <v>75</v>
      </c>
      <c r="E285" s="634"/>
      <c r="F285" s="637"/>
      <c r="G285" s="147">
        <f t="shared" si="110"/>
        <v>0</v>
      </c>
      <c r="H285" s="153">
        <f t="shared" si="117"/>
        <v>0</v>
      </c>
      <c r="I285" s="150"/>
      <c r="J285" s="150"/>
      <c r="K285" s="150"/>
      <c r="L285" s="154"/>
      <c r="M285" s="79">
        <f t="shared" si="111"/>
        <v>0</v>
      </c>
      <c r="N285" s="80"/>
      <c r="O285" s="80"/>
      <c r="P285" s="80"/>
      <c r="Q285" s="80"/>
      <c r="R285" s="124"/>
      <c r="S285" s="129"/>
      <c r="T285" s="54"/>
      <c r="U285" s="54"/>
      <c r="V285" s="80"/>
      <c r="W285" s="80"/>
      <c r="X285" s="124"/>
      <c r="Y285" s="131"/>
      <c r="Z285" s="127"/>
      <c r="AA285" s="134"/>
      <c r="AB285" s="56"/>
      <c r="AC285" s="56"/>
      <c r="AD285" s="56"/>
      <c r="AE285" s="56"/>
      <c r="AF285" s="135"/>
      <c r="AG285" s="136"/>
      <c r="AH285" s="55"/>
      <c r="AI285" s="136"/>
      <c r="AJ285" s="116">
        <f>SUM(AN285:AP285)</f>
        <v>0</v>
      </c>
      <c r="AK285" s="136" t="s">
        <v>76</v>
      </c>
      <c r="AL285" s="54" t="s">
        <v>76</v>
      </c>
      <c r="AM285" s="55" t="s">
        <v>76</v>
      </c>
      <c r="AN285" s="136"/>
      <c r="AO285" s="54"/>
      <c r="AP285" s="55"/>
      <c r="AQ285" s="82" t="s">
        <v>74</v>
      </c>
      <c r="AR285" s="54" t="s">
        <v>74</v>
      </c>
      <c r="AS285" s="54" t="s">
        <v>74</v>
      </c>
      <c r="AT285" s="54" t="s">
        <v>74</v>
      </c>
      <c r="AU285" s="58" t="s">
        <v>74</v>
      </c>
      <c r="AV285" s="83">
        <f t="shared" si="116"/>
        <v>0</v>
      </c>
      <c r="AW285" s="80"/>
      <c r="AX285" s="80"/>
      <c r="AY285" s="80"/>
      <c r="AZ285" s="80"/>
      <c r="BA285" s="80"/>
      <c r="BB285" s="80"/>
      <c r="BC285" s="80"/>
      <c r="BD285" s="80"/>
      <c r="BE285" s="81"/>
    </row>
    <row r="286" spans="1:57" ht="38" customHeight="1" x14ac:dyDescent="0.2">
      <c r="A286" s="732"/>
      <c r="B286" s="624"/>
      <c r="C286" s="631"/>
      <c r="D286" s="73" t="s">
        <v>77</v>
      </c>
      <c r="E286" s="634"/>
      <c r="F286" s="637"/>
      <c r="G286" s="147">
        <f t="shared" si="110"/>
        <v>0</v>
      </c>
      <c r="H286" s="153">
        <f t="shared" si="117"/>
        <v>0</v>
      </c>
      <c r="I286" s="150"/>
      <c r="J286" s="150"/>
      <c r="K286" s="150"/>
      <c r="L286" s="154"/>
      <c r="M286" s="79">
        <f t="shared" si="111"/>
        <v>0</v>
      </c>
      <c r="N286" s="80"/>
      <c r="O286" s="80"/>
      <c r="P286" s="80"/>
      <c r="Q286" s="84"/>
      <c r="R286" s="124"/>
      <c r="S286" s="129"/>
      <c r="T286" s="80"/>
      <c r="U286" s="80"/>
      <c r="V286" s="80"/>
      <c r="W286" s="80"/>
      <c r="X286" s="124"/>
      <c r="Y286" s="131"/>
      <c r="Z286" s="127"/>
      <c r="AA286" s="134"/>
      <c r="AB286" s="56"/>
      <c r="AC286" s="56"/>
      <c r="AD286" s="56"/>
      <c r="AE286" s="56"/>
      <c r="AF286" s="135"/>
      <c r="AG286" s="136"/>
      <c r="AH286" s="55"/>
      <c r="AI286" s="136"/>
      <c r="AJ286" s="116">
        <f>SUM(AK286:AM286)</f>
        <v>0</v>
      </c>
      <c r="AK286" s="136"/>
      <c r="AL286" s="54"/>
      <c r="AM286" s="55"/>
      <c r="AN286" s="136" t="s">
        <v>74</v>
      </c>
      <c r="AO286" s="54" t="s">
        <v>74</v>
      </c>
      <c r="AP286" s="55" t="s">
        <v>74</v>
      </c>
      <c r="AQ286" s="82" t="s">
        <v>74</v>
      </c>
      <c r="AR286" s="54" t="s">
        <v>74</v>
      </c>
      <c r="AS286" s="54" t="s">
        <v>74</v>
      </c>
      <c r="AT286" s="54" t="s">
        <v>74</v>
      </c>
      <c r="AU286" s="58" t="s">
        <v>74</v>
      </c>
      <c r="AV286" s="83">
        <f t="shared" si="116"/>
        <v>0</v>
      </c>
      <c r="AW286" s="80"/>
      <c r="AX286" s="80"/>
      <c r="AY286" s="80"/>
      <c r="AZ286" s="80"/>
      <c r="BA286" s="80"/>
      <c r="BB286" s="80"/>
      <c r="BC286" s="80"/>
      <c r="BD286" s="80"/>
      <c r="BE286" s="81"/>
    </row>
    <row r="287" spans="1:57" ht="38" customHeight="1" x14ac:dyDescent="0.2">
      <c r="A287" s="732"/>
      <c r="B287" s="624"/>
      <c r="C287" s="631"/>
      <c r="D287" s="73" t="s">
        <v>78</v>
      </c>
      <c r="E287" s="634"/>
      <c r="F287" s="637"/>
      <c r="G287" s="147">
        <f t="shared" si="110"/>
        <v>1</v>
      </c>
      <c r="H287" s="153">
        <f t="shared" si="117"/>
        <v>0</v>
      </c>
      <c r="I287" s="150"/>
      <c r="J287" s="150"/>
      <c r="K287" s="150"/>
      <c r="L287" s="154"/>
      <c r="M287" s="79">
        <f t="shared" si="111"/>
        <v>1</v>
      </c>
      <c r="N287" s="80"/>
      <c r="O287" s="80"/>
      <c r="P287" s="80"/>
      <c r="Q287" s="80"/>
      <c r="R287" s="124">
        <v>1</v>
      </c>
      <c r="S287" s="129">
        <v>1</v>
      </c>
      <c r="T287" s="80"/>
      <c r="U287" s="80"/>
      <c r="V287" s="80"/>
      <c r="W287" s="80"/>
      <c r="X287" s="124"/>
      <c r="Y287" s="131"/>
      <c r="Z287" s="127">
        <v>1</v>
      </c>
      <c r="AA287" s="134"/>
      <c r="AB287" s="56"/>
      <c r="AC287" s="56"/>
      <c r="AD287" s="56"/>
      <c r="AE287" s="56"/>
      <c r="AF287" s="135"/>
      <c r="AG287" s="896">
        <v>62</v>
      </c>
      <c r="AH287" s="154">
        <v>20</v>
      </c>
      <c r="AI287" s="82">
        <v>50</v>
      </c>
      <c r="AJ287" s="116">
        <f>SUM(AQ287:AU287)</f>
        <v>1</v>
      </c>
      <c r="AK287" s="136" t="s">
        <v>76</v>
      </c>
      <c r="AL287" s="54" t="s">
        <v>76</v>
      </c>
      <c r="AM287" s="55" t="s">
        <v>76</v>
      </c>
      <c r="AN287" s="136" t="s">
        <v>74</v>
      </c>
      <c r="AO287" s="54" t="s">
        <v>74</v>
      </c>
      <c r="AP287" s="55" t="s">
        <v>74</v>
      </c>
      <c r="AQ287" s="142">
        <v>1</v>
      </c>
      <c r="AR287" s="62"/>
      <c r="AS287" s="62"/>
      <c r="AT287" s="62"/>
      <c r="AU287" s="64"/>
      <c r="AV287" s="83">
        <f t="shared" si="116"/>
        <v>0</v>
      </c>
      <c r="AW287" s="80"/>
      <c r="AX287" s="80"/>
      <c r="AY287" s="80"/>
      <c r="AZ287" s="80"/>
      <c r="BA287" s="80"/>
      <c r="BB287" s="80"/>
      <c r="BC287" s="80"/>
      <c r="BD287" s="80"/>
      <c r="BE287" s="81"/>
    </row>
    <row r="288" spans="1:57" ht="38" customHeight="1" thickBot="1" x14ac:dyDescent="0.25">
      <c r="A288" s="733"/>
      <c r="B288" s="629"/>
      <c r="C288" s="632"/>
      <c r="D288" s="76" t="s">
        <v>79</v>
      </c>
      <c r="E288" s="635"/>
      <c r="F288" s="638"/>
      <c r="G288" s="148">
        <f t="shared" si="110"/>
        <v>0</v>
      </c>
      <c r="H288" s="155">
        <f t="shared" si="117"/>
        <v>0</v>
      </c>
      <c r="I288" s="156"/>
      <c r="J288" s="156"/>
      <c r="K288" s="156"/>
      <c r="L288" s="157"/>
      <c r="M288" s="85">
        <f t="shared" si="111"/>
        <v>0</v>
      </c>
      <c r="N288" s="86"/>
      <c r="O288" s="86"/>
      <c r="P288" s="86"/>
      <c r="Q288" s="86"/>
      <c r="R288" s="125"/>
      <c r="S288" s="130"/>
      <c r="T288" s="87"/>
      <c r="U288" s="87"/>
      <c r="V288" s="87"/>
      <c r="W288" s="87"/>
      <c r="X288" s="126"/>
      <c r="Y288" s="129"/>
      <c r="Z288" s="124"/>
      <c r="AA288" s="136"/>
      <c r="AB288" s="54"/>
      <c r="AC288" s="54"/>
      <c r="AD288" s="54"/>
      <c r="AE288" s="54"/>
      <c r="AF288" s="55"/>
      <c r="AG288" s="139"/>
      <c r="AH288" s="140"/>
      <c r="AI288" s="137"/>
      <c r="AJ288" s="117">
        <f>SUM(AQ288:AU288)</f>
        <v>0</v>
      </c>
      <c r="AK288" s="137" t="s">
        <v>74</v>
      </c>
      <c r="AL288" s="90" t="s">
        <v>74</v>
      </c>
      <c r="AM288" s="138" t="s">
        <v>74</v>
      </c>
      <c r="AN288" s="137" t="s">
        <v>74</v>
      </c>
      <c r="AO288" s="90" t="s">
        <v>76</v>
      </c>
      <c r="AP288" s="138" t="s">
        <v>76</v>
      </c>
      <c r="AQ288" s="89"/>
      <c r="AR288" s="90"/>
      <c r="AS288" s="90"/>
      <c r="AT288" s="90"/>
      <c r="AU288" s="91"/>
      <c r="AV288" s="92">
        <f t="shared" si="116"/>
        <v>0</v>
      </c>
      <c r="AW288" s="87"/>
      <c r="AX288" s="87"/>
      <c r="AY288" s="87"/>
      <c r="AZ288" s="87"/>
      <c r="BA288" s="87"/>
      <c r="BB288" s="87"/>
      <c r="BC288" s="87"/>
      <c r="BD288" s="87"/>
      <c r="BE288" s="88"/>
    </row>
    <row r="289" spans="1:57" ht="38" customHeight="1" x14ac:dyDescent="0.2">
      <c r="A289" s="731" t="s">
        <v>194</v>
      </c>
      <c r="B289" s="623" t="s">
        <v>191</v>
      </c>
      <c r="C289" s="630" t="s">
        <v>192</v>
      </c>
      <c r="D289" s="72" t="s">
        <v>73</v>
      </c>
      <c r="E289" s="633">
        <v>548</v>
      </c>
      <c r="F289" s="636">
        <v>257</v>
      </c>
      <c r="G289" s="146">
        <f t="shared" si="110"/>
        <v>115</v>
      </c>
      <c r="H289" s="151">
        <v>2</v>
      </c>
      <c r="I289" s="152">
        <v>1</v>
      </c>
      <c r="J289" s="152">
        <v>1</v>
      </c>
      <c r="K289" s="152"/>
      <c r="L289" s="66"/>
      <c r="M289" s="149">
        <f t="shared" si="111"/>
        <v>113</v>
      </c>
      <c r="N289" s="121"/>
      <c r="O289" s="121"/>
      <c r="P289" s="121"/>
      <c r="Q289" s="121"/>
      <c r="R289" s="122">
        <v>113</v>
      </c>
      <c r="S289" s="128">
        <v>13</v>
      </c>
      <c r="T289" s="121"/>
      <c r="U289" s="121"/>
      <c r="V289" s="77">
        <v>87</v>
      </c>
      <c r="W289" s="121">
        <v>13</v>
      </c>
      <c r="X289" s="122"/>
      <c r="Y289" s="128">
        <v>97</v>
      </c>
      <c r="Z289" s="122">
        <v>16</v>
      </c>
      <c r="AA289" s="70"/>
      <c r="AB289" s="77">
        <v>23</v>
      </c>
      <c r="AC289" s="77">
        <v>23</v>
      </c>
      <c r="AD289" s="77">
        <v>10</v>
      </c>
      <c r="AE289" s="77">
        <v>28</v>
      </c>
      <c r="AF289" s="71">
        <v>1</v>
      </c>
      <c r="AG289" s="70">
        <v>44.7</v>
      </c>
      <c r="AH289" s="71">
        <v>25.3</v>
      </c>
      <c r="AI289" s="70">
        <v>10.8</v>
      </c>
      <c r="AJ289" s="115">
        <f>SUM(AN289:AP289)</f>
        <v>100</v>
      </c>
      <c r="AK289" s="70" t="s">
        <v>74</v>
      </c>
      <c r="AL289" s="77" t="s">
        <v>74</v>
      </c>
      <c r="AM289" s="71" t="s">
        <v>74</v>
      </c>
      <c r="AN289" s="70">
        <v>17</v>
      </c>
      <c r="AO289" s="77">
        <v>83</v>
      </c>
      <c r="AP289" s="71"/>
      <c r="AQ289" s="67" t="s">
        <v>74</v>
      </c>
      <c r="AR289" s="68" t="s">
        <v>74</v>
      </c>
      <c r="AS289" s="68" t="s">
        <v>74</v>
      </c>
      <c r="AT289" s="68" t="s">
        <v>74</v>
      </c>
      <c r="AU289" s="69" t="s">
        <v>74</v>
      </c>
      <c r="AV289" s="103">
        <v>2</v>
      </c>
      <c r="AW289" s="93"/>
      <c r="AX289" s="93"/>
      <c r="AY289" s="93"/>
      <c r="AZ289" s="93"/>
      <c r="BA289" s="93">
        <v>2</v>
      </c>
      <c r="BB289" s="93"/>
      <c r="BC289" s="93"/>
      <c r="BD289" s="93"/>
      <c r="BE289" s="78"/>
    </row>
    <row r="290" spans="1:57" ht="38" customHeight="1" x14ac:dyDescent="0.2">
      <c r="A290" s="732"/>
      <c r="B290" s="624"/>
      <c r="C290" s="631"/>
      <c r="D290" s="73" t="s">
        <v>75</v>
      </c>
      <c r="E290" s="634"/>
      <c r="F290" s="637"/>
      <c r="G290" s="147">
        <f t="shared" si="110"/>
        <v>0</v>
      </c>
      <c r="H290" s="153">
        <f>SUM(I290:L290)</f>
        <v>0</v>
      </c>
      <c r="I290" s="150"/>
      <c r="J290" s="150"/>
      <c r="K290" s="150"/>
      <c r="L290" s="154"/>
      <c r="M290" s="79">
        <f t="shared" si="111"/>
        <v>0</v>
      </c>
      <c r="N290" s="80"/>
      <c r="O290" s="80"/>
      <c r="P290" s="80"/>
      <c r="Q290" s="80"/>
      <c r="R290" s="124"/>
      <c r="S290" s="129"/>
      <c r="T290" s="54"/>
      <c r="U290" s="54"/>
      <c r="V290" s="80"/>
      <c r="W290" s="80"/>
      <c r="X290" s="124"/>
      <c r="Y290" s="131"/>
      <c r="Z290" s="127"/>
      <c r="AA290" s="134"/>
      <c r="AB290" s="56"/>
      <c r="AC290" s="56"/>
      <c r="AD290" s="56"/>
      <c r="AE290" s="56"/>
      <c r="AF290" s="135"/>
      <c r="AG290" s="136"/>
      <c r="AH290" s="55"/>
      <c r="AI290" s="136"/>
      <c r="AJ290" s="116">
        <f>SUM(AN290:AP290)</f>
        <v>0</v>
      </c>
      <c r="AK290" s="136" t="s">
        <v>76</v>
      </c>
      <c r="AL290" s="54" t="s">
        <v>76</v>
      </c>
      <c r="AM290" s="55" t="s">
        <v>76</v>
      </c>
      <c r="AN290" s="136"/>
      <c r="AO290" s="54"/>
      <c r="AP290" s="55"/>
      <c r="AQ290" s="82" t="s">
        <v>74</v>
      </c>
      <c r="AR290" s="54" t="s">
        <v>74</v>
      </c>
      <c r="AS290" s="54" t="s">
        <v>74</v>
      </c>
      <c r="AT290" s="54" t="s">
        <v>74</v>
      </c>
      <c r="AU290" s="58" t="s">
        <v>74</v>
      </c>
      <c r="AV290" s="83">
        <f t="shared" ref="AV290:AV293" si="118">SUM(AW290:BE290)</f>
        <v>0</v>
      </c>
      <c r="AW290" s="80"/>
      <c r="AX290" s="80"/>
      <c r="AY290" s="80"/>
      <c r="AZ290" s="80"/>
      <c r="BA290" s="80"/>
      <c r="BB290" s="80"/>
      <c r="BC290" s="80"/>
      <c r="BD290" s="80"/>
      <c r="BE290" s="81"/>
    </row>
    <row r="291" spans="1:57" ht="38" customHeight="1" x14ac:dyDescent="0.2">
      <c r="A291" s="732"/>
      <c r="B291" s="624"/>
      <c r="C291" s="631"/>
      <c r="D291" s="73" t="s">
        <v>77</v>
      </c>
      <c r="E291" s="634"/>
      <c r="F291" s="637"/>
      <c r="G291" s="147">
        <f t="shared" si="110"/>
        <v>9</v>
      </c>
      <c r="H291" s="153">
        <f t="shared" ref="H291" si="119">SUM(I291:L291)</f>
        <v>0</v>
      </c>
      <c r="I291" s="150"/>
      <c r="J291" s="150"/>
      <c r="K291" s="150"/>
      <c r="L291" s="154"/>
      <c r="M291" s="79">
        <f t="shared" si="111"/>
        <v>9</v>
      </c>
      <c r="N291" s="80"/>
      <c r="O291" s="80">
        <v>9</v>
      </c>
      <c r="P291" s="80"/>
      <c r="Q291" s="84"/>
      <c r="R291" s="124"/>
      <c r="S291" s="129"/>
      <c r="T291" s="80"/>
      <c r="U291" s="80">
        <v>9</v>
      </c>
      <c r="V291" s="80"/>
      <c r="W291" s="80"/>
      <c r="X291" s="124"/>
      <c r="Y291" s="131">
        <v>7</v>
      </c>
      <c r="Z291" s="127">
        <v>2</v>
      </c>
      <c r="AA291" s="134"/>
      <c r="AB291" s="56">
        <v>3</v>
      </c>
      <c r="AC291" s="56">
        <v>3</v>
      </c>
      <c r="AD291" s="56"/>
      <c r="AE291" s="56">
        <v>1</v>
      </c>
      <c r="AF291" s="135"/>
      <c r="AG291" s="136">
        <v>44.1</v>
      </c>
      <c r="AH291" s="55">
        <v>25.8</v>
      </c>
      <c r="AI291" s="136">
        <v>85.3</v>
      </c>
      <c r="AJ291" s="116">
        <v>9</v>
      </c>
      <c r="AK291" s="136">
        <v>3</v>
      </c>
      <c r="AL291" s="54">
        <v>6</v>
      </c>
      <c r="AM291" s="55"/>
      <c r="AN291" s="136" t="s">
        <v>74</v>
      </c>
      <c r="AO291" s="54" t="s">
        <v>74</v>
      </c>
      <c r="AP291" s="55" t="s">
        <v>74</v>
      </c>
      <c r="AQ291" s="82" t="s">
        <v>74</v>
      </c>
      <c r="AR291" s="54" t="s">
        <v>74</v>
      </c>
      <c r="AS291" s="54" t="s">
        <v>74</v>
      </c>
      <c r="AT291" s="54" t="s">
        <v>74</v>
      </c>
      <c r="AU291" s="58" t="s">
        <v>74</v>
      </c>
      <c r="AV291" s="83">
        <f t="shared" si="118"/>
        <v>0</v>
      </c>
      <c r="AW291" s="80"/>
      <c r="AX291" s="80"/>
      <c r="AY291" s="80"/>
      <c r="AZ291" s="80"/>
      <c r="BA291" s="80"/>
      <c r="BB291" s="80"/>
      <c r="BC291" s="80"/>
      <c r="BD291" s="80"/>
      <c r="BE291" s="81"/>
    </row>
    <row r="292" spans="1:57" ht="38" customHeight="1" x14ac:dyDescent="0.2">
      <c r="A292" s="732"/>
      <c r="B292" s="624"/>
      <c r="C292" s="631"/>
      <c r="D292" s="73" t="s">
        <v>78</v>
      </c>
      <c r="E292" s="634"/>
      <c r="F292" s="637"/>
      <c r="G292" s="147">
        <f t="shared" si="110"/>
        <v>714</v>
      </c>
      <c r="H292" s="153">
        <v>31</v>
      </c>
      <c r="I292" s="150">
        <v>27</v>
      </c>
      <c r="J292" s="150">
        <v>2</v>
      </c>
      <c r="K292" s="150">
        <v>2</v>
      </c>
      <c r="L292" s="154"/>
      <c r="M292" s="79">
        <f t="shared" si="111"/>
        <v>695</v>
      </c>
      <c r="N292" s="80"/>
      <c r="O292" s="80"/>
      <c r="P292" s="80"/>
      <c r="Q292" s="80"/>
      <c r="R292" s="124">
        <v>695</v>
      </c>
      <c r="S292" s="129">
        <v>82</v>
      </c>
      <c r="T292" s="80"/>
      <c r="U292" s="80"/>
      <c r="V292" s="80">
        <v>523</v>
      </c>
      <c r="W292" s="80">
        <v>90</v>
      </c>
      <c r="X292" s="124"/>
      <c r="Y292" s="131">
        <v>592</v>
      </c>
      <c r="Z292" s="127">
        <v>103</v>
      </c>
      <c r="AA292" s="134"/>
      <c r="AB292" s="56">
        <v>108</v>
      </c>
      <c r="AC292" s="56">
        <v>103</v>
      </c>
      <c r="AD292" s="56">
        <v>48</v>
      </c>
      <c r="AE292" s="56">
        <v>167</v>
      </c>
      <c r="AF292" s="135">
        <v>21</v>
      </c>
      <c r="AG292" s="136">
        <v>43</v>
      </c>
      <c r="AH292" s="55">
        <v>24.7</v>
      </c>
      <c r="AI292" s="136">
        <v>102.2</v>
      </c>
      <c r="AJ292" s="116">
        <v>613</v>
      </c>
      <c r="AK292" s="136" t="s">
        <v>76</v>
      </c>
      <c r="AL292" s="54" t="s">
        <v>76</v>
      </c>
      <c r="AM292" s="55" t="s">
        <v>76</v>
      </c>
      <c r="AN292" s="136" t="s">
        <v>74</v>
      </c>
      <c r="AO292" s="54" t="s">
        <v>74</v>
      </c>
      <c r="AP292" s="55" t="s">
        <v>74</v>
      </c>
      <c r="AQ292" s="142">
        <v>23</v>
      </c>
      <c r="AR292" s="62">
        <v>48</v>
      </c>
      <c r="AS292" s="62">
        <v>472</v>
      </c>
      <c r="AT292" s="62">
        <v>56</v>
      </c>
      <c r="AU292" s="64">
        <v>14</v>
      </c>
      <c r="AV292" s="83">
        <v>19</v>
      </c>
      <c r="AW292" s="80"/>
      <c r="AX292" s="80">
        <v>1</v>
      </c>
      <c r="AY292" s="80"/>
      <c r="AZ292" s="80">
        <v>1</v>
      </c>
      <c r="BA292" s="80">
        <v>15</v>
      </c>
      <c r="BB292" s="80"/>
      <c r="BC292" s="80"/>
      <c r="BD292" s="80">
        <v>2</v>
      </c>
      <c r="BE292" s="81"/>
    </row>
    <row r="293" spans="1:57" ht="38" customHeight="1" thickBot="1" x14ac:dyDescent="0.25">
      <c r="A293" s="732"/>
      <c r="B293" s="642"/>
      <c r="C293" s="643"/>
      <c r="D293" s="75" t="s">
        <v>79</v>
      </c>
      <c r="E293" s="635"/>
      <c r="F293" s="638"/>
      <c r="G293" s="148">
        <f t="shared" si="110"/>
        <v>0</v>
      </c>
      <c r="H293" s="155">
        <f t="shared" ref="H293" si="120">SUM(I293:L293)</f>
        <v>0</v>
      </c>
      <c r="I293" s="156"/>
      <c r="J293" s="156"/>
      <c r="K293" s="156"/>
      <c r="L293" s="157"/>
      <c r="M293" s="85">
        <f t="shared" si="111"/>
        <v>0</v>
      </c>
      <c r="N293" s="86"/>
      <c r="O293" s="86"/>
      <c r="P293" s="86"/>
      <c r="Q293" s="86"/>
      <c r="R293" s="125"/>
      <c r="S293" s="130"/>
      <c r="T293" s="87"/>
      <c r="U293" s="87"/>
      <c r="V293" s="87"/>
      <c r="W293" s="87"/>
      <c r="X293" s="126"/>
      <c r="Y293" s="129"/>
      <c r="Z293" s="124"/>
      <c r="AA293" s="136"/>
      <c r="AB293" s="54"/>
      <c r="AC293" s="54"/>
      <c r="AD293" s="54"/>
      <c r="AE293" s="54"/>
      <c r="AF293" s="55"/>
      <c r="AG293" s="139"/>
      <c r="AH293" s="140"/>
      <c r="AI293" s="137"/>
      <c r="AJ293" s="117">
        <f>SUM(AQ293:AU293)</f>
        <v>0</v>
      </c>
      <c r="AK293" s="137" t="s">
        <v>74</v>
      </c>
      <c r="AL293" s="90" t="s">
        <v>74</v>
      </c>
      <c r="AM293" s="138" t="s">
        <v>74</v>
      </c>
      <c r="AN293" s="137" t="s">
        <v>74</v>
      </c>
      <c r="AO293" s="90" t="s">
        <v>76</v>
      </c>
      <c r="AP293" s="138" t="s">
        <v>76</v>
      </c>
      <c r="AQ293" s="89"/>
      <c r="AR293" s="90"/>
      <c r="AS293" s="90"/>
      <c r="AT293" s="90"/>
      <c r="AU293" s="91"/>
      <c r="AV293" s="92">
        <f t="shared" si="118"/>
        <v>0</v>
      </c>
      <c r="AW293" s="87"/>
      <c r="AX293" s="87"/>
      <c r="AY293" s="87"/>
      <c r="AZ293" s="87"/>
      <c r="BA293" s="87"/>
      <c r="BB293" s="87"/>
      <c r="BC293" s="87"/>
      <c r="BD293" s="87"/>
      <c r="BE293" s="88"/>
    </row>
    <row r="294" spans="1:57" ht="38" customHeight="1" x14ac:dyDescent="0.2">
      <c r="A294" s="732"/>
      <c r="B294" s="623" t="s">
        <v>193</v>
      </c>
      <c r="C294" s="630">
        <v>2006707</v>
      </c>
      <c r="D294" s="72" t="s">
        <v>73</v>
      </c>
      <c r="E294" s="633">
        <v>15</v>
      </c>
      <c r="F294" s="636"/>
      <c r="G294" s="146">
        <f t="shared" si="110"/>
        <v>0</v>
      </c>
      <c r="H294" s="151">
        <f t="shared" ref="H294:H298" si="121">SUM(I294:L294)</f>
        <v>0</v>
      </c>
      <c r="I294" s="152"/>
      <c r="J294" s="152"/>
      <c r="K294" s="152"/>
      <c r="L294" s="66"/>
      <c r="M294" s="149">
        <f t="shared" si="111"/>
        <v>0</v>
      </c>
      <c r="N294" s="121"/>
      <c r="O294" s="121"/>
      <c r="P294" s="121"/>
      <c r="Q294" s="121"/>
      <c r="R294" s="122"/>
      <c r="S294" s="128"/>
      <c r="T294" s="121"/>
      <c r="U294" s="121"/>
      <c r="V294" s="77"/>
      <c r="W294" s="121"/>
      <c r="X294" s="122"/>
      <c r="Y294" s="128"/>
      <c r="Z294" s="122"/>
      <c r="AA294" s="70"/>
      <c r="AB294" s="77"/>
      <c r="AC294" s="77"/>
      <c r="AD294" s="77"/>
      <c r="AE294" s="77"/>
      <c r="AF294" s="71"/>
      <c r="AG294" s="70"/>
      <c r="AH294" s="71"/>
      <c r="AI294" s="70"/>
      <c r="AJ294" s="115">
        <f>SUM(AN294:AP294)</f>
        <v>0</v>
      </c>
      <c r="AK294" s="70" t="s">
        <v>74</v>
      </c>
      <c r="AL294" s="77" t="s">
        <v>74</v>
      </c>
      <c r="AM294" s="71" t="s">
        <v>74</v>
      </c>
      <c r="AN294" s="70"/>
      <c r="AO294" s="77"/>
      <c r="AP294" s="71"/>
      <c r="AQ294" s="67" t="s">
        <v>74</v>
      </c>
      <c r="AR294" s="68" t="s">
        <v>74</v>
      </c>
      <c r="AS294" s="68" t="s">
        <v>74</v>
      </c>
      <c r="AT294" s="68" t="s">
        <v>74</v>
      </c>
      <c r="AU294" s="69" t="s">
        <v>74</v>
      </c>
      <c r="AV294" s="103">
        <f t="shared" ref="AV294:AV298" si="122">SUM(AW294:BE294)</f>
        <v>0</v>
      </c>
      <c r="AW294" s="93"/>
      <c r="AX294" s="93"/>
      <c r="AY294" s="93"/>
      <c r="AZ294" s="93"/>
      <c r="BA294" s="93"/>
      <c r="BB294" s="93"/>
      <c r="BC294" s="93"/>
      <c r="BD294" s="93"/>
      <c r="BE294" s="78"/>
    </row>
    <row r="295" spans="1:57" ht="38" customHeight="1" x14ac:dyDescent="0.2">
      <c r="A295" s="732"/>
      <c r="B295" s="624"/>
      <c r="C295" s="631"/>
      <c r="D295" s="73" t="s">
        <v>75</v>
      </c>
      <c r="E295" s="634"/>
      <c r="F295" s="637"/>
      <c r="G295" s="147">
        <f t="shared" si="110"/>
        <v>0</v>
      </c>
      <c r="H295" s="153">
        <f t="shared" si="121"/>
        <v>0</v>
      </c>
      <c r="I295" s="150"/>
      <c r="J295" s="150"/>
      <c r="K295" s="150"/>
      <c r="L295" s="154"/>
      <c r="M295" s="79">
        <f t="shared" si="111"/>
        <v>0</v>
      </c>
      <c r="N295" s="80"/>
      <c r="O295" s="80"/>
      <c r="P295" s="80"/>
      <c r="Q295" s="80"/>
      <c r="R295" s="124"/>
      <c r="S295" s="129"/>
      <c r="T295" s="54"/>
      <c r="U295" s="54"/>
      <c r="V295" s="80"/>
      <c r="W295" s="80"/>
      <c r="X295" s="124"/>
      <c r="Y295" s="131"/>
      <c r="Z295" s="127"/>
      <c r="AA295" s="134"/>
      <c r="AB295" s="56"/>
      <c r="AC295" s="56"/>
      <c r="AD295" s="56"/>
      <c r="AE295" s="56"/>
      <c r="AF295" s="135"/>
      <c r="AG295" s="136"/>
      <c r="AH295" s="55"/>
      <c r="AI295" s="136"/>
      <c r="AJ295" s="116">
        <f>SUM(AN295:AP295)</f>
        <v>0</v>
      </c>
      <c r="AK295" s="136" t="s">
        <v>76</v>
      </c>
      <c r="AL295" s="54" t="s">
        <v>76</v>
      </c>
      <c r="AM295" s="55" t="s">
        <v>76</v>
      </c>
      <c r="AN295" s="136"/>
      <c r="AO295" s="54"/>
      <c r="AP295" s="55"/>
      <c r="AQ295" s="82" t="s">
        <v>74</v>
      </c>
      <c r="AR295" s="54" t="s">
        <v>74</v>
      </c>
      <c r="AS295" s="54" t="s">
        <v>74</v>
      </c>
      <c r="AT295" s="54" t="s">
        <v>74</v>
      </c>
      <c r="AU295" s="58" t="s">
        <v>74</v>
      </c>
      <c r="AV295" s="83">
        <f t="shared" si="122"/>
        <v>0</v>
      </c>
      <c r="AW295" s="80"/>
      <c r="AX295" s="80"/>
      <c r="AY295" s="80"/>
      <c r="AZ295" s="80"/>
      <c r="BA295" s="80"/>
      <c r="BB295" s="80"/>
      <c r="BC295" s="80"/>
      <c r="BD295" s="80"/>
      <c r="BE295" s="81"/>
    </row>
    <row r="296" spans="1:57" ht="38" customHeight="1" x14ac:dyDescent="0.2">
      <c r="A296" s="732"/>
      <c r="B296" s="624"/>
      <c r="C296" s="631"/>
      <c r="D296" s="73" t="s">
        <v>77</v>
      </c>
      <c r="E296" s="634"/>
      <c r="F296" s="637"/>
      <c r="G296" s="147">
        <f t="shared" si="110"/>
        <v>0</v>
      </c>
      <c r="H296" s="153">
        <f t="shared" si="121"/>
        <v>0</v>
      </c>
      <c r="I296" s="150"/>
      <c r="J296" s="150"/>
      <c r="K296" s="150"/>
      <c r="L296" s="154"/>
      <c r="M296" s="79">
        <f t="shared" si="111"/>
        <v>0</v>
      </c>
      <c r="N296" s="80"/>
      <c r="O296" s="80"/>
      <c r="P296" s="80"/>
      <c r="Q296" s="84"/>
      <c r="R296" s="124"/>
      <c r="S296" s="129"/>
      <c r="T296" s="80"/>
      <c r="U296" s="80"/>
      <c r="V296" s="80"/>
      <c r="W296" s="80"/>
      <c r="X296" s="124"/>
      <c r="Y296" s="131"/>
      <c r="Z296" s="127"/>
      <c r="AA296" s="134"/>
      <c r="AB296" s="56"/>
      <c r="AC296" s="56"/>
      <c r="AD296" s="56"/>
      <c r="AE296" s="56"/>
      <c r="AF296" s="135"/>
      <c r="AG296" s="136"/>
      <c r="AH296" s="55"/>
      <c r="AI296" s="136"/>
      <c r="AJ296" s="116">
        <f>SUM(AK296:AM296)</f>
        <v>0</v>
      </c>
      <c r="AK296" s="136"/>
      <c r="AL296" s="54"/>
      <c r="AM296" s="55"/>
      <c r="AN296" s="136" t="s">
        <v>74</v>
      </c>
      <c r="AO296" s="54" t="s">
        <v>74</v>
      </c>
      <c r="AP296" s="55" t="s">
        <v>74</v>
      </c>
      <c r="AQ296" s="82" t="s">
        <v>74</v>
      </c>
      <c r="AR296" s="54" t="s">
        <v>74</v>
      </c>
      <c r="AS296" s="54" t="s">
        <v>74</v>
      </c>
      <c r="AT296" s="54" t="s">
        <v>74</v>
      </c>
      <c r="AU296" s="58" t="s">
        <v>74</v>
      </c>
      <c r="AV296" s="83">
        <f t="shared" si="122"/>
        <v>0</v>
      </c>
      <c r="AW296" s="80"/>
      <c r="AX296" s="80"/>
      <c r="AY296" s="80"/>
      <c r="AZ296" s="80"/>
      <c r="BA296" s="80"/>
      <c r="BB296" s="80"/>
      <c r="BC296" s="80"/>
      <c r="BD296" s="80"/>
      <c r="BE296" s="81"/>
    </row>
    <row r="297" spans="1:57" ht="38" customHeight="1" x14ac:dyDescent="0.2">
      <c r="A297" s="732"/>
      <c r="B297" s="624"/>
      <c r="C297" s="631"/>
      <c r="D297" s="73" t="s">
        <v>78</v>
      </c>
      <c r="E297" s="634"/>
      <c r="F297" s="637"/>
      <c r="G297" s="147">
        <f t="shared" si="110"/>
        <v>12</v>
      </c>
      <c r="H297" s="153">
        <v>1</v>
      </c>
      <c r="I297" s="150"/>
      <c r="J297" s="150"/>
      <c r="K297" s="150">
        <v>1</v>
      </c>
      <c r="L297" s="154"/>
      <c r="M297" s="79">
        <f t="shared" si="111"/>
        <v>10</v>
      </c>
      <c r="N297" s="80"/>
      <c r="O297" s="80"/>
      <c r="P297" s="80"/>
      <c r="Q297" s="80"/>
      <c r="R297" s="124">
        <v>10</v>
      </c>
      <c r="S297" s="129"/>
      <c r="T297" s="80"/>
      <c r="U297" s="80"/>
      <c r="V297" s="80"/>
      <c r="W297" s="80">
        <v>10</v>
      </c>
      <c r="X297" s="124"/>
      <c r="Y297" s="131">
        <v>7</v>
      </c>
      <c r="Z297" s="127">
        <v>3</v>
      </c>
      <c r="AA297" s="134"/>
      <c r="AB297" s="56">
        <v>5</v>
      </c>
      <c r="AC297" s="56">
        <v>5</v>
      </c>
      <c r="AD297" s="56"/>
      <c r="AE297" s="56">
        <v>4</v>
      </c>
      <c r="AF297" s="135">
        <v>10</v>
      </c>
      <c r="AG297" s="136">
        <v>45.2</v>
      </c>
      <c r="AH297" s="55">
        <v>25.4</v>
      </c>
      <c r="AI297" s="136">
        <v>100</v>
      </c>
      <c r="AJ297" s="116">
        <v>10</v>
      </c>
      <c r="AK297" s="136" t="s">
        <v>76</v>
      </c>
      <c r="AL297" s="54" t="s">
        <v>76</v>
      </c>
      <c r="AM297" s="55" t="s">
        <v>76</v>
      </c>
      <c r="AN297" s="136" t="s">
        <v>74</v>
      </c>
      <c r="AO297" s="54" t="s">
        <v>74</v>
      </c>
      <c r="AP297" s="55" t="s">
        <v>74</v>
      </c>
      <c r="AQ297" s="142"/>
      <c r="AR297" s="62">
        <v>3</v>
      </c>
      <c r="AS297" s="62">
        <v>7</v>
      </c>
      <c r="AT297" s="62"/>
      <c r="AU297" s="64"/>
      <c r="AV297" s="83">
        <v>2</v>
      </c>
      <c r="AW297" s="80"/>
      <c r="AX297" s="80"/>
      <c r="AY297" s="80"/>
      <c r="AZ297" s="80"/>
      <c r="BA297" s="80"/>
      <c r="BB297" s="80"/>
      <c r="BC297" s="80"/>
      <c r="BD297" s="80">
        <v>2</v>
      </c>
      <c r="BE297" s="81"/>
    </row>
    <row r="298" spans="1:57" ht="38" customHeight="1" thickBot="1" x14ac:dyDescent="0.25">
      <c r="A298" s="733"/>
      <c r="B298" s="629"/>
      <c r="C298" s="632"/>
      <c r="D298" s="76" t="s">
        <v>79</v>
      </c>
      <c r="E298" s="635"/>
      <c r="F298" s="638"/>
      <c r="G298" s="148">
        <f t="shared" si="110"/>
        <v>0</v>
      </c>
      <c r="H298" s="155">
        <f t="shared" si="121"/>
        <v>0</v>
      </c>
      <c r="I298" s="156"/>
      <c r="J298" s="156"/>
      <c r="K298" s="156"/>
      <c r="L298" s="157"/>
      <c r="M298" s="85">
        <f t="shared" si="111"/>
        <v>0</v>
      </c>
      <c r="N298" s="86"/>
      <c r="O298" s="86"/>
      <c r="P298" s="86"/>
      <c r="Q298" s="86"/>
      <c r="R298" s="125"/>
      <c r="S298" s="130"/>
      <c r="T298" s="87"/>
      <c r="U298" s="87"/>
      <c r="V298" s="87"/>
      <c r="W298" s="87"/>
      <c r="X298" s="126"/>
      <c r="Y298" s="129"/>
      <c r="Z298" s="124"/>
      <c r="AA298" s="136"/>
      <c r="AB298" s="54"/>
      <c r="AC298" s="54"/>
      <c r="AD298" s="54"/>
      <c r="AE298" s="54"/>
      <c r="AF298" s="55"/>
      <c r="AG298" s="139"/>
      <c r="AH298" s="140"/>
      <c r="AI298" s="137"/>
      <c r="AJ298" s="117">
        <f>SUM(AQ298:AU298)</f>
        <v>0</v>
      </c>
      <c r="AK298" s="137" t="s">
        <v>74</v>
      </c>
      <c r="AL298" s="90" t="s">
        <v>74</v>
      </c>
      <c r="AM298" s="138" t="s">
        <v>74</v>
      </c>
      <c r="AN298" s="137" t="s">
        <v>74</v>
      </c>
      <c r="AO298" s="90" t="s">
        <v>76</v>
      </c>
      <c r="AP298" s="138" t="s">
        <v>76</v>
      </c>
      <c r="AQ298" s="89"/>
      <c r="AR298" s="90"/>
      <c r="AS298" s="90"/>
      <c r="AT298" s="90"/>
      <c r="AU298" s="91"/>
      <c r="AV298" s="92">
        <f t="shared" si="122"/>
        <v>0</v>
      </c>
      <c r="AW298" s="87"/>
      <c r="AX298" s="87"/>
      <c r="AY298" s="87"/>
      <c r="AZ298" s="87"/>
      <c r="BA298" s="87"/>
      <c r="BB298" s="87"/>
      <c r="BC298" s="87"/>
      <c r="BD298" s="87"/>
      <c r="BE298" s="88"/>
    </row>
    <row r="299" spans="1:57" ht="38" customHeight="1" x14ac:dyDescent="0.2">
      <c r="A299" s="776" t="s">
        <v>214</v>
      </c>
      <c r="B299" s="646" t="s">
        <v>195</v>
      </c>
      <c r="C299" s="658" t="s">
        <v>196</v>
      </c>
      <c r="D299" s="72" t="s">
        <v>73</v>
      </c>
      <c r="E299" s="633">
        <v>325</v>
      </c>
      <c r="F299" s="636">
        <f>E299-SUM(M299:M303)</f>
        <v>31</v>
      </c>
      <c r="G299" s="146">
        <f t="shared" si="110"/>
        <v>143</v>
      </c>
      <c r="H299" s="151">
        <f>SUM(I299:L299)</f>
        <v>3</v>
      </c>
      <c r="I299" s="152">
        <v>3</v>
      </c>
      <c r="J299" s="152"/>
      <c r="K299" s="152"/>
      <c r="L299" s="66"/>
      <c r="M299" s="149">
        <f t="shared" si="111"/>
        <v>139</v>
      </c>
      <c r="N299" s="121">
        <v>139</v>
      </c>
      <c r="O299" s="121"/>
      <c r="P299" s="121"/>
      <c r="Q299" s="121"/>
      <c r="R299" s="122"/>
      <c r="S299" s="128">
        <v>1</v>
      </c>
      <c r="T299" s="121">
        <v>9</v>
      </c>
      <c r="U299" s="121">
        <v>0</v>
      </c>
      <c r="V299" s="77">
        <v>127</v>
      </c>
      <c r="W299" s="121">
        <v>2</v>
      </c>
      <c r="X299" s="122"/>
      <c r="Y299" s="128">
        <v>124</v>
      </c>
      <c r="Z299" s="122">
        <v>15</v>
      </c>
      <c r="AA299" s="70"/>
      <c r="AB299" s="77">
        <v>15</v>
      </c>
      <c r="AC299" s="77">
        <v>14</v>
      </c>
      <c r="AD299" s="77">
        <v>9</v>
      </c>
      <c r="AE299" s="77">
        <v>83</v>
      </c>
      <c r="AF299" s="71">
        <v>10</v>
      </c>
      <c r="AG299" s="70">
        <v>41.1</v>
      </c>
      <c r="AH299" s="71">
        <v>18.3</v>
      </c>
      <c r="AI299" s="70">
        <v>9.9</v>
      </c>
      <c r="AJ299" s="115">
        <f>SUM(AN299:AP299)</f>
        <v>139</v>
      </c>
      <c r="AK299" s="70" t="s">
        <v>74</v>
      </c>
      <c r="AL299" s="77" t="s">
        <v>74</v>
      </c>
      <c r="AM299" s="71" t="s">
        <v>74</v>
      </c>
      <c r="AN299" s="70">
        <v>33</v>
      </c>
      <c r="AO299" s="77">
        <v>104</v>
      </c>
      <c r="AP299" s="71">
        <v>2</v>
      </c>
      <c r="AQ299" s="67" t="s">
        <v>74</v>
      </c>
      <c r="AR299" s="68" t="s">
        <v>74</v>
      </c>
      <c r="AS299" s="68" t="s">
        <v>74</v>
      </c>
      <c r="AT299" s="68" t="s">
        <v>74</v>
      </c>
      <c r="AU299" s="69" t="s">
        <v>74</v>
      </c>
      <c r="AV299" s="103">
        <f>SUM(AW299:BE299)</f>
        <v>4</v>
      </c>
      <c r="AW299" s="93"/>
      <c r="AX299" s="93"/>
      <c r="AY299" s="93"/>
      <c r="AZ299" s="93"/>
      <c r="BA299" s="93">
        <v>2</v>
      </c>
      <c r="BB299" s="93"/>
      <c r="BC299" s="93">
        <v>1</v>
      </c>
      <c r="BD299" s="93">
        <v>0</v>
      </c>
      <c r="BE299" s="78">
        <v>1</v>
      </c>
    </row>
    <row r="300" spans="1:57" ht="38" customHeight="1" x14ac:dyDescent="0.2">
      <c r="A300" s="777"/>
      <c r="B300" s="647"/>
      <c r="C300" s="659"/>
      <c r="D300" s="73" t="s">
        <v>75</v>
      </c>
      <c r="E300" s="634"/>
      <c r="F300" s="637"/>
      <c r="G300" s="147">
        <f t="shared" si="110"/>
        <v>0</v>
      </c>
      <c r="H300" s="153">
        <f>SUM(I300:L300)</f>
        <v>0</v>
      </c>
      <c r="I300" s="150"/>
      <c r="J300" s="150"/>
      <c r="K300" s="150"/>
      <c r="L300" s="154"/>
      <c r="M300" s="79">
        <f t="shared" si="111"/>
        <v>0</v>
      </c>
      <c r="N300" s="80"/>
      <c r="O300" s="80"/>
      <c r="P300" s="80"/>
      <c r="Q300" s="80"/>
      <c r="R300" s="124"/>
      <c r="S300" s="129"/>
      <c r="T300" s="54"/>
      <c r="U300" s="54"/>
      <c r="V300" s="80"/>
      <c r="W300" s="80"/>
      <c r="X300" s="124"/>
      <c r="Y300" s="131"/>
      <c r="Z300" s="127"/>
      <c r="AA300" s="134"/>
      <c r="AB300" s="56"/>
      <c r="AC300" s="56"/>
      <c r="AD300" s="56"/>
      <c r="AE300" s="56"/>
      <c r="AF300" s="135"/>
      <c r="AG300" s="136"/>
      <c r="AH300" s="55"/>
      <c r="AI300" s="136"/>
      <c r="AJ300" s="116">
        <f>SUM(AN300:AP300)</f>
        <v>0</v>
      </c>
      <c r="AK300" s="136" t="s">
        <v>76</v>
      </c>
      <c r="AL300" s="54" t="s">
        <v>76</v>
      </c>
      <c r="AM300" s="55" t="s">
        <v>76</v>
      </c>
      <c r="AN300" s="136"/>
      <c r="AO300" s="54"/>
      <c r="AP300" s="55"/>
      <c r="AQ300" s="82" t="s">
        <v>74</v>
      </c>
      <c r="AR300" s="54" t="s">
        <v>74</v>
      </c>
      <c r="AS300" s="54" t="s">
        <v>74</v>
      </c>
      <c r="AT300" s="54" t="s">
        <v>74</v>
      </c>
      <c r="AU300" s="58" t="s">
        <v>74</v>
      </c>
      <c r="AV300" s="83">
        <f t="shared" ref="AV300:AV313" si="123">SUM(AW300:BE300)</f>
        <v>0</v>
      </c>
      <c r="AW300" s="80"/>
      <c r="AX300" s="80"/>
      <c r="AY300" s="80"/>
      <c r="AZ300" s="80"/>
      <c r="BA300" s="80"/>
      <c r="BB300" s="80"/>
      <c r="BC300" s="80"/>
      <c r="BD300" s="80"/>
      <c r="BE300" s="81"/>
    </row>
    <row r="301" spans="1:57" ht="38" customHeight="1" x14ac:dyDescent="0.2">
      <c r="A301" s="777"/>
      <c r="B301" s="647"/>
      <c r="C301" s="659"/>
      <c r="D301" s="73" t="s">
        <v>77</v>
      </c>
      <c r="E301" s="634"/>
      <c r="F301" s="637"/>
      <c r="G301" s="147">
        <f t="shared" si="110"/>
        <v>7</v>
      </c>
      <c r="H301" s="153">
        <f t="shared" ref="H301:H307" si="124">SUM(I301:L301)</f>
        <v>2</v>
      </c>
      <c r="I301" s="150">
        <v>2</v>
      </c>
      <c r="J301" s="150"/>
      <c r="K301" s="150"/>
      <c r="L301" s="154"/>
      <c r="M301" s="79">
        <f t="shared" si="111"/>
        <v>7</v>
      </c>
      <c r="N301" s="80"/>
      <c r="O301" s="80">
        <v>7</v>
      </c>
      <c r="P301" s="80"/>
      <c r="Q301" s="84"/>
      <c r="R301" s="124"/>
      <c r="S301" s="129"/>
      <c r="T301" s="80"/>
      <c r="U301" s="80">
        <v>7</v>
      </c>
      <c r="V301" s="80"/>
      <c r="W301" s="80"/>
      <c r="X301" s="124"/>
      <c r="Y301" s="131">
        <v>7</v>
      </c>
      <c r="Z301" s="127"/>
      <c r="AA301" s="134"/>
      <c r="AB301" s="56"/>
      <c r="AC301" s="56"/>
      <c r="AD301" s="56">
        <v>1</v>
      </c>
      <c r="AE301" s="56">
        <v>3</v>
      </c>
      <c r="AF301" s="135"/>
      <c r="AG301" s="136">
        <v>45.2</v>
      </c>
      <c r="AH301" s="55">
        <v>16.2</v>
      </c>
      <c r="AI301" s="136">
        <v>96</v>
      </c>
      <c r="AJ301" s="116">
        <f>SUM(AK301:AM301)</f>
        <v>7</v>
      </c>
      <c r="AK301" s="136">
        <v>3</v>
      </c>
      <c r="AL301" s="54">
        <v>1</v>
      </c>
      <c r="AM301" s="55">
        <v>3</v>
      </c>
      <c r="AN301" s="136" t="s">
        <v>74</v>
      </c>
      <c r="AO301" s="54" t="s">
        <v>74</v>
      </c>
      <c r="AP301" s="55" t="s">
        <v>74</v>
      </c>
      <c r="AQ301" s="82" t="s">
        <v>74</v>
      </c>
      <c r="AR301" s="54" t="s">
        <v>74</v>
      </c>
      <c r="AS301" s="54" t="s">
        <v>74</v>
      </c>
      <c r="AT301" s="54" t="s">
        <v>74</v>
      </c>
      <c r="AU301" s="58" t="s">
        <v>74</v>
      </c>
      <c r="AV301" s="83">
        <f t="shared" si="123"/>
        <v>0</v>
      </c>
      <c r="AW301" s="80"/>
      <c r="AX301" s="80"/>
      <c r="AY301" s="80"/>
      <c r="AZ301" s="80"/>
      <c r="BA301" s="80"/>
      <c r="BB301" s="80"/>
      <c r="BC301" s="80"/>
      <c r="BD301" s="80"/>
      <c r="BE301" s="81"/>
    </row>
    <row r="302" spans="1:57" ht="38" customHeight="1" x14ac:dyDescent="0.2">
      <c r="A302" s="777"/>
      <c r="B302" s="647"/>
      <c r="C302" s="659"/>
      <c r="D302" s="73" t="s">
        <v>78</v>
      </c>
      <c r="E302" s="634"/>
      <c r="F302" s="637"/>
      <c r="G302" s="147">
        <f t="shared" si="110"/>
        <v>152</v>
      </c>
      <c r="H302" s="153">
        <f t="shared" si="124"/>
        <v>2</v>
      </c>
      <c r="I302" s="150">
        <v>2</v>
      </c>
      <c r="J302" s="150"/>
      <c r="K302" s="150"/>
      <c r="L302" s="154"/>
      <c r="M302" s="79">
        <f t="shared" si="111"/>
        <v>148</v>
      </c>
      <c r="N302" s="80">
        <v>135</v>
      </c>
      <c r="O302" s="80"/>
      <c r="P302" s="80"/>
      <c r="Q302" s="80"/>
      <c r="R302" s="124">
        <v>13</v>
      </c>
      <c r="S302" s="129">
        <v>1</v>
      </c>
      <c r="T302" s="80">
        <v>4</v>
      </c>
      <c r="U302" s="80"/>
      <c r="V302" s="80">
        <v>137</v>
      </c>
      <c r="W302" s="80">
        <v>6</v>
      </c>
      <c r="X302" s="124"/>
      <c r="Y302" s="131">
        <v>128</v>
      </c>
      <c r="Z302" s="127">
        <v>20</v>
      </c>
      <c r="AA302" s="134"/>
      <c r="AB302" s="56">
        <v>28</v>
      </c>
      <c r="AC302" s="56">
        <v>25</v>
      </c>
      <c r="AD302" s="56">
        <v>31</v>
      </c>
      <c r="AE302" s="56">
        <v>113</v>
      </c>
      <c r="AF302" s="135">
        <v>29</v>
      </c>
      <c r="AG302" s="136">
        <v>42.6</v>
      </c>
      <c r="AH302" s="55">
        <v>22.4</v>
      </c>
      <c r="AI302" s="136">
        <v>116.5</v>
      </c>
      <c r="AJ302" s="116">
        <f>SUM(AQ302:AU302)</f>
        <v>148</v>
      </c>
      <c r="AK302" s="136" t="s">
        <v>76</v>
      </c>
      <c r="AL302" s="54" t="s">
        <v>76</v>
      </c>
      <c r="AM302" s="55" t="s">
        <v>76</v>
      </c>
      <c r="AN302" s="136" t="s">
        <v>74</v>
      </c>
      <c r="AO302" s="54" t="s">
        <v>74</v>
      </c>
      <c r="AP302" s="55" t="s">
        <v>74</v>
      </c>
      <c r="AQ302" s="142">
        <v>8</v>
      </c>
      <c r="AR302" s="62">
        <v>17</v>
      </c>
      <c r="AS302" s="62">
        <v>58</v>
      </c>
      <c r="AT302" s="62">
        <v>48</v>
      </c>
      <c r="AU302" s="64">
        <v>17</v>
      </c>
      <c r="AV302" s="83">
        <f t="shared" si="123"/>
        <v>4</v>
      </c>
      <c r="AW302" s="80"/>
      <c r="AX302" s="80"/>
      <c r="AY302" s="80"/>
      <c r="AZ302" s="80"/>
      <c r="BA302" s="80"/>
      <c r="BB302" s="80"/>
      <c r="BC302" s="80">
        <v>1</v>
      </c>
      <c r="BD302" s="80">
        <v>2</v>
      </c>
      <c r="BE302" s="81">
        <v>1</v>
      </c>
    </row>
    <row r="303" spans="1:57" ht="38" customHeight="1" thickBot="1" x14ac:dyDescent="0.25">
      <c r="A303" s="777"/>
      <c r="B303" s="657"/>
      <c r="C303" s="660"/>
      <c r="D303" s="75" t="s">
        <v>79</v>
      </c>
      <c r="E303" s="635"/>
      <c r="F303" s="638"/>
      <c r="G303" s="148">
        <f t="shared" si="110"/>
        <v>0</v>
      </c>
      <c r="H303" s="155">
        <f t="shared" si="124"/>
        <v>0</v>
      </c>
      <c r="I303" s="156"/>
      <c r="J303" s="156"/>
      <c r="K303" s="156"/>
      <c r="L303" s="157"/>
      <c r="M303" s="85">
        <f t="shared" si="111"/>
        <v>0</v>
      </c>
      <c r="N303" s="86"/>
      <c r="O303" s="86"/>
      <c r="P303" s="86"/>
      <c r="Q303" s="86"/>
      <c r="R303" s="125"/>
      <c r="S303" s="130"/>
      <c r="T303" s="87"/>
      <c r="U303" s="87"/>
      <c r="V303" s="87"/>
      <c r="W303" s="87"/>
      <c r="X303" s="126"/>
      <c r="Y303" s="129"/>
      <c r="Z303" s="124"/>
      <c r="AA303" s="136"/>
      <c r="AB303" s="54"/>
      <c r="AC303" s="54"/>
      <c r="AD303" s="54"/>
      <c r="AE303" s="54"/>
      <c r="AF303" s="55"/>
      <c r="AG303" s="139"/>
      <c r="AH303" s="140"/>
      <c r="AI303" s="137"/>
      <c r="AJ303" s="117">
        <f>SUM(AQ303:AU303)</f>
        <v>0</v>
      </c>
      <c r="AK303" s="137" t="s">
        <v>74</v>
      </c>
      <c r="AL303" s="90" t="s">
        <v>74</v>
      </c>
      <c r="AM303" s="138" t="s">
        <v>74</v>
      </c>
      <c r="AN303" s="137" t="s">
        <v>74</v>
      </c>
      <c r="AO303" s="90" t="s">
        <v>76</v>
      </c>
      <c r="AP303" s="138" t="s">
        <v>76</v>
      </c>
      <c r="AQ303" s="89"/>
      <c r="AR303" s="90"/>
      <c r="AS303" s="90"/>
      <c r="AT303" s="90"/>
      <c r="AU303" s="91"/>
      <c r="AV303" s="92">
        <f t="shared" si="123"/>
        <v>0</v>
      </c>
      <c r="AW303" s="87"/>
      <c r="AX303" s="87"/>
      <c r="AY303" s="87"/>
      <c r="AZ303" s="87"/>
      <c r="BA303" s="87"/>
      <c r="BB303" s="87"/>
      <c r="BC303" s="87"/>
      <c r="BD303" s="87"/>
      <c r="BE303" s="88"/>
    </row>
    <row r="304" spans="1:57" ht="38" customHeight="1" x14ac:dyDescent="0.2">
      <c r="A304" s="777"/>
      <c r="B304" s="661" t="s">
        <v>197</v>
      </c>
      <c r="C304" s="664" t="s">
        <v>198</v>
      </c>
      <c r="D304" s="72" t="s">
        <v>73</v>
      </c>
      <c r="E304" s="633">
        <v>100</v>
      </c>
      <c r="F304" s="636">
        <f>E304-SUM(M304:M308)</f>
        <v>0</v>
      </c>
      <c r="G304" s="146">
        <f t="shared" si="110"/>
        <v>41</v>
      </c>
      <c r="H304" s="151">
        <f t="shared" si="124"/>
        <v>1</v>
      </c>
      <c r="I304" s="152">
        <v>1</v>
      </c>
      <c r="J304" s="152"/>
      <c r="K304" s="152"/>
      <c r="L304" s="66"/>
      <c r="M304" s="149">
        <f t="shared" si="111"/>
        <v>41</v>
      </c>
      <c r="N304" s="121">
        <v>40</v>
      </c>
      <c r="O304" s="121">
        <v>1</v>
      </c>
      <c r="P304" s="121"/>
      <c r="Q304" s="121"/>
      <c r="R304" s="122"/>
      <c r="S304" s="128"/>
      <c r="T304" s="121"/>
      <c r="U304" s="121"/>
      <c r="V304" s="77">
        <v>38</v>
      </c>
      <c r="W304" s="121">
        <v>2</v>
      </c>
      <c r="X304" s="122">
        <v>1</v>
      </c>
      <c r="Y304" s="128">
        <v>38</v>
      </c>
      <c r="Z304" s="122">
        <v>3</v>
      </c>
      <c r="AA304" s="70"/>
      <c r="AB304" s="77">
        <v>4</v>
      </c>
      <c r="AC304" s="77">
        <v>4</v>
      </c>
      <c r="AD304" s="77">
        <v>12</v>
      </c>
      <c r="AE304" s="77">
        <v>12</v>
      </c>
      <c r="AF304" s="71">
        <v>0</v>
      </c>
      <c r="AG304" s="70">
        <v>37</v>
      </c>
      <c r="AH304" s="71">
        <v>17</v>
      </c>
      <c r="AI304" s="70">
        <v>9.6999999999999993</v>
      </c>
      <c r="AJ304" s="115">
        <f>SUM(AN304:AP304)</f>
        <v>41</v>
      </c>
      <c r="AK304" s="70" t="s">
        <v>74</v>
      </c>
      <c r="AL304" s="77" t="s">
        <v>74</v>
      </c>
      <c r="AM304" s="71" t="s">
        <v>74</v>
      </c>
      <c r="AN304" s="70"/>
      <c r="AO304" s="77">
        <v>39</v>
      </c>
      <c r="AP304" s="71">
        <v>2</v>
      </c>
      <c r="AQ304" s="67" t="s">
        <v>74</v>
      </c>
      <c r="AR304" s="68" t="s">
        <v>74</v>
      </c>
      <c r="AS304" s="68" t="s">
        <v>74</v>
      </c>
      <c r="AT304" s="68" t="s">
        <v>74</v>
      </c>
      <c r="AU304" s="69" t="s">
        <v>74</v>
      </c>
      <c r="AV304" s="103">
        <f t="shared" si="123"/>
        <v>0</v>
      </c>
      <c r="AW304" s="93"/>
      <c r="AX304" s="93"/>
      <c r="AY304" s="93"/>
      <c r="AZ304" s="93"/>
      <c r="BA304" s="93"/>
      <c r="BB304" s="93"/>
      <c r="BC304" s="93"/>
      <c r="BD304" s="93"/>
      <c r="BE304" s="78"/>
    </row>
    <row r="305" spans="1:57" ht="38" customHeight="1" x14ac:dyDescent="0.2">
      <c r="A305" s="777"/>
      <c r="B305" s="662"/>
      <c r="C305" s="665"/>
      <c r="D305" s="73" t="s">
        <v>75</v>
      </c>
      <c r="E305" s="634"/>
      <c r="F305" s="637"/>
      <c r="G305" s="147">
        <f t="shared" si="110"/>
        <v>0</v>
      </c>
      <c r="H305" s="153">
        <f t="shared" si="124"/>
        <v>0</v>
      </c>
      <c r="I305" s="150"/>
      <c r="J305" s="150"/>
      <c r="K305" s="150"/>
      <c r="L305" s="154"/>
      <c r="M305" s="79">
        <f t="shared" si="111"/>
        <v>0</v>
      </c>
      <c r="N305" s="80"/>
      <c r="O305" s="80"/>
      <c r="P305" s="80"/>
      <c r="Q305" s="80"/>
      <c r="R305" s="124"/>
      <c r="S305" s="129"/>
      <c r="T305" s="54"/>
      <c r="U305" s="54"/>
      <c r="V305" s="80"/>
      <c r="W305" s="80"/>
      <c r="X305" s="124"/>
      <c r="Y305" s="131"/>
      <c r="Z305" s="127"/>
      <c r="AA305" s="134"/>
      <c r="AB305" s="56"/>
      <c r="AC305" s="56"/>
      <c r="AD305" s="56"/>
      <c r="AE305" s="56"/>
      <c r="AF305" s="135"/>
      <c r="AG305" s="136"/>
      <c r="AH305" s="55"/>
      <c r="AI305" s="136"/>
      <c r="AJ305" s="116">
        <f>SUM(AN305:AP305)</f>
        <v>0</v>
      </c>
      <c r="AK305" s="136" t="s">
        <v>76</v>
      </c>
      <c r="AL305" s="54" t="s">
        <v>76</v>
      </c>
      <c r="AM305" s="55" t="s">
        <v>76</v>
      </c>
      <c r="AN305" s="136"/>
      <c r="AO305" s="54"/>
      <c r="AP305" s="55"/>
      <c r="AQ305" s="82" t="s">
        <v>74</v>
      </c>
      <c r="AR305" s="54" t="s">
        <v>74</v>
      </c>
      <c r="AS305" s="54" t="s">
        <v>74</v>
      </c>
      <c r="AT305" s="54" t="s">
        <v>74</v>
      </c>
      <c r="AU305" s="58" t="s">
        <v>74</v>
      </c>
      <c r="AV305" s="83">
        <f t="shared" si="123"/>
        <v>0</v>
      </c>
      <c r="AW305" s="80"/>
      <c r="AX305" s="80"/>
      <c r="AY305" s="80"/>
      <c r="AZ305" s="80"/>
      <c r="BA305" s="80"/>
      <c r="BB305" s="80"/>
      <c r="BC305" s="80"/>
      <c r="BD305" s="80"/>
      <c r="BE305" s="81"/>
    </row>
    <row r="306" spans="1:57" ht="38" customHeight="1" x14ac:dyDescent="0.2">
      <c r="A306" s="777"/>
      <c r="B306" s="662"/>
      <c r="C306" s="665"/>
      <c r="D306" s="73" t="s">
        <v>77</v>
      </c>
      <c r="E306" s="634"/>
      <c r="F306" s="637"/>
      <c r="G306" s="147">
        <f t="shared" si="110"/>
        <v>0</v>
      </c>
      <c r="H306" s="153">
        <f t="shared" si="124"/>
        <v>0</v>
      </c>
      <c r="I306" s="150"/>
      <c r="J306" s="150"/>
      <c r="K306" s="150"/>
      <c r="L306" s="154"/>
      <c r="M306" s="79">
        <f t="shared" si="111"/>
        <v>0</v>
      </c>
      <c r="N306" s="80"/>
      <c r="O306" s="80"/>
      <c r="P306" s="80"/>
      <c r="Q306" s="84"/>
      <c r="R306" s="124"/>
      <c r="S306" s="129"/>
      <c r="T306" s="80"/>
      <c r="U306" s="80"/>
      <c r="V306" s="80"/>
      <c r="W306" s="80"/>
      <c r="X306" s="124"/>
      <c r="Y306" s="131"/>
      <c r="Z306" s="127"/>
      <c r="AA306" s="134"/>
      <c r="AB306" s="56"/>
      <c r="AC306" s="56"/>
      <c r="AD306" s="56"/>
      <c r="AE306" s="56"/>
      <c r="AF306" s="135"/>
      <c r="AG306" s="136"/>
      <c r="AH306" s="55"/>
      <c r="AI306" s="136"/>
      <c r="AJ306" s="116">
        <f>SUM(AK306:AM306)</f>
        <v>0</v>
      </c>
      <c r="AK306" s="136"/>
      <c r="AL306" s="54"/>
      <c r="AM306" s="55"/>
      <c r="AN306" s="136" t="s">
        <v>74</v>
      </c>
      <c r="AO306" s="54" t="s">
        <v>74</v>
      </c>
      <c r="AP306" s="55" t="s">
        <v>74</v>
      </c>
      <c r="AQ306" s="82" t="s">
        <v>74</v>
      </c>
      <c r="AR306" s="54" t="s">
        <v>74</v>
      </c>
      <c r="AS306" s="54" t="s">
        <v>74</v>
      </c>
      <c r="AT306" s="54" t="s">
        <v>74</v>
      </c>
      <c r="AU306" s="58" t="s">
        <v>74</v>
      </c>
      <c r="AV306" s="83">
        <f t="shared" si="123"/>
        <v>0</v>
      </c>
      <c r="AW306" s="80"/>
      <c r="AX306" s="80"/>
      <c r="AY306" s="80"/>
      <c r="AZ306" s="80"/>
      <c r="BA306" s="80"/>
      <c r="BB306" s="80"/>
      <c r="BC306" s="80"/>
      <c r="BD306" s="80"/>
      <c r="BE306" s="81"/>
    </row>
    <row r="307" spans="1:57" ht="38" customHeight="1" x14ac:dyDescent="0.2">
      <c r="A307" s="777"/>
      <c r="B307" s="662"/>
      <c r="C307" s="665"/>
      <c r="D307" s="73" t="s">
        <v>78</v>
      </c>
      <c r="E307" s="634"/>
      <c r="F307" s="637"/>
      <c r="G307" s="147">
        <f t="shared" si="110"/>
        <v>59</v>
      </c>
      <c r="H307" s="153">
        <f t="shared" si="124"/>
        <v>0</v>
      </c>
      <c r="I307" s="150">
        <v>0</v>
      </c>
      <c r="J307" s="150">
        <v>0</v>
      </c>
      <c r="K307" s="150">
        <v>0</v>
      </c>
      <c r="L307" s="154"/>
      <c r="M307" s="79">
        <f t="shared" si="111"/>
        <v>59</v>
      </c>
      <c r="N307" s="80">
        <v>59</v>
      </c>
      <c r="O307" s="80"/>
      <c r="P307" s="80"/>
      <c r="Q307" s="80"/>
      <c r="R307" s="124"/>
      <c r="S307" s="129">
        <v>4</v>
      </c>
      <c r="T307" s="80">
        <v>0</v>
      </c>
      <c r="U307" s="80">
        <v>0</v>
      </c>
      <c r="V307" s="80">
        <v>51</v>
      </c>
      <c r="W307" s="80">
        <v>4</v>
      </c>
      <c r="X307" s="124">
        <v>0</v>
      </c>
      <c r="Y307" s="131">
        <v>55</v>
      </c>
      <c r="Z307" s="127">
        <v>4</v>
      </c>
      <c r="AA307" s="134">
        <v>0</v>
      </c>
      <c r="AB307" s="56">
        <v>13</v>
      </c>
      <c r="AC307" s="56">
        <v>13</v>
      </c>
      <c r="AD307" s="56">
        <v>21</v>
      </c>
      <c r="AE307" s="56">
        <v>21</v>
      </c>
      <c r="AF307" s="135">
        <v>3</v>
      </c>
      <c r="AG307" s="136">
        <v>38</v>
      </c>
      <c r="AH307" s="55">
        <v>18</v>
      </c>
      <c r="AI307" s="136">
        <v>94.1</v>
      </c>
      <c r="AJ307" s="116">
        <f>SUM(AQ307:AU307)</f>
        <v>59</v>
      </c>
      <c r="AK307" s="136" t="s">
        <v>76</v>
      </c>
      <c r="AL307" s="54" t="s">
        <v>76</v>
      </c>
      <c r="AM307" s="55" t="s">
        <v>76</v>
      </c>
      <c r="AN307" s="136" t="s">
        <v>74</v>
      </c>
      <c r="AO307" s="54" t="s">
        <v>74</v>
      </c>
      <c r="AP307" s="55" t="s">
        <v>74</v>
      </c>
      <c r="AQ307" s="142">
        <v>6</v>
      </c>
      <c r="AR307" s="62">
        <v>15</v>
      </c>
      <c r="AS307" s="62">
        <v>25</v>
      </c>
      <c r="AT307" s="62">
        <v>13</v>
      </c>
      <c r="AU307" s="64"/>
      <c r="AV307" s="83">
        <f t="shared" si="123"/>
        <v>0</v>
      </c>
      <c r="AW307" s="80"/>
      <c r="AX307" s="80"/>
      <c r="AY307" s="80"/>
      <c r="AZ307" s="80"/>
      <c r="BA307" s="80"/>
      <c r="BB307" s="80"/>
      <c r="BC307" s="80"/>
      <c r="BD307" s="80"/>
      <c r="BE307" s="81"/>
    </row>
    <row r="308" spans="1:57" ht="38" customHeight="1" thickBot="1" x14ac:dyDescent="0.25">
      <c r="A308" s="777"/>
      <c r="B308" s="663"/>
      <c r="C308" s="666"/>
      <c r="D308" s="75" t="s">
        <v>79</v>
      </c>
      <c r="E308" s="635"/>
      <c r="F308" s="638"/>
      <c r="G308" s="148">
        <f t="shared" si="110"/>
        <v>0</v>
      </c>
      <c r="H308" s="155">
        <f t="shared" ref="H308:H313" si="125">SUM(I308:L308)</f>
        <v>0</v>
      </c>
      <c r="I308" s="156"/>
      <c r="J308" s="156"/>
      <c r="K308" s="156"/>
      <c r="L308" s="157"/>
      <c r="M308" s="85">
        <f t="shared" si="111"/>
        <v>0</v>
      </c>
      <c r="N308" s="86"/>
      <c r="O308" s="86"/>
      <c r="P308" s="86"/>
      <c r="Q308" s="86"/>
      <c r="R308" s="125"/>
      <c r="S308" s="130"/>
      <c r="T308" s="87"/>
      <c r="U308" s="87"/>
      <c r="V308" s="87"/>
      <c r="W308" s="87"/>
      <c r="X308" s="126"/>
      <c r="Y308" s="129"/>
      <c r="Z308" s="124"/>
      <c r="AA308" s="136"/>
      <c r="AB308" s="54"/>
      <c r="AC308" s="54"/>
      <c r="AD308" s="54"/>
      <c r="AE308" s="54"/>
      <c r="AF308" s="55"/>
      <c r="AG308" s="139"/>
      <c r="AH308" s="140"/>
      <c r="AI308" s="137"/>
      <c r="AJ308" s="117">
        <f>SUM(AQ308:AU308)</f>
        <v>0</v>
      </c>
      <c r="AK308" s="137" t="s">
        <v>74</v>
      </c>
      <c r="AL308" s="90" t="s">
        <v>74</v>
      </c>
      <c r="AM308" s="138" t="s">
        <v>74</v>
      </c>
      <c r="AN308" s="137" t="s">
        <v>74</v>
      </c>
      <c r="AO308" s="90" t="s">
        <v>76</v>
      </c>
      <c r="AP308" s="138" t="s">
        <v>76</v>
      </c>
      <c r="AQ308" s="89"/>
      <c r="AR308" s="90"/>
      <c r="AS308" s="90"/>
      <c r="AT308" s="90"/>
      <c r="AU308" s="91"/>
      <c r="AV308" s="92">
        <f t="shared" si="123"/>
        <v>0</v>
      </c>
      <c r="AW308" s="87"/>
      <c r="AX308" s="87"/>
      <c r="AY308" s="87"/>
      <c r="AZ308" s="87"/>
      <c r="BA308" s="87"/>
      <c r="BB308" s="87"/>
      <c r="BC308" s="87"/>
      <c r="BD308" s="87"/>
      <c r="BE308" s="88"/>
    </row>
    <row r="309" spans="1:57" ht="38" customHeight="1" x14ac:dyDescent="0.2">
      <c r="A309" s="777"/>
      <c r="B309" s="671" t="s">
        <v>199</v>
      </c>
      <c r="C309" s="664" t="s">
        <v>200</v>
      </c>
      <c r="D309" s="72" t="s">
        <v>73</v>
      </c>
      <c r="E309" s="633">
        <v>40</v>
      </c>
      <c r="F309" s="636">
        <f>E309-SUM(M309:M313)</f>
        <v>-1</v>
      </c>
      <c r="G309" s="146">
        <f t="shared" si="110"/>
        <v>0</v>
      </c>
      <c r="H309" s="151">
        <f t="shared" si="125"/>
        <v>0</v>
      </c>
      <c r="I309" s="152"/>
      <c r="J309" s="152"/>
      <c r="K309" s="152"/>
      <c r="L309" s="66"/>
      <c r="M309" s="149">
        <f t="shared" si="111"/>
        <v>0</v>
      </c>
      <c r="N309" s="121"/>
      <c r="O309" s="121"/>
      <c r="P309" s="121"/>
      <c r="Q309" s="121"/>
      <c r="R309" s="122"/>
      <c r="S309" s="128"/>
      <c r="T309" s="121"/>
      <c r="U309" s="121"/>
      <c r="V309" s="77"/>
      <c r="W309" s="121"/>
      <c r="X309" s="122"/>
      <c r="Y309" s="128"/>
      <c r="Z309" s="122"/>
      <c r="AA309" s="70"/>
      <c r="AB309" s="77"/>
      <c r="AC309" s="77"/>
      <c r="AD309" s="77"/>
      <c r="AE309" s="77"/>
      <c r="AF309" s="71"/>
      <c r="AG309" s="70"/>
      <c r="AH309" s="71"/>
      <c r="AI309" s="70"/>
      <c r="AJ309" s="115">
        <f>SUM(AN309:AP309)</f>
        <v>0</v>
      </c>
      <c r="AK309" s="70" t="s">
        <v>74</v>
      </c>
      <c r="AL309" s="77" t="s">
        <v>74</v>
      </c>
      <c r="AM309" s="71" t="s">
        <v>74</v>
      </c>
      <c r="AN309" s="70"/>
      <c r="AO309" s="77"/>
      <c r="AP309" s="71"/>
      <c r="AQ309" s="67" t="s">
        <v>74</v>
      </c>
      <c r="AR309" s="68" t="s">
        <v>74</v>
      </c>
      <c r="AS309" s="68" t="s">
        <v>74</v>
      </c>
      <c r="AT309" s="68" t="s">
        <v>74</v>
      </c>
      <c r="AU309" s="69" t="s">
        <v>74</v>
      </c>
      <c r="AV309" s="103">
        <f t="shared" si="123"/>
        <v>0</v>
      </c>
      <c r="AW309" s="93"/>
      <c r="AX309" s="93"/>
      <c r="AY309" s="93"/>
      <c r="AZ309" s="93"/>
      <c r="BA309" s="93"/>
      <c r="BB309" s="93"/>
      <c r="BC309" s="93"/>
      <c r="BD309" s="93"/>
      <c r="BE309" s="78"/>
    </row>
    <row r="310" spans="1:57" ht="38" customHeight="1" x14ac:dyDescent="0.2">
      <c r="A310" s="777"/>
      <c r="B310" s="672"/>
      <c r="C310" s="665"/>
      <c r="D310" s="73" t="s">
        <v>75</v>
      </c>
      <c r="E310" s="634"/>
      <c r="F310" s="637"/>
      <c r="G310" s="147">
        <f t="shared" si="110"/>
        <v>0</v>
      </c>
      <c r="H310" s="153">
        <f t="shared" si="125"/>
        <v>0</v>
      </c>
      <c r="I310" s="150"/>
      <c r="J310" s="150"/>
      <c r="K310" s="150"/>
      <c r="L310" s="154"/>
      <c r="M310" s="79">
        <f t="shared" si="111"/>
        <v>0</v>
      </c>
      <c r="N310" s="80"/>
      <c r="O310" s="80"/>
      <c r="P310" s="80"/>
      <c r="Q310" s="80"/>
      <c r="R310" s="124"/>
      <c r="S310" s="129"/>
      <c r="T310" s="54"/>
      <c r="U310" s="54"/>
      <c r="V310" s="80"/>
      <c r="W310" s="80"/>
      <c r="X310" s="124"/>
      <c r="Y310" s="131"/>
      <c r="Z310" s="127"/>
      <c r="AA310" s="134"/>
      <c r="AB310" s="56"/>
      <c r="AC310" s="56"/>
      <c r="AD310" s="56"/>
      <c r="AE310" s="56"/>
      <c r="AF310" s="135"/>
      <c r="AG310" s="136"/>
      <c r="AH310" s="55"/>
      <c r="AI310" s="136"/>
      <c r="AJ310" s="116">
        <f>SUM(AN310:AP310)</f>
        <v>0</v>
      </c>
      <c r="AK310" s="136" t="s">
        <v>76</v>
      </c>
      <c r="AL310" s="54" t="s">
        <v>76</v>
      </c>
      <c r="AM310" s="55" t="s">
        <v>76</v>
      </c>
      <c r="AN310" s="136"/>
      <c r="AO310" s="54"/>
      <c r="AP310" s="55"/>
      <c r="AQ310" s="82" t="s">
        <v>74</v>
      </c>
      <c r="AR310" s="54" t="s">
        <v>74</v>
      </c>
      <c r="AS310" s="54" t="s">
        <v>74</v>
      </c>
      <c r="AT310" s="54" t="s">
        <v>74</v>
      </c>
      <c r="AU310" s="58" t="s">
        <v>74</v>
      </c>
      <c r="AV310" s="83">
        <f t="shared" si="123"/>
        <v>0</v>
      </c>
      <c r="AW310" s="80"/>
      <c r="AX310" s="80"/>
      <c r="AY310" s="80"/>
      <c r="AZ310" s="80"/>
      <c r="BA310" s="80"/>
      <c r="BB310" s="80"/>
      <c r="BC310" s="80"/>
      <c r="BD310" s="80"/>
      <c r="BE310" s="81"/>
    </row>
    <row r="311" spans="1:57" ht="38" customHeight="1" x14ac:dyDescent="0.2">
      <c r="A311" s="777"/>
      <c r="B311" s="672"/>
      <c r="C311" s="665"/>
      <c r="D311" s="73" t="s">
        <v>77</v>
      </c>
      <c r="E311" s="634"/>
      <c r="F311" s="637"/>
      <c r="G311" s="147">
        <f t="shared" si="110"/>
        <v>0</v>
      </c>
      <c r="H311" s="153">
        <f t="shared" si="125"/>
        <v>0</v>
      </c>
      <c r="I311" s="150"/>
      <c r="J311" s="150"/>
      <c r="K311" s="150"/>
      <c r="L311" s="154"/>
      <c r="M311" s="79">
        <f t="shared" si="111"/>
        <v>0</v>
      </c>
      <c r="N311" s="80"/>
      <c r="O311" s="80"/>
      <c r="P311" s="80"/>
      <c r="Q311" s="84"/>
      <c r="R311" s="124"/>
      <c r="S311" s="129"/>
      <c r="T311" s="80"/>
      <c r="U311" s="80"/>
      <c r="V311" s="80"/>
      <c r="W311" s="80"/>
      <c r="X311" s="124"/>
      <c r="Y311" s="131"/>
      <c r="Z311" s="127"/>
      <c r="AA311" s="134"/>
      <c r="AB311" s="56"/>
      <c r="AC311" s="56"/>
      <c r="AD311" s="56"/>
      <c r="AE311" s="56"/>
      <c r="AF311" s="135"/>
      <c r="AG311" s="136"/>
      <c r="AH311" s="55"/>
      <c r="AI311" s="136"/>
      <c r="AJ311" s="116">
        <f>SUM(AK311:AM311)</f>
        <v>0</v>
      </c>
      <c r="AK311" s="136"/>
      <c r="AL311" s="54"/>
      <c r="AM311" s="55"/>
      <c r="AN311" s="136" t="s">
        <v>74</v>
      </c>
      <c r="AO311" s="54" t="s">
        <v>74</v>
      </c>
      <c r="AP311" s="55" t="s">
        <v>74</v>
      </c>
      <c r="AQ311" s="82" t="s">
        <v>74</v>
      </c>
      <c r="AR311" s="54" t="s">
        <v>74</v>
      </c>
      <c r="AS311" s="54" t="s">
        <v>74</v>
      </c>
      <c r="AT311" s="54" t="s">
        <v>74</v>
      </c>
      <c r="AU311" s="58" t="s">
        <v>74</v>
      </c>
      <c r="AV311" s="83">
        <f t="shared" si="123"/>
        <v>0</v>
      </c>
      <c r="AW311" s="80"/>
      <c r="AX311" s="80"/>
      <c r="AY311" s="80"/>
      <c r="AZ311" s="80"/>
      <c r="BA311" s="80"/>
      <c r="BB311" s="80"/>
      <c r="BC311" s="80"/>
      <c r="BD311" s="80"/>
      <c r="BE311" s="81"/>
    </row>
    <row r="312" spans="1:57" ht="38" customHeight="1" x14ac:dyDescent="0.2">
      <c r="A312" s="777"/>
      <c r="B312" s="672"/>
      <c r="C312" s="665"/>
      <c r="D312" s="73" t="s">
        <v>78</v>
      </c>
      <c r="E312" s="634"/>
      <c r="F312" s="637"/>
      <c r="G312" s="147">
        <f t="shared" si="110"/>
        <v>42</v>
      </c>
      <c r="H312" s="153">
        <f t="shared" si="125"/>
        <v>5</v>
      </c>
      <c r="I312" s="150">
        <v>5</v>
      </c>
      <c r="J312" s="150"/>
      <c r="K312" s="150"/>
      <c r="L312" s="154"/>
      <c r="M312" s="79">
        <f t="shared" si="111"/>
        <v>41</v>
      </c>
      <c r="N312" s="80">
        <v>16</v>
      </c>
      <c r="O312" s="80"/>
      <c r="P312" s="80"/>
      <c r="Q312" s="80"/>
      <c r="R312" s="124">
        <v>25</v>
      </c>
      <c r="S312" s="129">
        <v>5</v>
      </c>
      <c r="T312" s="80"/>
      <c r="U312" s="80"/>
      <c r="V312" s="80">
        <v>36</v>
      </c>
      <c r="W312" s="80"/>
      <c r="X312" s="124"/>
      <c r="Y312" s="131">
        <v>41</v>
      </c>
      <c r="Z312" s="127"/>
      <c r="AA312" s="134"/>
      <c r="AB312" s="56"/>
      <c r="AC312" s="56"/>
      <c r="AD312" s="56">
        <v>2</v>
      </c>
      <c r="AE312" s="56">
        <v>1</v>
      </c>
      <c r="AF312" s="135">
        <v>1</v>
      </c>
      <c r="AG312" s="136">
        <v>40</v>
      </c>
      <c r="AH312" s="55">
        <v>15</v>
      </c>
      <c r="AI312" s="136">
        <v>96</v>
      </c>
      <c r="AJ312" s="116">
        <f>SUM(AQ312:AU312)</f>
        <v>36</v>
      </c>
      <c r="AK312" s="136" t="s">
        <v>76</v>
      </c>
      <c r="AL312" s="54" t="s">
        <v>76</v>
      </c>
      <c r="AM312" s="55" t="s">
        <v>76</v>
      </c>
      <c r="AN312" s="136" t="s">
        <v>74</v>
      </c>
      <c r="AO312" s="54" t="s">
        <v>74</v>
      </c>
      <c r="AP312" s="55" t="s">
        <v>74</v>
      </c>
      <c r="AQ312" s="142">
        <v>4</v>
      </c>
      <c r="AR312" s="62">
        <v>5</v>
      </c>
      <c r="AS312" s="62">
        <v>16</v>
      </c>
      <c r="AT312" s="62">
        <v>11</v>
      </c>
      <c r="AU312" s="64"/>
      <c r="AV312" s="83">
        <f t="shared" si="123"/>
        <v>1</v>
      </c>
      <c r="AW312" s="80"/>
      <c r="AX312" s="80"/>
      <c r="AY312" s="80"/>
      <c r="AZ312" s="80"/>
      <c r="BA312" s="80"/>
      <c r="BB312" s="80"/>
      <c r="BC312" s="80">
        <v>1</v>
      </c>
      <c r="BD312" s="80"/>
      <c r="BE312" s="81"/>
    </row>
    <row r="313" spans="1:57" ht="38" customHeight="1" thickBot="1" x14ac:dyDescent="0.25">
      <c r="A313" s="777"/>
      <c r="B313" s="673"/>
      <c r="C313" s="670"/>
      <c r="D313" s="76" t="s">
        <v>79</v>
      </c>
      <c r="E313" s="635"/>
      <c r="F313" s="638"/>
      <c r="G313" s="148">
        <f t="shared" si="110"/>
        <v>0</v>
      </c>
      <c r="H313" s="155">
        <f t="shared" si="125"/>
        <v>0</v>
      </c>
      <c r="I313" s="156"/>
      <c r="J313" s="156"/>
      <c r="K313" s="156"/>
      <c r="L313" s="157"/>
      <c r="M313" s="85">
        <f t="shared" si="111"/>
        <v>0</v>
      </c>
      <c r="N313" s="86"/>
      <c r="O313" s="86"/>
      <c r="P313" s="86"/>
      <c r="Q313" s="86"/>
      <c r="R313" s="125"/>
      <c r="S313" s="130"/>
      <c r="T313" s="87"/>
      <c r="U313" s="87"/>
      <c r="V313" s="87"/>
      <c r="W313" s="87"/>
      <c r="X313" s="126"/>
      <c r="Y313" s="129"/>
      <c r="Z313" s="124"/>
      <c r="AA313" s="136"/>
      <c r="AB313" s="54"/>
      <c r="AC313" s="54"/>
      <c r="AD313" s="54"/>
      <c r="AE313" s="54"/>
      <c r="AF313" s="55"/>
      <c r="AG313" s="139"/>
      <c r="AH313" s="140"/>
      <c r="AI313" s="137"/>
      <c r="AJ313" s="117">
        <f>SUM(AQ313:AU313)</f>
        <v>0</v>
      </c>
      <c r="AK313" s="137" t="s">
        <v>74</v>
      </c>
      <c r="AL313" s="90" t="s">
        <v>74</v>
      </c>
      <c r="AM313" s="138" t="s">
        <v>74</v>
      </c>
      <c r="AN313" s="137" t="s">
        <v>74</v>
      </c>
      <c r="AO313" s="90" t="s">
        <v>76</v>
      </c>
      <c r="AP313" s="138" t="s">
        <v>76</v>
      </c>
      <c r="AQ313" s="89"/>
      <c r="AR313" s="90"/>
      <c r="AS313" s="90"/>
      <c r="AT313" s="90"/>
      <c r="AU313" s="91"/>
      <c r="AV313" s="92">
        <f t="shared" si="123"/>
        <v>0</v>
      </c>
      <c r="AW313" s="87"/>
      <c r="AX313" s="87"/>
      <c r="AY313" s="87"/>
      <c r="AZ313" s="87"/>
      <c r="BA313" s="87"/>
      <c r="BB313" s="87"/>
      <c r="BC313" s="87"/>
      <c r="BD313" s="87"/>
      <c r="BE313" s="88"/>
    </row>
    <row r="314" spans="1:57" ht="38" customHeight="1" x14ac:dyDescent="0.2">
      <c r="A314" s="777"/>
      <c r="B314" s="674" t="s">
        <v>201</v>
      </c>
      <c r="C314" s="664" t="s">
        <v>198</v>
      </c>
      <c r="D314" s="72" t="s">
        <v>73</v>
      </c>
      <c r="E314" s="633">
        <v>21</v>
      </c>
      <c r="F314" s="636">
        <f>E314-SUM(M314:M318)</f>
        <v>4</v>
      </c>
      <c r="G314" s="146">
        <f t="shared" si="110"/>
        <v>0</v>
      </c>
      <c r="H314" s="151">
        <f t="shared" ref="H314:H353" si="126">SUM(I314:L314)</f>
        <v>0</v>
      </c>
      <c r="I314" s="152"/>
      <c r="J314" s="152"/>
      <c r="K314" s="152"/>
      <c r="L314" s="66"/>
      <c r="M314" s="149">
        <f t="shared" si="111"/>
        <v>0</v>
      </c>
      <c r="N314" s="121"/>
      <c r="O314" s="121"/>
      <c r="P314" s="121"/>
      <c r="Q314" s="121"/>
      <c r="R314" s="122"/>
      <c r="S314" s="128"/>
      <c r="T314" s="121"/>
      <c r="U314" s="121"/>
      <c r="V314" s="77"/>
      <c r="W314" s="121"/>
      <c r="X314" s="122"/>
      <c r="Y314" s="128"/>
      <c r="Z314" s="122"/>
      <c r="AA314" s="70"/>
      <c r="AB314" s="77"/>
      <c r="AC314" s="77"/>
      <c r="AD314" s="77"/>
      <c r="AE314" s="77"/>
      <c r="AF314" s="71"/>
      <c r="AG314" s="70"/>
      <c r="AH314" s="71"/>
      <c r="AI314" s="70"/>
      <c r="AJ314" s="115">
        <f>SUM(AN314:AP314)</f>
        <v>0</v>
      </c>
      <c r="AK314" s="70" t="s">
        <v>74</v>
      </c>
      <c r="AL314" s="77" t="s">
        <v>74</v>
      </c>
      <c r="AM314" s="71" t="s">
        <v>74</v>
      </c>
      <c r="AN314" s="70"/>
      <c r="AO314" s="77"/>
      <c r="AP314" s="71"/>
      <c r="AQ314" s="67" t="s">
        <v>74</v>
      </c>
      <c r="AR314" s="68" t="s">
        <v>74</v>
      </c>
      <c r="AS314" s="68" t="s">
        <v>74</v>
      </c>
      <c r="AT314" s="68" t="s">
        <v>74</v>
      </c>
      <c r="AU314" s="69" t="s">
        <v>74</v>
      </c>
      <c r="AV314" s="103">
        <f t="shared" ref="AV314:AV348" si="127">SUM(AW314:BE314)</f>
        <v>0</v>
      </c>
      <c r="AW314" s="93"/>
      <c r="AX314" s="93"/>
      <c r="AY314" s="93"/>
      <c r="AZ314" s="93"/>
      <c r="BA314" s="93"/>
      <c r="BB314" s="93"/>
      <c r="BC314" s="93"/>
      <c r="BD314" s="93"/>
      <c r="BE314" s="78"/>
    </row>
    <row r="315" spans="1:57" ht="38" customHeight="1" x14ac:dyDescent="0.2">
      <c r="A315" s="777"/>
      <c r="B315" s="675"/>
      <c r="C315" s="665"/>
      <c r="D315" s="73" t="s">
        <v>75</v>
      </c>
      <c r="E315" s="634"/>
      <c r="F315" s="637"/>
      <c r="G315" s="147">
        <f t="shared" ref="G315:G368" si="128">SUM(M315,AV315)</f>
        <v>0</v>
      </c>
      <c r="H315" s="153">
        <f t="shared" si="126"/>
        <v>0</v>
      </c>
      <c r="I315" s="150"/>
      <c r="J315" s="150"/>
      <c r="K315" s="150"/>
      <c r="L315" s="154"/>
      <c r="M315" s="79">
        <f t="shared" ref="M315:M368" si="129">IF(AND(SUM(N315:R315)=SUM(Y315:Z315),SUM(S315:X315)=SUM(Y315:Z315)),SUM(N315:R315),"ПЕРЕВІРТЕ ПРАВИЛЬНІСТЬ ДАНИХ")</f>
        <v>0</v>
      </c>
      <c r="N315" s="80"/>
      <c r="O315" s="80"/>
      <c r="P315" s="80"/>
      <c r="Q315" s="80"/>
      <c r="R315" s="124"/>
      <c r="S315" s="129"/>
      <c r="T315" s="54"/>
      <c r="U315" s="54"/>
      <c r="V315" s="80"/>
      <c r="W315" s="80"/>
      <c r="X315" s="124"/>
      <c r="Y315" s="131"/>
      <c r="Z315" s="127"/>
      <c r="AA315" s="134"/>
      <c r="AB315" s="56"/>
      <c r="AC315" s="56"/>
      <c r="AD315" s="56"/>
      <c r="AE315" s="56"/>
      <c r="AF315" s="135"/>
      <c r="AG315" s="136"/>
      <c r="AH315" s="55"/>
      <c r="AI315" s="136"/>
      <c r="AJ315" s="116">
        <f>SUM(AN315:AP315)</f>
        <v>0</v>
      </c>
      <c r="AK315" s="136" t="s">
        <v>76</v>
      </c>
      <c r="AL315" s="54" t="s">
        <v>76</v>
      </c>
      <c r="AM315" s="55" t="s">
        <v>76</v>
      </c>
      <c r="AN315" s="136"/>
      <c r="AO315" s="54"/>
      <c r="AP315" s="55"/>
      <c r="AQ315" s="82" t="s">
        <v>74</v>
      </c>
      <c r="AR315" s="54" t="s">
        <v>74</v>
      </c>
      <c r="AS315" s="54" t="s">
        <v>74</v>
      </c>
      <c r="AT315" s="54" t="s">
        <v>74</v>
      </c>
      <c r="AU315" s="58" t="s">
        <v>74</v>
      </c>
      <c r="AV315" s="83">
        <f t="shared" si="127"/>
        <v>0</v>
      </c>
      <c r="AW315" s="80"/>
      <c r="AX315" s="80"/>
      <c r="AY315" s="80"/>
      <c r="AZ315" s="80"/>
      <c r="BA315" s="80"/>
      <c r="BB315" s="80"/>
      <c r="BC315" s="80"/>
      <c r="BD315" s="80"/>
      <c r="BE315" s="81"/>
    </row>
    <row r="316" spans="1:57" ht="38" customHeight="1" x14ac:dyDescent="0.2">
      <c r="A316" s="777"/>
      <c r="B316" s="675"/>
      <c r="C316" s="665"/>
      <c r="D316" s="73" t="s">
        <v>77</v>
      </c>
      <c r="E316" s="634"/>
      <c r="F316" s="637"/>
      <c r="G316" s="147">
        <f t="shared" si="128"/>
        <v>0</v>
      </c>
      <c r="H316" s="153">
        <f t="shared" si="126"/>
        <v>0</v>
      </c>
      <c r="I316" s="150"/>
      <c r="J316" s="150"/>
      <c r="K316" s="150"/>
      <c r="L316" s="154"/>
      <c r="M316" s="79">
        <f t="shared" si="129"/>
        <v>0</v>
      </c>
      <c r="N316" s="80"/>
      <c r="O316" s="80"/>
      <c r="P316" s="80"/>
      <c r="Q316" s="84"/>
      <c r="R316" s="124"/>
      <c r="S316" s="129"/>
      <c r="T316" s="80"/>
      <c r="U316" s="80"/>
      <c r="V316" s="80"/>
      <c r="W316" s="80"/>
      <c r="X316" s="124"/>
      <c r="Y316" s="131"/>
      <c r="Z316" s="127"/>
      <c r="AA316" s="134"/>
      <c r="AB316" s="56"/>
      <c r="AC316" s="56"/>
      <c r="AD316" s="56"/>
      <c r="AE316" s="56"/>
      <c r="AF316" s="135"/>
      <c r="AG316" s="136"/>
      <c r="AH316" s="55"/>
      <c r="AI316" s="136"/>
      <c r="AJ316" s="116">
        <f>SUM(AK316:AM316)</f>
        <v>0</v>
      </c>
      <c r="AK316" s="136"/>
      <c r="AL316" s="54"/>
      <c r="AM316" s="55"/>
      <c r="AN316" s="136" t="s">
        <v>74</v>
      </c>
      <c r="AO316" s="54" t="s">
        <v>74</v>
      </c>
      <c r="AP316" s="55" t="s">
        <v>74</v>
      </c>
      <c r="AQ316" s="82" t="s">
        <v>74</v>
      </c>
      <c r="AR316" s="54" t="s">
        <v>74</v>
      </c>
      <c r="AS316" s="54" t="s">
        <v>74</v>
      </c>
      <c r="AT316" s="54" t="s">
        <v>74</v>
      </c>
      <c r="AU316" s="58" t="s">
        <v>74</v>
      </c>
      <c r="AV316" s="83">
        <f t="shared" si="127"/>
        <v>0</v>
      </c>
      <c r="AW316" s="80"/>
      <c r="AX316" s="80"/>
      <c r="AY316" s="80"/>
      <c r="AZ316" s="80"/>
      <c r="BA316" s="80"/>
      <c r="BB316" s="80"/>
      <c r="BC316" s="80"/>
      <c r="BD316" s="80"/>
      <c r="BE316" s="81"/>
    </row>
    <row r="317" spans="1:57" ht="38" customHeight="1" x14ac:dyDescent="0.2">
      <c r="A317" s="777"/>
      <c r="B317" s="675"/>
      <c r="C317" s="665"/>
      <c r="D317" s="73" t="s">
        <v>78</v>
      </c>
      <c r="E317" s="634"/>
      <c r="F317" s="637"/>
      <c r="G317" s="147">
        <f t="shared" si="128"/>
        <v>17</v>
      </c>
      <c r="H317" s="153">
        <f t="shared" si="126"/>
        <v>0</v>
      </c>
      <c r="I317" s="150">
        <v>0</v>
      </c>
      <c r="J317" s="150"/>
      <c r="K317" s="150"/>
      <c r="L317" s="154"/>
      <c r="M317" s="79">
        <f t="shared" si="129"/>
        <v>17</v>
      </c>
      <c r="N317" s="80">
        <v>10</v>
      </c>
      <c r="O317" s="80"/>
      <c r="P317" s="80"/>
      <c r="Q317" s="80"/>
      <c r="R317" s="124">
        <v>7</v>
      </c>
      <c r="S317" s="129">
        <v>1</v>
      </c>
      <c r="T317" s="80"/>
      <c r="U317" s="80"/>
      <c r="V317" s="80">
        <v>16</v>
      </c>
      <c r="W317" s="80">
        <v>0</v>
      </c>
      <c r="X317" s="124">
        <v>0</v>
      </c>
      <c r="Y317" s="131">
        <v>16</v>
      </c>
      <c r="Z317" s="127">
        <v>1</v>
      </c>
      <c r="AA317" s="134"/>
      <c r="AB317" s="56">
        <v>5</v>
      </c>
      <c r="AC317" s="56">
        <v>5</v>
      </c>
      <c r="AD317" s="56">
        <v>3</v>
      </c>
      <c r="AE317" s="56">
        <v>10</v>
      </c>
      <c r="AF317" s="135">
        <v>3</v>
      </c>
      <c r="AG317" s="136">
        <v>41</v>
      </c>
      <c r="AH317" s="55">
        <v>19</v>
      </c>
      <c r="AI317" s="136">
        <v>60.5</v>
      </c>
      <c r="AJ317" s="116">
        <f>SUM(AQ317:AU317)</f>
        <v>17</v>
      </c>
      <c r="AK317" s="136" t="s">
        <v>76</v>
      </c>
      <c r="AL317" s="54" t="s">
        <v>76</v>
      </c>
      <c r="AM317" s="55" t="s">
        <v>76</v>
      </c>
      <c r="AN317" s="136" t="s">
        <v>74</v>
      </c>
      <c r="AO317" s="54" t="s">
        <v>74</v>
      </c>
      <c r="AP317" s="55" t="s">
        <v>74</v>
      </c>
      <c r="AQ317" s="142">
        <v>10</v>
      </c>
      <c r="AR317" s="62">
        <v>3</v>
      </c>
      <c r="AS317" s="62">
        <v>4</v>
      </c>
      <c r="AT317" s="62"/>
      <c r="AU317" s="64"/>
      <c r="AV317" s="83">
        <f t="shared" si="127"/>
        <v>0</v>
      </c>
      <c r="AW317" s="80"/>
      <c r="AX317" s="80"/>
      <c r="AY317" s="80">
        <v>0</v>
      </c>
      <c r="AZ317" s="80"/>
      <c r="BA317" s="80"/>
      <c r="BB317" s="80"/>
      <c r="BC317" s="80"/>
      <c r="BD317" s="80">
        <v>0</v>
      </c>
      <c r="BE317" s="81"/>
    </row>
    <row r="318" spans="1:57" ht="38" customHeight="1" thickBot="1" x14ac:dyDescent="0.25">
      <c r="A318" s="777"/>
      <c r="B318" s="676"/>
      <c r="C318" s="670"/>
      <c r="D318" s="76" t="s">
        <v>79</v>
      </c>
      <c r="E318" s="635"/>
      <c r="F318" s="638"/>
      <c r="G318" s="148">
        <f t="shared" si="128"/>
        <v>0</v>
      </c>
      <c r="H318" s="155">
        <f t="shared" si="126"/>
        <v>0</v>
      </c>
      <c r="I318" s="156"/>
      <c r="J318" s="156"/>
      <c r="K318" s="156"/>
      <c r="L318" s="157"/>
      <c r="M318" s="85">
        <f t="shared" si="129"/>
        <v>0</v>
      </c>
      <c r="N318" s="86"/>
      <c r="O318" s="86"/>
      <c r="P318" s="86"/>
      <c r="Q318" s="86"/>
      <c r="R318" s="125"/>
      <c r="S318" s="130"/>
      <c r="T318" s="87"/>
      <c r="U318" s="87"/>
      <c r="V318" s="87"/>
      <c r="W318" s="87"/>
      <c r="X318" s="126"/>
      <c r="Y318" s="129"/>
      <c r="Z318" s="124"/>
      <c r="AA318" s="136"/>
      <c r="AB318" s="54"/>
      <c r="AC318" s="54"/>
      <c r="AD318" s="54"/>
      <c r="AE318" s="54"/>
      <c r="AF318" s="55"/>
      <c r="AG318" s="139"/>
      <c r="AH318" s="140"/>
      <c r="AI318" s="137"/>
      <c r="AJ318" s="117">
        <f>SUM(AQ318:AU318)</f>
        <v>0</v>
      </c>
      <c r="AK318" s="137" t="s">
        <v>74</v>
      </c>
      <c r="AL318" s="90" t="s">
        <v>74</v>
      </c>
      <c r="AM318" s="138" t="s">
        <v>74</v>
      </c>
      <c r="AN318" s="137" t="s">
        <v>74</v>
      </c>
      <c r="AO318" s="90" t="s">
        <v>76</v>
      </c>
      <c r="AP318" s="138" t="s">
        <v>76</v>
      </c>
      <c r="AQ318" s="89"/>
      <c r="AR318" s="90"/>
      <c r="AS318" s="90"/>
      <c r="AT318" s="90"/>
      <c r="AU318" s="91"/>
      <c r="AV318" s="92">
        <f t="shared" si="127"/>
        <v>0</v>
      </c>
      <c r="AW318" s="87"/>
      <c r="AX318" s="87"/>
      <c r="AY318" s="87"/>
      <c r="AZ318" s="87"/>
      <c r="BA318" s="87"/>
      <c r="BB318" s="87"/>
      <c r="BC318" s="87"/>
      <c r="BD318" s="87"/>
      <c r="BE318" s="88"/>
    </row>
    <row r="319" spans="1:57" ht="38" customHeight="1" x14ac:dyDescent="0.2">
      <c r="A319" s="777"/>
      <c r="B319" s="674" t="s">
        <v>202</v>
      </c>
      <c r="C319" s="664" t="s">
        <v>203</v>
      </c>
      <c r="D319" s="72" t="s">
        <v>73</v>
      </c>
      <c r="E319" s="633"/>
      <c r="F319" s="636">
        <f>E319-SUM(M319:M323)</f>
        <v>-2</v>
      </c>
      <c r="G319" s="146">
        <f t="shared" si="128"/>
        <v>0</v>
      </c>
      <c r="H319" s="151">
        <f t="shared" si="126"/>
        <v>0</v>
      </c>
      <c r="I319" s="152"/>
      <c r="J319" s="152"/>
      <c r="K319" s="152"/>
      <c r="L319" s="66"/>
      <c r="M319" s="149">
        <f t="shared" si="129"/>
        <v>0</v>
      </c>
      <c r="N319" s="121"/>
      <c r="O319" s="121"/>
      <c r="P319" s="121"/>
      <c r="Q319" s="121"/>
      <c r="R319" s="122"/>
      <c r="S319" s="128"/>
      <c r="T319" s="121"/>
      <c r="U319" s="121"/>
      <c r="V319" s="77"/>
      <c r="W319" s="121"/>
      <c r="X319" s="122"/>
      <c r="Y319" s="128"/>
      <c r="Z319" s="122"/>
      <c r="AA319" s="70"/>
      <c r="AB319" s="77"/>
      <c r="AC319" s="77"/>
      <c r="AD319" s="77"/>
      <c r="AE319" s="77"/>
      <c r="AF319" s="71"/>
      <c r="AG319" s="70"/>
      <c r="AH319" s="71"/>
      <c r="AI319" s="70"/>
      <c r="AJ319" s="115">
        <f>SUM(AN319:AP319)</f>
        <v>0</v>
      </c>
      <c r="AK319" s="70" t="s">
        <v>74</v>
      </c>
      <c r="AL319" s="77" t="s">
        <v>74</v>
      </c>
      <c r="AM319" s="71" t="s">
        <v>74</v>
      </c>
      <c r="AN319" s="70"/>
      <c r="AO319" s="77"/>
      <c r="AP319" s="71"/>
      <c r="AQ319" s="67" t="s">
        <v>74</v>
      </c>
      <c r="AR319" s="68" t="s">
        <v>74</v>
      </c>
      <c r="AS319" s="68" t="s">
        <v>74</v>
      </c>
      <c r="AT319" s="68" t="s">
        <v>74</v>
      </c>
      <c r="AU319" s="69" t="s">
        <v>74</v>
      </c>
      <c r="AV319" s="103">
        <f t="shared" si="127"/>
        <v>0</v>
      </c>
      <c r="AW319" s="93"/>
      <c r="AX319" s="93"/>
      <c r="AY319" s="93"/>
      <c r="AZ319" s="93"/>
      <c r="BA319" s="93"/>
      <c r="BB319" s="93"/>
      <c r="BC319" s="93"/>
      <c r="BD319" s="93"/>
      <c r="BE319" s="78"/>
    </row>
    <row r="320" spans="1:57" ht="38" customHeight="1" x14ac:dyDescent="0.2">
      <c r="A320" s="777"/>
      <c r="B320" s="675"/>
      <c r="C320" s="665"/>
      <c r="D320" s="73" t="s">
        <v>75</v>
      </c>
      <c r="E320" s="634"/>
      <c r="F320" s="637"/>
      <c r="G320" s="147">
        <f t="shared" si="128"/>
        <v>0</v>
      </c>
      <c r="H320" s="153">
        <f t="shared" si="126"/>
        <v>0</v>
      </c>
      <c r="I320" s="150"/>
      <c r="J320" s="150"/>
      <c r="K320" s="150"/>
      <c r="L320" s="154"/>
      <c r="M320" s="79">
        <f t="shared" si="129"/>
        <v>0</v>
      </c>
      <c r="N320" s="80"/>
      <c r="O320" s="80"/>
      <c r="P320" s="80"/>
      <c r="Q320" s="80"/>
      <c r="R320" s="124"/>
      <c r="S320" s="129"/>
      <c r="T320" s="54"/>
      <c r="U320" s="54"/>
      <c r="V320" s="80"/>
      <c r="W320" s="80"/>
      <c r="X320" s="124"/>
      <c r="Y320" s="131"/>
      <c r="Z320" s="127"/>
      <c r="AA320" s="134"/>
      <c r="AB320" s="56"/>
      <c r="AC320" s="56"/>
      <c r="AD320" s="56"/>
      <c r="AE320" s="56"/>
      <c r="AF320" s="135"/>
      <c r="AG320" s="136"/>
      <c r="AH320" s="55"/>
      <c r="AI320" s="136"/>
      <c r="AJ320" s="116">
        <f>SUM(AN320:AP320)</f>
        <v>0</v>
      </c>
      <c r="AK320" s="136" t="s">
        <v>76</v>
      </c>
      <c r="AL320" s="54" t="s">
        <v>76</v>
      </c>
      <c r="AM320" s="55" t="s">
        <v>76</v>
      </c>
      <c r="AN320" s="136"/>
      <c r="AO320" s="54"/>
      <c r="AP320" s="55"/>
      <c r="AQ320" s="82" t="s">
        <v>74</v>
      </c>
      <c r="AR320" s="54" t="s">
        <v>74</v>
      </c>
      <c r="AS320" s="54" t="s">
        <v>74</v>
      </c>
      <c r="AT320" s="54" t="s">
        <v>74</v>
      </c>
      <c r="AU320" s="58" t="s">
        <v>74</v>
      </c>
      <c r="AV320" s="83">
        <f t="shared" si="127"/>
        <v>0</v>
      </c>
      <c r="AW320" s="80"/>
      <c r="AX320" s="80"/>
      <c r="AY320" s="80"/>
      <c r="AZ320" s="80"/>
      <c r="BA320" s="80"/>
      <c r="BB320" s="80"/>
      <c r="BC320" s="80"/>
      <c r="BD320" s="80"/>
      <c r="BE320" s="81"/>
    </row>
    <row r="321" spans="1:57" ht="38" customHeight="1" x14ac:dyDescent="0.2">
      <c r="A321" s="777"/>
      <c r="B321" s="675"/>
      <c r="C321" s="665"/>
      <c r="D321" s="73" t="s">
        <v>77</v>
      </c>
      <c r="E321" s="634"/>
      <c r="F321" s="637"/>
      <c r="G321" s="147">
        <f t="shared" si="128"/>
        <v>0</v>
      </c>
      <c r="H321" s="153">
        <f t="shared" si="126"/>
        <v>0</v>
      </c>
      <c r="I321" s="150"/>
      <c r="J321" s="150"/>
      <c r="K321" s="150"/>
      <c r="L321" s="154"/>
      <c r="M321" s="79">
        <f t="shared" si="129"/>
        <v>0</v>
      </c>
      <c r="N321" s="80"/>
      <c r="O321" s="80"/>
      <c r="P321" s="80"/>
      <c r="Q321" s="84"/>
      <c r="R321" s="124"/>
      <c r="S321" s="129"/>
      <c r="T321" s="80"/>
      <c r="U321" s="80"/>
      <c r="V321" s="80"/>
      <c r="W321" s="80"/>
      <c r="X321" s="124"/>
      <c r="Y321" s="131"/>
      <c r="Z321" s="127"/>
      <c r="AA321" s="134"/>
      <c r="AB321" s="56"/>
      <c r="AC321" s="56"/>
      <c r="AD321" s="56"/>
      <c r="AE321" s="56"/>
      <c r="AF321" s="135"/>
      <c r="AG321" s="136"/>
      <c r="AH321" s="55"/>
      <c r="AI321" s="136"/>
      <c r="AJ321" s="116">
        <f>SUM(AK321:AM321)</f>
        <v>0</v>
      </c>
      <c r="AK321" s="136"/>
      <c r="AL321" s="54"/>
      <c r="AM321" s="55"/>
      <c r="AN321" s="136" t="s">
        <v>74</v>
      </c>
      <c r="AO321" s="54" t="s">
        <v>74</v>
      </c>
      <c r="AP321" s="55" t="s">
        <v>74</v>
      </c>
      <c r="AQ321" s="82" t="s">
        <v>74</v>
      </c>
      <c r="AR321" s="54" t="s">
        <v>74</v>
      </c>
      <c r="AS321" s="54" t="s">
        <v>74</v>
      </c>
      <c r="AT321" s="54" t="s">
        <v>74</v>
      </c>
      <c r="AU321" s="58" t="s">
        <v>74</v>
      </c>
      <c r="AV321" s="83">
        <f t="shared" si="127"/>
        <v>0</v>
      </c>
      <c r="AW321" s="80"/>
      <c r="AX321" s="80"/>
      <c r="AY321" s="80"/>
      <c r="AZ321" s="80"/>
      <c r="BA321" s="80"/>
      <c r="BB321" s="80"/>
      <c r="BC321" s="80"/>
      <c r="BD321" s="80"/>
      <c r="BE321" s="81"/>
    </row>
    <row r="322" spans="1:57" ht="38" customHeight="1" x14ac:dyDescent="0.2">
      <c r="A322" s="777"/>
      <c r="B322" s="675"/>
      <c r="C322" s="665"/>
      <c r="D322" s="73" t="s">
        <v>78</v>
      </c>
      <c r="E322" s="634"/>
      <c r="F322" s="637"/>
      <c r="G322" s="147">
        <f t="shared" si="128"/>
        <v>2</v>
      </c>
      <c r="H322" s="153">
        <f t="shared" si="126"/>
        <v>0</v>
      </c>
      <c r="I322" s="150"/>
      <c r="J322" s="150"/>
      <c r="K322" s="150">
        <v>0</v>
      </c>
      <c r="L322" s="154"/>
      <c r="M322" s="79">
        <f t="shared" si="129"/>
        <v>2</v>
      </c>
      <c r="N322" s="80"/>
      <c r="O322" s="80"/>
      <c r="P322" s="80"/>
      <c r="Q322" s="80"/>
      <c r="R322" s="124">
        <v>2</v>
      </c>
      <c r="S322" s="129">
        <v>2</v>
      </c>
      <c r="T322" s="80"/>
      <c r="U322" s="80"/>
      <c r="V322" s="80"/>
      <c r="W322" s="80"/>
      <c r="X322" s="124"/>
      <c r="Y322" s="131">
        <v>2</v>
      </c>
      <c r="Z322" s="127"/>
      <c r="AA322" s="134"/>
      <c r="AB322" s="56">
        <v>1</v>
      </c>
      <c r="AC322" s="56">
        <v>1</v>
      </c>
      <c r="AD322" s="56">
        <v>1</v>
      </c>
      <c r="AE322" s="56">
        <v>1</v>
      </c>
      <c r="AF322" s="135">
        <v>2</v>
      </c>
      <c r="AG322" s="136">
        <v>45</v>
      </c>
      <c r="AH322" s="55">
        <v>20</v>
      </c>
      <c r="AI322" s="136">
        <v>125</v>
      </c>
      <c r="AJ322" s="116">
        <f>SUM(AQ322:AU322)</f>
        <v>2</v>
      </c>
      <c r="AK322" s="136" t="s">
        <v>76</v>
      </c>
      <c r="AL322" s="54" t="s">
        <v>76</v>
      </c>
      <c r="AM322" s="55" t="s">
        <v>76</v>
      </c>
      <c r="AN322" s="136" t="s">
        <v>74</v>
      </c>
      <c r="AO322" s="54" t="s">
        <v>74</v>
      </c>
      <c r="AP322" s="55" t="s">
        <v>74</v>
      </c>
      <c r="AQ322" s="142"/>
      <c r="AR322" s="62"/>
      <c r="AS322" s="62"/>
      <c r="AT322" s="62">
        <v>2</v>
      </c>
      <c r="AU322" s="64"/>
      <c r="AV322" s="83">
        <f t="shared" si="127"/>
        <v>0</v>
      </c>
      <c r="AW322" s="80"/>
      <c r="AX322" s="80"/>
      <c r="AY322" s="80"/>
      <c r="AZ322" s="80"/>
      <c r="BA322" s="80"/>
      <c r="BB322" s="80"/>
      <c r="BC322" s="80"/>
      <c r="BD322" s="80"/>
      <c r="BE322" s="81"/>
    </row>
    <row r="323" spans="1:57" ht="38" customHeight="1" thickBot="1" x14ac:dyDescent="0.25">
      <c r="A323" s="777"/>
      <c r="B323" s="676"/>
      <c r="C323" s="670"/>
      <c r="D323" s="76" t="s">
        <v>79</v>
      </c>
      <c r="E323" s="635"/>
      <c r="F323" s="638"/>
      <c r="G323" s="148">
        <f t="shared" si="128"/>
        <v>0</v>
      </c>
      <c r="H323" s="155">
        <f t="shared" si="126"/>
        <v>0</v>
      </c>
      <c r="I323" s="156"/>
      <c r="J323" s="156"/>
      <c r="K323" s="156"/>
      <c r="L323" s="157"/>
      <c r="M323" s="85">
        <f t="shared" si="129"/>
        <v>0</v>
      </c>
      <c r="N323" s="86"/>
      <c r="O323" s="86"/>
      <c r="P323" s="86"/>
      <c r="Q323" s="86"/>
      <c r="R323" s="125"/>
      <c r="S323" s="130"/>
      <c r="T323" s="87"/>
      <c r="U323" s="87"/>
      <c r="V323" s="87"/>
      <c r="W323" s="87"/>
      <c r="X323" s="126"/>
      <c r="Y323" s="129"/>
      <c r="Z323" s="124"/>
      <c r="AA323" s="136"/>
      <c r="AB323" s="54"/>
      <c r="AC323" s="54"/>
      <c r="AD323" s="54"/>
      <c r="AE323" s="54"/>
      <c r="AF323" s="55"/>
      <c r="AG323" s="139"/>
      <c r="AH323" s="140"/>
      <c r="AI323" s="137"/>
      <c r="AJ323" s="117">
        <f>SUM(AQ323:AU323)</f>
        <v>0</v>
      </c>
      <c r="AK323" s="137" t="s">
        <v>74</v>
      </c>
      <c r="AL323" s="90" t="s">
        <v>74</v>
      </c>
      <c r="AM323" s="138" t="s">
        <v>74</v>
      </c>
      <c r="AN323" s="137" t="s">
        <v>74</v>
      </c>
      <c r="AO323" s="90" t="s">
        <v>76</v>
      </c>
      <c r="AP323" s="138" t="s">
        <v>76</v>
      </c>
      <c r="AQ323" s="89"/>
      <c r="AR323" s="90"/>
      <c r="AS323" s="90"/>
      <c r="AT323" s="90"/>
      <c r="AU323" s="91"/>
      <c r="AV323" s="92">
        <f t="shared" si="127"/>
        <v>0</v>
      </c>
      <c r="AW323" s="87"/>
      <c r="AX323" s="87"/>
      <c r="AY323" s="87"/>
      <c r="AZ323" s="87"/>
      <c r="BA323" s="87"/>
      <c r="BB323" s="87"/>
      <c r="BC323" s="87"/>
      <c r="BD323" s="87"/>
      <c r="BE323" s="88"/>
    </row>
    <row r="324" spans="1:57" ht="38" customHeight="1" x14ac:dyDescent="0.2">
      <c r="A324" s="777"/>
      <c r="B324" s="667" t="s">
        <v>204</v>
      </c>
      <c r="C324" s="664" t="s">
        <v>205</v>
      </c>
      <c r="D324" s="72" t="s">
        <v>73</v>
      </c>
      <c r="E324" s="633">
        <v>30</v>
      </c>
      <c r="F324" s="636">
        <f>E324-SUM(M324:M328)</f>
        <v>8</v>
      </c>
      <c r="G324" s="146">
        <f t="shared" si="128"/>
        <v>9</v>
      </c>
      <c r="H324" s="151">
        <f t="shared" si="126"/>
        <v>0</v>
      </c>
      <c r="I324" s="152">
        <v>0</v>
      </c>
      <c r="J324" s="152"/>
      <c r="K324" s="152"/>
      <c r="L324" s="66"/>
      <c r="M324" s="149">
        <f t="shared" si="129"/>
        <v>9</v>
      </c>
      <c r="N324" s="121"/>
      <c r="O324" s="121"/>
      <c r="P324" s="121"/>
      <c r="Q324" s="121"/>
      <c r="R324" s="122">
        <v>9</v>
      </c>
      <c r="S324" s="128">
        <v>2</v>
      </c>
      <c r="T324" s="121"/>
      <c r="U324" s="121"/>
      <c r="V324" s="77">
        <v>7</v>
      </c>
      <c r="W324" s="121"/>
      <c r="X324" s="122"/>
      <c r="Y324" s="128">
        <v>8</v>
      </c>
      <c r="Z324" s="122">
        <v>1</v>
      </c>
      <c r="AA324" s="70"/>
      <c r="AB324" s="77">
        <v>4</v>
      </c>
      <c r="AC324" s="77">
        <v>4</v>
      </c>
      <c r="AD324" s="77">
        <v>1</v>
      </c>
      <c r="AE324" s="77">
        <v>7</v>
      </c>
      <c r="AF324" s="71">
        <v>0</v>
      </c>
      <c r="AG324" s="70">
        <v>38</v>
      </c>
      <c r="AH324" s="71">
        <v>19</v>
      </c>
      <c r="AI324" s="70">
        <v>6.8</v>
      </c>
      <c r="AJ324" s="115">
        <f>SUM(AN324:AP324)</f>
        <v>9</v>
      </c>
      <c r="AK324" s="70" t="s">
        <v>74</v>
      </c>
      <c r="AL324" s="77" t="s">
        <v>74</v>
      </c>
      <c r="AM324" s="71" t="s">
        <v>74</v>
      </c>
      <c r="AN324" s="70">
        <v>6</v>
      </c>
      <c r="AO324" s="77">
        <v>3</v>
      </c>
      <c r="AP324" s="71"/>
      <c r="AQ324" s="67" t="s">
        <v>74</v>
      </c>
      <c r="AR324" s="68" t="s">
        <v>74</v>
      </c>
      <c r="AS324" s="68" t="s">
        <v>74</v>
      </c>
      <c r="AT324" s="68" t="s">
        <v>74</v>
      </c>
      <c r="AU324" s="69" t="s">
        <v>74</v>
      </c>
      <c r="AV324" s="103">
        <f t="shared" si="127"/>
        <v>0</v>
      </c>
      <c r="AW324" s="93"/>
      <c r="AX324" s="93"/>
      <c r="AY324" s="93"/>
      <c r="AZ324" s="93"/>
      <c r="BA324" s="93"/>
      <c r="BB324" s="93"/>
      <c r="BC324" s="93"/>
      <c r="BD324" s="93"/>
      <c r="BE324" s="78"/>
    </row>
    <row r="325" spans="1:57" ht="38" customHeight="1" x14ac:dyDescent="0.2">
      <c r="A325" s="777"/>
      <c r="B325" s="668"/>
      <c r="C325" s="665"/>
      <c r="D325" s="73" t="s">
        <v>75</v>
      </c>
      <c r="E325" s="634"/>
      <c r="F325" s="637"/>
      <c r="G325" s="147">
        <f t="shared" si="128"/>
        <v>0</v>
      </c>
      <c r="H325" s="153">
        <f t="shared" si="126"/>
        <v>0</v>
      </c>
      <c r="I325" s="150"/>
      <c r="J325" s="150"/>
      <c r="K325" s="150"/>
      <c r="L325" s="154"/>
      <c r="M325" s="79">
        <f t="shared" si="129"/>
        <v>0</v>
      </c>
      <c r="N325" s="80"/>
      <c r="O325" s="80"/>
      <c r="P325" s="80"/>
      <c r="Q325" s="80"/>
      <c r="R325" s="124"/>
      <c r="S325" s="129"/>
      <c r="T325" s="54"/>
      <c r="U325" s="54"/>
      <c r="V325" s="80"/>
      <c r="W325" s="80"/>
      <c r="X325" s="124"/>
      <c r="Y325" s="131"/>
      <c r="Z325" s="127"/>
      <c r="AA325" s="134"/>
      <c r="AB325" s="56"/>
      <c r="AC325" s="56"/>
      <c r="AD325" s="56"/>
      <c r="AE325" s="56"/>
      <c r="AF325" s="135"/>
      <c r="AG325" s="136"/>
      <c r="AH325" s="55"/>
      <c r="AI325" s="136"/>
      <c r="AJ325" s="116">
        <f>SUM(AN325:AP325)</f>
        <v>0</v>
      </c>
      <c r="AK325" s="136" t="s">
        <v>76</v>
      </c>
      <c r="AL325" s="54" t="s">
        <v>76</v>
      </c>
      <c r="AM325" s="55" t="s">
        <v>76</v>
      </c>
      <c r="AN325" s="136"/>
      <c r="AO325" s="54"/>
      <c r="AP325" s="55"/>
      <c r="AQ325" s="82" t="s">
        <v>74</v>
      </c>
      <c r="AR325" s="54" t="s">
        <v>74</v>
      </c>
      <c r="AS325" s="54" t="s">
        <v>74</v>
      </c>
      <c r="AT325" s="54" t="s">
        <v>74</v>
      </c>
      <c r="AU325" s="58" t="s">
        <v>74</v>
      </c>
      <c r="AV325" s="83">
        <f t="shared" si="127"/>
        <v>0</v>
      </c>
      <c r="AW325" s="80"/>
      <c r="AX325" s="80"/>
      <c r="AY325" s="80"/>
      <c r="AZ325" s="80"/>
      <c r="BA325" s="80"/>
      <c r="BB325" s="80"/>
      <c r="BC325" s="80"/>
      <c r="BD325" s="80"/>
      <c r="BE325" s="81"/>
    </row>
    <row r="326" spans="1:57" ht="38" customHeight="1" x14ac:dyDescent="0.2">
      <c r="A326" s="777"/>
      <c r="B326" s="668"/>
      <c r="C326" s="665"/>
      <c r="D326" s="73" t="s">
        <v>77</v>
      </c>
      <c r="E326" s="634"/>
      <c r="F326" s="637"/>
      <c r="G326" s="147">
        <f t="shared" si="128"/>
        <v>0</v>
      </c>
      <c r="H326" s="153">
        <f t="shared" si="126"/>
        <v>0</v>
      </c>
      <c r="I326" s="150"/>
      <c r="J326" s="150"/>
      <c r="K326" s="150"/>
      <c r="L326" s="154"/>
      <c r="M326" s="79">
        <f t="shared" si="129"/>
        <v>0</v>
      </c>
      <c r="N326" s="80"/>
      <c r="O326" s="80"/>
      <c r="P326" s="80"/>
      <c r="Q326" s="84"/>
      <c r="R326" s="124"/>
      <c r="S326" s="129"/>
      <c r="T326" s="80"/>
      <c r="U326" s="80"/>
      <c r="V326" s="80"/>
      <c r="W326" s="80"/>
      <c r="X326" s="124"/>
      <c r="Y326" s="131"/>
      <c r="Z326" s="127"/>
      <c r="AA326" s="134"/>
      <c r="AB326" s="56"/>
      <c r="AC326" s="56"/>
      <c r="AD326" s="56"/>
      <c r="AE326" s="56"/>
      <c r="AF326" s="135"/>
      <c r="AG326" s="136"/>
      <c r="AH326" s="55"/>
      <c r="AI326" s="136"/>
      <c r="AJ326" s="116">
        <f>SUM(AK326:AM326)</f>
        <v>0</v>
      </c>
      <c r="AK326" s="136"/>
      <c r="AL326" s="54"/>
      <c r="AM326" s="55"/>
      <c r="AN326" s="136" t="s">
        <v>74</v>
      </c>
      <c r="AO326" s="54" t="s">
        <v>74</v>
      </c>
      <c r="AP326" s="55" t="s">
        <v>74</v>
      </c>
      <c r="AQ326" s="82" t="s">
        <v>74</v>
      </c>
      <c r="AR326" s="54" t="s">
        <v>74</v>
      </c>
      <c r="AS326" s="54" t="s">
        <v>74</v>
      </c>
      <c r="AT326" s="54" t="s">
        <v>74</v>
      </c>
      <c r="AU326" s="58" t="s">
        <v>74</v>
      </c>
      <c r="AV326" s="83">
        <f t="shared" si="127"/>
        <v>0</v>
      </c>
      <c r="AW326" s="80"/>
      <c r="AX326" s="80"/>
      <c r="AY326" s="80"/>
      <c r="AZ326" s="80"/>
      <c r="BA326" s="80"/>
      <c r="BB326" s="80"/>
      <c r="BC326" s="80"/>
      <c r="BD326" s="80"/>
      <c r="BE326" s="81"/>
    </row>
    <row r="327" spans="1:57" ht="38" customHeight="1" x14ac:dyDescent="0.2">
      <c r="A327" s="777"/>
      <c r="B327" s="668"/>
      <c r="C327" s="665"/>
      <c r="D327" s="73" t="s">
        <v>78</v>
      </c>
      <c r="E327" s="634"/>
      <c r="F327" s="637"/>
      <c r="G327" s="147">
        <f t="shared" si="128"/>
        <v>13</v>
      </c>
      <c r="H327" s="153">
        <f t="shared" si="126"/>
        <v>0</v>
      </c>
      <c r="I327" s="150"/>
      <c r="J327" s="150"/>
      <c r="K327" s="150"/>
      <c r="L327" s="154"/>
      <c r="M327" s="79">
        <f t="shared" si="129"/>
        <v>13</v>
      </c>
      <c r="N327" s="80"/>
      <c r="O327" s="80">
        <v>3</v>
      </c>
      <c r="P327" s="80"/>
      <c r="Q327" s="80"/>
      <c r="R327" s="124">
        <v>10</v>
      </c>
      <c r="S327" s="129">
        <v>1</v>
      </c>
      <c r="T327" s="80"/>
      <c r="U327" s="80"/>
      <c r="V327" s="80">
        <v>11</v>
      </c>
      <c r="W327" s="80">
        <v>1</v>
      </c>
      <c r="X327" s="124">
        <v>0</v>
      </c>
      <c r="Y327" s="131">
        <v>12</v>
      </c>
      <c r="Z327" s="127">
        <v>1</v>
      </c>
      <c r="AA327" s="134"/>
      <c r="AB327" s="56">
        <v>3</v>
      </c>
      <c r="AC327" s="56">
        <v>3</v>
      </c>
      <c r="AD327" s="56">
        <v>4</v>
      </c>
      <c r="AE327" s="56">
        <v>10</v>
      </c>
      <c r="AF327" s="135">
        <v>1</v>
      </c>
      <c r="AG327" s="136">
        <v>42.5</v>
      </c>
      <c r="AH327" s="55">
        <v>28</v>
      </c>
      <c r="AI327" s="136">
        <v>83.46</v>
      </c>
      <c r="AJ327" s="116">
        <f>SUM(AQ327:AU327)</f>
        <v>13</v>
      </c>
      <c r="AK327" s="136" t="s">
        <v>76</v>
      </c>
      <c r="AL327" s="54" t="s">
        <v>76</v>
      </c>
      <c r="AM327" s="55" t="s">
        <v>76</v>
      </c>
      <c r="AN327" s="136" t="s">
        <v>74</v>
      </c>
      <c r="AO327" s="54" t="s">
        <v>74</v>
      </c>
      <c r="AP327" s="55" t="s">
        <v>74</v>
      </c>
      <c r="AQ327" s="142">
        <v>2</v>
      </c>
      <c r="AR327" s="62">
        <v>3</v>
      </c>
      <c r="AS327" s="62">
        <v>7</v>
      </c>
      <c r="AT327" s="62">
        <v>1</v>
      </c>
      <c r="AU327" s="64"/>
      <c r="AV327" s="83">
        <f t="shared" si="127"/>
        <v>0</v>
      </c>
      <c r="AW327" s="80"/>
      <c r="AX327" s="80"/>
      <c r="AY327" s="80"/>
      <c r="AZ327" s="80"/>
      <c r="BA327" s="80"/>
      <c r="BB327" s="80"/>
      <c r="BC327" s="80"/>
      <c r="BD327" s="80"/>
      <c r="BE327" s="81"/>
    </row>
    <row r="328" spans="1:57" ht="38" customHeight="1" thickBot="1" x14ac:dyDescent="0.25">
      <c r="A328" s="777"/>
      <c r="B328" s="669"/>
      <c r="C328" s="670"/>
      <c r="D328" s="76" t="s">
        <v>79</v>
      </c>
      <c r="E328" s="635"/>
      <c r="F328" s="638"/>
      <c r="G328" s="148">
        <f t="shared" si="128"/>
        <v>0</v>
      </c>
      <c r="H328" s="155">
        <f t="shared" si="126"/>
        <v>0</v>
      </c>
      <c r="I328" s="156"/>
      <c r="J328" s="156"/>
      <c r="K328" s="156"/>
      <c r="L328" s="157"/>
      <c r="M328" s="85">
        <f t="shared" si="129"/>
        <v>0</v>
      </c>
      <c r="N328" s="86"/>
      <c r="O328" s="86"/>
      <c r="P328" s="86"/>
      <c r="Q328" s="86"/>
      <c r="R328" s="125"/>
      <c r="S328" s="130"/>
      <c r="T328" s="87"/>
      <c r="U328" s="87"/>
      <c r="V328" s="87"/>
      <c r="W328" s="87"/>
      <c r="X328" s="126"/>
      <c r="Y328" s="129"/>
      <c r="Z328" s="124"/>
      <c r="AA328" s="136"/>
      <c r="AB328" s="54"/>
      <c r="AC328" s="54"/>
      <c r="AD328" s="54"/>
      <c r="AE328" s="54"/>
      <c r="AF328" s="55"/>
      <c r="AG328" s="139"/>
      <c r="AH328" s="140"/>
      <c r="AI328" s="137"/>
      <c r="AJ328" s="117">
        <f>SUM(AQ328:AU328)</f>
        <v>0</v>
      </c>
      <c r="AK328" s="137" t="s">
        <v>74</v>
      </c>
      <c r="AL328" s="90" t="s">
        <v>74</v>
      </c>
      <c r="AM328" s="138" t="s">
        <v>74</v>
      </c>
      <c r="AN328" s="137" t="s">
        <v>74</v>
      </c>
      <c r="AO328" s="90" t="s">
        <v>76</v>
      </c>
      <c r="AP328" s="138" t="s">
        <v>76</v>
      </c>
      <c r="AQ328" s="89"/>
      <c r="AR328" s="90"/>
      <c r="AS328" s="90"/>
      <c r="AT328" s="90"/>
      <c r="AU328" s="91"/>
      <c r="AV328" s="92">
        <f t="shared" si="127"/>
        <v>0</v>
      </c>
      <c r="AW328" s="87"/>
      <c r="AX328" s="87"/>
      <c r="AY328" s="87"/>
      <c r="AZ328" s="87"/>
      <c r="BA328" s="87"/>
      <c r="BB328" s="87"/>
      <c r="BC328" s="87"/>
      <c r="BD328" s="87"/>
      <c r="BE328" s="88"/>
    </row>
    <row r="329" spans="1:57" ht="38" customHeight="1" x14ac:dyDescent="0.2">
      <c r="A329" s="777"/>
      <c r="B329" s="667" t="s">
        <v>206</v>
      </c>
      <c r="C329" s="664" t="s">
        <v>207</v>
      </c>
      <c r="D329" s="72" t="s">
        <v>73</v>
      </c>
      <c r="E329" s="633">
        <v>6</v>
      </c>
      <c r="F329" s="636">
        <f>E329-SUM(M329:M333)</f>
        <v>2</v>
      </c>
      <c r="G329" s="146">
        <f t="shared" si="128"/>
        <v>1</v>
      </c>
      <c r="H329" s="151">
        <f t="shared" si="126"/>
        <v>0</v>
      </c>
      <c r="I329" s="152"/>
      <c r="J329" s="152"/>
      <c r="K329" s="152"/>
      <c r="L329" s="66"/>
      <c r="M329" s="149">
        <f t="shared" si="129"/>
        <v>1</v>
      </c>
      <c r="N329" s="121"/>
      <c r="O329" s="121"/>
      <c r="P329" s="121"/>
      <c r="Q329" s="121"/>
      <c r="R329" s="122">
        <v>1</v>
      </c>
      <c r="S329" s="128"/>
      <c r="T329" s="121"/>
      <c r="U329" s="121"/>
      <c r="V329" s="77">
        <v>1</v>
      </c>
      <c r="W329" s="121"/>
      <c r="X329" s="122"/>
      <c r="Y329" s="128">
        <v>1</v>
      </c>
      <c r="Z329" s="122"/>
      <c r="AA329" s="70"/>
      <c r="AB329" s="77"/>
      <c r="AC329" s="77"/>
      <c r="AD329" s="77">
        <v>1</v>
      </c>
      <c r="AE329" s="77">
        <v>1</v>
      </c>
      <c r="AF329" s="71">
        <v>0</v>
      </c>
      <c r="AG329" s="70">
        <v>40</v>
      </c>
      <c r="AH329" s="71">
        <v>12</v>
      </c>
      <c r="AI329" s="70">
        <v>8</v>
      </c>
      <c r="AJ329" s="115">
        <f>SUM(AN329:AP329)</f>
        <v>1</v>
      </c>
      <c r="AK329" s="70" t="s">
        <v>74</v>
      </c>
      <c r="AL329" s="77" t="s">
        <v>74</v>
      </c>
      <c r="AM329" s="71" t="s">
        <v>74</v>
      </c>
      <c r="AN329" s="70"/>
      <c r="AO329" s="77">
        <v>1</v>
      </c>
      <c r="AP329" s="71"/>
      <c r="AQ329" s="67" t="s">
        <v>74</v>
      </c>
      <c r="AR329" s="68" t="s">
        <v>74</v>
      </c>
      <c r="AS329" s="68" t="s">
        <v>74</v>
      </c>
      <c r="AT329" s="68" t="s">
        <v>74</v>
      </c>
      <c r="AU329" s="69" t="s">
        <v>74</v>
      </c>
      <c r="AV329" s="103">
        <f t="shared" si="127"/>
        <v>0</v>
      </c>
      <c r="AW329" s="93"/>
      <c r="AX329" s="93"/>
      <c r="AY329" s="93"/>
      <c r="AZ329" s="93"/>
      <c r="BA329" s="93"/>
      <c r="BB329" s="93"/>
      <c r="BC329" s="93"/>
      <c r="BD329" s="93"/>
      <c r="BE329" s="78"/>
    </row>
    <row r="330" spans="1:57" ht="38" customHeight="1" x14ac:dyDescent="0.2">
      <c r="A330" s="777"/>
      <c r="B330" s="668"/>
      <c r="C330" s="665"/>
      <c r="D330" s="73" t="s">
        <v>75</v>
      </c>
      <c r="E330" s="634"/>
      <c r="F330" s="637"/>
      <c r="G330" s="147">
        <f t="shared" si="128"/>
        <v>0</v>
      </c>
      <c r="H330" s="153">
        <f t="shared" si="126"/>
        <v>0</v>
      </c>
      <c r="I330" s="150"/>
      <c r="J330" s="150"/>
      <c r="K330" s="150"/>
      <c r="L330" s="154"/>
      <c r="M330" s="79">
        <f t="shared" si="129"/>
        <v>0</v>
      </c>
      <c r="N330" s="80"/>
      <c r="O330" s="80"/>
      <c r="P330" s="80"/>
      <c r="Q330" s="80"/>
      <c r="R330" s="124"/>
      <c r="S330" s="129"/>
      <c r="T330" s="54"/>
      <c r="U330" s="54"/>
      <c r="V330" s="80"/>
      <c r="W330" s="80"/>
      <c r="X330" s="124"/>
      <c r="Y330" s="131"/>
      <c r="Z330" s="127"/>
      <c r="AA330" s="134"/>
      <c r="AB330" s="56"/>
      <c r="AC330" s="56"/>
      <c r="AD330" s="56"/>
      <c r="AE330" s="56"/>
      <c r="AF330" s="135"/>
      <c r="AG330" s="136"/>
      <c r="AH330" s="55"/>
      <c r="AI330" s="136"/>
      <c r="AJ330" s="116">
        <f>SUM(AN330:AP330)</f>
        <v>0</v>
      </c>
      <c r="AK330" s="136" t="s">
        <v>76</v>
      </c>
      <c r="AL330" s="54" t="s">
        <v>76</v>
      </c>
      <c r="AM330" s="55" t="s">
        <v>76</v>
      </c>
      <c r="AN330" s="136"/>
      <c r="AO330" s="54"/>
      <c r="AP330" s="55"/>
      <c r="AQ330" s="82" t="s">
        <v>74</v>
      </c>
      <c r="AR330" s="54" t="s">
        <v>74</v>
      </c>
      <c r="AS330" s="54" t="s">
        <v>74</v>
      </c>
      <c r="AT330" s="54" t="s">
        <v>74</v>
      </c>
      <c r="AU330" s="58" t="s">
        <v>74</v>
      </c>
      <c r="AV330" s="83">
        <f t="shared" si="127"/>
        <v>0</v>
      </c>
      <c r="AW330" s="80"/>
      <c r="AX330" s="80"/>
      <c r="AY330" s="80"/>
      <c r="AZ330" s="80"/>
      <c r="BA330" s="80"/>
      <c r="BB330" s="80"/>
      <c r="BC330" s="80"/>
      <c r="BD330" s="80"/>
      <c r="BE330" s="81"/>
    </row>
    <row r="331" spans="1:57" ht="38" customHeight="1" x14ac:dyDescent="0.2">
      <c r="A331" s="777"/>
      <c r="B331" s="668"/>
      <c r="C331" s="665"/>
      <c r="D331" s="73" t="s">
        <v>77</v>
      </c>
      <c r="E331" s="634"/>
      <c r="F331" s="637"/>
      <c r="G331" s="147">
        <f t="shared" si="128"/>
        <v>0</v>
      </c>
      <c r="H331" s="153">
        <f t="shared" si="126"/>
        <v>0</v>
      </c>
      <c r="I331" s="150"/>
      <c r="J331" s="150"/>
      <c r="K331" s="150"/>
      <c r="L331" s="154"/>
      <c r="M331" s="79">
        <f t="shared" si="129"/>
        <v>0</v>
      </c>
      <c r="N331" s="80"/>
      <c r="O331" s="80"/>
      <c r="P331" s="80"/>
      <c r="Q331" s="84"/>
      <c r="R331" s="124"/>
      <c r="S331" s="129"/>
      <c r="T331" s="80"/>
      <c r="U331" s="80"/>
      <c r="V331" s="80"/>
      <c r="W331" s="80"/>
      <c r="X331" s="124"/>
      <c r="Y331" s="131"/>
      <c r="Z331" s="127"/>
      <c r="AA331" s="134"/>
      <c r="AB331" s="56"/>
      <c r="AC331" s="56"/>
      <c r="AD331" s="56"/>
      <c r="AE331" s="56"/>
      <c r="AF331" s="135"/>
      <c r="AG331" s="136"/>
      <c r="AH331" s="55"/>
      <c r="AI331" s="136"/>
      <c r="AJ331" s="116">
        <f>SUM(AK331:AM331)</f>
        <v>0</v>
      </c>
      <c r="AK331" s="136"/>
      <c r="AL331" s="54"/>
      <c r="AM331" s="55"/>
      <c r="AN331" s="136" t="s">
        <v>74</v>
      </c>
      <c r="AO331" s="54" t="s">
        <v>74</v>
      </c>
      <c r="AP331" s="55" t="s">
        <v>74</v>
      </c>
      <c r="AQ331" s="82" t="s">
        <v>74</v>
      </c>
      <c r="AR331" s="54" t="s">
        <v>74</v>
      </c>
      <c r="AS331" s="54" t="s">
        <v>74</v>
      </c>
      <c r="AT331" s="54" t="s">
        <v>74</v>
      </c>
      <c r="AU331" s="58" t="s">
        <v>74</v>
      </c>
      <c r="AV331" s="83">
        <f t="shared" si="127"/>
        <v>0</v>
      </c>
      <c r="AW331" s="80"/>
      <c r="AX331" s="80"/>
      <c r="AY331" s="80"/>
      <c r="AZ331" s="80"/>
      <c r="BA331" s="80"/>
      <c r="BB331" s="80"/>
      <c r="BC331" s="80"/>
      <c r="BD331" s="80"/>
      <c r="BE331" s="81"/>
    </row>
    <row r="332" spans="1:57" ht="38" customHeight="1" x14ac:dyDescent="0.2">
      <c r="A332" s="777"/>
      <c r="B332" s="668"/>
      <c r="C332" s="665"/>
      <c r="D332" s="73" t="s">
        <v>78</v>
      </c>
      <c r="E332" s="634"/>
      <c r="F332" s="637"/>
      <c r="G332" s="147">
        <f t="shared" si="128"/>
        <v>3</v>
      </c>
      <c r="H332" s="153">
        <f t="shared" si="126"/>
        <v>0</v>
      </c>
      <c r="I332" s="150"/>
      <c r="J332" s="150"/>
      <c r="K332" s="150"/>
      <c r="L332" s="154"/>
      <c r="M332" s="79">
        <f t="shared" si="129"/>
        <v>3</v>
      </c>
      <c r="N332" s="80"/>
      <c r="O332" s="80"/>
      <c r="P332" s="80"/>
      <c r="Q332" s="80"/>
      <c r="R332" s="124">
        <v>3</v>
      </c>
      <c r="S332" s="129"/>
      <c r="T332" s="80"/>
      <c r="U332" s="80"/>
      <c r="V332" s="80">
        <v>3</v>
      </c>
      <c r="W332" s="80"/>
      <c r="X332" s="124"/>
      <c r="Y332" s="131">
        <v>2</v>
      </c>
      <c r="Z332" s="127">
        <v>1</v>
      </c>
      <c r="AA332" s="134"/>
      <c r="AB332" s="56">
        <v>4</v>
      </c>
      <c r="AC332" s="56">
        <v>4</v>
      </c>
      <c r="AD332" s="56">
        <v>4</v>
      </c>
      <c r="AE332" s="56">
        <v>4</v>
      </c>
      <c r="AF332" s="135"/>
      <c r="AG332" s="136">
        <v>41</v>
      </c>
      <c r="AH332" s="55">
        <v>23</v>
      </c>
      <c r="AI332" s="136">
        <v>136</v>
      </c>
      <c r="AJ332" s="116">
        <f>SUM(AQ332:AU332)</f>
        <v>3</v>
      </c>
      <c r="AK332" s="136" t="s">
        <v>76</v>
      </c>
      <c r="AL332" s="54" t="s">
        <v>76</v>
      </c>
      <c r="AM332" s="55" t="s">
        <v>76</v>
      </c>
      <c r="AN332" s="136" t="s">
        <v>74</v>
      </c>
      <c r="AO332" s="54" t="s">
        <v>74</v>
      </c>
      <c r="AP332" s="55" t="s">
        <v>74</v>
      </c>
      <c r="AQ332" s="142"/>
      <c r="AR332" s="62"/>
      <c r="AS332" s="62">
        <v>1</v>
      </c>
      <c r="AT332" s="62">
        <v>1</v>
      </c>
      <c r="AU332" s="64">
        <v>1</v>
      </c>
      <c r="AV332" s="83">
        <f t="shared" si="127"/>
        <v>0</v>
      </c>
      <c r="AW332" s="80"/>
      <c r="AX332" s="80"/>
      <c r="AY332" s="80"/>
      <c r="AZ332" s="80"/>
      <c r="BA332" s="80"/>
      <c r="BB332" s="80"/>
      <c r="BC332" s="80"/>
      <c r="BD332" s="80"/>
      <c r="BE332" s="81"/>
    </row>
    <row r="333" spans="1:57" ht="38" customHeight="1" thickBot="1" x14ac:dyDescent="0.25">
      <c r="A333" s="777"/>
      <c r="B333" s="669"/>
      <c r="C333" s="670"/>
      <c r="D333" s="76" t="s">
        <v>79</v>
      </c>
      <c r="E333" s="635"/>
      <c r="F333" s="638"/>
      <c r="G333" s="148">
        <f t="shared" si="128"/>
        <v>0</v>
      </c>
      <c r="H333" s="155">
        <f t="shared" si="126"/>
        <v>0</v>
      </c>
      <c r="I333" s="156"/>
      <c r="J333" s="156"/>
      <c r="K333" s="156"/>
      <c r="L333" s="157"/>
      <c r="M333" s="85">
        <f t="shared" si="129"/>
        <v>0</v>
      </c>
      <c r="N333" s="86"/>
      <c r="O333" s="86"/>
      <c r="P333" s="86"/>
      <c r="Q333" s="86"/>
      <c r="R333" s="125"/>
      <c r="S333" s="130"/>
      <c r="T333" s="87"/>
      <c r="U333" s="87"/>
      <c r="V333" s="87"/>
      <c r="W333" s="87"/>
      <c r="X333" s="126"/>
      <c r="Y333" s="129"/>
      <c r="Z333" s="124"/>
      <c r="AA333" s="136"/>
      <c r="AB333" s="54"/>
      <c r="AC333" s="54"/>
      <c r="AD333" s="54"/>
      <c r="AE333" s="54"/>
      <c r="AF333" s="55"/>
      <c r="AG333" s="139"/>
      <c r="AH333" s="140"/>
      <c r="AI333" s="137"/>
      <c r="AJ333" s="117">
        <f>SUM(AQ333:AU333)</f>
        <v>0</v>
      </c>
      <c r="AK333" s="137" t="s">
        <v>74</v>
      </c>
      <c r="AL333" s="90" t="s">
        <v>74</v>
      </c>
      <c r="AM333" s="138" t="s">
        <v>74</v>
      </c>
      <c r="AN333" s="137" t="s">
        <v>74</v>
      </c>
      <c r="AO333" s="90" t="s">
        <v>76</v>
      </c>
      <c r="AP333" s="138" t="s">
        <v>76</v>
      </c>
      <c r="AQ333" s="89"/>
      <c r="AR333" s="90"/>
      <c r="AS333" s="90"/>
      <c r="AT333" s="90"/>
      <c r="AU333" s="91"/>
      <c r="AV333" s="92">
        <f t="shared" si="127"/>
        <v>0</v>
      </c>
      <c r="AW333" s="87"/>
      <c r="AX333" s="87"/>
      <c r="AY333" s="87"/>
      <c r="AZ333" s="87"/>
      <c r="BA333" s="87"/>
      <c r="BB333" s="87"/>
      <c r="BC333" s="87"/>
      <c r="BD333" s="87"/>
      <c r="BE333" s="88"/>
    </row>
    <row r="334" spans="1:57" ht="38" customHeight="1" x14ac:dyDescent="0.2">
      <c r="A334" s="777"/>
      <c r="B334" s="671" t="s">
        <v>208</v>
      </c>
      <c r="C334" s="664" t="s">
        <v>203</v>
      </c>
      <c r="D334" s="72" t="s">
        <v>73</v>
      </c>
      <c r="E334" s="633">
        <v>3</v>
      </c>
      <c r="F334" s="636">
        <f>E334-SUM(M334:M338)</f>
        <v>0</v>
      </c>
      <c r="G334" s="146">
        <f t="shared" si="128"/>
        <v>0</v>
      </c>
      <c r="H334" s="151">
        <f t="shared" si="126"/>
        <v>0</v>
      </c>
      <c r="I334" s="152"/>
      <c r="J334" s="152"/>
      <c r="K334" s="152"/>
      <c r="L334" s="66"/>
      <c r="M334" s="149">
        <f t="shared" si="129"/>
        <v>0</v>
      </c>
      <c r="N334" s="121"/>
      <c r="O334" s="121"/>
      <c r="P334" s="121"/>
      <c r="Q334" s="121"/>
      <c r="R334" s="122"/>
      <c r="S334" s="128"/>
      <c r="T334" s="121"/>
      <c r="U334" s="121"/>
      <c r="V334" s="77"/>
      <c r="W334" s="121"/>
      <c r="X334" s="122"/>
      <c r="Y334" s="128"/>
      <c r="Z334" s="122"/>
      <c r="AA334" s="70"/>
      <c r="AB334" s="77"/>
      <c r="AC334" s="77"/>
      <c r="AD334" s="77"/>
      <c r="AE334" s="77"/>
      <c r="AF334" s="71"/>
      <c r="AG334" s="70"/>
      <c r="AH334" s="71"/>
      <c r="AI334" s="70"/>
      <c r="AJ334" s="115">
        <f>SUM(AN334:AP334)</f>
        <v>0</v>
      </c>
      <c r="AK334" s="70" t="s">
        <v>74</v>
      </c>
      <c r="AL334" s="77" t="s">
        <v>74</v>
      </c>
      <c r="AM334" s="71" t="s">
        <v>74</v>
      </c>
      <c r="AN334" s="70"/>
      <c r="AO334" s="77"/>
      <c r="AP334" s="71"/>
      <c r="AQ334" s="67" t="s">
        <v>74</v>
      </c>
      <c r="AR334" s="68" t="s">
        <v>74</v>
      </c>
      <c r="AS334" s="68" t="s">
        <v>74</v>
      </c>
      <c r="AT334" s="68" t="s">
        <v>74</v>
      </c>
      <c r="AU334" s="69" t="s">
        <v>74</v>
      </c>
      <c r="AV334" s="103">
        <f t="shared" si="127"/>
        <v>0</v>
      </c>
      <c r="AW334" s="93"/>
      <c r="AX334" s="93"/>
      <c r="AY334" s="93"/>
      <c r="AZ334" s="93"/>
      <c r="BA334" s="93"/>
      <c r="BB334" s="93"/>
      <c r="BC334" s="93"/>
      <c r="BD334" s="93"/>
      <c r="BE334" s="78"/>
    </row>
    <row r="335" spans="1:57" ht="38" customHeight="1" x14ac:dyDescent="0.2">
      <c r="A335" s="777"/>
      <c r="B335" s="672"/>
      <c r="C335" s="665"/>
      <c r="D335" s="73" t="s">
        <v>75</v>
      </c>
      <c r="E335" s="634"/>
      <c r="F335" s="637"/>
      <c r="G335" s="147">
        <f t="shared" si="128"/>
        <v>0</v>
      </c>
      <c r="H335" s="153">
        <f t="shared" si="126"/>
        <v>0</v>
      </c>
      <c r="I335" s="150"/>
      <c r="J335" s="150"/>
      <c r="K335" s="150"/>
      <c r="L335" s="154"/>
      <c r="M335" s="79">
        <f t="shared" si="129"/>
        <v>0</v>
      </c>
      <c r="N335" s="80"/>
      <c r="O335" s="80"/>
      <c r="P335" s="80"/>
      <c r="Q335" s="80"/>
      <c r="R335" s="124"/>
      <c r="S335" s="129"/>
      <c r="T335" s="54"/>
      <c r="U335" s="54"/>
      <c r="V335" s="80"/>
      <c r="W335" s="80"/>
      <c r="X335" s="124"/>
      <c r="Y335" s="131"/>
      <c r="Z335" s="127"/>
      <c r="AA335" s="134"/>
      <c r="AB335" s="56"/>
      <c r="AC335" s="56"/>
      <c r="AD335" s="56"/>
      <c r="AE335" s="56"/>
      <c r="AF335" s="135"/>
      <c r="AG335" s="136"/>
      <c r="AH335" s="55"/>
      <c r="AI335" s="136"/>
      <c r="AJ335" s="116">
        <f>SUM(AN335:AP335)</f>
        <v>0</v>
      </c>
      <c r="AK335" s="136" t="s">
        <v>76</v>
      </c>
      <c r="AL335" s="54" t="s">
        <v>76</v>
      </c>
      <c r="AM335" s="55" t="s">
        <v>76</v>
      </c>
      <c r="AN335" s="136"/>
      <c r="AO335" s="54"/>
      <c r="AP335" s="55"/>
      <c r="AQ335" s="82" t="s">
        <v>74</v>
      </c>
      <c r="AR335" s="54" t="s">
        <v>74</v>
      </c>
      <c r="AS335" s="54" t="s">
        <v>74</v>
      </c>
      <c r="AT335" s="54" t="s">
        <v>74</v>
      </c>
      <c r="AU335" s="58" t="s">
        <v>74</v>
      </c>
      <c r="AV335" s="83">
        <f t="shared" si="127"/>
        <v>0</v>
      </c>
      <c r="AW335" s="80"/>
      <c r="AX335" s="80"/>
      <c r="AY335" s="80"/>
      <c r="AZ335" s="80"/>
      <c r="BA335" s="80"/>
      <c r="BB335" s="80"/>
      <c r="BC335" s="80"/>
      <c r="BD335" s="80"/>
      <c r="BE335" s="81"/>
    </row>
    <row r="336" spans="1:57" ht="38" customHeight="1" x14ac:dyDescent="0.2">
      <c r="A336" s="777"/>
      <c r="B336" s="672"/>
      <c r="C336" s="665"/>
      <c r="D336" s="73" t="s">
        <v>77</v>
      </c>
      <c r="E336" s="634"/>
      <c r="F336" s="637"/>
      <c r="G336" s="147">
        <f t="shared" si="128"/>
        <v>0</v>
      </c>
      <c r="H336" s="153">
        <f t="shared" si="126"/>
        <v>0</v>
      </c>
      <c r="I336" s="150"/>
      <c r="J336" s="150"/>
      <c r="K336" s="150"/>
      <c r="L336" s="154"/>
      <c r="M336" s="79">
        <f t="shared" si="129"/>
        <v>0</v>
      </c>
      <c r="N336" s="80"/>
      <c r="O336" s="80"/>
      <c r="P336" s="80"/>
      <c r="Q336" s="84"/>
      <c r="R336" s="124"/>
      <c r="S336" s="129"/>
      <c r="T336" s="80"/>
      <c r="U336" s="80"/>
      <c r="V336" s="80"/>
      <c r="W336" s="80"/>
      <c r="X336" s="124"/>
      <c r="Y336" s="131"/>
      <c r="Z336" s="127"/>
      <c r="AA336" s="134"/>
      <c r="AB336" s="56"/>
      <c r="AC336" s="56"/>
      <c r="AD336" s="56"/>
      <c r="AE336" s="56"/>
      <c r="AF336" s="135"/>
      <c r="AG336" s="136"/>
      <c r="AH336" s="55"/>
      <c r="AI336" s="136"/>
      <c r="AJ336" s="116">
        <f>SUM(AK336:AM336)</f>
        <v>0</v>
      </c>
      <c r="AK336" s="136"/>
      <c r="AL336" s="54"/>
      <c r="AM336" s="55"/>
      <c r="AN336" s="136" t="s">
        <v>74</v>
      </c>
      <c r="AO336" s="54" t="s">
        <v>74</v>
      </c>
      <c r="AP336" s="55" t="s">
        <v>74</v>
      </c>
      <c r="AQ336" s="82" t="s">
        <v>74</v>
      </c>
      <c r="AR336" s="54" t="s">
        <v>74</v>
      </c>
      <c r="AS336" s="54" t="s">
        <v>74</v>
      </c>
      <c r="AT336" s="54" t="s">
        <v>74</v>
      </c>
      <c r="AU336" s="58" t="s">
        <v>74</v>
      </c>
      <c r="AV336" s="83">
        <f t="shared" si="127"/>
        <v>0</v>
      </c>
      <c r="AW336" s="80"/>
      <c r="AX336" s="80"/>
      <c r="AY336" s="80"/>
      <c r="AZ336" s="80"/>
      <c r="BA336" s="80"/>
      <c r="BB336" s="80"/>
      <c r="BC336" s="80"/>
      <c r="BD336" s="80"/>
      <c r="BE336" s="81"/>
    </row>
    <row r="337" spans="1:57" ht="38" customHeight="1" x14ac:dyDescent="0.2">
      <c r="A337" s="777"/>
      <c r="B337" s="672"/>
      <c r="C337" s="665"/>
      <c r="D337" s="73" t="s">
        <v>78</v>
      </c>
      <c r="E337" s="634"/>
      <c r="F337" s="637"/>
      <c r="G337" s="147">
        <f t="shared" si="128"/>
        <v>3</v>
      </c>
      <c r="H337" s="153">
        <f t="shared" si="126"/>
        <v>0</v>
      </c>
      <c r="I337" s="150"/>
      <c r="J337" s="150"/>
      <c r="K337" s="150"/>
      <c r="L337" s="154"/>
      <c r="M337" s="79">
        <f t="shared" si="129"/>
        <v>3</v>
      </c>
      <c r="N337" s="80">
        <v>3</v>
      </c>
      <c r="O337" s="80"/>
      <c r="P337" s="80"/>
      <c r="Q337" s="80"/>
      <c r="R337" s="124"/>
      <c r="S337" s="129"/>
      <c r="T337" s="80"/>
      <c r="U337" s="80"/>
      <c r="V337" s="80">
        <v>2</v>
      </c>
      <c r="W337" s="80">
        <v>1</v>
      </c>
      <c r="X337" s="124">
        <v>0</v>
      </c>
      <c r="Y337" s="131">
        <v>3</v>
      </c>
      <c r="Z337" s="127"/>
      <c r="AA337" s="134"/>
      <c r="AB337" s="56">
        <v>1</v>
      </c>
      <c r="AC337" s="56">
        <v>1</v>
      </c>
      <c r="AD337" s="56">
        <v>2</v>
      </c>
      <c r="AE337" s="56">
        <v>1</v>
      </c>
      <c r="AF337" s="135"/>
      <c r="AG337" s="136">
        <v>36</v>
      </c>
      <c r="AH337" s="55">
        <v>12</v>
      </c>
      <c r="AI337" s="136">
        <v>117</v>
      </c>
      <c r="AJ337" s="116">
        <f>SUM(AQ337:AU337)</f>
        <v>3</v>
      </c>
      <c r="AK337" s="136" t="s">
        <v>76</v>
      </c>
      <c r="AL337" s="54" t="s">
        <v>76</v>
      </c>
      <c r="AM337" s="55" t="s">
        <v>76</v>
      </c>
      <c r="AN337" s="136" t="s">
        <v>74</v>
      </c>
      <c r="AO337" s="54" t="s">
        <v>74</v>
      </c>
      <c r="AP337" s="55" t="s">
        <v>74</v>
      </c>
      <c r="AQ337" s="142">
        <v>1</v>
      </c>
      <c r="AR337" s="62">
        <v>0</v>
      </c>
      <c r="AS337" s="62">
        <v>1</v>
      </c>
      <c r="AT337" s="62">
        <v>0</v>
      </c>
      <c r="AU337" s="64">
        <v>1</v>
      </c>
      <c r="AV337" s="83">
        <f t="shared" si="127"/>
        <v>0</v>
      </c>
      <c r="AW337" s="80"/>
      <c r="AX337" s="80"/>
      <c r="AY337" s="80"/>
      <c r="AZ337" s="80"/>
      <c r="BA337" s="80"/>
      <c r="BB337" s="80"/>
      <c r="BC337" s="80"/>
      <c r="BD337" s="80"/>
      <c r="BE337" s="81"/>
    </row>
    <row r="338" spans="1:57" ht="38" customHeight="1" thickBot="1" x14ac:dyDescent="0.25">
      <c r="A338" s="777"/>
      <c r="B338" s="683"/>
      <c r="C338" s="670"/>
      <c r="D338" s="76" t="s">
        <v>79</v>
      </c>
      <c r="E338" s="635"/>
      <c r="F338" s="638"/>
      <c r="G338" s="148">
        <f t="shared" si="128"/>
        <v>0</v>
      </c>
      <c r="H338" s="155">
        <f t="shared" si="126"/>
        <v>0</v>
      </c>
      <c r="I338" s="156"/>
      <c r="J338" s="156"/>
      <c r="K338" s="156"/>
      <c r="L338" s="157"/>
      <c r="M338" s="85">
        <f t="shared" si="129"/>
        <v>0</v>
      </c>
      <c r="N338" s="86"/>
      <c r="O338" s="86"/>
      <c r="P338" s="86"/>
      <c r="Q338" s="86"/>
      <c r="R338" s="125"/>
      <c r="S338" s="130"/>
      <c r="T338" s="87"/>
      <c r="U338" s="87"/>
      <c r="V338" s="87"/>
      <c r="W338" s="87"/>
      <c r="X338" s="126"/>
      <c r="Y338" s="129"/>
      <c r="Z338" s="124"/>
      <c r="AA338" s="136"/>
      <c r="AB338" s="54"/>
      <c r="AC338" s="54"/>
      <c r="AD338" s="54"/>
      <c r="AE338" s="54"/>
      <c r="AF338" s="55"/>
      <c r="AG338" s="139"/>
      <c r="AH338" s="140"/>
      <c r="AI338" s="137"/>
      <c r="AJ338" s="117">
        <f>SUM(AQ338:AU338)</f>
        <v>0</v>
      </c>
      <c r="AK338" s="137" t="s">
        <v>74</v>
      </c>
      <c r="AL338" s="90" t="s">
        <v>74</v>
      </c>
      <c r="AM338" s="138" t="s">
        <v>74</v>
      </c>
      <c r="AN338" s="137" t="s">
        <v>74</v>
      </c>
      <c r="AO338" s="90" t="s">
        <v>76</v>
      </c>
      <c r="AP338" s="138" t="s">
        <v>76</v>
      </c>
      <c r="AQ338" s="89"/>
      <c r="AR338" s="90"/>
      <c r="AS338" s="90"/>
      <c r="AT338" s="90"/>
      <c r="AU338" s="91"/>
      <c r="AV338" s="92">
        <f t="shared" si="127"/>
        <v>0</v>
      </c>
      <c r="AW338" s="87"/>
      <c r="AX338" s="87"/>
      <c r="AY338" s="87"/>
      <c r="AZ338" s="87"/>
      <c r="BA338" s="87"/>
      <c r="BB338" s="87"/>
      <c r="BC338" s="87"/>
      <c r="BD338" s="87"/>
      <c r="BE338" s="88"/>
    </row>
    <row r="339" spans="1:57" ht="38" customHeight="1" x14ac:dyDescent="0.2">
      <c r="A339" s="777"/>
      <c r="B339" s="646" t="s">
        <v>209</v>
      </c>
      <c r="C339" s="664" t="s">
        <v>200</v>
      </c>
      <c r="D339" s="72" t="s">
        <v>73</v>
      </c>
      <c r="E339" s="633">
        <v>10</v>
      </c>
      <c r="F339" s="636">
        <f>E339-SUM(M339:M343)</f>
        <v>4</v>
      </c>
      <c r="G339" s="146">
        <f t="shared" si="128"/>
        <v>0</v>
      </c>
      <c r="H339" s="151">
        <f t="shared" si="126"/>
        <v>0</v>
      </c>
      <c r="I339" s="152"/>
      <c r="J339" s="152"/>
      <c r="K339" s="152"/>
      <c r="L339" s="66"/>
      <c r="M339" s="149">
        <f t="shared" si="129"/>
        <v>0</v>
      </c>
      <c r="N339" s="121"/>
      <c r="O339" s="121"/>
      <c r="P339" s="121"/>
      <c r="Q339" s="121"/>
      <c r="R339" s="122"/>
      <c r="S339" s="128"/>
      <c r="T339" s="121"/>
      <c r="U339" s="121"/>
      <c r="V339" s="77"/>
      <c r="W339" s="121"/>
      <c r="X339" s="122"/>
      <c r="Y339" s="128"/>
      <c r="Z339" s="122"/>
      <c r="AA339" s="70"/>
      <c r="AB339" s="77"/>
      <c r="AC339" s="77"/>
      <c r="AD339" s="77"/>
      <c r="AE339" s="77"/>
      <c r="AF339" s="71"/>
      <c r="AG339" s="70"/>
      <c r="AH339" s="71"/>
      <c r="AI339" s="70"/>
      <c r="AJ339" s="115">
        <f>SUM(AN339:AP339)</f>
        <v>0</v>
      </c>
      <c r="AK339" s="70" t="s">
        <v>74</v>
      </c>
      <c r="AL339" s="77" t="s">
        <v>74</v>
      </c>
      <c r="AM339" s="71" t="s">
        <v>74</v>
      </c>
      <c r="AN339" s="70"/>
      <c r="AO339" s="77"/>
      <c r="AP339" s="71"/>
      <c r="AQ339" s="67" t="s">
        <v>74</v>
      </c>
      <c r="AR339" s="68" t="s">
        <v>74</v>
      </c>
      <c r="AS339" s="68" t="s">
        <v>74</v>
      </c>
      <c r="AT339" s="68" t="s">
        <v>74</v>
      </c>
      <c r="AU339" s="69" t="s">
        <v>74</v>
      </c>
      <c r="AV339" s="103">
        <f t="shared" si="127"/>
        <v>0</v>
      </c>
      <c r="AW339" s="93"/>
      <c r="AX339" s="93"/>
      <c r="AY339" s="93"/>
      <c r="AZ339" s="93"/>
      <c r="BA339" s="93"/>
      <c r="BB339" s="93"/>
      <c r="BC339" s="93"/>
      <c r="BD339" s="93"/>
      <c r="BE339" s="78"/>
    </row>
    <row r="340" spans="1:57" ht="38" customHeight="1" x14ac:dyDescent="0.2">
      <c r="A340" s="777"/>
      <c r="B340" s="647"/>
      <c r="C340" s="665"/>
      <c r="D340" s="73" t="s">
        <v>75</v>
      </c>
      <c r="E340" s="634"/>
      <c r="F340" s="637"/>
      <c r="G340" s="147">
        <f t="shared" si="128"/>
        <v>0</v>
      </c>
      <c r="H340" s="153">
        <f t="shared" si="126"/>
        <v>0</v>
      </c>
      <c r="I340" s="150"/>
      <c r="J340" s="150"/>
      <c r="K340" s="150"/>
      <c r="L340" s="154"/>
      <c r="M340" s="79">
        <f t="shared" si="129"/>
        <v>0</v>
      </c>
      <c r="N340" s="80"/>
      <c r="O340" s="80"/>
      <c r="P340" s="80"/>
      <c r="Q340" s="80"/>
      <c r="R340" s="124"/>
      <c r="S340" s="129"/>
      <c r="T340" s="54"/>
      <c r="U340" s="54"/>
      <c r="V340" s="80"/>
      <c r="W340" s="80"/>
      <c r="X340" s="124"/>
      <c r="Y340" s="131"/>
      <c r="Z340" s="127"/>
      <c r="AA340" s="134"/>
      <c r="AB340" s="56"/>
      <c r="AC340" s="56"/>
      <c r="AD340" s="56"/>
      <c r="AE340" s="56"/>
      <c r="AF340" s="135"/>
      <c r="AG340" s="136"/>
      <c r="AH340" s="55"/>
      <c r="AI340" s="136"/>
      <c r="AJ340" s="116">
        <f>SUM(AN340:AP340)</f>
        <v>0</v>
      </c>
      <c r="AK340" s="136" t="s">
        <v>76</v>
      </c>
      <c r="AL340" s="54" t="s">
        <v>76</v>
      </c>
      <c r="AM340" s="55" t="s">
        <v>76</v>
      </c>
      <c r="AN340" s="136"/>
      <c r="AO340" s="54"/>
      <c r="AP340" s="55"/>
      <c r="AQ340" s="82" t="s">
        <v>74</v>
      </c>
      <c r="AR340" s="54" t="s">
        <v>74</v>
      </c>
      <c r="AS340" s="54" t="s">
        <v>74</v>
      </c>
      <c r="AT340" s="54" t="s">
        <v>74</v>
      </c>
      <c r="AU340" s="58" t="s">
        <v>74</v>
      </c>
      <c r="AV340" s="83">
        <f t="shared" si="127"/>
        <v>0</v>
      </c>
      <c r="AW340" s="80"/>
      <c r="AX340" s="80"/>
      <c r="AY340" s="80"/>
      <c r="AZ340" s="80"/>
      <c r="BA340" s="80"/>
      <c r="BB340" s="80"/>
      <c r="BC340" s="80"/>
      <c r="BD340" s="80"/>
      <c r="BE340" s="81"/>
    </row>
    <row r="341" spans="1:57" ht="38" customHeight="1" x14ac:dyDescent="0.2">
      <c r="A341" s="777"/>
      <c r="B341" s="647"/>
      <c r="C341" s="665"/>
      <c r="D341" s="73" t="s">
        <v>77</v>
      </c>
      <c r="E341" s="634"/>
      <c r="F341" s="637"/>
      <c r="G341" s="147">
        <f t="shared" si="128"/>
        <v>0</v>
      </c>
      <c r="H341" s="153">
        <f t="shared" si="126"/>
        <v>0</v>
      </c>
      <c r="I341" s="150"/>
      <c r="J341" s="150"/>
      <c r="K341" s="150"/>
      <c r="L341" s="154"/>
      <c r="M341" s="79">
        <f t="shared" si="129"/>
        <v>0</v>
      </c>
      <c r="N341" s="80"/>
      <c r="O341" s="80"/>
      <c r="P341" s="80"/>
      <c r="Q341" s="84"/>
      <c r="R341" s="124"/>
      <c r="S341" s="129"/>
      <c r="T341" s="80"/>
      <c r="U341" s="80"/>
      <c r="V341" s="80"/>
      <c r="W341" s="80"/>
      <c r="X341" s="124"/>
      <c r="Y341" s="131"/>
      <c r="Z341" s="127"/>
      <c r="AA341" s="134"/>
      <c r="AB341" s="56"/>
      <c r="AC341" s="56"/>
      <c r="AD341" s="56"/>
      <c r="AE341" s="56"/>
      <c r="AF341" s="135"/>
      <c r="AG341" s="136"/>
      <c r="AH341" s="55"/>
      <c r="AI341" s="136"/>
      <c r="AJ341" s="116">
        <f>SUM(AK341:AM341)</f>
        <v>0</v>
      </c>
      <c r="AK341" s="136"/>
      <c r="AL341" s="54"/>
      <c r="AM341" s="55"/>
      <c r="AN341" s="136" t="s">
        <v>74</v>
      </c>
      <c r="AO341" s="54" t="s">
        <v>74</v>
      </c>
      <c r="AP341" s="55" t="s">
        <v>74</v>
      </c>
      <c r="AQ341" s="82" t="s">
        <v>74</v>
      </c>
      <c r="AR341" s="54" t="s">
        <v>74</v>
      </c>
      <c r="AS341" s="54" t="s">
        <v>74</v>
      </c>
      <c r="AT341" s="54" t="s">
        <v>74</v>
      </c>
      <c r="AU341" s="58" t="s">
        <v>74</v>
      </c>
      <c r="AV341" s="83">
        <f t="shared" si="127"/>
        <v>0</v>
      </c>
      <c r="AW341" s="80"/>
      <c r="AX341" s="80"/>
      <c r="AY341" s="80"/>
      <c r="AZ341" s="80"/>
      <c r="BA341" s="80"/>
      <c r="BB341" s="80"/>
      <c r="BC341" s="80"/>
      <c r="BD341" s="80"/>
      <c r="BE341" s="81"/>
    </row>
    <row r="342" spans="1:57" ht="38" customHeight="1" x14ac:dyDescent="0.2">
      <c r="A342" s="777"/>
      <c r="B342" s="647"/>
      <c r="C342" s="665"/>
      <c r="D342" s="73" t="s">
        <v>78</v>
      </c>
      <c r="E342" s="634"/>
      <c r="F342" s="637"/>
      <c r="G342" s="147">
        <f t="shared" si="128"/>
        <v>6</v>
      </c>
      <c r="H342" s="153">
        <f t="shared" si="126"/>
        <v>0</v>
      </c>
      <c r="I342" s="150"/>
      <c r="J342" s="150"/>
      <c r="K342" s="150"/>
      <c r="L342" s="154"/>
      <c r="M342" s="79">
        <f t="shared" si="129"/>
        <v>6</v>
      </c>
      <c r="N342" s="80">
        <v>5</v>
      </c>
      <c r="O342" s="80"/>
      <c r="P342" s="80"/>
      <c r="Q342" s="80"/>
      <c r="R342" s="124">
        <v>1</v>
      </c>
      <c r="S342" s="129"/>
      <c r="T342" s="80"/>
      <c r="U342" s="80"/>
      <c r="V342" s="80">
        <v>6</v>
      </c>
      <c r="W342" s="80"/>
      <c r="X342" s="124"/>
      <c r="Y342" s="131">
        <v>5</v>
      </c>
      <c r="Z342" s="127">
        <v>1</v>
      </c>
      <c r="AA342" s="134"/>
      <c r="AB342" s="56">
        <v>4</v>
      </c>
      <c r="AC342" s="56">
        <v>4</v>
      </c>
      <c r="AD342" s="56">
        <v>3</v>
      </c>
      <c r="AE342" s="56">
        <v>6</v>
      </c>
      <c r="AF342" s="135"/>
      <c r="AG342" s="136">
        <v>42.33</v>
      </c>
      <c r="AH342" s="55">
        <v>18.5</v>
      </c>
      <c r="AI342" s="136">
        <v>100.83</v>
      </c>
      <c r="AJ342" s="116">
        <f>SUM(AQ342:AU342)</f>
        <v>6</v>
      </c>
      <c r="AK342" s="136" t="s">
        <v>76</v>
      </c>
      <c r="AL342" s="54" t="s">
        <v>76</v>
      </c>
      <c r="AM342" s="55" t="s">
        <v>76</v>
      </c>
      <c r="AN342" s="136" t="s">
        <v>74</v>
      </c>
      <c r="AO342" s="54" t="s">
        <v>74</v>
      </c>
      <c r="AP342" s="55" t="s">
        <v>74</v>
      </c>
      <c r="AQ342" s="142"/>
      <c r="AR342" s="62">
        <v>3</v>
      </c>
      <c r="AS342" s="62">
        <v>0</v>
      </c>
      <c r="AT342" s="62">
        <v>3</v>
      </c>
      <c r="AU342" s="64"/>
      <c r="AV342" s="83">
        <f t="shared" si="127"/>
        <v>0</v>
      </c>
      <c r="AW342" s="80"/>
      <c r="AX342" s="80"/>
      <c r="AY342" s="80"/>
      <c r="AZ342" s="80"/>
      <c r="BA342" s="80"/>
      <c r="BB342" s="80"/>
      <c r="BC342" s="80"/>
      <c r="BD342" s="80"/>
      <c r="BE342" s="81"/>
    </row>
    <row r="343" spans="1:57" ht="38" customHeight="1" thickBot="1" x14ac:dyDescent="0.25">
      <c r="A343" s="777"/>
      <c r="B343" s="681"/>
      <c r="C343" s="670"/>
      <c r="D343" s="76" t="s">
        <v>79</v>
      </c>
      <c r="E343" s="635"/>
      <c r="F343" s="638"/>
      <c r="G343" s="148">
        <f t="shared" si="128"/>
        <v>0</v>
      </c>
      <c r="H343" s="155">
        <f t="shared" si="126"/>
        <v>0</v>
      </c>
      <c r="I343" s="156"/>
      <c r="J343" s="156"/>
      <c r="K343" s="156"/>
      <c r="L343" s="157"/>
      <c r="M343" s="85">
        <f t="shared" si="129"/>
        <v>0</v>
      </c>
      <c r="N343" s="86"/>
      <c r="O343" s="86"/>
      <c r="P343" s="86"/>
      <c r="Q343" s="86"/>
      <c r="R343" s="125"/>
      <c r="S343" s="130"/>
      <c r="T343" s="87"/>
      <c r="U343" s="87"/>
      <c r="V343" s="87"/>
      <c r="W343" s="87"/>
      <c r="X343" s="126"/>
      <c r="Y343" s="129"/>
      <c r="Z343" s="124"/>
      <c r="AA343" s="136"/>
      <c r="AB343" s="54"/>
      <c r="AC343" s="54"/>
      <c r="AD343" s="54"/>
      <c r="AE343" s="54"/>
      <c r="AF343" s="55"/>
      <c r="AG343" s="139"/>
      <c r="AH343" s="140"/>
      <c r="AI343" s="137"/>
      <c r="AJ343" s="117">
        <f>SUM(AQ343:AU343)</f>
        <v>0</v>
      </c>
      <c r="AK343" s="137" t="s">
        <v>74</v>
      </c>
      <c r="AL343" s="90" t="s">
        <v>74</v>
      </c>
      <c r="AM343" s="138" t="s">
        <v>74</v>
      </c>
      <c r="AN343" s="137" t="s">
        <v>74</v>
      </c>
      <c r="AO343" s="90" t="s">
        <v>76</v>
      </c>
      <c r="AP343" s="138" t="s">
        <v>76</v>
      </c>
      <c r="AQ343" s="89"/>
      <c r="AR343" s="90"/>
      <c r="AS343" s="90"/>
      <c r="AT343" s="90"/>
      <c r="AU343" s="91"/>
      <c r="AV343" s="92">
        <f t="shared" si="127"/>
        <v>0</v>
      </c>
      <c r="AW343" s="87"/>
      <c r="AX343" s="87"/>
      <c r="AY343" s="87"/>
      <c r="AZ343" s="87"/>
      <c r="BA343" s="87"/>
      <c r="BB343" s="87"/>
      <c r="BC343" s="87"/>
      <c r="BD343" s="87"/>
      <c r="BE343" s="88"/>
    </row>
    <row r="344" spans="1:57" ht="38" customHeight="1" x14ac:dyDescent="0.2">
      <c r="A344" s="777"/>
      <c r="B344" s="682" t="s">
        <v>210</v>
      </c>
      <c r="C344" s="664" t="s">
        <v>211</v>
      </c>
      <c r="D344" s="72" t="s">
        <v>73</v>
      </c>
      <c r="E344" s="633">
        <v>10</v>
      </c>
      <c r="F344" s="636">
        <f>E344-SUM(M344:M348)</f>
        <v>2</v>
      </c>
      <c r="G344" s="146">
        <f t="shared" si="128"/>
        <v>0</v>
      </c>
      <c r="H344" s="151">
        <f t="shared" si="126"/>
        <v>0</v>
      </c>
      <c r="I344" s="152"/>
      <c r="J344" s="152"/>
      <c r="K344" s="152"/>
      <c r="L344" s="66"/>
      <c r="M344" s="149">
        <f t="shared" si="129"/>
        <v>0</v>
      </c>
      <c r="N344" s="121"/>
      <c r="O344" s="121"/>
      <c r="P344" s="121"/>
      <c r="Q344" s="121"/>
      <c r="R344" s="122"/>
      <c r="S344" s="128"/>
      <c r="T344" s="121"/>
      <c r="U344" s="121"/>
      <c r="V344" s="77"/>
      <c r="W344" s="121"/>
      <c r="X344" s="122"/>
      <c r="Y344" s="128"/>
      <c r="Z344" s="122"/>
      <c r="AA344" s="70"/>
      <c r="AB344" s="77"/>
      <c r="AC344" s="77"/>
      <c r="AD344" s="77"/>
      <c r="AE344" s="77"/>
      <c r="AF344" s="71"/>
      <c r="AG344" s="70"/>
      <c r="AH344" s="71"/>
      <c r="AI344" s="70"/>
      <c r="AJ344" s="115">
        <f>SUM(AN344:AP344)</f>
        <v>0</v>
      </c>
      <c r="AK344" s="70" t="s">
        <v>74</v>
      </c>
      <c r="AL344" s="77" t="s">
        <v>74</v>
      </c>
      <c r="AM344" s="71" t="s">
        <v>74</v>
      </c>
      <c r="AN344" s="70"/>
      <c r="AO344" s="77"/>
      <c r="AP344" s="71"/>
      <c r="AQ344" s="67" t="s">
        <v>74</v>
      </c>
      <c r="AR344" s="68" t="s">
        <v>74</v>
      </c>
      <c r="AS344" s="68" t="s">
        <v>74</v>
      </c>
      <c r="AT344" s="68" t="s">
        <v>74</v>
      </c>
      <c r="AU344" s="69" t="s">
        <v>74</v>
      </c>
      <c r="AV344" s="103">
        <f t="shared" si="127"/>
        <v>0</v>
      </c>
      <c r="AW344" s="93"/>
      <c r="AX344" s="93"/>
      <c r="AY344" s="93"/>
      <c r="AZ344" s="93"/>
      <c r="BA344" s="93"/>
      <c r="BB344" s="93"/>
      <c r="BC344" s="93"/>
      <c r="BD344" s="93"/>
      <c r="BE344" s="78"/>
    </row>
    <row r="345" spans="1:57" ht="38" customHeight="1" x14ac:dyDescent="0.2">
      <c r="A345" s="777"/>
      <c r="B345" s="647"/>
      <c r="C345" s="665"/>
      <c r="D345" s="73" t="s">
        <v>75</v>
      </c>
      <c r="E345" s="634"/>
      <c r="F345" s="637"/>
      <c r="G345" s="147">
        <f t="shared" si="128"/>
        <v>0</v>
      </c>
      <c r="H345" s="153">
        <f t="shared" si="126"/>
        <v>0</v>
      </c>
      <c r="I345" s="150"/>
      <c r="J345" s="150"/>
      <c r="K345" s="150"/>
      <c r="L345" s="154"/>
      <c r="M345" s="79">
        <f t="shared" si="129"/>
        <v>0</v>
      </c>
      <c r="N345" s="80"/>
      <c r="O345" s="80"/>
      <c r="P345" s="80"/>
      <c r="Q345" s="80"/>
      <c r="R345" s="124"/>
      <c r="S345" s="129"/>
      <c r="T345" s="54"/>
      <c r="U345" s="54"/>
      <c r="V345" s="80"/>
      <c r="W345" s="80"/>
      <c r="X345" s="124"/>
      <c r="Y345" s="131"/>
      <c r="Z345" s="127"/>
      <c r="AA345" s="134"/>
      <c r="AB345" s="56"/>
      <c r="AC345" s="56"/>
      <c r="AD345" s="56"/>
      <c r="AE345" s="56"/>
      <c r="AF345" s="135"/>
      <c r="AG345" s="136"/>
      <c r="AH345" s="55"/>
      <c r="AI345" s="136"/>
      <c r="AJ345" s="116">
        <f>SUM(AN345:AP345)</f>
        <v>0</v>
      </c>
      <c r="AK345" s="136" t="s">
        <v>76</v>
      </c>
      <c r="AL345" s="54" t="s">
        <v>76</v>
      </c>
      <c r="AM345" s="55" t="s">
        <v>76</v>
      </c>
      <c r="AN345" s="136"/>
      <c r="AO345" s="54"/>
      <c r="AP345" s="55"/>
      <c r="AQ345" s="82" t="s">
        <v>74</v>
      </c>
      <c r="AR345" s="54" t="s">
        <v>74</v>
      </c>
      <c r="AS345" s="54" t="s">
        <v>74</v>
      </c>
      <c r="AT345" s="54" t="s">
        <v>74</v>
      </c>
      <c r="AU345" s="58" t="s">
        <v>74</v>
      </c>
      <c r="AV345" s="83">
        <f t="shared" si="127"/>
        <v>0</v>
      </c>
      <c r="AW345" s="80"/>
      <c r="AX345" s="80"/>
      <c r="AY345" s="80"/>
      <c r="AZ345" s="80"/>
      <c r="BA345" s="80"/>
      <c r="BB345" s="80"/>
      <c r="BC345" s="80"/>
      <c r="BD345" s="80"/>
      <c r="BE345" s="81"/>
    </row>
    <row r="346" spans="1:57" ht="38" customHeight="1" x14ac:dyDescent="0.2">
      <c r="A346" s="777"/>
      <c r="B346" s="647"/>
      <c r="C346" s="665"/>
      <c r="D346" s="73" t="s">
        <v>77</v>
      </c>
      <c r="E346" s="634"/>
      <c r="F346" s="637"/>
      <c r="G346" s="147">
        <f t="shared" si="128"/>
        <v>0</v>
      </c>
      <c r="H346" s="153">
        <f t="shared" si="126"/>
        <v>0</v>
      </c>
      <c r="I346" s="150"/>
      <c r="J346" s="150"/>
      <c r="K346" s="150"/>
      <c r="L346" s="154"/>
      <c r="M346" s="79">
        <f t="shared" si="129"/>
        <v>0</v>
      </c>
      <c r="N346" s="80"/>
      <c r="O346" s="80"/>
      <c r="P346" s="80"/>
      <c r="Q346" s="84"/>
      <c r="R346" s="124"/>
      <c r="S346" s="129"/>
      <c r="T346" s="80"/>
      <c r="U346" s="80"/>
      <c r="V346" s="80"/>
      <c r="W346" s="80"/>
      <c r="X346" s="124"/>
      <c r="Y346" s="131"/>
      <c r="Z346" s="127"/>
      <c r="AA346" s="134"/>
      <c r="AB346" s="56"/>
      <c r="AC346" s="56"/>
      <c r="AD346" s="56"/>
      <c r="AE346" s="56"/>
      <c r="AF346" s="135"/>
      <c r="AG346" s="136"/>
      <c r="AH346" s="55"/>
      <c r="AI346" s="136"/>
      <c r="AJ346" s="116">
        <f>SUM(AK346:AM346)</f>
        <v>0</v>
      </c>
      <c r="AK346" s="136"/>
      <c r="AL346" s="54"/>
      <c r="AM346" s="55"/>
      <c r="AN346" s="136" t="s">
        <v>74</v>
      </c>
      <c r="AO346" s="54" t="s">
        <v>74</v>
      </c>
      <c r="AP346" s="55" t="s">
        <v>74</v>
      </c>
      <c r="AQ346" s="82" t="s">
        <v>74</v>
      </c>
      <c r="AR346" s="54" t="s">
        <v>74</v>
      </c>
      <c r="AS346" s="54" t="s">
        <v>74</v>
      </c>
      <c r="AT346" s="54" t="s">
        <v>74</v>
      </c>
      <c r="AU346" s="58" t="s">
        <v>74</v>
      </c>
      <c r="AV346" s="83">
        <f t="shared" si="127"/>
        <v>0</v>
      </c>
      <c r="AW346" s="80"/>
      <c r="AX346" s="80"/>
      <c r="AY346" s="80"/>
      <c r="AZ346" s="80"/>
      <c r="BA346" s="80"/>
      <c r="BB346" s="80"/>
      <c r="BC346" s="80"/>
      <c r="BD346" s="80"/>
      <c r="BE346" s="81"/>
    </row>
    <row r="347" spans="1:57" ht="38" customHeight="1" x14ac:dyDescent="0.2">
      <c r="A347" s="777"/>
      <c r="B347" s="647"/>
      <c r="C347" s="665"/>
      <c r="D347" s="73" t="s">
        <v>78</v>
      </c>
      <c r="E347" s="634"/>
      <c r="F347" s="637"/>
      <c r="G347" s="147">
        <f t="shared" si="128"/>
        <v>8</v>
      </c>
      <c r="H347" s="153">
        <f t="shared" si="126"/>
        <v>1</v>
      </c>
      <c r="I347" s="150">
        <v>1</v>
      </c>
      <c r="J347" s="150"/>
      <c r="K347" s="150"/>
      <c r="L347" s="154"/>
      <c r="M347" s="79">
        <f t="shared" si="129"/>
        <v>8</v>
      </c>
      <c r="N347" s="80">
        <v>1</v>
      </c>
      <c r="O347" s="80"/>
      <c r="P347" s="80"/>
      <c r="Q347" s="80"/>
      <c r="R347" s="124">
        <v>7</v>
      </c>
      <c r="S347" s="129">
        <v>1</v>
      </c>
      <c r="T347" s="80"/>
      <c r="U347" s="80"/>
      <c r="V347" s="80">
        <v>7</v>
      </c>
      <c r="W347" s="80">
        <v>0</v>
      </c>
      <c r="X347" s="124"/>
      <c r="Y347" s="131">
        <v>7</v>
      </c>
      <c r="Z347" s="127">
        <v>1</v>
      </c>
      <c r="AA347" s="134"/>
      <c r="AB347" s="56">
        <v>1</v>
      </c>
      <c r="AC347" s="56"/>
      <c r="AD347" s="56"/>
      <c r="AE347" s="56"/>
      <c r="AF347" s="135">
        <v>1</v>
      </c>
      <c r="AG347" s="136">
        <v>46</v>
      </c>
      <c r="AH347" s="55">
        <v>23</v>
      </c>
      <c r="AI347" s="136">
        <v>109.38</v>
      </c>
      <c r="AJ347" s="116">
        <f>SUM(AQ347:AU347)</f>
        <v>8</v>
      </c>
      <c r="AK347" s="136" t="s">
        <v>76</v>
      </c>
      <c r="AL347" s="54" t="s">
        <v>76</v>
      </c>
      <c r="AM347" s="55" t="s">
        <v>76</v>
      </c>
      <c r="AN347" s="136" t="s">
        <v>74</v>
      </c>
      <c r="AO347" s="54" t="s">
        <v>74</v>
      </c>
      <c r="AP347" s="55" t="s">
        <v>74</v>
      </c>
      <c r="AQ347" s="142">
        <v>1</v>
      </c>
      <c r="AR347" s="62"/>
      <c r="AS347" s="62">
        <v>6</v>
      </c>
      <c r="AT347" s="62">
        <v>1</v>
      </c>
      <c r="AU347" s="64"/>
      <c r="AV347" s="83">
        <f t="shared" si="127"/>
        <v>0</v>
      </c>
      <c r="AW347" s="80"/>
      <c r="AX347" s="80"/>
      <c r="AY347" s="80"/>
      <c r="AZ347" s="80"/>
      <c r="BA347" s="80"/>
      <c r="BB347" s="80"/>
      <c r="BC347" s="80"/>
      <c r="BD347" s="80"/>
      <c r="BE347" s="81"/>
    </row>
    <row r="348" spans="1:57" ht="38" customHeight="1" thickBot="1" x14ac:dyDescent="0.25">
      <c r="A348" s="777"/>
      <c r="B348" s="681"/>
      <c r="C348" s="670"/>
      <c r="D348" s="76" t="s">
        <v>79</v>
      </c>
      <c r="E348" s="635"/>
      <c r="F348" s="638"/>
      <c r="G348" s="148">
        <f t="shared" si="128"/>
        <v>0</v>
      </c>
      <c r="H348" s="155">
        <f t="shared" si="126"/>
        <v>0</v>
      </c>
      <c r="I348" s="156"/>
      <c r="J348" s="156"/>
      <c r="K348" s="156"/>
      <c r="L348" s="157"/>
      <c r="M348" s="85">
        <f t="shared" si="129"/>
        <v>0</v>
      </c>
      <c r="N348" s="86"/>
      <c r="O348" s="86"/>
      <c r="P348" s="86"/>
      <c r="Q348" s="86"/>
      <c r="R348" s="125"/>
      <c r="S348" s="130"/>
      <c r="T348" s="87"/>
      <c r="U348" s="87"/>
      <c r="V348" s="87"/>
      <c r="W348" s="87"/>
      <c r="X348" s="126"/>
      <c r="Y348" s="129"/>
      <c r="Z348" s="124"/>
      <c r="AA348" s="136"/>
      <c r="AB348" s="54"/>
      <c r="AC348" s="54"/>
      <c r="AD348" s="54"/>
      <c r="AE348" s="54"/>
      <c r="AF348" s="55"/>
      <c r="AG348" s="139"/>
      <c r="AH348" s="140"/>
      <c r="AI348" s="137"/>
      <c r="AJ348" s="117">
        <f>SUM(AQ348:AU348)</f>
        <v>0</v>
      </c>
      <c r="AK348" s="137" t="s">
        <v>74</v>
      </c>
      <c r="AL348" s="90" t="s">
        <v>74</v>
      </c>
      <c r="AM348" s="138" t="s">
        <v>74</v>
      </c>
      <c r="AN348" s="137" t="s">
        <v>74</v>
      </c>
      <c r="AO348" s="90" t="s">
        <v>76</v>
      </c>
      <c r="AP348" s="138" t="s">
        <v>76</v>
      </c>
      <c r="AQ348" s="89"/>
      <c r="AR348" s="90"/>
      <c r="AS348" s="90"/>
      <c r="AT348" s="90"/>
      <c r="AU348" s="91"/>
      <c r="AV348" s="92">
        <f t="shared" si="127"/>
        <v>0</v>
      </c>
      <c r="AW348" s="87"/>
      <c r="AX348" s="87"/>
      <c r="AY348" s="87"/>
      <c r="AZ348" s="87"/>
      <c r="BA348" s="87"/>
      <c r="BB348" s="87"/>
      <c r="BC348" s="87"/>
      <c r="BD348" s="87"/>
      <c r="BE348" s="88"/>
    </row>
    <row r="349" spans="1:57" ht="38" customHeight="1" x14ac:dyDescent="0.2">
      <c r="A349" s="777"/>
      <c r="B349" s="623" t="s">
        <v>212</v>
      </c>
      <c r="C349" s="658" t="s">
        <v>213</v>
      </c>
      <c r="D349" s="72" t="s">
        <v>73</v>
      </c>
      <c r="E349" s="633">
        <v>48</v>
      </c>
      <c r="F349" s="636">
        <f>E349-SUM(M349:M353)</f>
        <v>7</v>
      </c>
      <c r="G349" s="146">
        <f t="shared" si="128"/>
        <v>8</v>
      </c>
      <c r="H349" s="151">
        <f t="shared" si="126"/>
        <v>0</v>
      </c>
      <c r="I349" s="152"/>
      <c r="J349" s="152"/>
      <c r="K349" s="152"/>
      <c r="L349" s="66"/>
      <c r="M349" s="149">
        <f t="shared" si="129"/>
        <v>8</v>
      </c>
      <c r="N349" s="121"/>
      <c r="O349" s="121"/>
      <c r="P349" s="121"/>
      <c r="Q349" s="121"/>
      <c r="R349" s="122">
        <v>8</v>
      </c>
      <c r="S349" s="128"/>
      <c r="T349" s="121"/>
      <c r="U349" s="121"/>
      <c r="V349" s="77">
        <v>7</v>
      </c>
      <c r="W349" s="121">
        <v>1</v>
      </c>
      <c r="X349" s="122"/>
      <c r="Y349" s="128">
        <v>4</v>
      </c>
      <c r="Z349" s="122">
        <v>4</v>
      </c>
      <c r="AA349" s="70"/>
      <c r="AB349" s="77">
        <v>8</v>
      </c>
      <c r="AC349" s="77">
        <v>8</v>
      </c>
      <c r="AD349" s="77">
        <v>8</v>
      </c>
      <c r="AE349" s="77">
        <v>8</v>
      </c>
      <c r="AF349" s="71"/>
      <c r="AG349" s="70">
        <v>42</v>
      </c>
      <c r="AH349" s="71">
        <v>22</v>
      </c>
      <c r="AI349" s="70">
        <v>13</v>
      </c>
      <c r="AJ349" s="115">
        <f>SUM(AN349:AP349)</f>
        <v>8</v>
      </c>
      <c r="AK349" s="70" t="s">
        <v>74</v>
      </c>
      <c r="AL349" s="77" t="s">
        <v>74</v>
      </c>
      <c r="AM349" s="71" t="s">
        <v>74</v>
      </c>
      <c r="AN349" s="70"/>
      <c r="AO349" s="77">
        <v>8</v>
      </c>
      <c r="AP349" s="71"/>
      <c r="AQ349" s="67" t="s">
        <v>74</v>
      </c>
      <c r="AR349" s="68" t="s">
        <v>74</v>
      </c>
      <c r="AS349" s="68" t="s">
        <v>74</v>
      </c>
      <c r="AT349" s="68" t="s">
        <v>74</v>
      </c>
      <c r="AU349" s="69" t="s">
        <v>74</v>
      </c>
      <c r="AV349" s="103">
        <f t="shared" ref="AV349:AV353" si="130">SUM(AW349:BE349)</f>
        <v>0</v>
      </c>
      <c r="AW349" s="93"/>
      <c r="AX349" s="93"/>
      <c r="AY349" s="93"/>
      <c r="AZ349" s="93"/>
      <c r="BA349" s="93"/>
      <c r="BB349" s="93"/>
      <c r="BC349" s="93"/>
      <c r="BD349" s="93"/>
      <c r="BE349" s="78"/>
    </row>
    <row r="350" spans="1:57" ht="38" customHeight="1" x14ac:dyDescent="0.2">
      <c r="A350" s="777"/>
      <c r="B350" s="624"/>
      <c r="C350" s="659"/>
      <c r="D350" s="73" t="s">
        <v>75</v>
      </c>
      <c r="E350" s="634"/>
      <c r="F350" s="637"/>
      <c r="G350" s="147">
        <f t="shared" si="128"/>
        <v>0</v>
      </c>
      <c r="H350" s="153">
        <f t="shared" si="126"/>
        <v>0</v>
      </c>
      <c r="I350" s="150"/>
      <c r="J350" s="150"/>
      <c r="K350" s="150"/>
      <c r="L350" s="154"/>
      <c r="M350" s="79">
        <f t="shared" si="129"/>
        <v>0</v>
      </c>
      <c r="N350" s="80"/>
      <c r="O350" s="80"/>
      <c r="P350" s="80"/>
      <c r="Q350" s="80"/>
      <c r="R350" s="124"/>
      <c r="S350" s="129"/>
      <c r="T350" s="54"/>
      <c r="U350" s="54"/>
      <c r="V350" s="80"/>
      <c r="W350" s="80"/>
      <c r="X350" s="124"/>
      <c r="Y350" s="131"/>
      <c r="Z350" s="127"/>
      <c r="AA350" s="134"/>
      <c r="AB350" s="56"/>
      <c r="AC350" s="56"/>
      <c r="AD350" s="56"/>
      <c r="AE350" s="56"/>
      <c r="AF350" s="135"/>
      <c r="AG350" s="136"/>
      <c r="AH350" s="55"/>
      <c r="AI350" s="136"/>
      <c r="AJ350" s="116">
        <f>SUM(AN350:AP350)</f>
        <v>0</v>
      </c>
      <c r="AK350" s="136" t="s">
        <v>76</v>
      </c>
      <c r="AL350" s="54" t="s">
        <v>76</v>
      </c>
      <c r="AM350" s="55" t="s">
        <v>76</v>
      </c>
      <c r="AN350" s="136"/>
      <c r="AO350" s="54"/>
      <c r="AP350" s="55"/>
      <c r="AQ350" s="82" t="s">
        <v>74</v>
      </c>
      <c r="AR350" s="54" t="s">
        <v>74</v>
      </c>
      <c r="AS350" s="54" t="s">
        <v>74</v>
      </c>
      <c r="AT350" s="54" t="s">
        <v>74</v>
      </c>
      <c r="AU350" s="58" t="s">
        <v>74</v>
      </c>
      <c r="AV350" s="83">
        <f t="shared" si="130"/>
        <v>0</v>
      </c>
      <c r="AW350" s="80"/>
      <c r="AX350" s="80"/>
      <c r="AY350" s="80"/>
      <c r="AZ350" s="80"/>
      <c r="BA350" s="80"/>
      <c r="BB350" s="80"/>
      <c r="BC350" s="80"/>
      <c r="BD350" s="80"/>
      <c r="BE350" s="81"/>
    </row>
    <row r="351" spans="1:57" ht="38" customHeight="1" x14ac:dyDescent="0.2">
      <c r="A351" s="777"/>
      <c r="B351" s="624"/>
      <c r="C351" s="659"/>
      <c r="D351" s="73" t="s">
        <v>77</v>
      </c>
      <c r="E351" s="634"/>
      <c r="F351" s="637"/>
      <c r="G351" s="147">
        <f t="shared" si="128"/>
        <v>0</v>
      </c>
      <c r="H351" s="153">
        <f t="shared" si="126"/>
        <v>0</v>
      </c>
      <c r="I351" s="150"/>
      <c r="J351" s="150"/>
      <c r="K351" s="150"/>
      <c r="L351" s="154"/>
      <c r="M351" s="79">
        <f t="shared" si="129"/>
        <v>0</v>
      </c>
      <c r="N351" s="80"/>
      <c r="O351" s="80"/>
      <c r="P351" s="80"/>
      <c r="Q351" s="84"/>
      <c r="R351" s="124"/>
      <c r="S351" s="129"/>
      <c r="T351" s="80"/>
      <c r="U351" s="80"/>
      <c r="V351" s="80"/>
      <c r="W351" s="80"/>
      <c r="X351" s="124"/>
      <c r="Y351" s="131"/>
      <c r="Z351" s="127"/>
      <c r="AA351" s="134"/>
      <c r="AB351" s="56"/>
      <c r="AC351" s="56"/>
      <c r="AD351" s="56"/>
      <c r="AE351" s="56"/>
      <c r="AF351" s="135"/>
      <c r="AG351" s="136"/>
      <c r="AH351" s="55"/>
      <c r="AI351" s="136"/>
      <c r="AJ351" s="116">
        <f>SUM(AK351:AM351)</f>
        <v>0</v>
      </c>
      <c r="AK351" s="136"/>
      <c r="AL351" s="54"/>
      <c r="AM351" s="55"/>
      <c r="AN351" s="136" t="s">
        <v>74</v>
      </c>
      <c r="AO351" s="54" t="s">
        <v>74</v>
      </c>
      <c r="AP351" s="55" t="s">
        <v>74</v>
      </c>
      <c r="AQ351" s="82" t="s">
        <v>74</v>
      </c>
      <c r="AR351" s="54" t="s">
        <v>74</v>
      </c>
      <c r="AS351" s="54" t="s">
        <v>74</v>
      </c>
      <c r="AT351" s="54" t="s">
        <v>74</v>
      </c>
      <c r="AU351" s="58" t="s">
        <v>74</v>
      </c>
      <c r="AV351" s="83">
        <f t="shared" si="130"/>
        <v>0</v>
      </c>
      <c r="AW351" s="80"/>
      <c r="AX351" s="80"/>
      <c r="AY351" s="80"/>
      <c r="AZ351" s="80"/>
      <c r="BA351" s="80"/>
      <c r="BB351" s="80"/>
      <c r="BC351" s="80"/>
      <c r="BD351" s="80"/>
      <c r="BE351" s="81"/>
    </row>
    <row r="352" spans="1:57" ht="38" customHeight="1" x14ac:dyDescent="0.2">
      <c r="A352" s="777"/>
      <c r="B352" s="624"/>
      <c r="C352" s="659"/>
      <c r="D352" s="73" t="s">
        <v>78</v>
      </c>
      <c r="E352" s="634"/>
      <c r="F352" s="637"/>
      <c r="G352" s="147">
        <f t="shared" si="128"/>
        <v>33</v>
      </c>
      <c r="H352" s="153">
        <f t="shared" si="126"/>
        <v>1</v>
      </c>
      <c r="I352" s="150"/>
      <c r="J352" s="150">
        <v>1</v>
      </c>
      <c r="K352" s="150">
        <v>0</v>
      </c>
      <c r="L352" s="154">
        <v>0</v>
      </c>
      <c r="M352" s="79">
        <f t="shared" si="129"/>
        <v>33</v>
      </c>
      <c r="N352" s="80"/>
      <c r="O352" s="80"/>
      <c r="P352" s="80"/>
      <c r="Q352" s="80"/>
      <c r="R352" s="124">
        <v>33</v>
      </c>
      <c r="S352" s="129">
        <v>2</v>
      </c>
      <c r="T352" s="80"/>
      <c r="U352" s="80"/>
      <c r="V352" s="80">
        <v>29</v>
      </c>
      <c r="W352" s="80">
        <v>2</v>
      </c>
      <c r="X352" s="124">
        <v>0</v>
      </c>
      <c r="Y352" s="131">
        <v>31</v>
      </c>
      <c r="Z352" s="127">
        <v>2</v>
      </c>
      <c r="AA352" s="134"/>
      <c r="AB352" s="56">
        <v>33</v>
      </c>
      <c r="AC352" s="56">
        <v>33</v>
      </c>
      <c r="AD352" s="56">
        <v>32</v>
      </c>
      <c r="AE352" s="56">
        <v>32</v>
      </c>
      <c r="AF352" s="135">
        <v>2</v>
      </c>
      <c r="AG352" s="136">
        <v>45</v>
      </c>
      <c r="AH352" s="55">
        <v>24</v>
      </c>
      <c r="AI352" s="136">
        <v>133</v>
      </c>
      <c r="AJ352" s="116">
        <f>SUM(AQ352:AU352)</f>
        <v>33</v>
      </c>
      <c r="AK352" s="136" t="s">
        <v>76</v>
      </c>
      <c r="AL352" s="54" t="s">
        <v>76</v>
      </c>
      <c r="AM352" s="55" t="s">
        <v>76</v>
      </c>
      <c r="AN352" s="136" t="s">
        <v>74</v>
      </c>
      <c r="AO352" s="54" t="s">
        <v>74</v>
      </c>
      <c r="AP352" s="55" t="s">
        <v>74</v>
      </c>
      <c r="AQ352" s="142">
        <v>3</v>
      </c>
      <c r="AR352" s="62">
        <v>2</v>
      </c>
      <c r="AS352" s="62">
        <v>3</v>
      </c>
      <c r="AT352" s="62">
        <v>8</v>
      </c>
      <c r="AU352" s="64">
        <v>17</v>
      </c>
      <c r="AV352" s="83">
        <f t="shared" si="130"/>
        <v>0</v>
      </c>
      <c r="AW352" s="80"/>
      <c r="AX352" s="80"/>
      <c r="AY352" s="80"/>
      <c r="AZ352" s="80"/>
      <c r="BA352" s="80"/>
      <c r="BB352" s="80"/>
      <c r="BC352" s="80"/>
      <c r="BD352" s="80"/>
      <c r="BE352" s="81"/>
    </row>
    <row r="353" spans="1:57" ht="38" customHeight="1" thickBot="1" x14ac:dyDescent="0.25">
      <c r="A353" s="778"/>
      <c r="B353" s="644"/>
      <c r="C353" s="677"/>
      <c r="D353" s="76" t="s">
        <v>79</v>
      </c>
      <c r="E353" s="635"/>
      <c r="F353" s="638"/>
      <c r="G353" s="148">
        <f t="shared" si="128"/>
        <v>0</v>
      </c>
      <c r="H353" s="155">
        <f t="shared" si="126"/>
        <v>0</v>
      </c>
      <c r="I353" s="156"/>
      <c r="J353" s="156"/>
      <c r="K353" s="156"/>
      <c r="L353" s="157"/>
      <c r="M353" s="85">
        <f t="shared" si="129"/>
        <v>0</v>
      </c>
      <c r="N353" s="86"/>
      <c r="O353" s="86"/>
      <c r="P353" s="86"/>
      <c r="Q353" s="86"/>
      <c r="R353" s="125"/>
      <c r="S353" s="130"/>
      <c r="T353" s="87"/>
      <c r="U353" s="87"/>
      <c r="V353" s="87"/>
      <c r="W353" s="87"/>
      <c r="X353" s="126"/>
      <c r="Y353" s="129"/>
      <c r="Z353" s="124"/>
      <c r="AA353" s="136"/>
      <c r="AB353" s="54"/>
      <c r="AC353" s="54"/>
      <c r="AD353" s="54"/>
      <c r="AE353" s="54"/>
      <c r="AF353" s="55"/>
      <c r="AG353" s="139"/>
      <c r="AH353" s="140"/>
      <c r="AI353" s="137"/>
      <c r="AJ353" s="117">
        <f>SUM(AQ353:AU353)</f>
        <v>0</v>
      </c>
      <c r="AK353" s="137" t="s">
        <v>74</v>
      </c>
      <c r="AL353" s="90" t="s">
        <v>74</v>
      </c>
      <c r="AM353" s="138" t="s">
        <v>74</v>
      </c>
      <c r="AN353" s="137" t="s">
        <v>74</v>
      </c>
      <c r="AO353" s="90" t="s">
        <v>76</v>
      </c>
      <c r="AP353" s="138" t="s">
        <v>76</v>
      </c>
      <c r="AQ353" s="89"/>
      <c r="AR353" s="90"/>
      <c r="AS353" s="90"/>
      <c r="AT353" s="90"/>
      <c r="AU353" s="91"/>
      <c r="AV353" s="164">
        <f t="shared" si="130"/>
        <v>0</v>
      </c>
      <c r="AW353" s="86"/>
      <c r="AX353" s="86"/>
      <c r="AY353" s="86"/>
      <c r="AZ353" s="86"/>
      <c r="BA353" s="86"/>
      <c r="BB353" s="86"/>
      <c r="BC353" s="86"/>
      <c r="BD353" s="86"/>
      <c r="BE353" s="165"/>
    </row>
    <row r="354" spans="1:57" ht="38" customHeight="1" x14ac:dyDescent="0.2">
      <c r="A354" s="731" t="s">
        <v>226</v>
      </c>
      <c r="B354" s="623" t="s">
        <v>215</v>
      </c>
      <c r="C354" s="664" t="s">
        <v>216</v>
      </c>
      <c r="D354" s="108" t="s">
        <v>73</v>
      </c>
      <c r="E354" s="633">
        <v>2279</v>
      </c>
      <c r="F354" s="636">
        <f>E354-SUM(M354:M358)</f>
        <v>-119</v>
      </c>
      <c r="G354" s="146">
        <f t="shared" si="128"/>
        <v>453</v>
      </c>
      <c r="H354" s="151">
        <f>SUM(I354:L354)</f>
        <v>7</v>
      </c>
      <c r="I354" s="152">
        <f>SUM('Комунальні по МПД'!I369,'Комунальні по МПД'!I374,'Комунальні по МПД'!I379)</f>
        <v>2</v>
      </c>
      <c r="J354" s="152">
        <f>SUM('Комунальні по МПД'!J369,'Комунальні по МПД'!J374,'Комунальні по МПД'!J379)</f>
        <v>2</v>
      </c>
      <c r="K354" s="152">
        <f>SUM('Комунальні по МПД'!K369,'Комунальні по МПД'!K374,'Комунальні по МПД'!K379)</f>
        <v>3</v>
      </c>
      <c r="L354" s="66">
        <f>SUM('Комунальні по МПД'!L369,'Комунальні по МПД'!L374,'Комунальні по МПД'!L379)</f>
        <v>0</v>
      </c>
      <c r="M354" s="149">
        <f t="shared" si="129"/>
        <v>440</v>
      </c>
      <c r="N354" s="121">
        <f>SUM('Комунальні по МПД'!N369,'Комунальні по МПД'!N374,'Комунальні по МПД'!N379)</f>
        <v>440</v>
      </c>
      <c r="O354" s="121">
        <f>SUM('Комунальні по МПД'!O369,'Комунальні по МПД'!O374,'Комунальні по МПД'!O379)</f>
        <v>0</v>
      </c>
      <c r="P354" s="121">
        <f>SUM('Комунальні по МПД'!P369,'Комунальні по МПД'!P374,'Комунальні по МПД'!P379)</f>
        <v>0</v>
      </c>
      <c r="Q354" s="121">
        <f>SUM('Комунальні по МПД'!Q369,'Комунальні по МПД'!Q374,'Комунальні по МПД'!Q379)</f>
        <v>0</v>
      </c>
      <c r="R354" s="122">
        <f>SUM('Комунальні по МПД'!R369,'Комунальні по МПД'!R374,'Комунальні по МПД'!R379)</f>
        <v>0</v>
      </c>
      <c r="S354" s="128">
        <f>SUM('Комунальні по МПД'!S369,'Комунальні по МПД'!S374,'Комунальні по МПД'!S379)</f>
        <v>21</v>
      </c>
      <c r="T354" s="121">
        <f>SUM('Комунальні по МПД'!T369,'Комунальні по МПД'!T374,'Комунальні по МПД'!T379)</f>
        <v>4</v>
      </c>
      <c r="U354" s="121">
        <f>SUM('Комунальні по МПД'!U369,'Комунальні по МПД'!U374,'Комунальні по МПД'!U379)</f>
        <v>0</v>
      </c>
      <c r="V354" s="77">
        <f>SUM('Комунальні по МПД'!V369,'Комунальні по МПД'!V374,'Комунальні по МПД'!V379)</f>
        <v>413</v>
      </c>
      <c r="W354" s="121">
        <f>SUM('Комунальні по МПД'!W369,'Комунальні по МПД'!W374,'Комунальні по МПД'!W379)</f>
        <v>2</v>
      </c>
      <c r="X354" s="122">
        <f>SUM('Комунальні по МПД'!X369,'Комунальні по МПД'!X374,'Комунальні по МПД'!X379)</f>
        <v>0</v>
      </c>
      <c r="Y354" s="128">
        <f>SUM('Комунальні по МПД'!Y369,'Комунальні по МПД'!Y374,'Комунальні по МПД'!Y379)</f>
        <v>379</v>
      </c>
      <c r="Z354" s="122">
        <f>SUM('Комунальні по МПД'!Z369,'Комунальні по МПД'!Z374,'Комунальні по МПД'!Z379)</f>
        <v>61</v>
      </c>
      <c r="AA354" s="70">
        <f>SUM('Комунальні по МПД'!AA369,'Комунальні по МПД'!AA374,'Комунальні по МПД'!AA379)</f>
        <v>0</v>
      </c>
      <c r="AB354" s="77">
        <f>SUM('Комунальні по МПД'!AB369,'Комунальні по МПД'!AB374,'Комунальні по МПД'!AB379)</f>
        <v>103</v>
      </c>
      <c r="AC354" s="77">
        <f>SUM('Комунальні по МПД'!AC369,'Комунальні по МПД'!AC374,'Комунальні по МПД'!AC379)</f>
        <v>101</v>
      </c>
      <c r="AD354" s="77">
        <f>SUM('Комунальні по МПД'!AD369,'Комунальні по МПД'!AD374,'Комунальні по МПД'!AD379)</f>
        <v>12</v>
      </c>
      <c r="AE354" s="77">
        <f>SUM('Комунальні по МПД'!AE369,'Комунальні по МПД'!AE374,'Комунальні по МПД'!AE379)</f>
        <v>226</v>
      </c>
      <c r="AF354" s="118">
        <f>SUM('Комунальні по МПД'!AF369,'Комунальні по МПД'!AF374,'Комунальні по МПД'!AF379)</f>
        <v>10</v>
      </c>
      <c r="AG354" s="189">
        <f>AVERAGE('Комунальні по МПД'!AG369,'Комунальні по МПД'!AG374,'Комунальні по МПД'!AG379)</f>
        <v>42.1</v>
      </c>
      <c r="AH354" s="190">
        <f>AVERAGE('Комунальні по МПД'!AH369,'Комунальні по МПД'!AH374,'Комунальні по МПД'!AH379)</f>
        <v>21.833333333333332</v>
      </c>
      <c r="AI354" s="187">
        <f>AVERAGE('Комунальні по МПД'!AI369,'Комунальні по МПД'!AI374,'Комунальні по МПД'!AI379)</f>
        <v>9.9333333333333318</v>
      </c>
      <c r="AJ354" s="115">
        <f>SUM(AN354:AP354)</f>
        <v>440</v>
      </c>
      <c r="AK354" s="70" t="s">
        <v>74</v>
      </c>
      <c r="AL354" s="77" t="s">
        <v>74</v>
      </c>
      <c r="AM354" s="71" t="s">
        <v>74</v>
      </c>
      <c r="AN354" s="70">
        <f>SUM('Комунальні по МПД'!AN369,'Комунальні по МПД'!AN374,'Комунальні по МПД'!AN379)</f>
        <v>42</v>
      </c>
      <c r="AO354" s="77">
        <f>SUM('Комунальні по МПД'!AO369,'Комунальні по МПД'!AO374,'Комунальні по МПД'!AO379)</f>
        <v>398</v>
      </c>
      <c r="AP354" s="71">
        <f>SUM('Комунальні по МПД'!AP369,'Комунальні по МПД'!AP374,'Комунальні по МПД'!AP379)</f>
        <v>0</v>
      </c>
      <c r="AQ354" s="67" t="s">
        <v>74</v>
      </c>
      <c r="AR354" s="68" t="s">
        <v>74</v>
      </c>
      <c r="AS354" s="68" t="s">
        <v>74</v>
      </c>
      <c r="AT354" s="68" t="s">
        <v>74</v>
      </c>
      <c r="AU354" s="69" t="s">
        <v>74</v>
      </c>
      <c r="AV354" s="183">
        <f>SUM(AW354:BE354)</f>
        <v>13</v>
      </c>
      <c r="AW354" s="121">
        <f>SUM('Комунальні по МПД'!AW369,'Комунальні по МПД'!AW374,'Комунальні по МПД'!AW379)</f>
        <v>0</v>
      </c>
      <c r="AX354" s="121">
        <f>SUM('Комунальні по МПД'!AX369,'Комунальні по МПД'!AX374,'Комунальні по МПД'!AX379)</f>
        <v>1</v>
      </c>
      <c r="AY354" s="121">
        <f>SUM('Комунальні по МПД'!AY369,'Комунальні по МПД'!AY374,'Комунальні по МПД'!AY379)</f>
        <v>2</v>
      </c>
      <c r="AZ354" s="121">
        <f>SUM('Комунальні по МПД'!AZ369,'Комунальні по МПД'!AZ374,'Комунальні по МПД'!AZ379)</f>
        <v>0</v>
      </c>
      <c r="BA354" s="121">
        <f>SUM('Комунальні по МПД'!BA369,'Комунальні по МПД'!BA374,'Комунальні по МПД'!BA379)</f>
        <v>7</v>
      </c>
      <c r="BB354" s="121">
        <f>SUM('Комунальні по МПД'!BB369,'Комунальні по МПД'!BB374,'Комунальні по МПД'!BB379)</f>
        <v>0</v>
      </c>
      <c r="BC354" s="121">
        <f>SUM('Комунальні по МПД'!BC369,'Комунальні по МПД'!BC374,'Комунальні по МПД'!BC379)</f>
        <v>0</v>
      </c>
      <c r="BD354" s="121">
        <f>SUM('Комунальні по МПД'!BD369,'Комунальні по МПД'!BD374,'Комунальні по МПД'!BD379)</f>
        <v>2</v>
      </c>
      <c r="BE354" s="122">
        <f>SUM('Комунальні по МПД'!BE369,'Комунальні по МПД'!BE374,'Комунальні по МПД'!BE379)</f>
        <v>1</v>
      </c>
    </row>
    <row r="355" spans="1:57" ht="38" customHeight="1" x14ac:dyDescent="0.2">
      <c r="A355" s="732"/>
      <c r="B355" s="624"/>
      <c r="C355" s="665"/>
      <c r="D355" s="109" t="s">
        <v>75</v>
      </c>
      <c r="E355" s="634"/>
      <c r="F355" s="637"/>
      <c r="G355" s="147">
        <f t="shared" si="128"/>
        <v>0</v>
      </c>
      <c r="H355" s="153">
        <f>SUM(I355:L355)</f>
        <v>0</v>
      </c>
      <c r="I355" s="150">
        <f>SUM('Комунальні по МПД'!I370,'Комунальні по МПД'!I375,'Комунальні по МПД'!I380)</f>
        <v>0</v>
      </c>
      <c r="J355" s="150">
        <f>SUM('Комунальні по МПД'!J370,'Комунальні по МПД'!J375,'Комунальні по МПД'!J380)</f>
        <v>0</v>
      </c>
      <c r="K355" s="150">
        <f>SUM('Комунальні по МПД'!K370,'Комунальні по МПД'!K375,'Комунальні по МПД'!K380)</f>
        <v>0</v>
      </c>
      <c r="L355" s="154">
        <f>SUM('Комунальні по МПД'!L370,'Комунальні по МПД'!L375,'Комунальні по МПД'!L380)</f>
        <v>0</v>
      </c>
      <c r="M355" s="79">
        <f t="shared" si="129"/>
        <v>0</v>
      </c>
      <c r="N355" s="80">
        <f>SUM('Комунальні по МПД'!N370,'Комунальні по МПД'!N375,'Комунальні по МПД'!N380)</f>
        <v>0</v>
      </c>
      <c r="O355" s="80">
        <f>SUM('Комунальні по МПД'!O370,'Комунальні по МПД'!O375,'Комунальні по МПД'!O380)</f>
        <v>0</v>
      </c>
      <c r="P355" s="80">
        <f>SUM('Комунальні по МПД'!P370,'Комунальні по МПД'!P375,'Комунальні по МПД'!P380)</f>
        <v>0</v>
      </c>
      <c r="Q355" s="80">
        <f>SUM('Комунальні по МПД'!Q370,'Комунальні по МПД'!Q375,'Комунальні по МПД'!Q380)</f>
        <v>0</v>
      </c>
      <c r="R355" s="124">
        <f>SUM('Комунальні по МПД'!R370,'Комунальні по МПД'!R375,'Комунальні по МПД'!R380)</f>
        <v>0</v>
      </c>
      <c r="S355" s="129">
        <f>SUM('Комунальні по МПД'!S370,'Комунальні по МПД'!S375,'Комунальні по МПД'!S380)</f>
        <v>0</v>
      </c>
      <c r="T355" s="54">
        <f>SUM('Комунальні по МПД'!T370,'Комунальні по МПД'!T375,'Комунальні по МПД'!T380)</f>
        <v>0</v>
      </c>
      <c r="U355" s="54">
        <f>SUM('Комунальні по МПД'!U370,'Комунальні по МПД'!U375,'Комунальні по МПД'!U380)</f>
        <v>0</v>
      </c>
      <c r="V355" s="80">
        <f>SUM('Комунальні по МПД'!V370,'Комунальні по МПД'!V375,'Комунальні по МПД'!V380)</f>
        <v>0</v>
      </c>
      <c r="W355" s="80">
        <f>SUM('Комунальні по МПД'!W370,'Комунальні по МПД'!W375,'Комунальні по МПД'!W380)</f>
        <v>0</v>
      </c>
      <c r="X355" s="124">
        <f>SUM('Комунальні по МПД'!X370,'Комунальні по МПД'!X375,'Комунальні по МПД'!X380)</f>
        <v>0</v>
      </c>
      <c r="Y355" s="131">
        <f>SUM('Комунальні по МПД'!Y370,'Комунальні по МПД'!Y375,'Комунальні по МПД'!Y380)</f>
        <v>0</v>
      </c>
      <c r="Z355" s="127">
        <f>SUM('Комунальні по МПД'!Z370,'Комунальні по МПД'!Z375,'Комунальні по МПД'!Z380)</f>
        <v>0</v>
      </c>
      <c r="AA355" s="134">
        <f>SUM('Комунальні по МПД'!AA370,'Комунальні по МПД'!AA375,'Комунальні по МПД'!AA380)</f>
        <v>0</v>
      </c>
      <c r="AB355" s="56">
        <f>SUM('Комунальні по МПД'!AB370,'Комунальні по МПД'!AB375,'Комунальні по МПД'!AB380)</f>
        <v>0</v>
      </c>
      <c r="AC355" s="56">
        <f>SUM('Комунальні по МПД'!AC370,'Комунальні по МПД'!AC375,'Комунальні по МПД'!AC380)</f>
        <v>0</v>
      </c>
      <c r="AD355" s="56">
        <f>SUM('Комунальні по МПД'!AD370,'Комунальні по МПД'!AD375,'Комунальні по МПД'!AD380)</f>
        <v>0</v>
      </c>
      <c r="AE355" s="56">
        <f>SUM('Комунальні по МПД'!AE370,'Комунальні по МПД'!AE375,'Комунальні по МПД'!AE380)</f>
        <v>0</v>
      </c>
      <c r="AF355" s="57">
        <f>SUM('Комунальні по МПД'!AF370,'Комунальні по МПД'!AF375,'Комунальні по МПД'!AF380)</f>
        <v>0</v>
      </c>
      <c r="AG355" s="191"/>
      <c r="AH355" s="154"/>
      <c r="AI355" s="82"/>
      <c r="AJ355" s="116">
        <f>SUM(AN355:AP355)</f>
        <v>0</v>
      </c>
      <c r="AK355" s="136" t="s">
        <v>76</v>
      </c>
      <c r="AL355" s="54" t="s">
        <v>76</v>
      </c>
      <c r="AM355" s="55" t="s">
        <v>76</v>
      </c>
      <c r="AN355" s="136"/>
      <c r="AO355" s="54"/>
      <c r="AP355" s="55"/>
      <c r="AQ355" s="82" t="s">
        <v>74</v>
      </c>
      <c r="AR355" s="54" t="s">
        <v>74</v>
      </c>
      <c r="AS355" s="54" t="s">
        <v>74</v>
      </c>
      <c r="AT355" s="54" t="s">
        <v>74</v>
      </c>
      <c r="AU355" s="58" t="s">
        <v>74</v>
      </c>
      <c r="AV355" s="184">
        <f>SUM(AW355:BE355)</f>
        <v>0</v>
      </c>
      <c r="AW355" s="80">
        <f>SUM('Комунальні по МПД'!AW370,'Комунальні по МПД'!AW375,'Комунальні по МПД'!AW380)</f>
        <v>0</v>
      </c>
      <c r="AX355" s="80">
        <f>SUM('Комунальні по МПД'!AX370,'Комунальні по МПД'!AX375,'Комунальні по МПД'!AX380)</f>
        <v>0</v>
      </c>
      <c r="AY355" s="80">
        <f>SUM('Комунальні по МПД'!AY370,'Комунальні по МПД'!AY375,'Комунальні по МПД'!AY380)</f>
        <v>0</v>
      </c>
      <c r="AZ355" s="80">
        <f>SUM('Комунальні по МПД'!AZ370,'Комунальні по МПД'!AZ375,'Комунальні по МПД'!AZ380)</f>
        <v>0</v>
      </c>
      <c r="BA355" s="80">
        <f>SUM('Комунальні по МПД'!BA370,'Комунальні по МПД'!BA375,'Комунальні по МПД'!BA380)</f>
        <v>0</v>
      </c>
      <c r="BB355" s="80">
        <f>SUM('Комунальні по МПД'!BB370,'Комунальні по МПД'!BB375,'Комунальні по МПД'!BB380)</f>
        <v>0</v>
      </c>
      <c r="BC355" s="80">
        <f>SUM('Комунальні по МПД'!BC370,'Комунальні по МПД'!BC375,'Комунальні по МПД'!BC380)</f>
        <v>0</v>
      </c>
      <c r="BD355" s="80">
        <f>SUM('Комунальні по МПД'!BD370,'Комунальні по МПД'!BD375,'Комунальні по МПД'!BD380)</f>
        <v>0</v>
      </c>
      <c r="BE355" s="124">
        <f>SUM('Комунальні по МПД'!BE370,'Комунальні по МПД'!BE375,'Комунальні по МПД'!BE380)</f>
        <v>0</v>
      </c>
    </row>
    <row r="356" spans="1:57" ht="38" customHeight="1" x14ac:dyDescent="0.2">
      <c r="A356" s="732"/>
      <c r="B356" s="624"/>
      <c r="C356" s="665"/>
      <c r="D356" s="109" t="s">
        <v>77</v>
      </c>
      <c r="E356" s="634"/>
      <c r="F356" s="637"/>
      <c r="G356" s="147">
        <f t="shared" si="128"/>
        <v>0</v>
      </c>
      <c r="H356" s="153">
        <f t="shared" ref="H356:H358" si="131">SUM(I356:L356)</f>
        <v>0</v>
      </c>
      <c r="I356" s="150">
        <f t="shared" ref="I356" si="132">SUM(J356:M356)</f>
        <v>0</v>
      </c>
      <c r="J356" s="150">
        <f t="shared" ref="J356" si="133">SUM(K356:N356)</f>
        <v>0</v>
      </c>
      <c r="K356" s="150">
        <f t="shared" ref="K356" si="134">SUM(L356:O356)</f>
        <v>0</v>
      </c>
      <c r="L356" s="154">
        <f t="shared" ref="L356" si="135">SUM(M356:P356)</f>
        <v>0</v>
      </c>
      <c r="M356" s="79">
        <f t="shared" si="129"/>
        <v>0</v>
      </c>
      <c r="N356" s="80">
        <f>SUM('Комунальні по МПД'!N371,'Комунальні по МПД'!N376,'Комунальні по МПД'!N381)</f>
        <v>0</v>
      </c>
      <c r="O356" s="80">
        <f>SUM('Комунальні по МПД'!O371,'Комунальні по МПД'!O376,'Комунальні по МПД'!O381)</f>
        <v>0</v>
      </c>
      <c r="P356" s="80">
        <f>SUM('Комунальні по МПД'!P371,'Комунальні по МПД'!P376,'Комунальні по МПД'!P381)</f>
        <v>0</v>
      </c>
      <c r="Q356" s="84">
        <f>SUM('Комунальні по МПД'!Q371,'Комунальні по МПД'!Q376,'Комунальні по МПД'!Q381)</f>
        <v>0</v>
      </c>
      <c r="R356" s="124">
        <f>SUM('Комунальні по МПД'!R371,'Комунальні по МПД'!R376,'Комунальні по МПД'!R381)</f>
        <v>0</v>
      </c>
      <c r="S356" s="129">
        <f>SUM('Комунальні по МПД'!S371,'Комунальні по МПД'!S376,'Комунальні по МПД'!S381)</f>
        <v>0</v>
      </c>
      <c r="T356" s="80">
        <f>SUM('Комунальні по МПД'!T371,'Комунальні по МПД'!T376,'Комунальні по МПД'!T381)</f>
        <v>0</v>
      </c>
      <c r="U356" s="80">
        <f>SUM('Комунальні по МПД'!U371,'Комунальні по МПД'!U376,'Комунальні по МПД'!U381)</f>
        <v>0</v>
      </c>
      <c r="V356" s="80">
        <f>SUM('Комунальні по МПД'!V371,'Комунальні по МПД'!V376,'Комунальні по МПД'!V381)</f>
        <v>0</v>
      </c>
      <c r="W356" s="80">
        <f>SUM('Комунальні по МПД'!W371,'Комунальні по МПД'!W376,'Комунальні по МПД'!W381)</f>
        <v>0</v>
      </c>
      <c r="X356" s="124">
        <f>SUM('Комунальні по МПД'!X371,'Комунальні по МПД'!X376,'Комунальні по МПД'!X381)</f>
        <v>0</v>
      </c>
      <c r="Y356" s="131">
        <f>SUM('Комунальні по МПД'!Y371,'Комунальні по МПД'!Y376,'Комунальні по МПД'!Y381)</f>
        <v>0</v>
      </c>
      <c r="Z356" s="127">
        <f>SUM('Комунальні по МПД'!Z371,'Комунальні по МПД'!Z376,'Комунальні по МПД'!Z381)</f>
        <v>0</v>
      </c>
      <c r="AA356" s="134">
        <f>SUM('Комунальні по МПД'!AA371,'Комунальні по МПД'!AA376,'Комунальні по МПД'!AA381)</f>
        <v>0</v>
      </c>
      <c r="AB356" s="56">
        <f>SUM('Комунальні по МПД'!AB371,'Комунальні по МПД'!AB376,'Комунальні по МПД'!AB381)</f>
        <v>0</v>
      </c>
      <c r="AC356" s="56">
        <f>SUM('Комунальні по МПД'!AC371,'Комунальні по МПД'!AC376,'Комунальні по МПД'!AC381)</f>
        <v>0</v>
      </c>
      <c r="AD356" s="56">
        <f>SUM('Комунальні по МПД'!AD371,'Комунальні по МПД'!AD376,'Комунальні по МПД'!AD381)</f>
        <v>0</v>
      </c>
      <c r="AE356" s="56">
        <f>SUM('Комунальні по МПД'!AE371,'Комунальні по МПД'!AE376,'Комунальні по МПД'!AE381)</f>
        <v>0</v>
      </c>
      <c r="AF356" s="57">
        <f>SUM('Комунальні по МПД'!AF371,'Комунальні по МПД'!AF376,'Комунальні по МПД'!AF381)</f>
        <v>0</v>
      </c>
      <c r="AG356" s="191"/>
      <c r="AH356" s="154"/>
      <c r="AI356" s="82"/>
      <c r="AJ356" s="116">
        <f>SUM(AK356:AM356)</f>
        <v>0</v>
      </c>
      <c r="AK356" s="136"/>
      <c r="AL356" s="54"/>
      <c r="AM356" s="55"/>
      <c r="AN356" s="136" t="s">
        <v>74</v>
      </c>
      <c r="AO356" s="54" t="s">
        <v>74</v>
      </c>
      <c r="AP356" s="55" t="s">
        <v>74</v>
      </c>
      <c r="AQ356" s="82" t="s">
        <v>74</v>
      </c>
      <c r="AR356" s="54" t="s">
        <v>74</v>
      </c>
      <c r="AS356" s="54" t="s">
        <v>74</v>
      </c>
      <c r="AT356" s="54" t="s">
        <v>74</v>
      </c>
      <c r="AU356" s="58" t="s">
        <v>74</v>
      </c>
      <c r="AV356" s="184">
        <f t="shared" ref="AV356:AV358" si="136">SUM(AW356:BE356)</f>
        <v>0</v>
      </c>
      <c r="AW356" s="80">
        <f>SUM('Комунальні по МПД'!AW371,'Комунальні по МПД'!AW376,'Комунальні по МПД'!AW381)</f>
        <v>0</v>
      </c>
      <c r="AX356" s="80">
        <f>SUM('Комунальні по МПД'!AX371,'Комунальні по МПД'!AX376,'Комунальні по МПД'!AX381)</f>
        <v>0</v>
      </c>
      <c r="AY356" s="80">
        <f>SUM('Комунальні по МПД'!AY371,'Комунальні по МПД'!AY376,'Комунальні по МПД'!AY381)</f>
        <v>0</v>
      </c>
      <c r="AZ356" s="80">
        <f>SUM('Комунальні по МПД'!AZ371,'Комунальні по МПД'!AZ376,'Комунальні по МПД'!AZ381)</f>
        <v>0</v>
      </c>
      <c r="BA356" s="80">
        <f>SUM('Комунальні по МПД'!BA371,'Комунальні по МПД'!BA376,'Комунальні по МПД'!BA381)</f>
        <v>0</v>
      </c>
      <c r="BB356" s="80">
        <f>SUM('Комунальні по МПД'!BB371,'Комунальні по МПД'!BB376,'Комунальні по МПД'!BB381)</f>
        <v>0</v>
      </c>
      <c r="BC356" s="80">
        <f>SUM('Комунальні по МПД'!BC371,'Комунальні по МПД'!BC376,'Комунальні по МПД'!BC381)</f>
        <v>0</v>
      </c>
      <c r="BD356" s="80">
        <f>SUM('Комунальні по МПД'!BD371,'Комунальні по МПД'!BD376,'Комунальні по МПД'!BD381)</f>
        <v>0</v>
      </c>
      <c r="BE356" s="124">
        <f>SUM('Комунальні по МПД'!BE371,'Комунальні по МПД'!BE376,'Комунальні по МПД'!BE381)</f>
        <v>0</v>
      </c>
    </row>
    <row r="357" spans="1:57" ht="38" customHeight="1" x14ac:dyDescent="0.2">
      <c r="A357" s="732"/>
      <c r="B357" s="624"/>
      <c r="C357" s="665"/>
      <c r="D357" s="109" t="s">
        <v>78</v>
      </c>
      <c r="E357" s="634"/>
      <c r="F357" s="637"/>
      <c r="G357" s="147">
        <f t="shared" si="128"/>
        <v>1999</v>
      </c>
      <c r="H357" s="153">
        <f>SUM(I357:L357)</f>
        <v>48</v>
      </c>
      <c r="I357" s="150">
        <f>SUM('Комунальні по МПД'!I372,'Комунальні по МПД'!I377,'Комунальні по МПД'!I382)</f>
        <v>13</v>
      </c>
      <c r="J357" s="150">
        <f>SUM('Комунальні по МПД'!J372,'Комунальні по МПД'!J377,'Комунальні по МПД'!J382)</f>
        <v>28</v>
      </c>
      <c r="K357" s="150">
        <f>SUM('Комунальні по МПД'!K372,'Комунальні по МПД'!K377,'Комунальні по МПД'!K382)</f>
        <v>7</v>
      </c>
      <c r="L357" s="154">
        <f>SUM('Комунальні по МПД'!L372,'Комунальні по МПД'!L377,'Комунальні по МПД'!L382)</f>
        <v>0</v>
      </c>
      <c r="M357" s="79">
        <f t="shared" si="129"/>
        <v>1958</v>
      </c>
      <c r="N357" s="80">
        <f>SUM('Комунальні по МПД'!N372,'Комунальні по МПД'!N377,'Комунальні по МПД'!N382)</f>
        <v>1958</v>
      </c>
      <c r="O357" s="80">
        <f>SUM('Комунальні по МПД'!O372,'Комунальні по МПД'!O377,'Комунальні по МПД'!O382)</f>
        <v>0</v>
      </c>
      <c r="P357" s="80">
        <f>SUM('Комунальні по МПД'!P372,'Комунальні по МПД'!P377,'Комунальні по МПД'!P382)</f>
        <v>0</v>
      </c>
      <c r="Q357" s="80">
        <f>SUM('Комунальні по МПД'!Q372,'Комунальні по МПД'!Q377,'Комунальні по МПД'!Q382)</f>
        <v>0</v>
      </c>
      <c r="R357" s="124">
        <f>SUM('Комунальні по МПД'!R372,'Комунальні по МПД'!R377,'Комунальні по МПД'!R382)</f>
        <v>0</v>
      </c>
      <c r="S357" s="129">
        <f>SUM('Комунальні по МПД'!S372,'Комунальні по МПД'!S377,'Комунальні по МПД'!S382)</f>
        <v>108</v>
      </c>
      <c r="T357" s="80">
        <f>SUM('Комунальні по МПД'!T372,'Комунальні по МПД'!T377,'Комунальні по МПД'!T382)</f>
        <v>16</v>
      </c>
      <c r="U357" s="80">
        <f>SUM('Комунальні по МПД'!U372,'Комунальні по МПД'!U377,'Комунальні по МПД'!U382)</f>
        <v>0</v>
      </c>
      <c r="V357" s="80">
        <f>SUM('Комунальні по МПД'!V372,'Комунальні по МПД'!V377,'Комунальні по МПД'!V382)</f>
        <v>1787</v>
      </c>
      <c r="W357" s="80">
        <f>SUM('Комунальні по МПД'!W372,'Комунальні по МПД'!W377,'Комунальні по МПД'!W382)</f>
        <v>47</v>
      </c>
      <c r="X357" s="124">
        <f>SUM('Комунальні по МПД'!X372,'Комунальні по МПД'!X377,'Комунальні по МПД'!X382)</f>
        <v>0</v>
      </c>
      <c r="Y357" s="131">
        <f>SUM('Комунальні по МПД'!Y372,'Комунальні по МПД'!Y377,'Комунальні по МПД'!Y382)</f>
        <v>1635</v>
      </c>
      <c r="Z357" s="127">
        <f>SUM('Комунальні по МПД'!Z372,'Комунальні по МПД'!Z377,'Комунальні по МПД'!Z382)</f>
        <v>323</v>
      </c>
      <c r="AA357" s="134">
        <f>SUM('Комунальні по МПД'!AA372,'Комунальні по МПД'!AA377,'Комунальні по МПД'!AA382)</f>
        <v>0</v>
      </c>
      <c r="AB357" s="56">
        <f>SUM('Комунальні по МПД'!AB372,'Комунальні по МПД'!AB377,'Комунальні по МПД'!AB382)</f>
        <v>495</v>
      </c>
      <c r="AC357" s="56">
        <f>SUM('Комунальні по МПД'!AC372,'Комунальні по МПД'!AC377,'Комунальні по МПД'!AC382)</f>
        <v>488</v>
      </c>
      <c r="AD357" s="56">
        <f>SUM('Комунальні по МПД'!AD372,'Комунальні по МПД'!AD377,'Комунальні по МПД'!AD382)</f>
        <v>131</v>
      </c>
      <c r="AE357" s="56">
        <f>SUM('Комунальні по МПД'!AE372,'Комунальні по МПД'!AE377,'Комунальні по МПД'!AE382)</f>
        <v>1053</v>
      </c>
      <c r="AF357" s="57">
        <f>SUM('Комунальні по МПД'!AF372,'Комунальні по МПД'!AF377,'Комунальні по МПД'!AF382)</f>
        <v>70</v>
      </c>
      <c r="AG357" s="192">
        <f>AVERAGE('Комунальні по МПД'!AG372,'Комунальні по МПД'!AG377,'Комунальні по МПД'!AG382)</f>
        <v>41.300000000000004</v>
      </c>
      <c r="AH357" s="193">
        <f>AVERAGE('Комунальні по МПД'!AH372,'Комунальні по МПД'!AH377,'Комунальні по МПД'!AH382)</f>
        <v>20.933333333333334</v>
      </c>
      <c r="AI357" s="188">
        <f>AVERAGE('Комунальні по МПД'!AI372,'Комунальні по МПД'!AI377,'Комунальні по МПД'!AI382)</f>
        <v>106</v>
      </c>
      <c r="AJ357" s="116">
        <f>SUM(AQ357:AU357)</f>
        <v>1958</v>
      </c>
      <c r="AK357" s="136" t="s">
        <v>76</v>
      </c>
      <c r="AL357" s="54" t="s">
        <v>76</v>
      </c>
      <c r="AM357" s="55" t="s">
        <v>76</v>
      </c>
      <c r="AN357" s="136" t="s">
        <v>74</v>
      </c>
      <c r="AO357" s="54" t="s">
        <v>74</v>
      </c>
      <c r="AP357" s="55" t="s">
        <v>74</v>
      </c>
      <c r="AQ357" s="142">
        <f>SUM('Комунальні по МПД'!AQ372,'Комунальні по МПД'!AQ377,'Комунальні по МПД'!AQ382)</f>
        <v>69</v>
      </c>
      <c r="AR357" s="62">
        <f>SUM('Комунальні по МПД'!AR372,'Комунальні по МПД'!AR377,'Комунальні по МПД'!AR382)</f>
        <v>184</v>
      </c>
      <c r="AS357" s="62">
        <f>SUM('Комунальні по МПД'!AS372,'Комунальні по МПД'!AS377,'Комунальні по МПД'!AS382)</f>
        <v>1077</v>
      </c>
      <c r="AT357" s="62">
        <f>SUM('Комунальні по МПД'!AT372,'Комунальні по МПД'!AT377,'Комунальні по МПД'!AT382)</f>
        <v>616</v>
      </c>
      <c r="AU357" s="62">
        <f>SUM('Комунальні по МПД'!AU372,'Комунальні по МПД'!AU377,'Комунальні по МПД'!AU382)</f>
        <v>12</v>
      </c>
      <c r="AV357" s="184">
        <f t="shared" si="136"/>
        <v>41</v>
      </c>
      <c r="AW357" s="80">
        <f>SUM('Комунальні по МПД'!AW372,'Комунальні по МПД'!AW377,'Комунальні по МПД'!AW382)</f>
        <v>2</v>
      </c>
      <c r="AX357" s="80">
        <f>SUM('Комунальні по МПД'!AX372,'Комунальні по МПД'!AX377,'Комунальні по МПД'!AX382)</f>
        <v>0</v>
      </c>
      <c r="AY357" s="80">
        <f>SUM('Комунальні по МПД'!AY372,'Комунальні по МПД'!AY377,'Комунальні по МПД'!AY382)</f>
        <v>1</v>
      </c>
      <c r="AZ357" s="80">
        <f>SUM('Комунальні по МПД'!AZ372,'Комунальні по МПД'!AZ377,'Комунальні по МПД'!AZ382)</f>
        <v>1</v>
      </c>
      <c r="BA357" s="80">
        <f>SUM('Комунальні по МПД'!BA372,'Комунальні по МПД'!BA377,'Комунальні по МПД'!BA382)</f>
        <v>32</v>
      </c>
      <c r="BB357" s="80">
        <f>SUM('Комунальні по МПД'!BB372,'Комунальні по МПД'!BB377,'Комунальні по МПД'!BB382)</f>
        <v>0</v>
      </c>
      <c r="BC357" s="80">
        <f>SUM('Комунальні по МПД'!BC372,'Комунальні по МПД'!BC377,'Комунальні по МПД'!BC382)</f>
        <v>1</v>
      </c>
      <c r="BD357" s="80">
        <f>SUM('Комунальні по МПД'!BD372,'Комунальні по МПД'!BD377,'Комунальні по МПД'!BD382)</f>
        <v>3</v>
      </c>
      <c r="BE357" s="124">
        <f>SUM('Комунальні по МПД'!BE372,'Комунальні по МПД'!BE377,'Комунальні по МПД'!BE382)</f>
        <v>1</v>
      </c>
    </row>
    <row r="358" spans="1:57" ht="38" customHeight="1" thickBot="1" x14ac:dyDescent="0.25">
      <c r="A358" s="732"/>
      <c r="B358" s="642"/>
      <c r="C358" s="666"/>
      <c r="D358" s="110" t="s">
        <v>79</v>
      </c>
      <c r="E358" s="634"/>
      <c r="F358" s="637"/>
      <c r="G358" s="148">
        <f t="shared" si="128"/>
        <v>0</v>
      </c>
      <c r="H358" s="155">
        <f t="shared" si="131"/>
        <v>0</v>
      </c>
      <c r="I358" s="156">
        <f>SUM('Комунальні по МПД'!I373,'Комунальні по МПД'!I378,'Комунальні по МПД'!I383)</f>
        <v>0</v>
      </c>
      <c r="J358" s="156">
        <f>SUM('Комунальні по МПД'!J373,'Комунальні по МПД'!J378,'Комунальні по МПД'!J383)</f>
        <v>0</v>
      </c>
      <c r="K358" s="156">
        <f>SUM('Комунальні по МПД'!K373,'Комунальні по МПД'!K378,'Комунальні по МПД'!K383)</f>
        <v>0</v>
      </c>
      <c r="L358" s="157">
        <f>SUM('Комунальні по МПД'!L373,'Комунальні по МПД'!L378,'Комунальні по МПД'!L383)</f>
        <v>0</v>
      </c>
      <c r="M358" s="85">
        <f t="shared" si="129"/>
        <v>0</v>
      </c>
      <c r="N358" s="86">
        <f>SUM('Комунальні по МПД'!N373,'Комунальні по МПД'!N378,'Комунальні по МПД'!N383)</f>
        <v>0</v>
      </c>
      <c r="O358" s="86">
        <f>SUM('Комунальні по МПД'!O373,'Комунальні по МПД'!O378,'Комунальні по МПД'!O383)</f>
        <v>0</v>
      </c>
      <c r="P358" s="86">
        <f>SUM('Комунальні по МПД'!P373,'Комунальні по МПД'!P378,'Комунальні по МПД'!P383)</f>
        <v>0</v>
      </c>
      <c r="Q358" s="86">
        <f>SUM('Комунальні по МПД'!Q373,'Комунальні по МПД'!Q378,'Комунальні по МПД'!Q383)</f>
        <v>0</v>
      </c>
      <c r="R358" s="125">
        <f>SUM('Комунальні по МПД'!R373,'Комунальні по МПД'!R378,'Комунальні по МПД'!R383)</f>
        <v>0</v>
      </c>
      <c r="S358" s="130">
        <f>SUM('Комунальні по МПД'!S373,'Комунальні по МПД'!S378,'Комунальні по МПД'!S383)</f>
        <v>0</v>
      </c>
      <c r="T358" s="87">
        <f>SUM('Комунальні по МПД'!T373,'Комунальні по МПД'!T378,'Комунальні по МПД'!T383)</f>
        <v>0</v>
      </c>
      <c r="U358" s="87">
        <f>SUM('Комунальні по МПД'!U373,'Комунальні по МПД'!U378,'Комунальні по МПД'!U383)</f>
        <v>0</v>
      </c>
      <c r="V358" s="87">
        <f>SUM('Комунальні по МПД'!V373,'Комунальні по МПД'!V378,'Комунальні по МПД'!V383)</f>
        <v>0</v>
      </c>
      <c r="W358" s="87">
        <f>SUM('Комунальні по МПД'!W373,'Комунальні по МПД'!W378,'Комунальні по МПД'!W383)</f>
        <v>0</v>
      </c>
      <c r="X358" s="126">
        <f>SUM('Комунальні по МПД'!X373,'Комунальні по МПД'!X378,'Комунальні по МПД'!X383)</f>
        <v>0</v>
      </c>
      <c r="Y358" s="129">
        <f>SUM('Комунальні по МПД'!Y373,'Комунальні по МПД'!Y378,'Комунальні по МПД'!Y383)</f>
        <v>0</v>
      </c>
      <c r="Z358" s="124">
        <f>SUM('Комунальні по МПД'!Z373,'Комунальні по МПД'!Z378,'Комунальні по МПД'!Z383)</f>
        <v>0</v>
      </c>
      <c r="AA358" s="136">
        <f>SUM('Комунальні по МПД'!AA373,'Комунальні по МПД'!AA378,'Комунальні по МПД'!AA383)</f>
        <v>0</v>
      </c>
      <c r="AB358" s="54">
        <f>SUM('Комунальні по МПД'!AB373,'Комунальні по МПД'!AB378,'Комунальні по МПД'!AB383)</f>
        <v>0</v>
      </c>
      <c r="AC358" s="54">
        <f>SUM('Комунальні по МПД'!AC373,'Комунальні по МПД'!AC378,'Комунальні по МПД'!AC383)</f>
        <v>0</v>
      </c>
      <c r="AD358" s="54">
        <f>SUM('Комунальні по МПД'!AD373,'Комунальні по МПД'!AD378,'Комунальні по МПД'!AD383)</f>
        <v>0</v>
      </c>
      <c r="AE358" s="54">
        <f>SUM('Комунальні по МПД'!AE373,'Комунальні по МПД'!AE378,'Комунальні по МПД'!AE383)</f>
        <v>0</v>
      </c>
      <c r="AF358" s="58">
        <f>SUM('Комунальні по МПД'!AF373,'Комунальні по МПД'!AF378,'Комунальні по МПД'!AF383)</f>
        <v>0</v>
      </c>
      <c r="AG358" s="194"/>
      <c r="AH358" s="157"/>
      <c r="AI358" s="89"/>
      <c r="AJ358" s="117">
        <f>SUM(AQ358:AU358)</f>
        <v>0</v>
      </c>
      <c r="AK358" s="137" t="s">
        <v>74</v>
      </c>
      <c r="AL358" s="90" t="s">
        <v>74</v>
      </c>
      <c r="AM358" s="138" t="s">
        <v>74</v>
      </c>
      <c r="AN358" s="137" t="s">
        <v>74</v>
      </c>
      <c r="AO358" s="90" t="s">
        <v>76</v>
      </c>
      <c r="AP358" s="138" t="s">
        <v>76</v>
      </c>
      <c r="AQ358" s="89"/>
      <c r="AR358" s="90"/>
      <c r="AS358" s="90"/>
      <c r="AT358" s="90"/>
      <c r="AU358" s="91"/>
      <c r="AV358" s="185">
        <f t="shared" si="136"/>
        <v>0</v>
      </c>
      <c r="AW358" s="168">
        <f>SUM('Комунальні по МПД'!AW373,'Комунальні по МПД'!AW378,'Комунальні по МПД'!AW383)</f>
        <v>0</v>
      </c>
      <c r="AX358" s="168">
        <f>SUM('Комунальні по МПД'!AX373,'Комунальні по МПД'!AX378,'Комунальні по МПД'!AX383)</f>
        <v>0</v>
      </c>
      <c r="AY358" s="168">
        <f>SUM('Комунальні по МПД'!AY373,'Комунальні по МПД'!AY378,'Комунальні по МПД'!AY383)</f>
        <v>0</v>
      </c>
      <c r="AZ358" s="168">
        <f>SUM('Комунальні по МПД'!AZ373,'Комунальні по МПД'!AZ378,'Комунальні по МПД'!AZ383)</f>
        <v>0</v>
      </c>
      <c r="BA358" s="168">
        <f>SUM('Комунальні по МПД'!BA373,'Комунальні по МПД'!BA378,'Комунальні по МПД'!BA383)</f>
        <v>0</v>
      </c>
      <c r="BB358" s="168">
        <f>SUM('Комунальні по МПД'!BB373,'Комунальні по МПД'!BB378,'Комунальні по МПД'!BB383)</f>
        <v>0</v>
      </c>
      <c r="BC358" s="168">
        <f>SUM('Комунальні по МПД'!BC373,'Комунальні по МПД'!BC378,'Комунальні по МПД'!BC383)</f>
        <v>0</v>
      </c>
      <c r="BD358" s="168">
        <f>SUM('Комунальні по МПД'!BD373,'Комунальні по МПД'!BD378,'Комунальні по МПД'!BD383)</f>
        <v>0</v>
      </c>
      <c r="BE358" s="169">
        <f>SUM('Комунальні по МПД'!BE373,'Комунальні по МПД'!BE378,'Комунальні по МПД'!BE383)</f>
        <v>0</v>
      </c>
    </row>
    <row r="359" spans="1:57" ht="38" customHeight="1" x14ac:dyDescent="0.2">
      <c r="A359" s="732"/>
      <c r="B359" s="646" t="s">
        <v>219</v>
      </c>
      <c r="C359" s="658" t="s">
        <v>220</v>
      </c>
      <c r="D359" s="108" t="s">
        <v>73</v>
      </c>
      <c r="E359" s="685">
        <v>25</v>
      </c>
      <c r="F359" s="636">
        <f>E359-SUM(M359:M363)</f>
        <v>8</v>
      </c>
      <c r="G359" s="146">
        <f t="shared" si="128"/>
        <v>0</v>
      </c>
      <c r="H359" s="151">
        <f t="shared" ref="H359:H373" si="137">SUM(I359:L359)</f>
        <v>0</v>
      </c>
      <c r="I359" s="152"/>
      <c r="J359" s="152"/>
      <c r="K359" s="152"/>
      <c r="L359" s="66"/>
      <c r="M359" s="149">
        <f t="shared" si="129"/>
        <v>0</v>
      </c>
      <c r="N359" s="121"/>
      <c r="O359" s="121"/>
      <c r="P359" s="121"/>
      <c r="Q359" s="121"/>
      <c r="R359" s="122"/>
      <c r="S359" s="128"/>
      <c r="T359" s="121"/>
      <c r="U359" s="121"/>
      <c r="V359" s="77"/>
      <c r="W359" s="121"/>
      <c r="X359" s="122"/>
      <c r="Y359" s="128"/>
      <c r="Z359" s="122"/>
      <c r="AA359" s="70"/>
      <c r="AB359" s="77"/>
      <c r="AC359" s="77"/>
      <c r="AD359" s="77"/>
      <c r="AE359" s="77"/>
      <c r="AF359" s="71"/>
      <c r="AG359" s="134"/>
      <c r="AH359" s="135"/>
      <c r="AI359" s="70"/>
      <c r="AJ359" s="115">
        <f>SUM(AN359:AP359)</f>
        <v>0</v>
      </c>
      <c r="AK359" s="70" t="s">
        <v>74</v>
      </c>
      <c r="AL359" s="77" t="s">
        <v>74</v>
      </c>
      <c r="AM359" s="71" t="s">
        <v>74</v>
      </c>
      <c r="AN359" s="70"/>
      <c r="AO359" s="77"/>
      <c r="AP359" s="71"/>
      <c r="AQ359" s="67" t="s">
        <v>74</v>
      </c>
      <c r="AR359" s="68" t="s">
        <v>74</v>
      </c>
      <c r="AS359" s="68" t="s">
        <v>74</v>
      </c>
      <c r="AT359" s="68" t="s">
        <v>74</v>
      </c>
      <c r="AU359" s="69" t="s">
        <v>74</v>
      </c>
      <c r="AV359" s="103">
        <f t="shared" ref="AV359:AV373" si="138">SUM(AW359:BE359)</f>
        <v>0</v>
      </c>
      <c r="AW359" s="93"/>
      <c r="AX359" s="93"/>
      <c r="AY359" s="93"/>
      <c r="AZ359" s="93"/>
      <c r="BA359" s="93"/>
      <c r="BB359" s="93"/>
      <c r="BC359" s="93"/>
      <c r="BD359" s="93"/>
      <c r="BE359" s="78"/>
    </row>
    <row r="360" spans="1:57" ht="38" customHeight="1" x14ac:dyDescent="0.2">
      <c r="A360" s="732"/>
      <c r="B360" s="647"/>
      <c r="C360" s="659"/>
      <c r="D360" s="109" t="s">
        <v>75</v>
      </c>
      <c r="E360" s="686"/>
      <c r="F360" s="637"/>
      <c r="G360" s="147">
        <f t="shared" si="128"/>
        <v>0</v>
      </c>
      <c r="H360" s="153">
        <f t="shared" si="137"/>
        <v>0</v>
      </c>
      <c r="I360" s="150"/>
      <c r="J360" s="150"/>
      <c r="K360" s="150"/>
      <c r="L360" s="154"/>
      <c r="M360" s="79">
        <f t="shared" si="129"/>
        <v>0</v>
      </c>
      <c r="N360" s="80"/>
      <c r="O360" s="80"/>
      <c r="P360" s="80"/>
      <c r="Q360" s="80"/>
      <c r="R360" s="124"/>
      <c r="S360" s="129"/>
      <c r="T360" s="54"/>
      <c r="U360" s="54"/>
      <c r="V360" s="80"/>
      <c r="W360" s="80"/>
      <c r="X360" s="124"/>
      <c r="Y360" s="131"/>
      <c r="Z360" s="127"/>
      <c r="AA360" s="134"/>
      <c r="AB360" s="56"/>
      <c r="AC360" s="56"/>
      <c r="AD360" s="56"/>
      <c r="AE360" s="56"/>
      <c r="AF360" s="135"/>
      <c r="AG360" s="136"/>
      <c r="AH360" s="55"/>
      <c r="AI360" s="136"/>
      <c r="AJ360" s="116">
        <f>SUM(AN360:AP360)</f>
        <v>0</v>
      </c>
      <c r="AK360" s="136" t="s">
        <v>76</v>
      </c>
      <c r="AL360" s="54" t="s">
        <v>76</v>
      </c>
      <c r="AM360" s="55" t="s">
        <v>76</v>
      </c>
      <c r="AN360" s="136"/>
      <c r="AO360" s="54"/>
      <c r="AP360" s="55"/>
      <c r="AQ360" s="82" t="s">
        <v>74</v>
      </c>
      <c r="AR360" s="54" t="s">
        <v>74</v>
      </c>
      <c r="AS360" s="54" t="s">
        <v>74</v>
      </c>
      <c r="AT360" s="54" t="s">
        <v>74</v>
      </c>
      <c r="AU360" s="58" t="s">
        <v>74</v>
      </c>
      <c r="AV360" s="83">
        <f t="shared" si="138"/>
        <v>0</v>
      </c>
      <c r="AW360" s="80"/>
      <c r="AX360" s="80"/>
      <c r="AY360" s="80"/>
      <c r="AZ360" s="80"/>
      <c r="BA360" s="80"/>
      <c r="BB360" s="80"/>
      <c r="BC360" s="80"/>
      <c r="BD360" s="80"/>
      <c r="BE360" s="81"/>
    </row>
    <row r="361" spans="1:57" ht="38" customHeight="1" x14ac:dyDescent="0.2">
      <c r="A361" s="732"/>
      <c r="B361" s="647"/>
      <c r="C361" s="659"/>
      <c r="D361" s="109" t="s">
        <v>77</v>
      </c>
      <c r="E361" s="686"/>
      <c r="F361" s="637"/>
      <c r="G361" s="147">
        <f t="shared" si="128"/>
        <v>0</v>
      </c>
      <c r="H361" s="153">
        <f t="shared" si="137"/>
        <v>0</v>
      </c>
      <c r="I361" s="150"/>
      <c r="J361" s="150"/>
      <c r="K361" s="150"/>
      <c r="L361" s="154"/>
      <c r="M361" s="79">
        <f t="shared" si="129"/>
        <v>0</v>
      </c>
      <c r="N361" s="80"/>
      <c r="O361" s="80"/>
      <c r="P361" s="80"/>
      <c r="Q361" s="84"/>
      <c r="R361" s="124"/>
      <c r="S361" s="129"/>
      <c r="T361" s="80"/>
      <c r="U361" s="80"/>
      <c r="V361" s="80"/>
      <c r="W361" s="80"/>
      <c r="X361" s="124"/>
      <c r="Y361" s="131"/>
      <c r="Z361" s="127"/>
      <c r="AA361" s="134"/>
      <c r="AB361" s="56"/>
      <c r="AC361" s="56"/>
      <c r="AD361" s="56"/>
      <c r="AE361" s="56"/>
      <c r="AF361" s="135"/>
      <c r="AG361" s="136"/>
      <c r="AH361" s="55"/>
      <c r="AI361" s="136"/>
      <c r="AJ361" s="116">
        <f>SUM(AK361:AM361)</f>
        <v>0</v>
      </c>
      <c r="AK361" s="136"/>
      <c r="AL361" s="54"/>
      <c r="AM361" s="55"/>
      <c r="AN361" s="136" t="s">
        <v>74</v>
      </c>
      <c r="AO361" s="54" t="s">
        <v>74</v>
      </c>
      <c r="AP361" s="55" t="s">
        <v>74</v>
      </c>
      <c r="AQ361" s="82" t="s">
        <v>74</v>
      </c>
      <c r="AR361" s="54" t="s">
        <v>74</v>
      </c>
      <c r="AS361" s="54" t="s">
        <v>74</v>
      </c>
      <c r="AT361" s="54" t="s">
        <v>74</v>
      </c>
      <c r="AU361" s="58" t="s">
        <v>74</v>
      </c>
      <c r="AV361" s="83">
        <f t="shared" si="138"/>
        <v>0</v>
      </c>
      <c r="AW361" s="80"/>
      <c r="AX361" s="80"/>
      <c r="AY361" s="80"/>
      <c r="AZ361" s="80"/>
      <c r="BA361" s="80"/>
      <c r="BB361" s="80"/>
      <c r="BC361" s="80"/>
      <c r="BD361" s="80"/>
      <c r="BE361" s="81"/>
    </row>
    <row r="362" spans="1:57" ht="38" customHeight="1" x14ac:dyDescent="0.2">
      <c r="A362" s="732"/>
      <c r="B362" s="647"/>
      <c r="C362" s="659"/>
      <c r="D362" s="109" t="s">
        <v>78</v>
      </c>
      <c r="E362" s="686"/>
      <c r="F362" s="637"/>
      <c r="G362" s="147">
        <f t="shared" si="128"/>
        <v>17</v>
      </c>
      <c r="H362" s="153">
        <f t="shared" si="137"/>
        <v>0</v>
      </c>
      <c r="I362" s="150"/>
      <c r="J362" s="150"/>
      <c r="K362" s="150"/>
      <c r="L362" s="154"/>
      <c r="M362" s="79">
        <f t="shared" si="129"/>
        <v>17</v>
      </c>
      <c r="N362" s="80"/>
      <c r="O362" s="80"/>
      <c r="P362" s="80"/>
      <c r="Q362" s="80">
        <v>17</v>
      </c>
      <c r="R362" s="124"/>
      <c r="S362" s="129"/>
      <c r="T362" s="80"/>
      <c r="U362" s="80"/>
      <c r="V362" s="80">
        <v>17</v>
      </c>
      <c r="W362" s="80"/>
      <c r="X362" s="124"/>
      <c r="Y362" s="131">
        <v>15</v>
      </c>
      <c r="Z362" s="127">
        <v>2</v>
      </c>
      <c r="AA362" s="134">
        <v>0</v>
      </c>
      <c r="AB362" s="56">
        <v>6</v>
      </c>
      <c r="AC362" s="56">
        <v>6</v>
      </c>
      <c r="AD362" s="56">
        <v>1</v>
      </c>
      <c r="AE362" s="56">
        <v>4</v>
      </c>
      <c r="AF362" s="135">
        <v>1</v>
      </c>
      <c r="AG362" s="136">
        <v>33.200000000000003</v>
      </c>
      <c r="AH362" s="55">
        <v>6.9</v>
      </c>
      <c r="AI362" s="136">
        <v>112.5</v>
      </c>
      <c r="AJ362" s="116">
        <f>SUM(AQ362:AU362)</f>
        <v>17</v>
      </c>
      <c r="AK362" s="136" t="s">
        <v>76</v>
      </c>
      <c r="AL362" s="54" t="s">
        <v>76</v>
      </c>
      <c r="AM362" s="55" t="s">
        <v>76</v>
      </c>
      <c r="AN362" s="136" t="s">
        <v>74</v>
      </c>
      <c r="AO362" s="54" t="s">
        <v>74</v>
      </c>
      <c r="AP362" s="55" t="s">
        <v>74</v>
      </c>
      <c r="AQ362" s="142">
        <v>1</v>
      </c>
      <c r="AR362" s="62">
        <v>0</v>
      </c>
      <c r="AS362" s="62">
        <v>7</v>
      </c>
      <c r="AT362" s="62">
        <v>7</v>
      </c>
      <c r="AU362" s="64">
        <v>2</v>
      </c>
      <c r="AV362" s="83">
        <f t="shared" si="138"/>
        <v>0</v>
      </c>
      <c r="AW362" s="80"/>
      <c r="AX362" s="80"/>
      <c r="AY362" s="80"/>
      <c r="AZ362" s="80"/>
      <c r="BA362" s="80"/>
      <c r="BB362" s="80"/>
      <c r="BC362" s="80"/>
      <c r="BD362" s="80"/>
      <c r="BE362" s="81"/>
    </row>
    <row r="363" spans="1:57" ht="38" customHeight="1" thickBot="1" x14ac:dyDescent="0.25">
      <c r="A363" s="732"/>
      <c r="B363" s="648"/>
      <c r="C363" s="684"/>
      <c r="D363" s="111" t="s">
        <v>79</v>
      </c>
      <c r="E363" s="687"/>
      <c r="F363" s="638"/>
      <c r="G363" s="148">
        <f t="shared" si="128"/>
        <v>0</v>
      </c>
      <c r="H363" s="155">
        <f t="shared" si="137"/>
        <v>0</v>
      </c>
      <c r="I363" s="156"/>
      <c r="J363" s="156"/>
      <c r="K363" s="156"/>
      <c r="L363" s="157"/>
      <c r="M363" s="85">
        <f t="shared" si="129"/>
        <v>0</v>
      </c>
      <c r="N363" s="86"/>
      <c r="O363" s="86"/>
      <c r="P363" s="86"/>
      <c r="Q363" s="86"/>
      <c r="R363" s="125"/>
      <c r="S363" s="130"/>
      <c r="T363" s="87"/>
      <c r="U363" s="87"/>
      <c r="V363" s="87"/>
      <c r="W363" s="87"/>
      <c r="X363" s="126"/>
      <c r="Y363" s="129"/>
      <c r="Z363" s="124"/>
      <c r="AA363" s="136"/>
      <c r="AB363" s="54"/>
      <c r="AC363" s="54"/>
      <c r="AD363" s="54"/>
      <c r="AE363" s="54"/>
      <c r="AF363" s="55"/>
      <c r="AG363" s="139"/>
      <c r="AH363" s="140"/>
      <c r="AI363" s="137"/>
      <c r="AJ363" s="117">
        <f>SUM(AQ363:AU363)</f>
        <v>0</v>
      </c>
      <c r="AK363" s="137" t="s">
        <v>74</v>
      </c>
      <c r="AL363" s="90" t="s">
        <v>74</v>
      </c>
      <c r="AM363" s="138" t="s">
        <v>74</v>
      </c>
      <c r="AN363" s="137" t="s">
        <v>74</v>
      </c>
      <c r="AO363" s="90" t="s">
        <v>76</v>
      </c>
      <c r="AP363" s="138" t="s">
        <v>76</v>
      </c>
      <c r="AQ363" s="89"/>
      <c r="AR363" s="90"/>
      <c r="AS363" s="90"/>
      <c r="AT363" s="90"/>
      <c r="AU363" s="91"/>
      <c r="AV363" s="92">
        <f t="shared" si="138"/>
        <v>0</v>
      </c>
      <c r="AW363" s="87"/>
      <c r="AX363" s="87"/>
      <c r="AY363" s="87"/>
      <c r="AZ363" s="87"/>
      <c r="BA363" s="87"/>
      <c r="BB363" s="87"/>
      <c r="BC363" s="87"/>
      <c r="BD363" s="87"/>
      <c r="BE363" s="88"/>
    </row>
    <row r="364" spans="1:57" ht="38" customHeight="1" x14ac:dyDescent="0.2">
      <c r="A364" s="732"/>
      <c r="B364" s="623" t="s">
        <v>221</v>
      </c>
      <c r="C364" s="664" t="s">
        <v>222</v>
      </c>
      <c r="D364" s="108" t="s">
        <v>73</v>
      </c>
      <c r="E364" s="685">
        <v>250</v>
      </c>
      <c r="F364" s="636">
        <f>E364-SUM(M364:M368)</f>
        <v>1</v>
      </c>
      <c r="G364" s="146">
        <f t="shared" si="128"/>
        <v>49</v>
      </c>
      <c r="H364" s="151">
        <f t="shared" si="137"/>
        <v>0</v>
      </c>
      <c r="I364" s="152"/>
      <c r="J364" s="152"/>
      <c r="K364" s="152"/>
      <c r="L364" s="66"/>
      <c r="M364" s="149">
        <f t="shared" si="129"/>
        <v>48</v>
      </c>
      <c r="N364" s="121">
        <v>48</v>
      </c>
      <c r="O364" s="121"/>
      <c r="P364" s="121"/>
      <c r="Q364" s="121"/>
      <c r="R364" s="122"/>
      <c r="S364" s="128">
        <v>4</v>
      </c>
      <c r="T364" s="121"/>
      <c r="U364" s="121"/>
      <c r="V364" s="77">
        <v>44</v>
      </c>
      <c r="W364" s="121"/>
      <c r="X364" s="122"/>
      <c r="Y364" s="128">
        <v>37</v>
      </c>
      <c r="Z364" s="122">
        <v>11</v>
      </c>
      <c r="AA364" s="70"/>
      <c r="AB364" s="77">
        <v>37</v>
      </c>
      <c r="AC364" s="77">
        <v>37</v>
      </c>
      <c r="AD364" s="77">
        <v>3</v>
      </c>
      <c r="AE364" s="77">
        <v>30</v>
      </c>
      <c r="AF364" s="71">
        <v>0</v>
      </c>
      <c r="AG364" s="70">
        <v>44</v>
      </c>
      <c r="AH364" s="71">
        <v>15</v>
      </c>
      <c r="AI364" s="70">
        <v>12</v>
      </c>
      <c r="AJ364" s="115">
        <f>SUM(AN364:AP364)</f>
        <v>48</v>
      </c>
      <c r="AK364" s="70" t="s">
        <v>74</v>
      </c>
      <c r="AL364" s="77" t="s">
        <v>74</v>
      </c>
      <c r="AM364" s="71" t="s">
        <v>74</v>
      </c>
      <c r="AN364" s="70"/>
      <c r="AO364" s="77">
        <v>48</v>
      </c>
      <c r="AP364" s="71"/>
      <c r="AQ364" s="67" t="s">
        <v>74</v>
      </c>
      <c r="AR364" s="68" t="s">
        <v>74</v>
      </c>
      <c r="AS364" s="68" t="s">
        <v>74</v>
      </c>
      <c r="AT364" s="68" t="s">
        <v>74</v>
      </c>
      <c r="AU364" s="69" t="s">
        <v>74</v>
      </c>
      <c r="AV364" s="103">
        <f t="shared" si="138"/>
        <v>1</v>
      </c>
      <c r="AW364" s="93"/>
      <c r="AX364" s="93"/>
      <c r="AY364" s="93"/>
      <c r="AZ364" s="93"/>
      <c r="BA364" s="93">
        <v>1</v>
      </c>
      <c r="BB364" s="93"/>
      <c r="BC364" s="93"/>
      <c r="BD364" s="93"/>
      <c r="BE364" s="78"/>
    </row>
    <row r="365" spans="1:57" ht="38" customHeight="1" x14ac:dyDescent="0.2">
      <c r="A365" s="732"/>
      <c r="B365" s="624"/>
      <c r="C365" s="665"/>
      <c r="D365" s="109" t="s">
        <v>75</v>
      </c>
      <c r="E365" s="686"/>
      <c r="F365" s="637"/>
      <c r="G365" s="147">
        <f t="shared" si="128"/>
        <v>0</v>
      </c>
      <c r="H365" s="153">
        <f t="shared" si="137"/>
        <v>0</v>
      </c>
      <c r="I365" s="150"/>
      <c r="J365" s="150"/>
      <c r="K365" s="150"/>
      <c r="L365" s="154"/>
      <c r="M365" s="79">
        <f t="shared" si="129"/>
        <v>0</v>
      </c>
      <c r="N365" s="80"/>
      <c r="O365" s="80"/>
      <c r="P365" s="80"/>
      <c r="Q365" s="80"/>
      <c r="R365" s="124"/>
      <c r="S365" s="129"/>
      <c r="T365" s="54"/>
      <c r="U365" s="54"/>
      <c r="V365" s="80"/>
      <c r="W365" s="80"/>
      <c r="X365" s="124"/>
      <c r="Y365" s="131"/>
      <c r="Z365" s="127"/>
      <c r="AA365" s="134"/>
      <c r="AB365" s="56"/>
      <c r="AC365" s="56"/>
      <c r="AD365" s="56"/>
      <c r="AE365" s="56"/>
      <c r="AF365" s="135"/>
      <c r="AG365" s="136"/>
      <c r="AH365" s="55"/>
      <c r="AI365" s="136"/>
      <c r="AJ365" s="116">
        <f>SUM(AN365:AP365)</f>
        <v>0</v>
      </c>
      <c r="AK365" s="136" t="s">
        <v>76</v>
      </c>
      <c r="AL365" s="54" t="s">
        <v>76</v>
      </c>
      <c r="AM365" s="55" t="s">
        <v>76</v>
      </c>
      <c r="AN365" s="136"/>
      <c r="AO365" s="54"/>
      <c r="AP365" s="55"/>
      <c r="AQ365" s="82" t="s">
        <v>74</v>
      </c>
      <c r="AR365" s="54" t="s">
        <v>74</v>
      </c>
      <c r="AS365" s="54" t="s">
        <v>74</v>
      </c>
      <c r="AT365" s="54" t="s">
        <v>74</v>
      </c>
      <c r="AU365" s="58" t="s">
        <v>74</v>
      </c>
      <c r="AV365" s="83">
        <f t="shared" si="138"/>
        <v>0</v>
      </c>
      <c r="AW365" s="80"/>
      <c r="AX365" s="80"/>
      <c r="AY365" s="80"/>
      <c r="AZ365" s="80"/>
      <c r="BA365" s="80"/>
      <c r="BB365" s="80"/>
      <c r="BC365" s="80"/>
      <c r="BD365" s="80"/>
      <c r="BE365" s="81"/>
    </row>
    <row r="366" spans="1:57" ht="38" customHeight="1" x14ac:dyDescent="0.2">
      <c r="A366" s="732"/>
      <c r="B366" s="624"/>
      <c r="C366" s="665"/>
      <c r="D366" s="109" t="s">
        <v>77</v>
      </c>
      <c r="E366" s="686"/>
      <c r="F366" s="637"/>
      <c r="G366" s="147">
        <f t="shared" si="128"/>
        <v>0</v>
      </c>
      <c r="H366" s="153">
        <f t="shared" si="137"/>
        <v>0</v>
      </c>
      <c r="I366" s="150"/>
      <c r="J366" s="150"/>
      <c r="K366" s="150"/>
      <c r="L366" s="154"/>
      <c r="M366" s="79">
        <f t="shared" si="129"/>
        <v>0</v>
      </c>
      <c r="N366" s="80"/>
      <c r="O366" s="80"/>
      <c r="P366" s="80"/>
      <c r="Q366" s="84"/>
      <c r="R366" s="124"/>
      <c r="S366" s="129"/>
      <c r="T366" s="80"/>
      <c r="U366" s="80"/>
      <c r="V366" s="80"/>
      <c r="W366" s="80"/>
      <c r="X366" s="124"/>
      <c r="Y366" s="131"/>
      <c r="Z366" s="127"/>
      <c r="AA366" s="134"/>
      <c r="AB366" s="56"/>
      <c r="AC366" s="56"/>
      <c r="AD366" s="56"/>
      <c r="AE366" s="56"/>
      <c r="AF366" s="135"/>
      <c r="AG366" s="136"/>
      <c r="AH366" s="55"/>
      <c r="AI366" s="136"/>
      <c r="AJ366" s="116">
        <f>SUM(AK366:AM366)</f>
        <v>0</v>
      </c>
      <c r="AK366" s="136"/>
      <c r="AL366" s="54"/>
      <c r="AM366" s="55"/>
      <c r="AN366" s="136" t="s">
        <v>74</v>
      </c>
      <c r="AO366" s="54" t="s">
        <v>74</v>
      </c>
      <c r="AP366" s="55" t="s">
        <v>74</v>
      </c>
      <c r="AQ366" s="82" t="s">
        <v>74</v>
      </c>
      <c r="AR366" s="54" t="s">
        <v>74</v>
      </c>
      <c r="AS366" s="54" t="s">
        <v>74</v>
      </c>
      <c r="AT366" s="54" t="s">
        <v>74</v>
      </c>
      <c r="AU366" s="58" t="s">
        <v>74</v>
      </c>
      <c r="AV366" s="83">
        <f t="shared" si="138"/>
        <v>0</v>
      </c>
      <c r="AW366" s="80"/>
      <c r="AX366" s="80"/>
      <c r="AY366" s="80"/>
      <c r="AZ366" s="80"/>
      <c r="BA366" s="80"/>
      <c r="BB366" s="80"/>
      <c r="BC366" s="80"/>
      <c r="BD366" s="80"/>
      <c r="BE366" s="81"/>
    </row>
    <row r="367" spans="1:57" ht="38" customHeight="1" x14ac:dyDescent="0.2">
      <c r="A367" s="732"/>
      <c r="B367" s="624"/>
      <c r="C367" s="665"/>
      <c r="D367" s="109" t="s">
        <v>78</v>
      </c>
      <c r="E367" s="686"/>
      <c r="F367" s="637"/>
      <c r="G367" s="147">
        <f t="shared" si="128"/>
        <v>207</v>
      </c>
      <c r="H367" s="153">
        <f t="shared" si="137"/>
        <v>3</v>
      </c>
      <c r="I367" s="150">
        <v>2</v>
      </c>
      <c r="J367" s="150"/>
      <c r="K367" s="150"/>
      <c r="L367" s="154">
        <v>1</v>
      </c>
      <c r="M367" s="79">
        <f t="shared" si="129"/>
        <v>201</v>
      </c>
      <c r="N367" s="80"/>
      <c r="O367" s="80"/>
      <c r="P367" s="80"/>
      <c r="Q367" s="80"/>
      <c r="R367" s="124">
        <v>201</v>
      </c>
      <c r="S367" s="129">
        <v>28</v>
      </c>
      <c r="T367" s="80"/>
      <c r="U367" s="80"/>
      <c r="V367" s="80">
        <v>173</v>
      </c>
      <c r="W367" s="80"/>
      <c r="X367" s="124"/>
      <c r="Y367" s="131">
        <v>166</v>
      </c>
      <c r="Z367" s="127">
        <v>35</v>
      </c>
      <c r="AA367" s="134"/>
      <c r="AB367" s="56">
        <v>114</v>
      </c>
      <c r="AC367" s="56">
        <v>114</v>
      </c>
      <c r="AD367" s="56">
        <v>7</v>
      </c>
      <c r="AE367" s="56">
        <v>136</v>
      </c>
      <c r="AF367" s="135">
        <v>0</v>
      </c>
      <c r="AG367" s="136">
        <v>45</v>
      </c>
      <c r="AH367" s="55">
        <v>15</v>
      </c>
      <c r="AI367" s="136">
        <v>100</v>
      </c>
      <c r="AJ367" s="116">
        <f>SUM(AQ367:AU367)</f>
        <v>201</v>
      </c>
      <c r="AK367" s="136" t="s">
        <v>76</v>
      </c>
      <c r="AL367" s="54" t="s">
        <v>76</v>
      </c>
      <c r="AM367" s="55" t="s">
        <v>76</v>
      </c>
      <c r="AN367" s="136" t="s">
        <v>74</v>
      </c>
      <c r="AO367" s="54" t="s">
        <v>74</v>
      </c>
      <c r="AP367" s="55" t="s">
        <v>74</v>
      </c>
      <c r="AQ367" s="142"/>
      <c r="AR367" s="62">
        <v>11</v>
      </c>
      <c r="AS367" s="62">
        <v>185</v>
      </c>
      <c r="AT367" s="62">
        <v>5</v>
      </c>
      <c r="AU367" s="64"/>
      <c r="AV367" s="83">
        <f t="shared" si="138"/>
        <v>6</v>
      </c>
      <c r="AW367" s="80">
        <v>2</v>
      </c>
      <c r="AX367" s="80"/>
      <c r="AY367" s="80"/>
      <c r="AZ367" s="80"/>
      <c r="BA367" s="80">
        <v>4</v>
      </c>
      <c r="BB367" s="80"/>
      <c r="BC367" s="80"/>
      <c r="BD367" s="80"/>
      <c r="BE367" s="81"/>
    </row>
    <row r="368" spans="1:57" ht="38" customHeight="1" thickBot="1" x14ac:dyDescent="0.25">
      <c r="A368" s="732"/>
      <c r="B368" s="629"/>
      <c r="C368" s="670"/>
      <c r="D368" s="111" t="s">
        <v>79</v>
      </c>
      <c r="E368" s="687"/>
      <c r="F368" s="638"/>
      <c r="G368" s="148">
        <f t="shared" si="128"/>
        <v>0</v>
      </c>
      <c r="H368" s="155">
        <f t="shared" si="137"/>
        <v>0</v>
      </c>
      <c r="I368" s="156"/>
      <c r="J368" s="156"/>
      <c r="K368" s="156"/>
      <c r="L368" s="157"/>
      <c r="M368" s="85">
        <f t="shared" si="129"/>
        <v>0</v>
      </c>
      <c r="N368" s="86"/>
      <c r="O368" s="86"/>
      <c r="P368" s="86"/>
      <c r="Q368" s="86"/>
      <c r="R368" s="125"/>
      <c r="S368" s="130"/>
      <c r="T368" s="87"/>
      <c r="U368" s="87"/>
      <c r="V368" s="87"/>
      <c r="W368" s="87"/>
      <c r="X368" s="126"/>
      <c r="Y368" s="129"/>
      <c r="Z368" s="124"/>
      <c r="AA368" s="136"/>
      <c r="AB368" s="54"/>
      <c r="AC368" s="54"/>
      <c r="AD368" s="54"/>
      <c r="AE368" s="54"/>
      <c r="AF368" s="55"/>
      <c r="AG368" s="139"/>
      <c r="AH368" s="140"/>
      <c r="AI368" s="137"/>
      <c r="AJ368" s="117">
        <f>SUM(AQ368:AU368)</f>
        <v>0</v>
      </c>
      <c r="AK368" s="137" t="s">
        <v>74</v>
      </c>
      <c r="AL368" s="90" t="s">
        <v>74</v>
      </c>
      <c r="AM368" s="138" t="s">
        <v>74</v>
      </c>
      <c r="AN368" s="137" t="s">
        <v>74</v>
      </c>
      <c r="AO368" s="90" t="s">
        <v>76</v>
      </c>
      <c r="AP368" s="138" t="s">
        <v>76</v>
      </c>
      <c r="AQ368" s="89"/>
      <c r="AR368" s="90"/>
      <c r="AS368" s="90"/>
      <c r="AT368" s="90"/>
      <c r="AU368" s="91"/>
      <c r="AV368" s="92">
        <f t="shared" si="138"/>
        <v>0</v>
      </c>
      <c r="AW368" s="87"/>
      <c r="AX368" s="87"/>
      <c r="AY368" s="87"/>
      <c r="AZ368" s="87"/>
      <c r="BA368" s="87"/>
      <c r="BB368" s="87"/>
      <c r="BC368" s="87"/>
      <c r="BD368" s="87"/>
      <c r="BE368" s="88"/>
    </row>
    <row r="369" spans="1:57" ht="38" customHeight="1" x14ac:dyDescent="0.2">
      <c r="A369" s="732"/>
      <c r="B369" s="623" t="s">
        <v>223</v>
      </c>
      <c r="C369" s="664" t="s">
        <v>224</v>
      </c>
      <c r="D369" s="108" t="s">
        <v>73</v>
      </c>
      <c r="E369" s="685">
        <v>22</v>
      </c>
      <c r="F369" s="636">
        <f>E369-SUM(M369:M373)</f>
        <v>3</v>
      </c>
      <c r="G369" s="146">
        <f t="shared" ref="G369:G427" si="139">SUM(M369,AV369)</f>
        <v>0</v>
      </c>
      <c r="H369" s="151">
        <f t="shared" si="137"/>
        <v>0</v>
      </c>
      <c r="I369" s="152"/>
      <c r="J369" s="152"/>
      <c r="K369" s="152"/>
      <c r="L369" s="66"/>
      <c r="M369" s="149">
        <f t="shared" ref="M369:M427" si="140">IF(AND(SUM(N369:R369)=SUM(Y369:Z369),SUM(S369:X369)=SUM(Y369:Z369)),SUM(N369:R369),"ПЕРЕВІРТЕ ПРАВИЛЬНІСТЬ ДАНИХ")</f>
        <v>0</v>
      </c>
      <c r="N369" s="121"/>
      <c r="O369" s="121"/>
      <c r="P369" s="121"/>
      <c r="Q369" s="121"/>
      <c r="R369" s="122"/>
      <c r="S369" s="128"/>
      <c r="T369" s="121"/>
      <c r="U369" s="121"/>
      <c r="V369" s="77"/>
      <c r="W369" s="121"/>
      <c r="X369" s="122"/>
      <c r="Y369" s="128"/>
      <c r="Z369" s="122"/>
      <c r="AA369" s="70"/>
      <c r="AB369" s="77"/>
      <c r="AC369" s="77"/>
      <c r="AD369" s="77"/>
      <c r="AE369" s="77"/>
      <c r="AF369" s="71"/>
      <c r="AG369" s="70"/>
      <c r="AH369" s="71"/>
      <c r="AI369" s="70"/>
      <c r="AJ369" s="115">
        <f>SUM(AN369:AP369)</f>
        <v>0</v>
      </c>
      <c r="AK369" s="70" t="s">
        <v>74</v>
      </c>
      <c r="AL369" s="77" t="s">
        <v>74</v>
      </c>
      <c r="AM369" s="71" t="s">
        <v>74</v>
      </c>
      <c r="AN369" s="70"/>
      <c r="AO369" s="77"/>
      <c r="AP369" s="71"/>
      <c r="AQ369" s="67" t="s">
        <v>74</v>
      </c>
      <c r="AR369" s="68" t="s">
        <v>74</v>
      </c>
      <c r="AS369" s="68" t="s">
        <v>74</v>
      </c>
      <c r="AT369" s="68" t="s">
        <v>74</v>
      </c>
      <c r="AU369" s="69" t="s">
        <v>74</v>
      </c>
      <c r="AV369" s="103">
        <f t="shared" si="138"/>
        <v>0</v>
      </c>
      <c r="AW369" s="93"/>
      <c r="AX369" s="93"/>
      <c r="AY369" s="93"/>
      <c r="AZ369" s="93"/>
      <c r="BA369" s="93"/>
      <c r="BB369" s="93"/>
      <c r="BC369" s="93"/>
      <c r="BD369" s="93"/>
      <c r="BE369" s="78"/>
    </row>
    <row r="370" spans="1:57" ht="38" customHeight="1" x14ac:dyDescent="0.2">
      <c r="A370" s="732"/>
      <c r="B370" s="624"/>
      <c r="C370" s="665"/>
      <c r="D370" s="109" t="s">
        <v>75</v>
      </c>
      <c r="E370" s="686"/>
      <c r="F370" s="637"/>
      <c r="G370" s="147">
        <f t="shared" si="139"/>
        <v>0</v>
      </c>
      <c r="H370" s="153">
        <f t="shared" si="137"/>
        <v>0</v>
      </c>
      <c r="I370" s="150"/>
      <c r="J370" s="150"/>
      <c r="K370" s="150"/>
      <c r="L370" s="154"/>
      <c r="M370" s="79">
        <f t="shared" si="140"/>
        <v>0</v>
      </c>
      <c r="N370" s="80"/>
      <c r="O370" s="80"/>
      <c r="P370" s="80"/>
      <c r="Q370" s="80"/>
      <c r="R370" s="124"/>
      <c r="S370" s="129"/>
      <c r="T370" s="54"/>
      <c r="U370" s="54"/>
      <c r="V370" s="80"/>
      <c r="W370" s="80"/>
      <c r="X370" s="124"/>
      <c r="Y370" s="131"/>
      <c r="Z370" s="127"/>
      <c r="AA370" s="134"/>
      <c r="AB370" s="56"/>
      <c r="AC370" s="56"/>
      <c r="AD370" s="56"/>
      <c r="AE370" s="56"/>
      <c r="AF370" s="135"/>
      <c r="AG370" s="136"/>
      <c r="AH370" s="55"/>
      <c r="AI370" s="136"/>
      <c r="AJ370" s="116">
        <f>SUM(AN370:AP370)</f>
        <v>0</v>
      </c>
      <c r="AK370" s="136" t="s">
        <v>76</v>
      </c>
      <c r="AL370" s="54" t="s">
        <v>76</v>
      </c>
      <c r="AM370" s="55" t="s">
        <v>76</v>
      </c>
      <c r="AN370" s="136"/>
      <c r="AO370" s="54"/>
      <c r="AP370" s="55"/>
      <c r="AQ370" s="82" t="s">
        <v>74</v>
      </c>
      <c r="AR370" s="54" t="s">
        <v>74</v>
      </c>
      <c r="AS370" s="54" t="s">
        <v>74</v>
      </c>
      <c r="AT370" s="54" t="s">
        <v>74</v>
      </c>
      <c r="AU370" s="58" t="s">
        <v>74</v>
      </c>
      <c r="AV370" s="83">
        <f t="shared" si="138"/>
        <v>0</v>
      </c>
      <c r="AW370" s="80"/>
      <c r="AX370" s="80"/>
      <c r="AY370" s="80"/>
      <c r="AZ370" s="80"/>
      <c r="BA370" s="80"/>
      <c r="BB370" s="80"/>
      <c r="BC370" s="80"/>
      <c r="BD370" s="80"/>
      <c r="BE370" s="81"/>
    </row>
    <row r="371" spans="1:57" ht="38" customHeight="1" x14ac:dyDescent="0.2">
      <c r="A371" s="732"/>
      <c r="B371" s="624"/>
      <c r="C371" s="665"/>
      <c r="D371" s="109" t="s">
        <v>77</v>
      </c>
      <c r="E371" s="686"/>
      <c r="F371" s="637"/>
      <c r="G371" s="147">
        <f t="shared" si="139"/>
        <v>0</v>
      </c>
      <c r="H371" s="153">
        <f t="shared" si="137"/>
        <v>0</v>
      </c>
      <c r="I371" s="150"/>
      <c r="J371" s="150"/>
      <c r="K371" s="150"/>
      <c r="L371" s="154"/>
      <c r="M371" s="79">
        <f t="shared" si="140"/>
        <v>0</v>
      </c>
      <c r="N371" s="80"/>
      <c r="O371" s="80"/>
      <c r="P371" s="80"/>
      <c r="Q371" s="84"/>
      <c r="R371" s="124"/>
      <c r="S371" s="129"/>
      <c r="T371" s="80"/>
      <c r="U371" s="80"/>
      <c r="V371" s="80"/>
      <c r="W371" s="80"/>
      <c r="X371" s="124"/>
      <c r="Y371" s="131"/>
      <c r="Z371" s="127"/>
      <c r="AA371" s="134"/>
      <c r="AB371" s="56"/>
      <c r="AC371" s="56"/>
      <c r="AD371" s="56"/>
      <c r="AE371" s="56"/>
      <c r="AF371" s="135"/>
      <c r="AG371" s="136"/>
      <c r="AH371" s="55"/>
      <c r="AI371" s="136"/>
      <c r="AJ371" s="116">
        <f>SUM(AK371:AM371)</f>
        <v>0</v>
      </c>
      <c r="AK371" s="136"/>
      <c r="AL371" s="54"/>
      <c r="AM371" s="55"/>
      <c r="AN371" s="136" t="s">
        <v>74</v>
      </c>
      <c r="AO371" s="54" t="s">
        <v>74</v>
      </c>
      <c r="AP371" s="55" t="s">
        <v>74</v>
      </c>
      <c r="AQ371" s="82" t="s">
        <v>74</v>
      </c>
      <c r="AR371" s="54" t="s">
        <v>74</v>
      </c>
      <c r="AS371" s="54" t="s">
        <v>74</v>
      </c>
      <c r="AT371" s="54" t="s">
        <v>74</v>
      </c>
      <c r="AU371" s="58" t="s">
        <v>74</v>
      </c>
      <c r="AV371" s="83">
        <f t="shared" si="138"/>
        <v>0</v>
      </c>
      <c r="AW371" s="80"/>
      <c r="AX371" s="80"/>
      <c r="AY371" s="80"/>
      <c r="AZ371" s="80"/>
      <c r="BA371" s="80"/>
      <c r="BB371" s="80"/>
      <c r="BC371" s="80"/>
      <c r="BD371" s="80"/>
      <c r="BE371" s="81"/>
    </row>
    <row r="372" spans="1:57" ht="38" customHeight="1" x14ac:dyDescent="0.2">
      <c r="A372" s="732"/>
      <c r="B372" s="624"/>
      <c r="C372" s="665"/>
      <c r="D372" s="109" t="s">
        <v>78</v>
      </c>
      <c r="E372" s="686"/>
      <c r="F372" s="637"/>
      <c r="G372" s="147">
        <f t="shared" si="139"/>
        <v>20</v>
      </c>
      <c r="H372" s="153">
        <f t="shared" si="137"/>
        <v>0</v>
      </c>
      <c r="I372" s="150"/>
      <c r="J372" s="150"/>
      <c r="K372" s="150"/>
      <c r="L372" s="154"/>
      <c r="M372" s="79">
        <f t="shared" si="140"/>
        <v>19</v>
      </c>
      <c r="N372" s="80"/>
      <c r="O372" s="80"/>
      <c r="P372" s="80"/>
      <c r="Q372" s="80">
        <v>19</v>
      </c>
      <c r="R372" s="124"/>
      <c r="S372" s="129"/>
      <c r="T372" s="80"/>
      <c r="U372" s="80"/>
      <c r="V372" s="80">
        <v>19</v>
      </c>
      <c r="W372" s="80"/>
      <c r="X372" s="124"/>
      <c r="Y372" s="131">
        <v>15</v>
      </c>
      <c r="Z372" s="127">
        <v>4</v>
      </c>
      <c r="AA372" s="134"/>
      <c r="AB372" s="56">
        <v>5</v>
      </c>
      <c r="AC372" s="56">
        <v>5</v>
      </c>
      <c r="AD372" s="56">
        <v>4</v>
      </c>
      <c r="AE372" s="56">
        <v>9</v>
      </c>
      <c r="AF372" s="135">
        <v>2</v>
      </c>
      <c r="AG372" s="136">
        <v>42</v>
      </c>
      <c r="AH372" s="55">
        <v>19</v>
      </c>
      <c r="AI372" s="136">
        <v>123</v>
      </c>
      <c r="AJ372" s="116">
        <f>SUM(AQ372:AU372)</f>
        <v>19</v>
      </c>
      <c r="AK372" s="136" t="s">
        <v>76</v>
      </c>
      <c r="AL372" s="54" t="s">
        <v>76</v>
      </c>
      <c r="AM372" s="55" t="s">
        <v>76</v>
      </c>
      <c r="AN372" s="136" t="s">
        <v>74</v>
      </c>
      <c r="AO372" s="54" t="s">
        <v>74</v>
      </c>
      <c r="AP372" s="55" t="s">
        <v>74</v>
      </c>
      <c r="AQ372" s="142">
        <v>1</v>
      </c>
      <c r="AR372" s="62">
        <v>1</v>
      </c>
      <c r="AS372" s="62">
        <v>6</v>
      </c>
      <c r="AT372" s="62">
        <v>8</v>
      </c>
      <c r="AU372" s="64">
        <v>3</v>
      </c>
      <c r="AV372" s="83">
        <f t="shared" si="138"/>
        <v>1</v>
      </c>
      <c r="AW372" s="80"/>
      <c r="AX372" s="80"/>
      <c r="AY372" s="80"/>
      <c r="AZ372" s="80"/>
      <c r="BA372" s="80"/>
      <c r="BB372" s="80"/>
      <c r="BC372" s="80"/>
      <c r="BD372" s="80">
        <v>1</v>
      </c>
      <c r="BE372" s="81"/>
    </row>
    <row r="373" spans="1:57" ht="38" customHeight="1" thickBot="1" x14ac:dyDescent="0.25">
      <c r="A373" s="733"/>
      <c r="B373" s="629"/>
      <c r="C373" s="670"/>
      <c r="D373" s="111" t="s">
        <v>79</v>
      </c>
      <c r="E373" s="687"/>
      <c r="F373" s="638"/>
      <c r="G373" s="148">
        <f t="shared" si="139"/>
        <v>0</v>
      </c>
      <c r="H373" s="155">
        <f t="shared" si="137"/>
        <v>0</v>
      </c>
      <c r="I373" s="156"/>
      <c r="J373" s="156"/>
      <c r="K373" s="156"/>
      <c r="L373" s="157"/>
      <c r="M373" s="85">
        <f t="shared" si="140"/>
        <v>0</v>
      </c>
      <c r="N373" s="86"/>
      <c r="O373" s="86"/>
      <c r="P373" s="86"/>
      <c r="Q373" s="86"/>
      <c r="R373" s="125"/>
      <c r="S373" s="130"/>
      <c r="T373" s="87"/>
      <c r="U373" s="87"/>
      <c r="V373" s="87"/>
      <c r="W373" s="87"/>
      <c r="X373" s="126"/>
      <c r="Y373" s="129"/>
      <c r="Z373" s="124"/>
      <c r="AA373" s="136"/>
      <c r="AB373" s="54"/>
      <c r="AC373" s="54"/>
      <c r="AD373" s="54"/>
      <c r="AE373" s="54"/>
      <c r="AF373" s="55"/>
      <c r="AG373" s="139"/>
      <c r="AH373" s="140"/>
      <c r="AI373" s="137"/>
      <c r="AJ373" s="117">
        <f>SUM(AQ373:AU373)</f>
        <v>0</v>
      </c>
      <c r="AK373" s="137" t="s">
        <v>74</v>
      </c>
      <c r="AL373" s="90" t="s">
        <v>74</v>
      </c>
      <c r="AM373" s="138" t="s">
        <v>74</v>
      </c>
      <c r="AN373" s="137" t="s">
        <v>74</v>
      </c>
      <c r="AO373" s="90" t="s">
        <v>76</v>
      </c>
      <c r="AP373" s="138" t="s">
        <v>76</v>
      </c>
      <c r="AQ373" s="89"/>
      <c r="AR373" s="90"/>
      <c r="AS373" s="90"/>
      <c r="AT373" s="90"/>
      <c r="AU373" s="91"/>
      <c r="AV373" s="92">
        <f t="shared" si="138"/>
        <v>0</v>
      </c>
      <c r="AW373" s="87"/>
      <c r="AX373" s="87"/>
      <c r="AY373" s="87"/>
      <c r="AZ373" s="87"/>
      <c r="BA373" s="87"/>
      <c r="BB373" s="87"/>
      <c r="BC373" s="87"/>
      <c r="BD373" s="87"/>
      <c r="BE373" s="88"/>
    </row>
    <row r="374" spans="1:57" ht="38" customHeight="1" x14ac:dyDescent="0.2">
      <c r="A374" s="731" t="s">
        <v>231</v>
      </c>
      <c r="B374" s="646" t="s">
        <v>227</v>
      </c>
      <c r="C374" s="649" t="s">
        <v>228</v>
      </c>
      <c r="D374" s="72" t="s">
        <v>73</v>
      </c>
      <c r="E374" s="633">
        <v>290</v>
      </c>
      <c r="F374" s="636">
        <f>E374-SUM(M374:M378)</f>
        <v>110</v>
      </c>
      <c r="G374" s="146">
        <f t="shared" si="139"/>
        <v>39</v>
      </c>
      <c r="H374" s="151">
        <f>SUM(I374:L374)</f>
        <v>0</v>
      </c>
      <c r="I374" s="152">
        <v>0</v>
      </c>
      <c r="J374" s="152">
        <v>0</v>
      </c>
      <c r="K374" s="152">
        <v>0</v>
      </c>
      <c r="L374" s="66">
        <v>0</v>
      </c>
      <c r="M374" s="149">
        <f t="shared" si="140"/>
        <v>38</v>
      </c>
      <c r="N374" s="121">
        <v>0</v>
      </c>
      <c r="O374" s="121">
        <v>0</v>
      </c>
      <c r="P374" s="121">
        <v>0</v>
      </c>
      <c r="Q374" s="121">
        <v>0</v>
      </c>
      <c r="R374" s="122">
        <v>38</v>
      </c>
      <c r="S374" s="128">
        <v>0</v>
      </c>
      <c r="T374" s="121">
        <v>0</v>
      </c>
      <c r="U374" s="121">
        <v>0</v>
      </c>
      <c r="V374" s="77">
        <v>38</v>
      </c>
      <c r="W374" s="121">
        <v>0</v>
      </c>
      <c r="X374" s="122">
        <v>0</v>
      </c>
      <c r="Y374" s="128">
        <v>34</v>
      </c>
      <c r="Z374" s="122">
        <v>4</v>
      </c>
      <c r="AA374" s="70">
        <v>0</v>
      </c>
      <c r="AB374" s="77">
        <v>15</v>
      </c>
      <c r="AC374" s="77">
        <v>15</v>
      </c>
      <c r="AD374" s="77">
        <v>3</v>
      </c>
      <c r="AE374" s="77">
        <v>19</v>
      </c>
      <c r="AF374" s="71">
        <v>4</v>
      </c>
      <c r="AG374" s="70">
        <v>35</v>
      </c>
      <c r="AH374" s="71">
        <v>14</v>
      </c>
      <c r="AI374" s="70">
        <v>9.5</v>
      </c>
      <c r="AJ374" s="115">
        <f>SUM(AN374:AP374)</f>
        <v>38</v>
      </c>
      <c r="AK374" s="70" t="s">
        <v>74</v>
      </c>
      <c r="AL374" s="77" t="s">
        <v>74</v>
      </c>
      <c r="AM374" s="71" t="s">
        <v>74</v>
      </c>
      <c r="AN374" s="70">
        <v>0</v>
      </c>
      <c r="AO374" s="77">
        <v>36</v>
      </c>
      <c r="AP374" s="71">
        <v>2</v>
      </c>
      <c r="AQ374" s="67" t="s">
        <v>74</v>
      </c>
      <c r="AR374" s="68" t="s">
        <v>74</v>
      </c>
      <c r="AS374" s="68" t="s">
        <v>74</v>
      </c>
      <c r="AT374" s="68" t="s">
        <v>74</v>
      </c>
      <c r="AU374" s="69" t="s">
        <v>74</v>
      </c>
      <c r="AV374" s="103">
        <f>SUM(AW374:BE374)</f>
        <v>1</v>
      </c>
      <c r="AW374" s="93">
        <v>0</v>
      </c>
      <c r="AX374" s="93">
        <v>0</v>
      </c>
      <c r="AY374" s="93">
        <v>1</v>
      </c>
      <c r="AZ374" s="93">
        <v>0</v>
      </c>
      <c r="BA374" s="93">
        <v>0</v>
      </c>
      <c r="BB374" s="93">
        <v>0</v>
      </c>
      <c r="BC374" s="93">
        <v>0</v>
      </c>
      <c r="BD374" s="93">
        <v>0</v>
      </c>
      <c r="BE374" s="78">
        <v>0</v>
      </c>
    </row>
    <row r="375" spans="1:57" ht="38" customHeight="1" x14ac:dyDescent="0.2">
      <c r="A375" s="732"/>
      <c r="B375" s="647"/>
      <c r="C375" s="650"/>
      <c r="D375" s="73" t="s">
        <v>75</v>
      </c>
      <c r="E375" s="634"/>
      <c r="F375" s="637"/>
      <c r="G375" s="147">
        <f t="shared" si="139"/>
        <v>0</v>
      </c>
      <c r="H375" s="153">
        <f t="shared" ref="H375:H388" si="141">SUM(I375:L375)</f>
        <v>0</v>
      </c>
      <c r="I375" s="150"/>
      <c r="J375" s="150"/>
      <c r="K375" s="150"/>
      <c r="L375" s="154"/>
      <c r="M375" s="79">
        <f t="shared" si="140"/>
        <v>0</v>
      </c>
      <c r="N375" s="80"/>
      <c r="O375" s="80"/>
      <c r="P375" s="80"/>
      <c r="Q375" s="80"/>
      <c r="R375" s="124"/>
      <c r="S375" s="129"/>
      <c r="T375" s="54"/>
      <c r="U375" s="54"/>
      <c r="V375" s="80"/>
      <c r="W375" s="80"/>
      <c r="X375" s="124"/>
      <c r="Y375" s="131"/>
      <c r="Z375" s="127"/>
      <c r="AA375" s="134"/>
      <c r="AB375" s="56"/>
      <c r="AC375" s="56"/>
      <c r="AD375" s="56"/>
      <c r="AE375" s="56"/>
      <c r="AF375" s="135"/>
      <c r="AG375" s="136"/>
      <c r="AH375" s="55"/>
      <c r="AI375" s="136"/>
      <c r="AJ375" s="116">
        <f>SUM(AN375:AP375)</f>
        <v>0</v>
      </c>
      <c r="AK375" s="136" t="s">
        <v>76</v>
      </c>
      <c r="AL375" s="54" t="s">
        <v>76</v>
      </c>
      <c r="AM375" s="55" t="s">
        <v>76</v>
      </c>
      <c r="AN375" s="136"/>
      <c r="AO375" s="54"/>
      <c r="AP375" s="55"/>
      <c r="AQ375" s="82" t="s">
        <v>74</v>
      </c>
      <c r="AR375" s="54" t="s">
        <v>74</v>
      </c>
      <c r="AS375" s="54" t="s">
        <v>74</v>
      </c>
      <c r="AT375" s="54" t="s">
        <v>74</v>
      </c>
      <c r="AU375" s="58" t="s">
        <v>74</v>
      </c>
      <c r="AV375" s="83">
        <f t="shared" ref="AV375:AV388" si="142">SUM(AW375:BE375)</f>
        <v>0</v>
      </c>
      <c r="AW375" s="80"/>
      <c r="AX375" s="80"/>
      <c r="AY375" s="80"/>
      <c r="AZ375" s="80"/>
      <c r="BA375" s="80"/>
      <c r="BB375" s="80"/>
      <c r="BC375" s="80"/>
      <c r="BD375" s="80"/>
      <c r="BE375" s="81"/>
    </row>
    <row r="376" spans="1:57" ht="38" customHeight="1" x14ac:dyDescent="0.2">
      <c r="A376" s="732"/>
      <c r="B376" s="647"/>
      <c r="C376" s="650"/>
      <c r="D376" s="73" t="s">
        <v>77</v>
      </c>
      <c r="E376" s="634"/>
      <c r="F376" s="637"/>
      <c r="G376" s="147">
        <f t="shared" si="139"/>
        <v>0</v>
      </c>
      <c r="H376" s="153">
        <f t="shared" si="141"/>
        <v>0</v>
      </c>
      <c r="I376" s="150"/>
      <c r="J376" s="150"/>
      <c r="K376" s="150"/>
      <c r="L376" s="154"/>
      <c r="M376" s="79">
        <f t="shared" si="140"/>
        <v>0</v>
      </c>
      <c r="N376" s="80"/>
      <c r="O376" s="80"/>
      <c r="P376" s="80"/>
      <c r="Q376" s="84"/>
      <c r="R376" s="124"/>
      <c r="S376" s="129"/>
      <c r="T376" s="80"/>
      <c r="U376" s="80"/>
      <c r="V376" s="80"/>
      <c r="W376" s="80"/>
      <c r="X376" s="124"/>
      <c r="Y376" s="131"/>
      <c r="Z376" s="127"/>
      <c r="AA376" s="134"/>
      <c r="AB376" s="56"/>
      <c r="AC376" s="56"/>
      <c r="AD376" s="56"/>
      <c r="AE376" s="56"/>
      <c r="AF376" s="135"/>
      <c r="AG376" s="136"/>
      <c r="AH376" s="55"/>
      <c r="AI376" s="136"/>
      <c r="AJ376" s="116">
        <f>SUM(AK376:AM376)</f>
        <v>0</v>
      </c>
      <c r="AK376" s="136"/>
      <c r="AL376" s="54"/>
      <c r="AM376" s="55"/>
      <c r="AN376" s="136" t="s">
        <v>74</v>
      </c>
      <c r="AO376" s="54" t="s">
        <v>74</v>
      </c>
      <c r="AP376" s="55" t="s">
        <v>74</v>
      </c>
      <c r="AQ376" s="82" t="s">
        <v>74</v>
      </c>
      <c r="AR376" s="54" t="s">
        <v>74</v>
      </c>
      <c r="AS376" s="54" t="s">
        <v>74</v>
      </c>
      <c r="AT376" s="54" t="s">
        <v>74</v>
      </c>
      <c r="AU376" s="58" t="s">
        <v>74</v>
      </c>
      <c r="AV376" s="83">
        <f t="shared" si="142"/>
        <v>0</v>
      </c>
      <c r="AW376" s="80"/>
      <c r="AX376" s="80"/>
      <c r="AY376" s="80"/>
      <c r="AZ376" s="80"/>
      <c r="BA376" s="80"/>
      <c r="BB376" s="80"/>
      <c r="BC376" s="80"/>
      <c r="BD376" s="80"/>
      <c r="BE376" s="81"/>
    </row>
    <row r="377" spans="1:57" ht="38" customHeight="1" x14ac:dyDescent="0.2">
      <c r="A377" s="732"/>
      <c r="B377" s="647"/>
      <c r="C377" s="650"/>
      <c r="D377" s="73" t="s">
        <v>78</v>
      </c>
      <c r="E377" s="634"/>
      <c r="F377" s="637"/>
      <c r="G377" s="147">
        <f>SUM(M377,AV377)</f>
        <v>143</v>
      </c>
      <c r="H377" s="153">
        <f t="shared" si="141"/>
        <v>2</v>
      </c>
      <c r="I377" s="150">
        <v>2</v>
      </c>
      <c r="J377" s="150">
        <v>0</v>
      </c>
      <c r="K377" s="150">
        <v>0</v>
      </c>
      <c r="L377" s="154">
        <v>0</v>
      </c>
      <c r="M377" s="79">
        <f t="shared" si="140"/>
        <v>142</v>
      </c>
      <c r="N377" s="80">
        <v>0</v>
      </c>
      <c r="O377" s="80">
        <v>0</v>
      </c>
      <c r="P377" s="80">
        <v>0</v>
      </c>
      <c r="Q377" s="80">
        <v>0</v>
      </c>
      <c r="R377" s="124">
        <v>142</v>
      </c>
      <c r="S377" s="129">
        <v>0</v>
      </c>
      <c r="T377" s="80">
        <v>0</v>
      </c>
      <c r="U377" s="80">
        <v>0</v>
      </c>
      <c r="V377" s="80">
        <v>142</v>
      </c>
      <c r="W377" s="80">
        <v>0</v>
      </c>
      <c r="X377" s="124">
        <v>0</v>
      </c>
      <c r="Y377" s="131">
        <v>125</v>
      </c>
      <c r="Z377" s="127">
        <v>17</v>
      </c>
      <c r="AA377" s="134">
        <v>0</v>
      </c>
      <c r="AB377" s="56">
        <v>60</v>
      </c>
      <c r="AC377" s="56">
        <v>58</v>
      </c>
      <c r="AD377" s="56">
        <v>6</v>
      </c>
      <c r="AE377" s="56">
        <v>94</v>
      </c>
      <c r="AF377" s="135">
        <v>12</v>
      </c>
      <c r="AG377" s="136">
        <v>34</v>
      </c>
      <c r="AH377" s="55">
        <v>15</v>
      </c>
      <c r="AI377" s="136">
        <v>90</v>
      </c>
      <c r="AJ377" s="116">
        <f>SUM(AQ377:AU377)</f>
        <v>123</v>
      </c>
      <c r="AK377" s="136" t="s">
        <v>76</v>
      </c>
      <c r="AL377" s="54" t="s">
        <v>76</v>
      </c>
      <c r="AM377" s="55" t="s">
        <v>76</v>
      </c>
      <c r="AN377" s="136" t="s">
        <v>74</v>
      </c>
      <c r="AO377" s="54" t="s">
        <v>74</v>
      </c>
      <c r="AP377" s="55" t="s">
        <v>74</v>
      </c>
      <c r="AQ377" s="142">
        <v>12</v>
      </c>
      <c r="AR377" s="62">
        <v>64</v>
      </c>
      <c r="AS377" s="62">
        <v>34</v>
      </c>
      <c r="AT377" s="62">
        <v>13</v>
      </c>
      <c r="AU377" s="64">
        <v>0</v>
      </c>
      <c r="AV377" s="83">
        <f t="shared" si="142"/>
        <v>1</v>
      </c>
      <c r="AW377" s="80">
        <v>0</v>
      </c>
      <c r="AX377" s="80">
        <v>0</v>
      </c>
      <c r="AY377" s="80">
        <v>0</v>
      </c>
      <c r="AZ377" s="80">
        <v>0</v>
      </c>
      <c r="BA377" s="80">
        <v>0</v>
      </c>
      <c r="BB377" s="80">
        <v>0</v>
      </c>
      <c r="BC377" s="80">
        <v>0</v>
      </c>
      <c r="BD377" s="80">
        <v>0</v>
      </c>
      <c r="BE377" s="81">
        <v>1</v>
      </c>
    </row>
    <row r="378" spans="1:57" ht="38" customHeight="1" thickBot="1" x14ac:dyDescent="0.25">
      <c r="A378" s="732"/>
      <c r="B378" s="648"/>
      <c r="C378" s="651"/>
      <c r="D378" s="75" t="s">
        <v>79</v>
      </c>
      <c r="E378" s="635"/>
      <c r="F378" s="638"/>
      <c r="G378" s="148">
        <f t="shared" si="139"/>
        <v>0</v>
      </c>
      <c r="H378" s="155">
        <f t="shared" si="141"/>
        <v>0</v>
      </c>
      <c r="I378" s="156"/>
      <c r="J378" s="156"/>
      <c r="K378" s="156"/>
      <c r="L378" s="157"/>
      <c r="M378" s="85">
        <f t="shared" si="140"/>
        <v>0</v>
      </c>
      <c r="N378" s="86"/>
      <c r="O378" s="86"/>
      <c r="P378" s="86"/>
      <c r="Q378" s="86"/>
      <c r="R378" s="125"/>
      <c r="S378" s="130"/>
      <c r="T378" s="87"/>
      <c r="U378" s="87"/>
      <c r="V378" s="87"/>
      <c r="W378" s="87"/>
      <c r="X378" s="126"/>
      <c r="Y378" s="129"/>
      <c r="Z378" s="124"/>
      <c r="AA378" s="136"/>
      <c r="AB378" s="54"/>
      <c r="AC378" s="54"/>
      <c r="AD378" s="54"/>
      <c r="AE378" s="54"/>
      <c r="AF378" s="55"/>
      <c r="AG378" s="139"/>
      <c r="AH378" s="140"/>
      <c r="AI378" s="137"/>
      <c r="AJ378" s="117">
        <f>SUM(AQ378:AU378)</f>
        <v>0</v>
      </c>
      <c r="AK378" s="137" t="s">
        <v>74</v>
      </c>
      <c r="AL378" s="90" t="s">
        <v>74</v>
      </c>
      <c r="AM378" s="138" t="s">
        <v>74</v>
      </c>
      <c r="AN378" s="137" t="s">
        <v>74</v>
      </c>
      <c r="AO378" s="90" t="s">
        <v>76</v>
      </c>
      <c r="AP378" s="138" t="s">
        <v>76</v>
      </c>
      <c r="AQ378" s="89"/>
      <c r="AR378" s="90"/>
      <c r="AS378" s="90"/>
      <c r="AT378" s="90"/>
      <c r="AU378" s="91"/>
      <c r="AV378" s="92">
        <f t="shared" si="142"/>
        <v>0</v>
      </c>
      <c r="AW378" s="87"/>
      <c r="AX378" s="87"/>
      <c r="AY378" s="87"/>
      <c r="AZ378" s="87"/>
      <c r="BA378" s="87"/>
      <c r="BB378" s="87"/>
      <c r="BC378" s="87"/>
      <c r="BD378" s="87"/>
      <c r="BE378" s="88"/>
    </row>
    <row r="379" spans="1:57" ht="38" customHeight="1" x14ac:dyDescent="0.2">
      <c r="A379" s="732"/>
      <c r="B379" s="623" t="s">
        <v>229</v>
      </c>
      <c r="C379" s="630"/>
      <c r="D379" s="72" t="s">
        <v>73</v>
      </c>
      <c r="E379" s="633">
        <v>255</v>
      </c>
      <c r="F379" s="636">
        <f t="shared" ref="F379" si="143">E379-SUM(M379:M383)</f>
        <v>109</v>
      </c>
      <c r="G379" s="146">
        <f t="shared" si="139"/>
        <v>3</v>
      </c>
      <c r="H379" s="151">
        <f t="shared" si="141"/>
        <v>0</v>
      </c>
      <c r="I379" s="152"/>
      <c r="J379" s="152"/>
      <c r="K379" s="152"/>
      <c r="L379" s="66"/>
      <c r="M379" s="149">
        <f t="shared" si="140"/>
        <v>3</v>
      </c>
      <c r="N379" s="121"/>
      <c r="O379" s="121"/>
      <c r="P379" s="121"/>
      <c r="Q379" s="121"/>
      <c r="R379" s="122">
        <v>3</v>
      </c>
      <c r="S379" s="128"/>
      <c r="T379" s="121"/>
      <c r="U379" s="121"/>
      <c r="V379" s="77">
        <v>2</v>
      </c>
      <c r="W379" s="121">
        <v>1</v>
      </c>
      <c r="X379" s="122"/>
      <c r="Y379" s="128">
        <v>3</v>
      </c>
      <c r="Z379" s="122">
        <v>0</v>
      </c>
      <c r="AA379" s="70"/>
      <c r="AB379" s="77">
        <v>1</v>
      </c>
      <c r="AC379" s="77">
        <v>1</v>
      </c>
      <c r="AD379" s="77"/>
      <c r="AE379" s="77">
        <v>1</v>
      </c>
      <c r="AF379" s="71">
        <v>1</v>
      </c>
      <c r="AG379" s="70">
        <v>41</v>
      </c>
      <c r="AH379" s="71">
        <v>10</v>
      </c>
      <c r="AI379" s="70">
        <v>14.6</v>
      </c>
      <c r="AJ379" s="115">
        <f>SUM(AN379:AP379)</f>
        <v>3</v>
      </c>
      <c r="AK379" s="70" t="s">
        <v>74</v>
      </c>
      <c r="AL379" s="77" t="s">
        <v>74</v>
      </c>
      <c r="AM379" s="71" t="s">
        <v>74</v>
      </c>
      <c r="AN379" s="70"/>
      <c r="AO379" s="77">
        <v>3</v>
      </c>
      <c r="AP379" s="71"/>
      <c r="AQ379" s="67" t="s">
        <v>74</v>
      </c>
      <c r="AR379" s="68" t="s">
        <v>74</v>
      </c>
      <c r="AS379" s="68" t="s">
        <v>74</v>
      </c>
      <c r="AT379" s="68" t="s">
        <v>74</v>
      </c>
      <c r="AU379" s="69" t="s">
        <v>74</v>
      </c>
      <c r="AV379" s="103">
        <f t="shared" si="142"/>
        <v>0</v>
      </c>
      <c r="AW379" s="93"/>
      <c r="AX379" s="93"/>
      <c r="AY379" s="93"/>
      <c r="AZ379" s="93"/>
      <c r="BA379" s="93"/>
      <c r="BB379" s="93"/>
      <c r="BC379" s="93"/>
      <c r="BD379" s="93"/>
      <c r="BE379" s="78"/>
    </row>
    <row r="380" spans="1:57" ht="38" customHeight="1" x14ac:dyDescent="0.2">
      <c r="A380" s="732"/>
      <c r="B380" s="624"/>
      <c r="C380" s="631"/>
      <c r="D380" s="73" t="s">
        <v>75</v>
      </c>
      <c r="E380" s="634"/>
      <c r="F380" s="637"/>
      <c r="G380" s="147">
        <f t="shared" si="139"/>
        <v>0</v>
      </c>
      <c r="H380" s="153">
        <f t="shared" si="141"/>
        <v>0</v>
      </c>
      <c r="I380" s="150"/>
      <c r="J380" s="150"/>
      <c r="K380" s="150"/>
      <c r="L380" s="154"/>
      <c r="M380" s="79">
        <f t="shared" si="140"/>
        <v>0</v>
      </c>
      <c r="N380" s="80"/>
      <c r="O380" s="80"/>
      <c r="P380" s="80"/>
      <c r="Q380" s="80"/>
      <c r="R380" s="124"/>
      <c r="S380" s="129"/>
      <c r="T380" s="54"/>
      <c r="U380" s="54"/>
      <c r="V380" s="80"/>
      <c r="W380" s="80"/>
      <c r="X380" s="124"/>
      <c r="Y380" s="131"/>
      <c r="Z380" s="127"/>
      <c r="AA380" s="134"/>
      <c r="AB380" s="56"/>
      <c r="AC380" s="56"/>
      <c r="AD380" s="56"/>
      <c r="AE380" s="56"/>
      <c r="AF380" s="135"/>
      <c r="AG380" s="136"/>
      <c r="AH380" s="55"/>
      <c r="AI380" s="136"/>
      <c r="AJ380" s="116">
        <f>SUM(AN380:AP380)</f>
        <v>0</v>
      </c>
      <c r="AK380" s="136" t="s">
        <v>76</v>
      </c>
      <c r="AL380" s="54" t="s">
        <v>76</v>
      </c>
      <c r="AM380" s="55" t="s">
        <v>76</v>
      </c>
      <c r="AN380" s="136"/>
      <c r="AO380" s="54"/>
      <c r="AP380" s="55"/>
      <c r="AQ380" s="82" t="s">
        <v>74</v>
      </c>
      <c r="AR380" s="54" t="s">
        <v>74</v>
      </c>
      <c r="AS380" s="54" t="s">
        <v>74</v>
      </c>
      <c r="AT380" s="54" t="s">
        <v>74</v>
      </c>
      <c r="AU380" s="58" t="s">
        <v>74</v>
      </c>
      <c r="AV380" s="83">
        <f t="shared" si="142"/>
        <v>0</v>
      </c>
      <c r="AW380" s="80"/>
      <c r="AX380" s="80"/>
      <c r="AY380" s="80"/>
      <c r="AZ380" s="80"/>
      <c r="BA380" s="80"/>
      <c r="BB380" s="80"/>
      <c r="BC380" s="80"/>
      <c r="BD380" s="80"/>
      <c r="BE380" s="81"/>
    </row>
    <row r="381" spans="1:57" ht="38" customHeight="1" x14ac:dyDescent="0.2">
      <c r="A381" s="732"/>
      <c r="B381" s="624"/>
      <c r="C381" s="631"/>
      <c r="D381" s="73" t="s">
        <v>77</v>
      </c>
      <c r="E381" s="634"/>
      <c r="F381" s="637"/>
      <c r="G381" s="147">
        <f t="shared" si="139"/>
        <v>0</v>
      </c>
      <c r="H381" s="153">
        <f t="shared" si="141"/>
        <v>0</v>
      </c>
      <c r="I381" s="150"/>
      <c r="J381" s="150"/>
      <c r="K381" s="150"/>
      <c r="L381" s="154"/>
      <c r="M381" s="79">
        <f t="shared" si="140"/>
        <v>0</v>
      </c>
      <c r="N381" s="80"/>
      <c r="O381" s="80"/>
      <c r="P381" s="80"/>
      <c r="Q381" s="84"/>
      <c r="R381" s="124"/>
      <c r="S381" s="129"/>
      <c r="T381" s="80"/>
      <c r="U381" s="80"/>
      <c r="V381" s="80"/>
      <c r="W381" s="80"/>
      <c r="X381" s="124"/>
      <c r="Y381" s="131"/>
      <c r="Z381" s="127"/>
      <c r="AA381" s="134"/>
      <c r="AB381" s="56"/>
      <c r="AC381" s="56"/>
      <c r="AD381" s="56"/>
      <c r="AE381" s="56"/>
      <c r="AF381" s="135"/>
      <c r="AG381" s="136"/>
      <c r="AH381" s="55"/>
      <c r="AI381" s="136"/>
      <c r="AJ381" s="116">
        <f>SUM(AK381:AM381)</f>
        <v>0</v>
      </c>
      <c r="AK381" s="136"/>
      <c r="AL381" s="54"/>
      <c r="AM381" s="55"/>
      <c r="AN381" s="136" t="s">
        <v>74</v>
      </c>
      <c r="AO381" s="54" t="s">
        <v>74</v>
      </c>
      <c r="AP381" s="55" t="s">
        <v>74</v>
      </c>
      <c r="AQ381" s="82" t="s">
        <v>74</v>
      </c>
      <c r="AR381" s="54" t="s">
        <v>74</v>
      </c>
      <c r="AS381" s="54" t="s">
        <v>74</v>
      </c>
      <c r="AT381" s="54" t="s">
        <v>74</v>
      </c>
      <c r="AU381" s="58" t="s">
        <v>74</v>
      </c>
      <c r="AV381" s="83">
        <f t="shared" si="142"/>
        <v>0</v>
      </c>
      <c r="AW381" s="80"/>
      <c r="AX381" s="80"/>
      <c r="AY381" s="80"/>
      <c r="AZ381" s="80"/>
      <c r="BA381" s="80"/>
      <c r="BB381" s="80"/>
      <c r="BC381" s="80"/>
      <c r="BD381" s="80"/>
      <c r="BE381" s="81"/>
    </row>
    <row r="382" spans="1:57" ht="38" customHeight="1" x14ac:dyDescent="0.2">
      <c r="A382" s="732"/>
      <c r="B382" s="624"/>
      <c r="C382" s="631"/>
      <c r="D382" s="73" t="s">
        <v>78</v>
      </c>
      <c r="E382" s="634"/>
      <c r="F382" s="637"/>
      <c r="G382" s="147">
        <f t="shared" si="139"/>
        <v>147</v>
      </c>
      <c r="H382" s="153">
        <f t="shared" si="141"/>
        <v>4</v>
      </c>
      <c r="I382" s="150">
        <v>4</v>
      </c>
      <c r="J382" s="150"/>
      <c r="K382" s="150"/>
      <c r="L382" s="154"/>
      <c r="M382" s="79">
        <f t="shared" si="140"/>
        <v>143</v>
      </c>
      <c r="N382" s="80"/>
      <c r="O382" s="80"/>
      <c r="P382" s="80"/>
      <c r="Q382" s="80"/>
      <c r="R382" s="124">
        <v>143</v>
      </c>
      <c r="S382" s="129">
        <v>4</v>
      </c>
      <c r="T382" s="80"/>
      <c r="U382" s="80"/>
      <c r="V382" s="80">
        <v>134</v>
      </c>
      <c r="W382" s="80">
        <v>5</v>
      </c>
      <c r="X382" s="124"/>
      <c r="Y382" s="131">
        <v>120</v>
      </c>
      <c r="Z382" s="127">
        <v>23</v>
      </c>
      <c r="AA382" s="134"/>
      <c r="AB382" s="56">
        <v>40</v>
      </c>
      <c r="AC382" s="56">
        <v>40</v>
      </c>
      <c r="AD382" s="56">
        <v>3</v>
      </c>
      <c r="AE382" s="56">
        <v>75</v>
      </c>
      <c r="AF382" s="135">
        <v>16</v>
      </c>
      <c r="AG382" s="136">
        <v>39.4</v>
      </c>
      <c r="AH382" s="55">
        <v>11.7</v>
      </c>
      <c r="AI382" s="136">
        <v>96.3</v>
      </c>
      <c r="AJ382" s="116">
        <f>SUM(AQ382:AU382)</f>
        <v>143</v>
      </c>
      <c r="AK382" s="136" t="s">
        <v>76</v>
      </c>
      <c r="AL382" s="54" t="s">
        <v>76</v>
      </c>
      <c r="AM382" s="55" t="s">
        <v>76</v>
      </c>
      <c r="AN382" s="136" t="s">
        <v>74</v>
      </c>
      <c r="AO382" s="54" t="s">
        <v>74</v>
      </c>
      <c r="AP382" s="55" t="s">
        <v>74</v>
      </c>
      <c r="AQ382" s="142">
        <v>3</v>
      </c>
      <c r="AR382" s="62">
        <v>19</v>
      </c>
      <c r="AS382" s="62">
        <v>114</v>
      </c>
      <c r="AT382" s="62">
        <v>7</v>
      </c>
      <c r="AU382" s="64">
        <v>0</v>
      </c>
      <c r="AV382" s="83">
        <f t="shared" si="142"/>
        <v>4</v>
      </c>
      <c r="AW382" s="80"/>
      <c r="AX382" s="80"/>
      <c r="AY382" s="80"/>
      <c r="AZ382" s="80"/>
      <c r="BA382" s="80">
        <v>3</v>
      </c>
      <c r="BB382" s="80"/>
      <c r="BC382" s="80">
        <v>1</v>
      </c>
      <c r="BD382" s="80"/>
      <c r="BE382" s="81"/>
    </row>
    <row r="383" spans="1:57" ht="38" customHeight="1" thickBot="1" x14ac:dyDescent="0.25">
      <c r="A383" s="732"/>
      <c r="B383" s="642"/>
      <c r="C383" s="643"/>
      <c r="D383" s="75" t="s">
        <v>79</v>
      </c>
      <c r="E383" s="635"/>
      <c r="F383" s="638"/>
      <c r="G383" s="148">
        <f t="shared" si="139"/>
        <v>0</v>
      </c>
      <c r="H383" s="155">
        <f t="shared" si="141"/>
        <v>0</v>
      </c>
      <c r="I383" s="156"/>
      <c r="J383" s="156"/>
      <c r="K383" s="156"/>
      <c r="L383" s="157"/>
      <c r="M383" s="85">
        <f t="shared" si="140"/>
        <v>0</v>
      </c>
      <c r="N383" s="86"/>
      <c r="O383" s="86"/>
      <c r="P383" s="86"/>
      <c r="Q383" s="86"/>
      <c r="R383" s="125"/>
      <c r="S383" s="130"/>
      <c r="T383" s="87"/>
      <c r="U383" s="87"/>
      <c r="V383" s="87"/>
      <c r="W383" s="87"/>
      <c r="X383" s="126"/>
      <c r="Y383" s="129"/>
      <c r="Z383" s="124"/>
      <c r="AA383" s="136"/>
      <c r="AB383" s="54"/>
      <c r="AC383" s="54"/>
      <c r="AD383" s="54"/>
      <c r="AE383" s="54"/>
      <c r="AF383" s="55"/>
      <c r="AG383" s="139"/>
      <c r="AH383" s="140"/>
      <c r="AI383" s="137"/>
      <c r="AJ383" s="117">
        <f>SUM(AQ383:AU383)</f>
        <v>0</v>
      </c>
      <c r="AK383" s="137" t="s">
        <v>74</v>
      </c>
      <c r="AL383" s="90" t="s">
        <v>74</v>
      </c>
      <c r="AM383" s="138" t="s">
        <v>74</v>
      </c>
      <c r="AN383" s="137" t="s">
        <v>74</v>
      </c>
      <c r="AO383" s="90" t="s">
        <v>76</v>
      </c>
      <c r="AP383" s="138" t="s">
        <v>76</v>
      </c>
      <c r="AQ383" s="89"/>
      <c r="AR383" s="90"/>
      <c r="AS383" s="90"/>
      <c r="AT383" s="90"/>
      <c r="AU383" s="91"/>
      <c r="AV383" s="92">
        <f t="shared" si="142"/>
        <v>0</v>
      </c>
      <c r="AW383" s="87"/>
      <c r="AX383" s="87"/>
      <c r="AY383" s="87"/>
      <c r="AZ383" s="87"/>
      <c r="BA383" s="87"/>
      <c r="BB383" s="87"/>
      <c r="BC383" s="87"/>
      <c r="BD383" s="87"/>
      <c r="BE383" s="88"/>
    </row>
    <row r="384" spans="1:57" ht="38" customHeight="1" x14ac:dyDescent="0.2">
      <c r="A384" s="732"/>
      <c r="B384" s="623" t="s">
        <v>230</v>
      </c>
      <c r="C384" s="630"/>
      <c r="D384" s="72" t="s">
        <v>73</v>
      </c>
      <c r="E384" s="633">
        <v>147</v>
      </c>
      <c r="F384" s="636">
        <f t="shared" ref="F384" si="144">E384-SUM(M384:M388)</f>
        <v>-5</v>
      </c>
      <c r="G384" s="146">
        <f t="shared" si="139"/>
        <v>0</v>
      </c>
      <c r="H384" s="151">
        <f t="shared" si="141"/>
        <v>0</v>
      </c>
      <c r="I384" s="152"/>
      <c r="J384" s="152"/>
      <c r="K384" s="152"/>
      <c r="L384" s="66"/>
      <c r="M384" s="149">
        <f t="shared" si="140"/>
        <v>0</v>
      </c>
      <c r="N384" s="121"/>
      <c r="O384" s="121"/>
      <c r="P384" s="121"/>
      <c r="Q384" s="121"/>
      <c r="R384" s="122"/>
      <c r="S384" s="128"/>
      <c r="T384" s="121"/>
      <c r="U384" s="121"/>
      <c r="V384" s="77"/>
      <c r="W384" s="121"/>
      <c r="X384" s="122"/>
      <c r="Y384" s="128"/>
      <c r="Z384" s="122"/>
      <c r="AA384" s="70"/>
      <c r="AB384" s="77"/>
      <c r="AC384" s="77"/>
      <c r="AD384" s="77"/>
      <c r="AE384" s="77"/>
      <c r="AF384" s="71"/>
      <c r="AG384" s="70"/>
      <c r="AH384" s="71"/>
      <c r="AI384" s="70"/>
      <c r="AJ384" s="115">
        <f>SUM(AN384:AP384)</f>
        <v>0</v>
      </c>
      <c r="AK384" s="70" t="s">
        <v>74</v>
      </c>
      <c r="AL384" s="77" t="s">
        <v>74</v>
      </c>
      <c r="AM384" s="71" t="s">
        <v>74</v>
      </c>
      <c r="AN384" s="70"/>
      <c r="AO384" s="77"/>
      <c r="AP384" s="71"/>
      <c r="AQ384" s="67" t="s">
        <v>74</v>
      </c>
      <c r="AR384" s="68" t="s">
        <v>74</v>
      </c>
      <c r="AS384" s="68" t="s">
        <v>74</v>
      </c>
      <c r="AT384" s="68" t="s">
        <v>74</v>
      </c>
      <c r="AU384" s="69" t="s">
        <v>74</v>
      </c>
      <c r="AV384" s="103">
        <f t="shared" si="142"/>
        <v>0</v>
      </c>
      <c r="AW384" s="93"/>
      <c r="AX384" s="93"/>
      <c r="AY384" s="93"/>
      <c r="AZ384" s="93"/>
      <c r="BA384" s="93"/>
      <c r="BB384" s="93"/>
      <c r="BC384" s="93"/>
      <c r="BD384" s="93"/>
      <c r="BE384" s="78"/>
    </row>
    <row r="385" spans="1:57" ht="38" customHeight="1" x14ac:dyDescent="0.2">
      <c r="A385" s="732"/>
      <c r="B385" s="624"/>
      <c r="C385" s="631"/>
      <c r="D385" s="73" t="s">
        <v>75</v>
      </c>
      <c r="E385" s="634"/>
      <c r="F385" s="637"/>
      <c r="G385" s="147">
        <f t="shared" si="139"/>
        <v>0</v>
      </c>
      <c r="H385" s="153">
        <f t="shared" si="141"/>
        <v>0</v>
      </c>
      <c r="I385" s="150"/>
      <c r="J385" s="150"/>
      <c r="K385" s="150"/>
      <c r="L385" s="154"/>
      <c r="M385" s="79">
        <f t="shared" si="140"/>
        <v>0</v>
      </c>
      <c r="N385" s="80"/>
      <c r="O385" s="80"/>
      <c r="P385" s="80"/>
      <c r="Q385" s="80"/>
      <c r="R385" s="124"/>
      <c r="S385" s="129"/>
      <c r="T385" s="54"/>
      <c r="U385" s="54"/>
      <c r="V385" s="80"/>
      <c r="W385" s="80"/>
      <c r="X385" s="124"/>
      <c r="Y385" s="131"/>
      <c r="Z385" s="127"/>
      <c r="AA385" s="134"/>
      <c r="AB385" s="56"/>
      <c r="AC385" s="56"/>
      <c r="AD385" s="56"/>
      <c r="AE385" s="56"/>
      <c r="AF385" s="135"/>
      <c r="AG385" s="136"/>
      <c r="AH385" s="55"/>
      <c r="AI385" s="136"/>
      <c r="AJ385" s="116">
        <f>SUM(AN385:AP385)</f>
        <v>0</v>
      </c>
      <c r="AK385" s="136" t="s">
        <v>76</v>
      </c>
      <c r="AL385" s="54" t="s">
        <v>76</v>
      </c>
      <c r="AM385" s="55" t="s">
        <v>76</v>
      </c>
      <c r="AN385" s="136"/>
      <c r="AO385" s="54"/>
      <c r="AP385" s="55"/>
      <c r="AQ385" s="82" t="s">
        <v>74</v>
      </c>
      <c r="AR385" s="54" t="s">
        <v>74</v>
      </c>
      <c r="AS385" s="54" t="s">
        <v>74</v>
      </c>
      <c r="AT385" s="54" t="s">
        <v>74</v>
      </c>
      <c r="AU385" s="58" t="s">
        <v>74</v>
      </c>
      <c r="AV385" s="83">
        <f t="shared" si="142"/>
        <v>0</v>
      </c>
      <c r="AW385" s="80"/>
      <c r="AX385" s="80"/>
      <c r="AY385" s="80"/>
      <c r="AZ385" s="80"/>
      <c r="BA385" s="80"/>
      <c r="BB385" s="80"/>
      <c r="BC385" s="80"/>
      <c r="BD385" s="80"/>
      <c r="BE385" s="81"/>
    </row>
    <row r="386" spans="1:57" ht="38" customHeight="1" x14ac:dyDescent="0.2">
      <c r="A386" s="732"/>
      <c r="B386" s="624"/>
      <c r="C386" s="631"/>
      <c r="D386" s="73" t="s">
        <v>77</v>
      </c>
      <c r="E386" s="634"/>
      <c r="F386" s="637"/>
      <c r="G386" s="147">
        <f t="shared" si="139"/>
        <v>0</v>
      </c>
      <c r="H386" s="153">
        <f t="shared" si="141"/>
        <v>0</v>
      </c>
      <c r="I386" s="150"/>
      <c r="J386" s="150"/>
      <c r="K386" s="150"/>
      <c r="L386" s="154"/>
      <c r="M386" s="79">
        <f t="shared" si="140"/>
        <v>0</v>
      </c>
      <c r="N386" s="80"/>
      <c r="O386" s="80"/>
      <c r="P386" s="80"/>
      <c r="Q386" s="84"/>
      <c r="R386" s="124"/>
      <c r="S386" s="129"/>
      <c r="T386" s="80"/>
      <c r="U386" s="80"/>
      <c r="V386" s="80"/>
      <c r="W386" s="80"/>
      <c r="X386" s="124"/>
      <c r="Y386" s="131"/>
      <c r="Z386" s="127"/>
      <c r="AA386" s="134"/>
      <c r="AB386" s="56"/>
      <c r="AC386" s="56"/>
      <c r="AD386" s="56"/>
      <c r="AE386" s="56"/>
      <c r="AF386" s="135"/>
      <c r="AG386" s="136"/>
      <c r="AH386" s="55"/>
      <c r="AI386" s="136"/>
      <c r="AJ386" s="116">
        <f>SUM(AK386:AM386)</f>
        <v>0</v>
      </c>
      <c r="AK386" s="136"/>
      <c r="AL386" s="54"/>
      <c r="AM386" s="55"/>
      <c r="AN386" s="136" t="s">
        <v>74</v>
      </c>
      <c r="AO386" s="54" t="s">
        <v>74</v>
      </c>
      <c r="AP386" s="55" t="s">
        <v>74</v>
      </c>
      <c r="AQ386" s="82" t="s">
        <v>74</v>
      </c>
      <c r="AR386" s="54" t="s">
        <v>74</v>
      </c>
      <c r="AS386" s="54" t="s">
        <v>74</v>
      </c>
      <c r="AT386" s="54" t="s">
        <v>74</v>
      </c>
      <c r="AU386" s="58" t="s">
        <v>74</v>
      </c>
      <c r="AV386" s="83">
        <f t="shared" si="142"/>
        <v>0</v>
      </c>
      <c r="AW386" s="80"/>
      <c r="AX386" s="80"/>
      <c r="AY386" s="80"/>
      <c r="AZ386" s="80"/>
      <c r="BA386" s="80"/>
      <c r="BB386" s="80"/>
      <c r="BC386" s="80"/>
      <c r="BD386" s="80"/>
      <c r="BE386" s="81"/>
    </row>
    <row r="387" spans="1:57" ht="38" customHeight="1" x14ac:dyDescent="0.2">
      <c r="A387" s="732"/>
      <c r="B387" s="624"/>
      <c r="C387" s="631"/>
      <c r="D387" s="73" t="s">
        <v>78</v>
      </c>
      <c r="E387" s="634"/>
      <c r="F387" s="637"/>
      <c r="G387" s="147">
        <f t="shared" si="139"/>
        <v>152</v>
      </c>
      <c r="H387" s="153">
        <f t="shared" si="141"/>
        <v>2</v>
      </c>
      <c r="I387" s="150">
        <v>2</v>
      </c>
      <c r="J387" s="150"/>
      <c r="K387" s="150"/>
      <c r="L387" s="154"/>
      <c r="M387" s="79">
        <f t="shared" si="140"/>
        <v>152</v>
      </c>
      <c r="N387" s="80"/>
      <c r="O387" s="80"/>
      <c r="P387" s="80"/>
      <c r="Q387" s="80"/>
      <c r="R387" s="124">
        <v>152</v>
      </c>
      <c r="S387" s="129"/>
      <c r="T387" s="80"/>
      <c r="U387" s="80"/>
      <c r="V387" s="80">
        <v>152</v>
      </c>
      <c r="W387" s="80"/>
      <c r="X387" s="124"/>
      <c r="Y387" s="131">
        <v>142</v>
      </c>
      <c r="Z387" s="127">
        <v>10</v>
      </c>
      <c r="AA387" s="134"/>
      <c r="AB387" s="56">
        <v>38</v>
      </c>
      <c r="AC387" s="56">
        <v>32</v>
      </c>
      <c r="AD387" s="56">
        <v>4</v>
      </c>
      <c r="AE387" s="56">
        <v>87</v>
      </c>
      <c r="AF387" s="135">
        <v>9</v>
      </c>
      <c r="AG387" s="136">
        <v>30</v>
      </c>
      <c r="AH387" s="55">
        <v>13</v>
      </c>
      <c r="AI387" s="136">
        <v>100</v>
      </c>
      <c r="AJ387" s="116">
        <f>SUM(AQ387:AU387)</f>
        <v>152</v>
      </c>
      <c r="AK387" s="136" t="s">
        <v>76</v>
      </c>
      <c r="AL387" s="54" t="s">
        <v>76</v>
      </c>
      <c r="AM387" s="55" t="s">
        <v>76</v>
      </c>
      <c r="AN387" s="136" t="s">
        <v>74</v>
      </c>
      <c r="AO387" s="54" t="s">
        <v>74</v>
      </c>
      <c r="AP387" s="55" t="s">
        <v>74</v>
      </c>
      <c r="AQ387" s="142">
        <v>16</v>
      </c>
      <c r="AR387" s="62">
        <v>42</v>
      </c>
      <c r="AS387" s="62">
        <v>49</v>
      </c>
      <c r="AT387" s="62">
        <v>36</v>
      </c>
      <c r="AU387" s="64">
        <v>9</v>
      </c>
      <c r="AV387" s="83">
        <f t="shared" si="142"/>
        <v>0</v>
      </c>
      <c r="AW387" s="80"/>
      <c r="AX387" s="80"/>
      <c r="AY387" s="80"/>
      <c r="AZ387" s="80"/>
      <c r="BA387" s="80"/>
      <c r="BB387" s="80"/>
      <c r="BC387" s="80"/>
      <c r="BD387" s="80"/>
      <c r="BE387" s="81"/>
    </row>
    <row r="388" spans="1:57" ht="38" customHeight="1" thickBot="1" x14ac:dyDescent="0.25">
      <c r="A388" s="733"/>
      <c r="B388" s="629"/>
      <c r="C388" s="632"/>
      <c r="D388" s="76" t="s">
        <v>79</v>
      </c>
      <c r="E388" s="635"/>
      <c r="F388" s="638"/>
      <c r="G388" s="148">
        <f t="shared" si="139"/>
        <v>0</v>
      </c>
      <c r="H388" s="155">
        <f t="shared" si="141"/>
        <v>0</v>
      </c>
      <c r="I388" s="156"/>
      <c r="J388" s="156"/>
      <c r="K388" s="156"/>
      <c r="L388" s="157"/>
      <c r="M388" s="85">
        <f t="shared" si="140"/>
        <v>0</v>
      </c>
      <c r="N388" s="86"/>
      <c r="O388" s="86"/>
      <c r="P388" s="86"/>
      <c r="Q388" s="86"/>
      <c r="R388" s="125"/>
      <c r="S388" s="130"/>
      <c r="T388" s="87"/>
      <c r="U388" s="87"/>
      <c r="V388" s="87"/>
      <c r="W388" s="87"/>
      <c r="X388" s="126"/>
      <c r="Y388" s="129"/>
      <c r="Z388" s="124"/>
      <c r="AA388" s="136"/>
      <c r="AB388" s="54"/>
      <c r="AC388" s="54"/>
      <c r="AD388" s="54"/>
      <c r="AE388" s="54"/>
      <c r="AF388" s="55"/>
      <c r="AG388" s="139"/>
      <c r="AH388" s="140"/>
      <c r="AI388" s="137"/>
      <c r="AJ388" s="117">
        <f>SUM(AQ388:AU388)</f>
        <v>0</v>
      </c>
      <c r="AK388" s="137" t="s">
        <v>74</v>
      </c>
      <c r="AL388" s="90" t="s">
        <v>74</v>
      </c>
      <c r="AM388" s="138" t="s">
        <v>74</v>
      </c>
      <c r="AN388" s="137" t="s">
        <v>74</v>
      </c>
      <c r="AO388" s="90" t="s">
        <v>76</v>
      </c>
      <c r="AP388" s="138" t="s">
        <v>76</v>
      </c>
      <c r="AQ388" s="89"/>
      <c r="AR388" s="90"/>
      <c r="AS388" s="90"/>
      <c r="AT388" s="90"/>
      <c r="AU388" s="91"/>
      <c r="AV388" s="92">
        <f t="shared" si="142"/>
        <v>0</v>
      </c>
      <c r="AW388" s="87"/>
      <c r="AX388" s="87"/>
      <c r="AY388" s="87"/>
      <c r="AZ388" s="87"/>
      <c r="BA388" s="87"/>
      <c r="BB388" s="87"/>
      <c r="BC388" s="87"/>
      <c r="BD388" s="87"/>
      <c r="BE388" s="88"/>
    </row>
    <row r="389" spans="1:57" ht="38" customHeight="1" x14ac:dyDescent="0.2">
      <c r="A389" s="731" t="s">
        <v>244</v>
      </c>
      <c r="B389" s="623" t="s">
        <v>232</v>
      </c>
      <c r="C389" s="630" t="s">
        <v>233</v>
      </c>
      <c r="D389" s="72" t="s">
        <v>73</v>
      </c>
      <c r="E389" s="633">
        <v>404</v>
      </c>
      <c r="F389" s="636">
        <f>E389-SUM(M389:M393)</f>
        <v>-33</v>
      </c>
      <c r="G389" s="146">
        <f t="shared" si="139"/>
        <v>40</v>
      </c>
      <c r="H389" s="151">
        <f t="shared" ref="H389:H418" si="145">SUM(I389:L389)</f>
        <v>1</v>
      </c>
      <c r="I389" s="152">
        <v>1</v>
      </c>
      <c r="J389" s="152">
        <v>0</v>
      </c>
      <c r="K389" s="152">
        <v>0</v>
      </c>
      <c r="L389" s="66">
        <v>0</v>
      </c>
      <c r="M389" s="149">
        <f t="shared" si="140"/>
        <v>40</v>
      </c>
      <c r="N389" s="121">
        <v>0</v>
      </c>
      <c r="O389" s="121">
        <v>40</v>
      </c>
      <c r="P389" s="121">
        <v>0</v>
      </c>
      <c r="Q389" s="121">
        <v>0</v>
      </c>
      <c r="R389" s="122">
        <v>0</v>
      </c>
      <c r="S389" s="128">
        <v>2</v>
      </c>
      <c r="T389" s="121">
        <v>0</v>
      </c>
      <c r="U389" s="121">
        <v>0</v>
      </c>
      <c r="V389" s="77">
        <v>35</v>
      </c>
      <c r="W389" s="121">
        <v>3</v>
      </c>
      <c r="X389" s="122">
        <v>0</v>
      </c>
      <c r="Y389" s="128">
        <v>38</v>
      </c>
      <c r="Z389" s="122">
        <v>2</v>
      </c>
      <c r="AA389" s="70"/>
      <c r="AB389" s="77">
        <v>6</v>
      </c>
      <c r="AC389" s="77">
        <v>6</v>
      </c>
      <c r="AD389" s="77">
        <v>3</v>
      </c>
      <c r="AE389" s="77">
        <v>37</v>
      </c>
      <c r="AF389" s="71">
        <v>4</v>
      </c>
      <c r="AG389" s="70">
        <v>35</v>
      </c>
      <c r="AH389" s="71">
        <v>7.6</v>
      </c>
      <c r="AI389" s="70">
        <v>16</v>
      </c>
      <c r="AJ389" s="115">
        <f>SUM(AN389:AP389)</f>
        <v>40</v>
      </c>
      <c r="AK389" s="70" t="s">
        <v>74</v>
      </c>
      <c r="AL389" s="77" t="s">
        <v>74</v>
      </c>
      <c r="AM389" s="71" t="s">
        <v>74</v>
      </c>
      <c r="AN389" s="70">
        <v>2</v>
      </c>
      <c r="AO389" s="77">
        <v>28</v>
      </c>
      <c r="AP389" s="71">
        <v>10</v>
      </c>
      <c r="AQ389" s="67" t="s">
        <v>74</v>
      </c>
      <c r="AR389" s="68" t="s">
        <v>74</v>
      </c>
      <c r="AS389" s="68" t="s">
        <v>74</v>
      </c>
      <c r="AT389" s="68" t="s">
        <v>74</v>
      </c>
      <c r="AU389" s="69" t="s">
        <v>74</v>
      </c>
      <c r="AV389" s="103">
        <f>SUM(AW389:BE389)</f>
        <v>0</v>
      </c>
      <c r="AW389" s="93"/>
      <c r="AX389" s="93"/>
      <c r="AY389" s="93"/>
      <c r="AZ389" s="93"/>
      <c r="BA389" s="93"/>
      <c r="BB389" s="93"/>
      <c r="BC389" s="93"/>
      <c r="BD389" s="93"/>
      <c r="BE389" s="78"/>
    </row>
    <row r="390" spans="1:57" ht="38" customHeight="1" x14ac:dyDescent="0.2">
      <c r="A390" s="732"/>
      <c r="B390" s="624"/>
      <c r="C390" s="631"/>
      <c r="D390" s="73" t="s">
        <v>75</v>
      </c>
      <c r="E390" s="634"/>
      <c r="F390" s="637"/>
      <c r="G390" s="147">
        <f t="shared" si="139"/>
        <v>0</v>
      </c>
      <c r="H390" s="153">
        <f t="shared" si="145"/>
        <v>0</v>
      </c>
      <c r="I390" s="150"/>
      <c r="J390" s="150"/>
      <c r="K390" s="150"/>
      <c r="L390" s="154"/>
      <c r="M390" s="79">
        <f t="shared" si="140"/>
        <v>0</v>
      </c>
      <c r="N390" s="80"/>
      <c r="O390" s="80"/>
      <c r="P390" s="80"/>
      <c r="Q390" s="80"/>
      <c r="R390" s="124"/>
      <c r="S390" s="129"/>
      <c r="T390" s="54"/>
      <c r="U390" s="54"/>
      <c r="V390" s="80"/>
      <c r="W390" s="80"/>
      <c r="X390" s="124"/>
      <c r="Y390" s="131"/>
      <c r="Z390" s="127"/>
      <c r="AA390" s="134"/>
      <c r="AB390" s="56"/>
      <c r="AC390" s="56"/>
      <c r="AD390" s="56"/>
      <c r="AE390" s="56"/>
      <c r="AF390" s="135"/>
      <c r="AG390" s="136"/>
      <c r="AH390" s="55"/>
      <c r="AI390" s="136"/>
      <c r="AJ390" s="116">
        <f>SUM(AN390:AP390)</f>
        <v>0</v>
      </c>
      <c r="AK390" s="136" t="s">
        <v>76</v>
      </c>
      <c r="AL390" s="54" t="s">
        <v>76</v>
      </c>
      <c r="AM390" s="55" t="s">
        <v>76</v>
      </c>
      <c r="AN390" s="136"/>
      <c r="AO390" s="54"/>
      <c r="AP390" s="55"/>
      <c r="AQ390" s="82" t="s">
        <v>74</v>
      </c>
      <c r="AR390" s="54" t="s">
        <v>74</v>
      </c>
      <c r="AS390" s="54" t="s">
        <v>74</v>
      </c>
      <c r="AT390" s="54" t="s">
        <v>74</v>
      </c>
      <c r="AU390" s="58" t="s">
        <v>74</v>
      </c>
      <c r="AV390" s="83">
        <f t="shared" ref="AV390:AV403" si="146">SUM(AW390:BE390)</f>
        <v>0</v>
      </c>
      <c r="AW390" s="80"/>
      <c r="AX390" s="80"/>
      <c r="AY390" s="80"/>
      <c r="AZ390" s="80"/>
      <c r="BA390" s="80"/>
      <c r="BB390" s="80"/>
      <c r="BC390" s="80"/>
      <c r="BD390" s="80"/>
      <c r="BE390" s="81"/>
    </row>
    <row r="391" spans="1:57" ht="38" customHeight="1" x14ac:dyDescent="0.2">
      <c r="A391" s="732"/>
      <c r="B391" s="624"/>
      <c r="C391" s="631"/>
      <c r="D391" s="73" t="s">
        <v>77</v>
      </c>
      <c r="E391" s="634"/>
      <c r="F391" s="637"/>
      <c r="G391" s="147">
        <f t="shared" si="139"/>
        <v>0</v>
      </c>
      <c r="H391" s="153">
        <f t="shared" si="145"/>
        <v>0</v>
      </c>
      <c r="I391" s="150"/>
      <c r="J391" s="150"/>
      <c r="K391" s="150"/>
      <c r="L391" s="154"/>
      <c r="M391" s="79">
        <f t="shared" si="140"/>
        <v>0</v>
      </c>
      <c r="N391" s="80"/>
      <c r="O391" s="80"/>
      <c r="P391" s="80"/>
      <c r="Q391" s="84"/>
      <c r="R391" s="124"/>
      <c r="S391" s="129"/>
      <c r="T391" s="80"/>
      <c r="U391" s="80"/>
      <c r="V391" s="80"/>
      <c r="W391" s="80"/>
      <c r="X391" s="124"/>
      <c r="Y391" s="131"/>
      <c r="Z391" s="127"/>
      <c r="AA391" s="134"/>
      <c r="AB391" s="56"/>
      <c r="AC391" s="56"/>
      <c r="AD391" s="56"/>
      <c r="AE391" s="56"/>
      <c r="AF391" s="135"/>
      <c r="AG391" s="136"/>
      <c r="AH391" s="55"/>
      <c r="AI391" s="136"/>
      <c r="AJ391" s="116">
        <f>SUM(AK391:AM391)</f>
        <v>0</v>
      </c>
      <c r="AK391" s="136"/>
      <c r="AL391" s="54"/>
      <c r="AM391" s="55"/>
      <c r="AN391" s="136" t="s">
        <v>74</v>
      </c>
      <c r="AO391" s="54" t="s">
        <v>74</v>
      </c>
      <c r="AP391" s="55" t="s">
        <v>74</v>
      </c>
      <c r="AQ391" s="82" t="s">
        <v>74</v>
      </c>
      <c r="AR391" s="54" t="s">
        <v>74</v>
      </c>
      <c r="AS391" s="54" t="s">
        <v>74</v>
      </c>
      <c r="AT391" s="54" t="s">
        <v>74</v>
      </c>
      <c r="AU391" s="58" t="s">
        <v>74</v>
      </c>
      <c r="AV391" s="83">
        <f t="shared" si="146"/>
        <v>0</v>
      </c>
      <c r="AW391" s="80"/>
      <c r="AX391" s="80"/>
      <c r="AY391" s="80"/>
      <c r="AZ391" s="80"/>
      <c r="BA391" s="80"/>
      <c r="BB391" s="80"/>
      <c r="BC391" s="80"/>
      <c r="BD391" s="80"/>
      <c r="BE391" s="81"/>
    </row>
    <row r="392" spans="1:57" ht="38" customHeight="1" x14ac:dyDescent="0.2">
      <c r="A392" s="732"/>
      <c r="B392" s="624"/>
      <c r="C392" s="631"/>
      <c r="D392" s="73" t="s">
        <v>78</v>
      </c>
      <c r="E392" s="634"/>
      <c r="F392" s="637"/>
      <c r="G392" s="147">
        <f t="shared" si="139"/>
        <v>399</v>
      </c>
      <c r="H392" s="153">
        <f t="shared" si="145"/>
        <v>7</v>
      </c>
      <c r="I392" s="150">
        <v>7</v>
      </c>
      <c r="J392" s="150">
        <v>0</v>
      </c>
      <c r="K392" s="150">
        <v>0</v>
      </c>
      <c r="L392" s="154">
        <v>0</v>
      </c>
      <c r="M392" s="79">
        <f t="shared" si="140"/>
        <v>397</v>
      </c>
      <c r="N392" s="80">
        <v>0</v>
      </c>
      <c r="O392" s="80">
        <v>397</v>
      </c>
      <c r="P392" s="80">
        <v>0</v>
      </c>
      <c r="Q392" s="80">
        <v>0</v>
      </c>
      <c r="R392" s="124">
        <v>0</v>
      </c>
      <c r="S392" s="129">
        <v>25</v>
      </c>
      <c r="T392" s="80">
        <v>0</v>
      </c>
      <c r="U392" s="80">
        <v>0</v>
      </c>
      <c r="V392" s="80">
        <v>364</v>
      </c>
      <c r="W392" s="80">
        <v>8</v>
      </c>
      <c r="X392" s="124">
        <v>0</v>
      </c>
      <c r="Y392" s="131">
        <v>341</v>
      </c>
      <c r="Z392" s="127">
        <v>56</v>
      </c>
      <c r="AA392" s="134"/>
      <c r="AB392" s="56">
        <v>89</v>
      </c>
      <c r="AC392" s="56">
        <v>88</v>
      </c>
      <c r="AD392" s="56">
        <v>24</v>
      </c>
      <c r="AE392" s="56">
        <v>331</v>
      </c>
      <c r="AF392" s="135">
        <v>21</v>
      </c>
      <c r="AG392" s="136">
        <v>33.9</v>
      </c>
      <c r="AH392" s="55">
        <v>11.6</v>
      </c>
      <c r="AI392" s="136">
        <v>120</v>
      </c>
      <c r="AJ392" s="116">
        <f>SUM(AQ392:AU392)</f>
        <v>397</v>
      </c>
      <c r="AK392" s="136" t="s">
        <v>76</v>
      </c>
      <c r="AL392" s="54" t="s">
        <v>76</v>
      </c>
      <c r="AM392" s="55" t="s">
        <v>76</v>
      </c>
      <c r="AN392" s="136" t="s">
        <v>74</v>
      </c>
      <c r="AO392" s="54" t="s">
        <v>74</v>
      </c>
      <c r="AP392" s="55" t="s">
        <v>74</v>
      </c>
      <c r="AQ392" s="142">
        <v>38</v>
      </c>
      <c r="AR392" s="62">
        <v>112</v>
      </c>
      <c r="AS392" s="62">
        <v>205</v>
      </c>
      <c r="AT392" s="62">
        <v>24</v>
      </c>
      <c r="AU392" s="64">
        <v>18</v>
      </c>
      <c r="AV392" s="83">
        <f t="shared" si="146"/>
        <v>2</v>
      </c>
      <c r="AW392" s="80"/>
      <c r="AX392" s="80"/>
      <c r="AY392" s="80"/>
      <c r="AZ392" s="80"/>
      <c r="BA392" s="80">
        <v>2</v>
      </c>
      <c r="BB392" s="80"/>
      <c r="BC392" s="80"/>
      <c r="BD392" s="80"/>
      <c r="BE392" s="81"/>
    </row>
    <row r="393" spans="1:57" ht="38" customHeight="1" thickBot="1" x14ac:dyDescent="0.25">
      <c r="A393" s="732"/>
      <c r="B393" s="642"/>
      <c r="C393" s="643"/>
      <c r="D393" s="75" t="s">
        <v>79</v>
      </c>
      <c r="E393" s="635"/>
      <c r="F393" s="638"/>
      <c r="G393" s="148">
        <f t="shared" si="139"/>
        <v>0</v>
      </c>
      <c r="H393" s="155">
        <f t="shared" si="145"/>
        <v>0</v>
      </c>
      <c r="I393" s="156"/>
      <c r="J393" s="156"/>
      <c r="K393" s="156"/>
      <c r="L393" s="157"/>
      <c r="M393" s="85">
        <f t="shared" si="140"/>
        <v>0</v>
      </c>
      <c r="N393" s="86"/>
      <c r="O393" s="86"/>
      <c r="P393" s="86"/>
      <c r="Q393" s="86"/>
      <c r="R393" s="125"/>
      <c r="S393" s="130"/>
      <c r="T393" s="87"/>
      <c r="U393" s="87"/>
      <c r="V393" s="87"/>
      <c r="W393" s="87"/>
      <c r="X393" s="126"/>
      <c r="Y393" s="129"/>
      <c r="Z393" s="124"/>
      <c r="AA393" s="136"/>
      <c r="AB393" s="54"/>
      <c r="AC393" s="54"/>
      <c r="AD393" s="54"/>
      <c r="AE393" s="54"/>
      <c r="AF393" s="55"/>
      <c r="AG393" s="139"/>
      <c r="AH393" s="140"/>
      <c r="AI393" s="137"/>
      <c r="AJ393" s="117">
        <f>SUM(AQ393:AU393)</f>
        <v>0</v>
      </c>
      <c r="AK393" s="137" t="s">
        <v>74</v>
      </c>
      <c r="AL393" s="90" t="s">
        <v>74</v>
      </c>
      <c r="AM393" s="138" t="s">
        <v>74</v>
      </c>
      <c r="AN393" s="137" t="s">
        <v>74</v>
      </c>
      <c r="AO393" s="90" t="s">
        <v>76</v>
      </c>
      <c r="AP393" s="138" t="s">
        <v>76</v>
      </c>
      <c r="AQ393" s="89"/>
      <c r="AR393" s="90"/>
      <c r="AS393" s="90"/>
      <c r="AT393" s="90"/>
      <c r="AU393" s="91"/>
      <c r="AV393" s="92">
        <f t="shared" si="146"/>
        <v>0</v>
      </c>
      <c r="AW393" s="87"/>
      <c r="AX393" s="87"/>
      <c r="AY393" s="87"/>
      <c r="AZ393" s="87"/>
      <c r="BA393" s="87"/>
      <c r="BB393" s="87"/>
      <c r="BC393" s="87"/>
      <c r="BD393" s="87"/>
      <c r="BE393" s="88"/>
    </row>
    <row r="394" spans="1:57" ht="38" customHeight="1" x14ac:dyDescent="0.2">
      <c r="A394" s="732"/>
      <c r="B394" s="688" t="s">
        <v>234</v>
      </c>
      <c r="C394" s="630" t="s">
        <v>235</v>
      </c>
      <c r="D394" s="72" t="s">
        <v>73</v>
      </c>
      <c r="E394" s="633">
        <v>250</v>
      </c>
      <c r="F394" s="636">
        <f>E394-SUM(M394:M398)</f>
        <v>34</v>
      </c>
      <c r="G394" s="146">
        <f t="shared" si="139"/>
        <v>0</v>
      </c>
      <c r="H394" s="151">
        <f t="shared" si="145"/>
        <v>0</v>
      </c>
      <c r="I394" s="152"/>
      <c r="J394" s="152"/>
      <c r="K394" s="152"/>
      <c r="L394" s="66"/>
      <c r="M394" s="149">
        <f t="shared" si="140"/>
        <v>0</v>
      </c>
      <c r="N394" s="121"/>
      <c r="O394" s="121"/>
      <c r="P394" s="121"/>
      <c r="Q394" s="121"/>
      <c r="R394" s="122"/>
      <c r="S394" s="128"/>
      <c r="T394" s="121"/>
      <c r="U394" s="121"/>
      <c r="V394" s="77"/>
      <c r="W394" s="121"/>
      <c r="X394" s="122"/>
      <c r="Y394" s="128"/>
      <c r="Z394" s="122"/>
      <c r="AA394" s="70"/>
      <c r="AB394" s="77"/>
      <c r="AC394" s="77"/>
      <c r="AD394" s="77"/>
      <c r="AE394" s="77"/>
      <c r="AF394" s="71"/>
      <c r="AG394" s="70"/>
      <c r="AH394" s="71"/>
      <c r="AI394" s="70"/>
      <c r="AJ394" s="115">
        <f>SUM(AN394:AP394)</f>
        <v>0</v>
      </c>
      <c r="AK394" s="70" t="s">
        <v>74</v>
      </c>
      <c r="AL394" s="77" t="s">
        <v>74</v>
      </c>
      <c r="AM394" s="71" t="s">
        <v>74</v>
      </c>
      <c r="AN394" s="70"/>
      <c r="AO394" s="77"/>
      <c r="AP394" s="71"/>
      <c r="AQ394" s="67" t="s">
        <v>74</v>
      </c>
      <c r="AR394" s="68" t="s">
        <v>74</v>
      </c>
      <c r="AS394" s="68" t="s">
        <v>74</v>
      </c>
      <c r="AT394" s="68" t="s">
        <v>74</v>
      </c>
      <c r="AU394" s="69" t="s">
        <v>74</v>
      </c>
      <c r="AV394" s="103">
        <f t="shared" si="146"/>
        <v>0</v>
      </c>
      <c r="AW394" s="93"/>
      <c r="AX394" s="93"/>
      <c r="AY394" s="93"/>
      <c r="AZ394" s="93"/>
      <c r="BA394" s="93"/>
      <c r="BB394" s="93"/>
      <c r="BC394" s="93"/>
      <c r="BD394" s="93"/>
      <c r="BE394" s="78"/>
    </row>
    <row r="395" spans="1:57" ht="38" customHeight="1" x14ac:dyDescent="0.2">
      <c r="A395" s="732"/>
      <c r="B395" s="779"/>
      <c r="C395" s="631"/>
      <c r="D395" s="73" t="s">
        <v>75</v>
      </c>
      <c r="E395" s="634"/>
      <c r="F395" s="637"/>
      <c r="G395" s="147">
        <f t="shared" si="139"/>
        <v>0</v>
      </c>
      <c r="H395" s="153">
        <f t="shared" si="145"/>
        <v>0</v>
      </c>
      <c r="I395" s="150"/>
      <c r="J395" s="150"/>
      <c r="K395" s="150"/>
      <c r="L395" s="154"/>
      <c r="M395" s="79">
        <f t="shared" si="140"/>
        <v>0</v>
      </c>
      <c r="N395" s="80"/>
      <c r="O395" s="80"/>
      <c r="P395" s="80"/>
      <c r="Q395" s="80"/>
      <c r="R395" s="124"/>
      <c r="S395" s="129"/>
      <c r="T395" s="54"/>
      <c r="U395" s="54"/>
      <c r="V395" s="80"/>
      <c r="W395" s="80"/>
      <c r="X395" s="124"/>
      <c r="Y395" s="131"/>
      <c r="Z395" s="127"/>
      <c r="AA395" s="134"/>
      <c r="AB395" s="56"/>
      <c r="AC395" s="56"/>
      <c r="AD395" s="56"/>
      <c r="AE395" s="56"/>
      <c r="AF395" s="135"/>
      <c r="AG395" s="136"/>
      <c r="AH395" s="55"/>
      <c r="AI395" s="136"/>
      <c r="AJ395" s="116">
        <f>SUM(AN395:AP395)</f>
        <v>0</v>
      </c>
      <c r="AK395" s="136" t="s">
        <v>76</v>
      </c>
      <c r="AL395" s="54" t="s">
        <v>76</v>
      </c>
      <c r="AM395" s="55" t="s">
        <v>76</v>
      </c>
      <c r="AN395" s="136"/>
      <c r="AO395" s="54"/>
      <c r="AP395" s="55"/>
      <c r="AQ395" s="82" t="s">
        <v>74</v>
      </c>
      <c r="AR395" s="54" t="s">
        <v>74</v>
      </c>
      <c r="AS395" s="54" t="s">
        <v>74</v>
      </c>
      <c r="AT395" s="54" t="s">
        <v>74</v>
      </c>
      <c r="AU395" s="58" t="s">
        <v>74</v>
      </c>
      <c r="AV395" s="83">
        <f t="shared" si="146"/>
        <v>0</v>
      </c>
      <c r="AW395" s="80"/>
      <c r="AX395" s="80"/>
      <c r="AY395" s="80"/>
      <c r="AZ395" s="80"/>
      <c r="BA395" s="80"/>
      <c r="BB395" s="80"/>
      <c r="BC395" s="80"/>
      <c r="BD395" s="80"/>
      <c r="BE395" s="81"/>
    </row>
    <row r="396" spans="1:57" ht="38" customHeight="1" x14ac:dyDescent="0.2">
      <c r="A396" s="732"/>
      <c r="B396" s="779"/>
      <c r="C396" s="631"/>
      <c r="D396" s="73" t="s">
        <v>77</v>
      </c>
      <c r="E396" s="634"/>
      <c r="F396" s="637"/>
      <c r="G396" s="147">
        <f t="shared" si="139"/>
        <v>0</v>
      </c>
      <c r="H396" s="153">
        <f t="shared" si="145"/>
        <v>0</v>
      </c>
      <c r="I396" s="150"/>
      <c r="J396" s="150"/>
      <c r="K396" s="150"/>
      <c r="L396" s="154"/>
      <c r="M396" s="79">
        <f t="shared" si="140"/>
        <v>0</v>
      </c>
      <c r="N396" s="80"/>
      <c r="O396" s="80"/>
      <c r="P396" s="80"/>
      <c r="Q396" s="84"/>
      <c r="R396" s="124"/>
      <c r="S396" s="129"/>
      <c r="T396" s="80"/>
      <c r="U396" s="80"/>
      <c r="V396" s="80"/>
      <c r="W396" s="80"/>
      <c r="X396" s="124"/>
      <c r="Y396" s="131"/>
      <c r="Z396" s="127"/>
      <c r="AA396" s="134"/>
      <c r="AB396" s="56"/>
      <c r="AC396" s="56"/>
      <c r="AD396" s="56"/>
      <c r="AE396" s="56"/>
      <c r="AF396" s="135"/>
      <c r="AG396" s="136"/>
      <c r="AH396" s="55"/>
      <c r="AI396" s="136"/>
      <c r="AJ396" s="116">
        <f>SUM(AK396:AM396)</f>
        <v>0</v>
      </c>
      <c r="AK396" s="136"/>
      <c r="AL396" s="54"/>
      <c r="AM396" s="55"/>
      <c r="AN396" s="136" t="s">
        <v>74</v>
      </c>
      <c r="AO396" s="54" t="s">
        <v>74</v>
      </c>
      <c r="AP396" s="55" t="s">
        <v>74</v>
      </c>
      <c r="AQ396" s="82" t="s">
        <v>74</v>
      </c>
      <c r="AR396" s="54" t="s">
        <v>74</v>
      </c>
      <c r="AS396" s="54" t="s">
        <v>74</v>
      </c>
      <c r="AT396" s="54" t="s">
        <v>74</v>
      </c>
      <c r="AU396" s="58" t="s">
        <v>74</v>
      </c>
      <c r="AV396" s="83">
        <f t="shared" si="146"/>
        <v>0</v>
      </c>
      <c r="AW396" s="80"/>
      <c r="AX396" s="80"/>
      <c r="AY396" s="80"/>
      <c r="AZ396" s="80"/>
      <c r="BA396" s="80"/>
      <c r="BB396" s="80"/>
      <c r="BC396" s="80"/>
      <c r="BD396" s="80"/>
      <c r="BE396" s="81"/>
    </row>
    <row r="397" spans="1:57" ht="38" customHeight="1" x14ac:dyDescent="0.2">
      <c r="A397" s="732"/>
      <c r="B397" s="779"/>
      <c r="C397" s="631"/>
      <c r="D397" s="73" t="s">
        <v>78</v>
      </c>
      <c r="E397" s="634"/>
      <c r="F397" s="637"/>
      <c r="G397" s="147">
        <f t="shared" si="139"/>
        <v>221</v>
      </c>
      <c r="H397" s="153">
        <f t="shared" si="145"/>
        <v>7</v>
      </c>
      <c r="I397" s="150">
        <v>5</v>
      </c>
      <c r="J397" s="150">
        <v>2</v>
      </c>
      <c r="K397" s="150">
        <v>0</v>
      </c>
      <c r="L397" s="154">
        <v>0</v>
      </c>
      <c r="M397" s="79">
        <f t="shared" si="140"/>
        <v>216</v>
      </c>
      <c r="N397" s="80">
        <v>0</v>
      </c>
      <c r="O397" s="80">
        <v>216</v>
      </c>
      <c r="P397" s="80">
        <v>0</v>
      </c>
      <c r="Q397" s="80">
        <v>0</v>
      </c>
      <c r="R397" s="124">
        <v>0</v>
      </c>
      <c r="S397" s="129">
        <v>43</v>
      </c>
      <c r="T397" s="80">
        <v>0</v>
      </c>
      <c r="U397" s="80">
        <v>0</v>
      </c>
      <c r="V397" s="80">
        <v>169</v>
      </c>
      <c r="W397" s="80">
        <v>4</v>
      </c>
      <c r="X397" s="124">
        <v>0</v>
      </c>
      <c r="Y397" s="131">
        <v>197</v>
      </c>
      <c r="Z397" s="127">
        <v>19</v>
      </c>
      <c r="AA397" s="134"/>
      <c r="AB397" s="56">
        <v>49</v>
      </c>
      <c r="AC397" s="56">
        <v>46</v>
      </c>
      <c r="AD397" s="56">
        <v>16</v>
      </c>
      <c r="AE397" s="56">
        <v>71</v>
      </c>
      <c r="AF397" s="135">
        <v>25</v>
      </c>
      <c r="AG397" s="136">
        <v>39.6</v>
      </c>
      <c r="AH397" s="55">
        <v>15.6</v>
      </c>
      <c r="AI397" s="136">
        <v>111.1</v>
      </c>
      <c r="AJ397" s="116">
        <f>SUM(AQ397:AU397)</f>
        <v>216</v>
      </c>
      <c r="AK397" s="136" t="s">
        <v>76</v>
      </c>
      <c r="AL397" s="54" t="s">
        <v>76</v>
      </c>
      <c r="AM397" s="55" t="s">
        <v>76</v>
      </c>
      <c r="AN397" s="136" t="s">
        <v>74</v>
      </c>
      <c r="AO397" s="54" t="s">
        <v>74</v>
      </c>
      <c r="AP397" s="55" t="s">
        <v>74</v>
      </c>
      <c r="AQ397" s="142">
        <v>8</v>
      </c>
      <c r="AR397" s="62">
        <v>47</v>
      </c>
      <c r="AS397" s="62">
        <v>78</v>
      </c>
      <c r="AT397" s="62">
        <v>61</v>
      </c>
      <c r="AU397" s="64">
        <v>22</v>
      </c>
      <c r="AV397" s="83">
        <f t="shared" si="146"/>
        <v>5</v>
      </c>
      <c r="AW397" s="80"/>
      <c r="AX397" s="80"/>
      <c r="AY397" s="80">
        <v>1</v>
      </c>
      <c r="AZ397" s="80"/>
      <c r="BA397" s="80">
        <v>2</v>
      </c>
      <c r="BB397" s="80"/>
      <c r="BC397" s="80"/>
      <c r="BD397" s="80">
        <v>2</v>
      </c>
      <c r="BE397" s="81"/>
    </row>
    <row r="398" spans="1:57" ht="38" customHeight="1" thickBot="1" x14ac:dyDescent="0.25">
      <c r="A398" s="732"/>
      <c r="B398" s="779"/>
      <c r="C398" s="643"/>
      <c r="D398" s="75" t="s">
        <v>79</v>
      </c>
      <c r="E398" s="635"/>
      <c r="F398" s="638"/>
      <c r="G398" s="148">
        <f t="shared" si="139"/>
        <v>0</v>
      </c>
      <c r="H398" s="155">
        <f t="shared" si="145"/>
        <v>0</v>
      </c>
      <c r="I398" s="156"/>
      <c r="J398" s="156"/>
      <c r="K398" s="156"/>
      <c r="L398" s="157"/>
      <c r="M398" s="85">
        <f t="shared" si="140"/>
        <v>0</v>
      </c>
      <c r="N398" s="86"/>
      <c r="O398" s="86"/>
      <c r="P398" s="86"/>
      <c r="Q398" s="86"/>
      <c r="R398" s="125"/>
      <c r="S398" s="130"/>
      <c r="T398" s="87"/>
      <c r="U398" s="87"/>
      <c r="V398" s="87"/>
      <c r="W398" s="87"/>
      <c r="X398" s="126"/>
      <c r="Y398" s="129"/>
      <c r="Z398" s="124"/>
      <c r="AA398" s="136"/>
      <c r="AB398" s="54"/>
      <c r="AC398" s="54"/>
      <c r="AD398" s="54"/>
      <c r="AE398" s="54"/>
      <c r="AF398" s="55"/>
      <c r="AG398" s="139"/>
      <c r="AH398" s="140"/>
      <c r="AI398" s="137"/>
      <c r="AJ398" s="117">
        <f>SUM(AQ398:AU398)</f>
        <v>0</v>
      </c>
      <c r="AK398" s="137" t="s">
        <v>74</v>
      </c>
      <c r="AL398" s="90" t="s">
        <v>74</v>
      </c>
      <c r="AM398" s="138" t="s">
        <v>74</v>
      </c>
      <c r="AN398" s="137" t="s">
        <v>74</v>
      </c>
      <c r="AO398" s="90" t="s">
        <v>76</v>
      </c>
      <c r="AP398" s="138" t="s">
        <v>76</v>
      </c>
      <c r="AQ398" s="89"/>
      <c r="AR398" s="90"/>
      <c r="AS398" s="90"/>
      <c r="AT398" s="90"/>
      <c r="AU398" s="91"/>
      <c r="AV398" s="92">
        <f t="shared" si="146"/>
        <v>0</v>
      </c>
      <c r="AW398" s="87"/>
      <c r="AX398" s="87"/>
      <c r="AY398" s="87"/>
      <c r="AZ398" s="87"/>
      <c r="BA398" s="87"/>
      <c r="BB398" s="87"/>
      <c r="BC398" s="87"/>
      <c r="BD398" s="87"/>
      <c r="BE398" s="88"/>
    </row>
    <row r="399" spans="1:57" ht="38" customHeight="1" x14ac:dyDescent="0.2">
      <c r="A399" s="732"/>
      <c r="B399" s="688" t="s">
        <v>236</v>
      </c>
      <c r="C399" s="574" t="s">
        <v>237</v>
      </c>
      <c r="D399" s="72" t="s">
        <v>73</v>
      </c>
      <c r="E399" s="633">
        <v>90</v>
      </c>
      <c r="F399" s="636">
        <f>E399-SUM(M399:M403)</f>
        <v>5</v>
      </c>
      <c r="G399" s="146">
        <f t="shared" si="139"/>
        <v>0</v>
      </c>
      <c r="H399" s="151">
        <f t="shared" si="145"/>
        <v>0</v>
      </c>
      <c r="I399" s="152"/>
      <c r="J399" s="152"/>
      <c r="K399" s="152"/>
      <c r="L399" s="66"/>
      <c r="M399" s="149">
        <f t="shared" si="140"/>
        <v>0</v>
      </c>
      <c r="N399" s="121"/>
      <c r="O399" s="121"/>
      <c r="P399" s="121"/>
      <c r="Q399" s="121"/>
      <c r="R399" s="122"/>
      <c r="S399" s="128"/>
      <c r="T399" s="121"/>
      <c r="U399" s="121"/>
      <c r="V399" s="77"/>
      <c r="W399" s="121"/>
      <c r="X399" s="122"/>
      <c r="Y399" s="128"/>
      <c r="Z399" s="122"/>
      <c r="AA399" s="70"/>
      <c r="AB399" s="77"/>
      <c r="AC399" s="77"/>
      <c r="AD399" s="77"/>
      <c r="AE399" s="77"/>
      <c r="AF399" s="71"/>
      <c r="AG399" s="70"/>
      <c r="AH399" s="71"/>
      <c r="AI399" s="70"/>
      <c r="AJ399" s="115">
        <f>SUM(AN399:AP399)</f>
        <v>0</v>
      </c>
      <c r="AK399" s="70" t="s">
        <v>74</v>
      </c>
      <c r="AL399" s="77" t="s">
        <v>74</v>
      </c>
      <c r="AM399" s="71" t="s">
        <v>74</v>
      </c>
      <c r="AN399" s="70"/>
      <c r="AO399" s="77"/>
      <c r="AP399" s="71"/>
      <c r="AQ399" s="67" t="s">
        <v>74</v>
      </c>
      <c r="AR399" s="68" t="s">
        <v>74</v>
      </c>
      <c r="AS399" s="68" t="s">
        <v>74</v>
      </c>
      <c r="AT399" s="68" t="s">
        <v>74</v>
      </c>
      <c r="AU399" s="69" t="s">
        <v>74</v>
      </c>
      <c r="AV399" s="103">
        <f t="shared" si="146"/>
        <v>0</v>
      </c>
      <c r="AW399" s="93"/>
      <c r="AX399" s="93"/>
      <c r="AY399" s="93"/>
      <c r="AZ399" s="93"/>
      <c r="BA399" s="93"/>
      <c r="BB399" s="93"/>
      <c r="BC399" s="93"/>
      <c r="BD399" s="93"/>
      <c r="BE399" s="78"/>
    </row>
    <row r="400" spans="1:57" ht="38" customHeight="1" x14ac:dyDescent="0.2">
      <c r="A400" s="732"/>
      <c r="B400" s="779"/>
      <c r="C400" s="575"/>
      <c r="D400" s="73" t="s">
        <v>75</v>
      </c>
      <c r="E400" s="634"/>
      <c r="F400" s="637"/>
      <c r="G400" s="147">
        <f t="shared" si="139"/>
        <v>0</v>
      </c>
      <c r="H400" s="153">
        <f t="shared" si="145"/>
        <v>0</v>
      </c>
      <c r="I400" s="150"/>
      <c r="J400" s="150"/>
      <c r="K400" s="150"/>
      <c r="L400" s="154"/>
      <c r="M400" s="79">
        <f t="shared" si="140"/>
        <v>0</v>
      </c>
      <c r="N400" s="80"/>
      <c r="O400" s="80"/>
      <c r="P400" s="80"/>
      <c r="Q400" s="80"/>
      <c r="R400" s="124"/>
      <c r="S400" s="129"/>
      <c r="T400" s="54"/>
      <c r="U400" s="54"/>
      <c r="V400" s="80"/>
      <c r="W400" s="80"/>
      <c r="X400" s="124"/>
      <c r="Y400" s="131"/>
      <c r="Z400" s="127"/>
      <c r="AA400" s="134"/>
      <c r="AB400" s="56"/>
      <c r="AC400" s="56"/>
      <c r="AD400" s="56"/>
      <c r="AE400" s="56"/>
      <c r="AF400" s="135"/>
      <c r="AG400" s="136"/>
      <c r="AH400" s="55"/>
      <c r="AI400" s="136"/>
      <c r="AJ400" s="116">
        <f>SUM(AN400:AP400)</f>
        <v>0</v>
      </c>
      <c r="AK400" s="136" t="s">
        <v>76</v>
      </c>
      <c r="AL400" s="54" t="s">
        <v>76</v>
      </c>
      <c r="AM400" s="55" t="s">
        <v>76</v>
      </c>
      <c r="AN400" s="136"/>
      <c r="AO400" s="54"/>
      <c r="AP400" s="55"/>
      <c r="AQ400" s="82" t="s">
        <v>74</v>
      </c>
      <c r="AR400" s="54" t="s">
        <v>74</v>
      </c>
      <c r="AS400" s="54" t="s">
        <v>74</v>
      </c>
      <c r="AT400" s="54" t="s">
        <v>74</v>
      </c>
      <c r="AU400" s="58" t="s">
        <v>74</v>
      </c>
      <c r="AV400" s="83">
        <f t="shared" si="146"/>
        <v>0</v>
      </c>
      <c r="AW400" s="80"/>
      <c r="AX400" s="80"/>
      <c r="AY400" s="80"/>
      <c r="AZ400" s="80"/>
      <c r="BA400" s="80"/>
      <c r="BB400" s="80"/>
      <c r="BC400" s="80"/>
      <c r="BD400" s="80"/>
      <c r="BE400" s="81"/>
    </row>
    <row r="401" spans="1:57" ht="38" customHeight="1" x14ac:dyDescent="0.2">
      <c r="A401" s="732"/>
      <c r="B401" s="779"/>
      <c r="C401" s="575"/>
      <c r="D401" s="73" t="s">
        <v>77</v>
      </c>
      <c r="E401" s="634"/>
      <c r="F401" s="637"/>
      <c r="G401" s="147">
        <f t="shared" si="139"/>
        <v>0</v>
      </c>
      <c r="H401" s="153">
        <f t="shared" si="145"/>
        <v>0</v>
      </c>
      <c r="I401" s="150"/>
      <c r="J401" s="150"/>
      <c r="K401" s="150"/>
      <c r="L401" s="154"/>
      <c r="M401" s="79">
        <f t="shared" si="140"/>
        <v>0</v>
      </c>
      <c r="N401" s="80"/>
      <c r="O401" s="80"/>
      <c r="P401" s="80"/>
      <c r="Q401" s="84"/>
      <c r="R401" s="124"/>
      <c r="S401" s="129"/>
      <c r="T401" s="80"/>
      <c r="U401" s="80"/>
      <c r="V401" s="80"/>
      <c r="W401" s="80"/>
      <c r="X401" s="124"/>
      <c r="Y401" s="131"/>
      <c r="Z401" s="127"/>
      <c r="AA401" s="134"/>
      <c r="AB401" s="56"/>
      <c r="AC401" s="56"/>
      <c r="AD401" s="56"/>
      <c r="AE401" s="56"/>
      <c r="AF401" s="135"/>
      <c r="AG401" s="136"/>
      <c r="AH401" s="55"/>
      <c r="AI401" s="136"/>
      <c r="AJ401" s="116">
        <f>SUM(AK401:AM401)</f>
        <v>0</v>
      </c>
      <c r="AK401" s="136"/>
      <c r="AL401" s="54"/>
      <c r="AM401" s="55"/>
      <c r="AN401" s="136" t="s">
        <v>74</v>
      </c>
      <c r="AO401" s="54" t="s">
        <v>74</v>
      </c>
      <c r="AP401" s="55" t="s">
        <v>74</v>
      </c>
      <c r="AQ401" s="82" t="s">
        <v>74</v>
      </c>
      <c r="AR401" s="54" t="s">
        <v>74</v>
      </c>
      <c r="AS401" s="54" t="s">
        <v>74</v>
      </c>
      <c r="AT401" s="54" t="s">
        <v>74</v>
      </c>
      <c r="AU401" s="58" t="s">
        <v>74</v>
      </c>
      <c r="AV401" s="83">
        <f t="shared" si="146"/>
        <v>0</v>
      </c>
      <c r="AW401" s="80"/>
      <c r="AX401" s="80"/>
      <c r="AY401" s="80"/>
      <c r="AZ401" s="80"/>
      <c r="BA401" s="80"/>
      <c r="BB401" s="80"/>
      <c r="BC401" s="80"/>
      <c r="BD401" s="80"/>
      <c r="BE401" s="81"/>
    </row>
    <row r="402" spans="1:57" ht="38" customHeight="1" x14ac:dyDescent="0.2">
      <c r="A402" s="732"/>
      <c r="B402" s="779"/>
      <c r="C402" s="575"/>
      <c r="D402" s="73" t="s">
        <v>78</v>
      </c>
      <c r="E402" s="634"/>
      <c r="F402" s="637"/>
      <c r="G402" s="147">
        <f t="shared" si="139"/>
        <v>88</v>
      </c>
      <c r="H402" s="153">
        <f t="shared" si="145"/>
        <v>0</v>
      </c>
      <c r="I402" s="150">
        <v>0</v>
      </c>
      <c r="J402" s="150">
        <v>0</v>
      </c>
      <c r="K402" s="150">
        <v>0</v>
      </c>
      <c r="L402" s="154">
        <v>0</v>
      </c>
      <c r="M402" s="79">
        <f t="shared" si="140"/>
        <v>85</v>
      </c>
      <c r="N402" s="80">
        <v>0</v>
      </c>
      <c r="O402" s="80">
        <v>85</v>
      </c>
      <c r="P402" s="80">
        <v>0</v>
      </c>
      <c r="Q402" s="80">
        <v>0</v>
      </c>
      <c r="R402" s="124">
        <v>0</v>
      </c>
      <c r="S402" s="129">
        <v>12</v>
      </c>
      <c r="T402" s="80">
        <v>0</v>
      </c>
      <c r="U402" s="80">
        <v>0</v>
      </c>
      <c r="V402" s="80">
        <v>73</v>
      </c>
      <c r="W402" s="80">
        <v>0</v>
      </c>
      <c r="X402" s="124">
        <v>0</v>
      </c>
      <c r="Y402" s="131">
        <v>77</v>
      </c>
      <c r="Z402" s="127">
        <v>8</v>
      </c>
      <c r="AA402" s="134"/>
      <c r="AB402" s="56">
        <v>15</v>
      </c>
      <c r="AC402" s="56">
        <v>15</v>
      </c>
      <c r="AD402" s="56">
        <v>0</v>
      </c>
      <c r="AE402" s="56">
        <v>16</v>
      </c>
      <c r="AF402" s="135">
        <v>0</v>
      </c>
      <c r="AG402" s="136">
        <v>42</v>
      </c>
      <c r="AH402" s="55">
        <v>15</v>
      </c>
      <c r="AI402" s="136">
        <v>98</v>
      </c>
      <c r="AJ402" s="116">
        <f>SUM(AQ402:AU402)</f>
        <v>85</v>
      </c>
      <c r="AK402" s="136" t="s">
        <v>76</v>
      </c>
      <c r="AL402" s="54" t="s">
        <v>76</v>
      </c>
      <c r="AM402" s="55" t="s">
        <v>76</v>
      </c>
      <c r="AN402" s="136" t="s">
        <v>74</v>
      </c>
      <c r="AO402" s="54" t="s">
        <v>74</v>
      </c>
      <c r="AP402" s="55" t="s">
        <v>74</v>
      </c>
      <c r="AQ402" s="142">
        <v>11</v>
      </c>
      <c r="AR402" s="62">
        <v>25</v>
      </c>
      <c r="AS402" s="62">
        <v>23</v>
      </c>
      <c r="AT402" s="62">
        <v>22</v>
      </c>
      <c r="AU402" s="64">
        <v>4</v>
      </c>
      <c r="AV402" s="83">
        <f t="shared" si="146"/>
        <v>3</v>
      </c>
      <c r="AW402" s="80"/>
      <c r="AX402" s="80"/>
      <c r="AY402" s="80"/>
      <c r="AZ402" s="80"/>
      <c r="BA402" s="80"/>
      <c r="BB402" s="80"/>
      <c r="BC402" s="80">
        <v>1</v>
      </c>
      <c r="BD402" s="80"/>
      <c r="BE402" s="81">
        <v>2</v>
      </c>
    </row>
    <row r="403" spans="1:57" ht="38" customHeight="1" thickBot="1" x14ac:dyDescent="0.25">
      <c r="A403" s="732"/>
      <c r="B403" s="780"/>
      <c r="C403" s="580"/>
      <c r="D403" s="76" t="s">
        <v>79</v>
      </c>
      <c r="E403" s="635"/>
      <c r="F403" s="638"/>
      <c r="G403" s="148">
        <f t="shared" si="139"/>
        <v>0</v>
      </c>
      <c r="H403" s="155">
        <f t="shared" si="145"/>
        <v>0</v>
      </c>
      <c r="I403" s="156"/>
      <c r="J403" s="156"/>
      <c r="K403" s="156"/>
      <c r="L403" s="157"/>
      <c r="M403" s="85">
        <f t="shared" si="140"/>
        <v>0</v>
      </c>
      <c r="N403" s="86"/>
      <c r="O403" s="86"/>
      <c r="P403" s="86"/>
      <c r="Q403" s="86"/>
      <c r="R403" s="125"/>
      <c r="S403" s="130"/>
      <c r="T403" s="87"/>
      <c r="U403" s="87"/>
      <c r="V403" s="87"/>
      <c r="W403" s="87"/>
      <c r="X403" s="126"/>
      <c r="Y403" s="129"/>
      <c r="Z403" s="124"/>
      <c r="AA403" s="136"/>
      <c r="AB403" s="54"/>
      <c r="AC403" s="54"/>
      <c r="AD403" s="54"/>
      <c r="AE403" s="54"/>
      <c r="AF403" s="55"/>
      <c r="AG403" s="139"/>
      <c r="AH403" s="140"/>
      <c r="AI403" s="137"/>
      <c r="AJ403" s="117">
        <f>SUM(AQ403:AU403)</f>
        <v>0</v>
      </c>
      <c r="AK403" s="137" t="s">
        <v>74</v>
      </c>
      <c r="AL403" s="90" t="s">
        <v>74</v>
      </c>
      <c r="AM403" s="138" t="s">
        <v>74</v>
      </c>
      <c r="AN403" s="137" t="s">
        <v>74</v>
      </c>
      <c r="AO403" s="90" t="s">
        <v>76</v>
      </c>
      <c r="AP403" s="138" t="s">
        <v>76</v>
      </c>
      <c r="AQ403" s="89"/>
      <c r="AR403" s="90"/>
      <c r="AS403" s="90"/>
      <c r="AT403" s="90"/>
      <c r="AU403" s="91"/>
      <c r="AV403" s="92">
        <f t="shared" si="146"/>
        <v>0</v>
      </c>
      <c r="AW403" s="87"/>
      <c r="AX403" s="87"/>
      <c r="AY403" s="87"/>
      <c r="AZ403" s="87"/>
      <c r="BA403" s="87"/>
      <c r="BB403" s="87"/>
      <c r="BC403" s="87"/>
      <c r="BD403" s="87"/>
      <c r="BE403" s="88"/>
    </row>
    <row r="404" spans="1:57" ht="38" customHeight="1" x14ac:dyDescent="0.2">
      <c r="A404" s="732"/>
      <c r="B404" s="688" t="s">
        <v>238</v>
      </c>
      <c r="C404" s="574" t="s">
        <v>239</v>
      </c>
      <c r="D404" s="72" t="s">
        <v>73</v>
      </c>
      <c r="E404" s="633">
        <v>41</v>
      </c>
      <c r="F404" s="636">
        <f>E404-SUM(M404:M408)</f>
        <v>-2</v>
      </c>
      <c r="G404" s="146">
        <f t="shared" si="139"/>
        <v>0</v>
      </c>
      <c r="H404" s="151">
        <f t="shared" si="145"/>
        <v>0</v>
      </c>
      <c r="I404" s="152"/>
      <c r="J404" s="152"/>
      <c r="K404" s="152"/>
      <c r="L404" s="66"/>
      <c r="M404" s="149">
        <f t="shared" si="140"/>
        <v>0</v>
      </c>
      <c r="N404" s="121"/>
      <c r="O404" s="121"/>
      <c r="P404" s="121"/>
      <c r="Q404" s="121"/>
      <c r="R404" s="122"/>
      <c r="S404" s="128"/>
      <c r="T404" s="121"/>
      <c r="U404" s="121"/>
      <c r="V404" s="77"/>
      <c r="W404" s="121"/>
      <c r="X404" s="122"/>
      <c r="Y404" s="128"/>
      <c r="Z404" s="122"/>
      <c r="AA404" s="70"/>
      <c r="AB404" s="77"/>
      <c r="AC404" s="77"/>
      <c r="AD404" s="77"/>
      <c r="AE404" s="77"/>
      <c r="AF404" s="71"/>
      <c r="AG404" s="70"/>
      <c r="AH404" s="71"/>
      <c r="AI404" s="70"/>
      <c r="AJ404" s="115">
        <f>SUM(AN404:AP404)</f>
        <v>0</v>
      </c>
      <c r="AK404" s="70" t="s">
        <v>74</v>
      </c>
      <c r="AL404" s="77" t="s">
        <v>74</v>
      </c>
      <c r="AM404" s="71" t="s">
        <v>74</v>
      </c>
      <c r="AN404" s="70"/>
      <c r="AO404" s="77"/>
      <c r="AP404" s="71"/>
      <c r="AQ404" s="67" t="s">
        <v>74</v>
      </c>
      <c r="AR404" s="68" t="s">
        <v>74</v>
      </c>
      <c r="AS404" s="68" t="s">
        <v>74</v>
      </c>
      <c r="AT404" s="68" t="s">
        <v>74</v>
      </c>
      <c r="AU404" s="69" t="s">
        <v>74</v>
      </c>
      <c r="AV404" s="103">
        <f t="shared" ref="AV404:AV418" si="147">SUM(AW404:BE404)</f>
        <v>0</v>
      </c>
      <c r="AW404" s="93"/>
      <c r="AX404" s="93"/>
      <c r="AY404" s="93"/>
      <c r="AZ404" s="93"/>
      <c r="BA404" s="93"/>
      <c r="BB404" s="93"/>
      <c r="BC404" s="93"/>
      <c r="BD404" s="93"/>
      <c r="BE404" s="78"/>
    </row>
    <row r="405" spans="1:57" ht="38" customHeight="1" x14ac:dyDescent="0.2">
      <c r="A405" s="732"/>
      <c r="B405" s="779"/>
      <c r="C405" s="575"/>
      <c r="D405" s="73" t="s">
        <v>75</v>
      </c>
      <c r="E405" s="634"/>
      <c r="F405" s="637"/>
      <c r="G405" s="147">
        <f t="shared" si="139"/>
        <v>0</v>
      </c>
      <c r="H405" s="153">
        <f t="shared" si="145"/>
        <v>0</v>
      </c>
      <c r="I405" s="150"/>
      <c r="J405" s="150"/>
      <c r="K405" s="150"/>
      <c r="L405" s="154"/>
      <c r="M405" s="79">
        <f t="shared" si="140"/>
        <v>0</v>
      </c>
      <c r="N405" s="80"/>
      <c r="O405" s="80"/>
      <c r="P405" s="80"/>
      <c r="Q405" s="80"/>
      <c r="R405" s="124"/>
      <c r="S405" s="129"/>
      <c r="T405" s="54"/>
      <c r="U405" s="54"/>
      <c r="V405" s="80"/>
      <c r="W405" s="80"/>
      <c r="X405" s="124"/>
      <c r="Y405" s="131"/>
      <c r="Z405" s="127"/>
      <c r="AA405" s="134"/>
      <c r="AB405" s="56"/>
      <c r="AC405" s="56"/>
      <c r="AD405" s="56"/>
      <c r="AE405" s="56"/>
      <c r="AF405" s="135"/>
      <c r="AG405" s="136"/>
      <c r="AH405" s="55"/>
      <c r="AI405" s="136"/>
      <c r="AJ405" s="116">
        <f>SUM(AN405:AP405)</f>
        <v>0</v>
      </c>
      <c r="AK405" s="136" t="s">
        <v>76</v>
      </c>
      <c r="AL405" s="54" t="s">
        <v>76</v>
      </c>
      <c r="AM405" s="55" t="s">
        <v>76</v>
      </c>
      <c r="AN405" s="136"/>
      <c r="AO405" s="54"/>
      <c r="AP405" s="55"/>
      <c r="AQ405" s="82" t="s">
        <v>74</v>
      </c>
      <c r="AR405" s="54" t="s">
        <v>74</v>
      </c>
      <c r="AS405" s="54" t="s">
        <v>74</v>
      </c>
      <c r="AT405" s="54" t="s">
        <v>74</v>
      </c>
      <c r="AU405" s="58" t="s">
        <v>74</v>
      </c>
      <c r="AV405" s="83">
        <f t="shared" si="147"/>
        <v>0</v>
      </c>
      <c r="AW405" s="80"/>
      <c r="AX405" s="80"/>
      <c r="AY405" s="80"/>
      <c r="AZ405" s="80"/>
      <c r="BA405" s="80"/>
      <c r="BB405" s="80"/>
      <c r="BC405" s="80"/>
      <c r="BD405" s="80"/>
      <c r="BE405" s="81"/>
    </row>
    <row r="406" spans="1:57" ht="38" customHeight="1" x14ac:dyDescent="0.2">
      <c r="A406" s="732"/>
      <c r="B406" s="779"/>
      <c r="C406" s="575"/>
      <c r="D406" s="73" t="s">
        <v>77</v>
      </c>
      <c r="E406" s="634"/>
      <c r="F406" s="637"/>
      <c r="G406" s="147">
        <f t="shared" si="139"/>
        <v>0</v>
      </c>
      <c r="H406" s="153">
        <f t="shared" si="145"/>
        <v>0</v>
      </c>
      <c r="I406" s="150"/>
      <c r="J406" s="150"/>
      <c r="K406" s="150"/>
      <c r="L406" s="154"/>
      <c r="M406" s="79">
        <f t="shared" si="140"/>
        <v>0</v>
      </c>
      <c r="N406" s="80"/>
      <c r="O406" s="80"/>
      <c r="P406" s="80"/>
      <c r="Q406" s="84"/>
      <c r="R406" s="124"/>
      <c r="S406" s="129"/>
      <c r="T406" s="80"/>
      <c r="U406" s="80"/>
      <c r="V406" s="80"/>
      <c r="W406" s="80"/>
      <c r="X406" s="124"/>
      <c r="Y406" s="131"/>
      <c r="Z406" s="127"/>
      <c r="AA406" s="134"/>
      <c r="AB406" s="56"/>
      <c r="AC406" s="56"/>
      <c r="AD406" s="56"/>
      <c r="AE406" s="56"/>
      <c r="AF406" s="135"/>
      <c r="AG406" s="136"/>
      <c r="AH406" s="55"/>
      <c r="AI406" s="136"/>
      <c r="AJ406" s="116">
        <f>SUM(AK406:AM406)</f>
        <v>0</v>
      </c>
      <c r="AK406" s="136"/>
      <c r="AL406" s="54"/>
      <c r="AM406" s="55"/>
      <c r="AN406" s="136" t="s">
        <v>74</v>
      </c>
      <c r="AO406" s="54" t="s">
        <v>74</v>
      </c>
      <c r="AP406" s="55" t="s">
        <v>74</v>
      </c>
      <c r="AQ406" s="82" t="s">
        <v>74</v>
      </c>
      <c r="AR406" s="54" t="s">
        <v>74</v>
      </c>
      <c r="AS406" s="54" t="s">
        <v>74</v>
      </c>
      <c r="AT406" s="54" t="s">
        <v>74</v>
      </c>
      <c r="AU406" s="58" t="s">
        <v>74</v>
      </c>
      <c r="AV406" s="83">
        <f t="shared" si="147"/>
        <v>0</v>
      </c>
      <c r="AW406" s="80"/>
      <c r="AX406" s="80"/>
      <c r="AY406" s="80"/>
      <c r="AZ406" s="80"/>
      <c r="BA406" s="80"/>
      <c r="BB406" s="80"/>
      <c r="BC406" s="80"/>
      <c r="BD406" s="80"/>
      <c r="BE406" s="81"/>
    </row>
    <row r="407" spans="1:57" ht="38" customHeight="1" x14ac:dyDescent="0.2">
      <c r="A407" s="732"/>
      <c r="B407" s="779"/>
      <c r="C407" s="575"/>
      <c r="D407" s="73" t="s">
        <v>78</v>
      </c>
      <c r="E407" s="634"/>
      <c r="F407" s="637"/>
      <c r="G407" s="147">
        <f t="shared" si="139"/>
        <v>44</v>
      </c>
      <c r="H407" s="153">
        <f t="shared" si="145"/>
        <v>0</v>
      </c>
      <c r="I407" s="150"/>
      <c r="J407" s="150">
        <v>0</v>
      </c>
      <c r="K407" s="150">
        <v>0</v>
      </c>
      <c r="L407" s="154">
        <v>0</v>
      </c>
      <c r="M407" s="79">
        <f t="shared" si="140"/>
        <v>43</v>
      </c>
      <c r="N407" s="80">
        <v>0</v>
      </c>
      <c r="O407" s="80">
        <v>43</v>
      </c>
      <c r="P407" s="80">
        <v>0</v>
      </c>
      <c r="Q407" s="80">
        <v>0</v>
      </c>
      <c r="R407" s="124">
        <v>0</v>
      </c>
      <c r="S407" s="129">
        <v>6</v>
      </c>
      <c r="T407" s="80">
        <v>0</v>
      </c>
      <c r="U407" s="80">
        <v>0</v>
      </c>
      <c r="V407" s="80">
        <v>37</v>
      </c>
      <c r="W407" s="80">
        <v>0</v>
      </c>
      <c r="X407" s="124">
        <v>0</v>
      </c>
      <c r="Y407" s="131">
        <v>38</v>
      </c>
      <c r="Z407" s="127">
        <v>5</v>
      </c>
      <c r="AA407" s="134"/>
      <c r="AB407" s="56">
        <v>9</v>
      </c>
      <c r="AC407" s="56">
        <v>9</v>
      </c>
      <c r="AD407" s="56">
        <v>4</v>
      </c>
      <c r="AE407" s="56">
        <v>33</v>
      </c>
      <c r="AF407" s="135">
        <v>4</v>
      </c>
      <c r="AG407" s="136">
        <v>38</v>
      </c>
      <c r="AH407" s="55">
        <v>15</v>
      </c>
      <c r="AI407" s="136">
        <v>90</v>
      </c>
      <c r="AJ407" s="116">
        <f>SUM(AQ407:AU407)</f>
        <v>43</v>
      </c>
      <c r="AK407" s="136" t="s">
        <v>76</v>
      </c>
      <c r="AL407" s="54" t="s">
        <v>76</v>
      </c>
      <c r="AM407" s="55" t="s">
        <v>76</v>
      </c>
      <c r="AN407" s="136" t="s">
        <v>74</v>
      </c>
      <c r="AO407" s="54" t="s">
        <v>74</v>
      </c>
      <c r="AP407" s="55" t="s">
        <v>74</v>
      </c>
      <c r="AQ407" s="142">
        <v>2</v>
      </c>
      <c r="AR407" s="62">
        <v>9</v>
      </c>
      <c r="AS407" s="62">
        <v>26</v>
      </c>
      <c r="AT407" s="62">
        <v>6</v>
      </c>
      <c r="AU407" s="64">
        <v>0</v>
      </c>
      <c r="AV407" s="83">
        <f t="shared" si="147"/>
        <v>1</v>
      </c>
      <c r="AW407" s="80"/>
      <c r="AX407" s="80"/>
      <c r="AY407" s="80"/>
      <c r="AZ407" s="80"/>
      <c r="BA407" s="80"/>
      <c r="BB407" s="80"/>
      <c r="BC407" s="80"/>
      <c r="BD407" s="80">
        <v>1</v>
      </c>
      <c r="BE407" s="81"/>
    </row>
    <row r="408" spans="1:57" ht="38" customHeight="1" thickBot="1" x14ac:dyDescent="0.25">
      <c r="A408" s="732"/>
      <c r="B408" s="780"/>
      <c r="C408" s="580"/>
      <c r="D408" s="76" t="s">
        <v>79</v>
      </c>
      <c r="E408" s="635"/>
      <c r="F408" s="638"/>
      <c r="G408" s="148">
        <f t="shared" si="139"/>
        <v>0</v>
      </c>
      <c r="H408" s="155">
        <f t="shared" si="145"/>
        <v>0</v>
      </c>
      <c r="I408" s="156"/>
      <c r="J408" s="156"/>
      <c r="K408" s="156"/>
      <c r="L408" s="157"/>
      <c r="M408" s="85">
        <f t="shared" si="140"/>
        <v>0</v>
      </c>
      <c r="N408" s="86"/>
      <c r="O408" s="86"/>
      <c r="P408" s="86"/>
      <c r="Q408" s="86"/>
      <c r="R408" s="125"/>
      <c r="S408" s="130"/>
      <c r="T408" s="87"/>
      <c r="U408" s="87"/>
      <c r="V408" s="87"/>
      <c r="W408" s="87"/>
      <c r="X408" s="126"/>
      <c r="Y408" s="129"/>
      <c r="Z408" s="124"/>
      <c r="AA408" s="136"/>
      <c r="AB408" s="54"/>
      <c r="AC408" s="54"/>
      <c r="AD408" s="54"/>
      <c r="AE408" s="54"/>
      <c r="AF408" s="55"/>
      <c r="AG408" s="139"/>
      <c r="AH408" s="140"/>
      <c r="AI408" s="137"/>
      <c r="AJ408" s="117">
        <f>SUM(AQ408:AU408)</f>
        <v>0</v>
      </c>
      <c r="AK408" s="137" t="s">
        <v>74</v>
      </c>
      <c r="AL408" s="90" t="s">
        <v>74</v>
      </c>
      <c r="AM408" s="138" t="s">
        <v>74</v>
      </c>
      <c r="AN408" s="137" t="s">
        <v>74</v>
      </c>
      <c r="AO408" s="90" t="s">
        <v>76</v>
      </c>
      <c r="AP408" s="138" t="s">
        <v>76</v>
      </c>
      <c r="AQ408" s="89"/>
      <c r="AR408" s="90"/>
      <c r="AS408" s="90"/>
      <c r="AT408" s="90"/>
      <c r="AU408" s="91"/>
      <c r="AV408" s="92">
        <f t="shared" si="147"/>
        <v>0</v>
      </c>
      <c r="AW408" s="87"/>
      <c r="AX408" s="87"/>
      <c r="AY408" s="87"/>
      <c r="AZ408" s="87"/>
      <c r="BA408" s="87"/>
      <c r="BB408" s="87"/>
      <c r="BC408" s="87"/>
      <c r="BD408" s="87"/>
      <c r="BE408" s="88"/>
    </row>
    <row r="409" spans="1:57" ht="38" customHeight="1" x14ac:dyDescent="0.2">
      <c r="A409" s="732"/>
      <c r="B409" s="688" t="s">
        <v>240</v>
      </c>
      <c r="C409" s="574" t="s">
        <v>241</v>
      </c>
      <c r="D409" s="72" t="s">
        <v>73</v>
      </c>
      <c r="E409" s="633">
        <v>30</v>
      </c>
      <c r="F409" s="636">
        <f>E409-SUM(M409:M413)</f>
        <v>13</v>
      </c>
      <c r="G409" s="146">
        <f t="shared" si="139"/>
        <v>0</v>
      </c>
      <c r="H409" s="151">
        <f t="shared" si="145"/>
        <v>0</v>
      </c>
      <c r="I409" s="152"/>
      <c r="J409" s="152"/>
      <c r="K409" s="152"/>
      <c r="L409" s="66"/>
      <c r="M409" s="149">
        <f t="shared" si="140"/>
        <v>0</v>
      </c>
      <c r="N409" s="121"/>
      <c r="O409" s="121"/>
      <c r="P409" s="121"/>
      <c r="Q409" s="121"/>
      <c r="R409" s="122"/>
      <c r="S409" s="128"/>
      <c r="T409" s="121"/>
      <c r="U409" s="121"/>
      <c r="V409" s="77"/>
      <c r="W409" s="121"/>
      <c r="X409" s="122"/>
      <c r="Y409" s="128"/>
      <c r="Z409" s="122"/>
      <c r="AA409" s="70"/>
      <c r="AB409" s="77"/>
      <c r="AC409" s="77"/>
      <c r="AD409" s="77"/>
      <c r="AE409" s="77"/>
      <c r="AF409" s="71"/>
      <c r="AG409" s="70"/>
      <c r="AH409" s="71"/>
      <c r="AI409" s="70"/>
      <c r="AJ409" s="115">
        <f>SUM(AN409:AP409)</f>
        <v>0</v>
      </c>
      <c r="AK409" s="70" t="s">
        <v>74</v>
      </c>
      <c r="AL409" s="77" t="s">
        <v>74</v>
      </c>
      <c r="AM409" s="71" t="s">
        <v>74</v>
      </c>
      <c r="AN409" s="70"/>
      <c r="AO409" s="77"/>
      <c r="AP409" s="71"/>
      <c r="AQ409" s="67" t="s">
        <v>74</v>
      </c>
      <c r="AR409" s="68" t="s">
        <v>74</v>
      </c>
      <c r="AS409" s="68" t="s">
        <v>74</v>
      </c>
      <c r="AT409" s="68" t="s">
        <v>74</v>
      </c>
      <c r="AU409" s="69" t="s">
        <v>74</v>
      </c>
      <c r="AV409" s="103">
        <f t="shared" si="147"/>
        <v>0</v>
      </c>
      <c r="AW409" s="93"/>
      <c r="AX409" s="93"/>
      <c r="AY409" s="93"/>
      <c r="AZ409" s="93"/>
      <c r="BA409" s="93"/>
      <c r="BB409" s="93"/>
      <c r="BC409" s="93"/>
      <c r="BD409" s="93"/>
      <c r="BE409" s="78"/>
    </row>
    <row r="410" spans="1:57" ht="38" customHeight="1" x14ac:dyDescent="0.2">
      <c r="A410" s="732"/>
      <c r="B410" s="779"/>
      <c r="C410" s="575"/>
      <c r="D410" s="73" t="s">
        <v>75</v>
      </c>
      <c r="E410" s="634"/>
      <c r="F410" s="637"/>
      <c r="G410" s="147">
        <f t="shared" si="139"/>
        <v>0</v>
      </c>
      <c r="H410" s="153">
        <f t="shared" si="145"/>
        <v>0</v>
      </c>
      <c r="I410" s="150"/>
      <c r="J410" s="150"/>
      <c r="K410" s="150"/>
      <c r="L410" s="154"/>
      <c r="M410" s="79">
        <f t="shared" si="140"/>
        <v>0</v>
      </c>
      <c r="N410" s="80"/>
      <c r="O410" s="80"/>
      <c r="P410" s="80"/>
      <c r="Q410" s="80"/>
      <c r="R410" s="124"/>
      <c r="S410" s="129"/>
      <c r="T410" s="54"/>
      <c r="U410" s="54"/>
      <c r="V410" s="80"/>
      <c r="W410" s="80"/>
      <c r="X410" s="124"/>
      <c r="Y410" s="131"/>
      <c r="Z410" s="127"/>
      <c r="AA410" s="134"/>
      <c r="AB410" s="56"/>
      <c r="AC410" s="56"/>
      <c r="AD410" s="56"/>
      <c r="AE410" s="56"/>
      <c r="AF410" s="135"/>
      <c r="AG410" s="136"/>
      <c r="AH410" s="55"/>
      <c r="AI410" s="136"/>
      <c r="AJ410" s="116">
        <f>SUM(AN410:AP410)</f>
        <v>0</v>
      </c>
      <c r="AK410" s="136" t="s">
        <v>76</v>
      </c>
      <c r="AL410" s="54" t="s">
        <v>76</v>
      </c>
      <c r="AM410" s="55" t="s">
        <v>76</v>
      </c>
      <c r="AN410" s="136"/>
      <c r="AO410" s="54"/>
      <c r="AP410" s="55"/>
      <c r="AQ410" s="82" t="s">
        <v>74</v>
      </c>
      <c r="AR410" s="54" t="s">
        <v>74</v>
      </c>
      <c r="AS410" s="54" t="s">
        <v>74</v>
      </c>
      <c r="AT410" s="54" t="s">
        <v>74</v>
      </c>
      <c r="AU410" s="58" t="s">
        <v>74</v>
      </c>
      <c r="AV410" s="83">
        <f t="shared" si="147"/>
        <v>0</v>
      </c>
      <c r="AW410" s="80"/>
      <c r="AX410" s="80"/>
      <c r="AY410" s="80"/>
      <c r="AZ410" s="80"/>
      <c r="BA410" s="80"/>
      <c r="BB410" s="80"/>
      <c r="BC410" s="80"/>
      <c r="BD410" s="80"/>
      <c r="BE410" s="81"/>
    </row>
    <row r="411" spans="1:57" ht="38" customHeight="1" x14ac:dyDescent="0.2">
      <c r="A411" s="732"/>
      <c r="B411" s="779"/>
      <c r="C411" s="575"/>
      <c r="D411" s="73" t="s">
        <v>77</v>
      </c>
      <c r="E411" s="634"/>
      <c r="F411" s="637"/>
      <c r="G411" s="147">
        <f t="shared" si="139"/>
        <v>0</v>
      </c>
      <c r="H411" s="153">
        <f t="shared" si="145"/>
        <v>0</v>
      </c>
      <c r="I411" s="150"/>
      <c r="J411" s="150"/>
      <c r="K411" s="150"/>
      <c r="L411" s="154"/>
      <c r="M411" s="79">
        <f t="shared" si="140"/>
        <v>0</v>
      </c>
      <c r="N411" s="80"/>
      <c r="O411" s="80"/>
      <c r="P411" s="80"/>
      <c r="Q411" s="84"/>
      <c r="R411" s="124"/>
      <c r="S411" s="129"/>
      <c r="T411" s="80"/>
      <c r="U411" s="80"/>
      <c r="V411" s="80"/>
      <c r="W411" s="80"/>
      <c r="X411" s="124"/>
      <c r="Y411" s="131"/>
      <c r="Z411" s="127"/>
      <c r="AA411" s="134"/>
      <c r="AB411" s="56"/>
      <c r="AC411" s="56"/>
      <c r="AD411" s="56"/>
      <c r="AE411" s="56"/>
      <c r="AF411" s="135"/>
      <c r="AG411" s="136"/>
      <c r="AH411" s="55"/>
      <c r="AI411" s="136"/>
      <c r="AJ411" s="116">
        <f>SUM(AK411:AM411)</f>
        <v>0</v>
      </c>
      <c r="AK411" s="136"/>
      <c r="AL411" s="54"/>
      <c r="AM411" s="55"/>
      <c r="AN411" s="136" t="s">
        <v>74</v>
      </c>
      <c r="AO411" s="54" t="s">
        <v>74</v>
      </c>
      <c r="AP411" s="55" t="s">
        <v>74</v>
      </c>
      <c r="AQ411" s="82" t="s">
        <v>74</v>
      </c>
      <c r="AR411" s="54" t="s">
        <v>74</v>
      </c>
      <c r="AS411" s="54" t="s">
        <v>74</v>
      </c>
      <c r="AT411" s="54" t="s">
        <v>74</v>
      </c>
      <c r="AU411" s="58" t="s">
        <v>74</v>
      </c>
      <c r="AV411" s="83">
        <f t="shared" si="147"/>
        <v>0</v>
      </c>
      <c r="AW411" s="80"/>
      <c r="AX411" s="80"/>
      <c r="AY411" s="80"/>
      <c r="AZ411" s="80"/>
      <c r="BA411" s="80"/>
      <c r="BB411" s="80"/>
      <c r="BC411" s="80"/>
      <c r="BD411" s="80"/>
      <c r="BE411" s="81"/>
    </row>
    <row r="412" spans="1:57" ht="38" customHeight="1" x14ac:dyDescent="0.2">
      <c r="A412" s="732"/>
      <c r="B412" s="779"/>
      <c r="C412" s="575"/>
      <c r="D412" s="73" t="s">
        <v>78</v>
      </c>
      <c r="E412" s="634"/>
      <c r="F412" s="637"/>
      <c r="G412" s="147">
        <f t="shared" si="139"/>
        <v>18</v>
      </c>
      <c r="H412" s="153">
        <f t="shared" si="145"/>
        <v>3</v>
      </c>
      <c r="I412" s="150">
        <v>3</v>
      </c>
      <c r="J412" s="150">
        <v>0</v>
      </c>
      <c r="K412" s="150">
        <v>0</v>
      </c>
      <c r="L412" s="154">
        <v>0</v>
      </c>
      <c r="M412" s="79">
        <f t="shared" si="140"/>
        <v>17</v>
      </c>
      <c r="N412" s="80">
        <v>0</v>
      </c>
      <c r="O412" s="80">
        <v>17</v>
      </c>
      <c r="P412" s="80">
        <v>0</v>
      </c>
      <c r="Q412" s="80">
        <v>0</v>
      </c>
      <c r="R412" s="124">
        <v>0</v>
      </c>
      <c r="S412" s="129">
        <v>3</v>
      </c>
      <c r="T412" s="80">
        <v>0</v>
      </c>
      <c r="U412" s="80">
        <v>0</v>
      </c>
      <c r="V412" s="80">
        <v>14</v>
      </c>
      <c r="W412" s="80">
        <v>0</v>
      </c>
      <c r="X412" s="124">
        <v>0</v>
      </c>
      <c r="Y412" s="131">
        <v>17</v>
      </c>
      <c r="Z412" s="127">
        <v>0</v>
      </c>
      <c r="AA412" s="134"/>
      <c r="AB412" s="56">
        <v>3</v>
      </c>
      <c r="AC412" s="56">
        <v>3</v>
      </c>
      <c r="AD412" s="56">
        <v>1</v>
      </c>
      <c r="AE412" s="56">
        <v>16</v>
      </c>
      <c r="AF412" s="135">
        <v>2</v>
      </c>
      <c r="AG412" s="136">
        <v>37</v>
      </c>
      <c r="AH412" s="55">
        <v>14</v>
      </c>
      <c r="AI412" s="136">
        <v>80</v>
      </c>
      <c r="AJ412" s="116">
        <f>SUM(AQ412:AU412)</f>
        <v>16</v>
      </c>
      <c r="AK412" s="136" t="s">
        <v>76</v>
      </c>
      <c r="AL412" s="54" t="s">
        <v>76</v>
      </c>
      <c r="AM412" s="55" t="s">
        <v>76</v>
      </c>
      <c r="AN412" s="136" t="s">
        <v>74</v>
      </c>
      <c r="AO412" s="54" t="s">
        <v>74</v>
      </c>
      <c r="AP412" s="55" t="s">
        <v>74</v>
      </c>
      <c r="AQ412" s="142">
        <v>3</v>
      </c>
      <c r="AR412" s="62">
        <v>7</v>
      </c>
      <c r="AS412" s="62">
        <v>4</v>
      </c>
      <c r="AT412" s="62">
        <v>1</v>
      </c>
      <c r="AU412" s="64">
        <v>1</v>
      </c>
      <c r="AV412" s="83">
        <f t="shared" si="147"/>
        <v>1</v>
      </c>
      <c r="AW412" s="80"/>
      <c r="AX412" s="80"/>
      <c r="AY412" s="80">
        <v>1</v>
      </c>
      <c r="AZ412" s="80"/>
      <c r="BA412" s="80"/>
      <c r="BB412" s="80"/>
      <c r="BC412" s="80"/>
      <c r="BD412" s="80"/>
      <c r="BE412" s="81"/>
    </row>
    <row r="413" spans="1:57" ht="38" customHeight="1" thickBot="1" x14ac:dyDescent="0.25">
      <c r="A413" s="732"/>
      <c r="B413" s="780"/>
      <c r="C413" s="580"/>
      <c r="D413" s="76" t="s">
        <v>79</v>
      </c>
      <c r="E413" s="635"/>
      <c r="F413" s="638"/>
      <c r="G413" s="148">
        <f t="shared" si="139"/>
        <v>0</v>
      </c>
      <c r="H413" s="155">
        <f t="shared" si="145"/>
        <v>0</v>
      </c>
      <c r="I413" s="156"/>
      <c r="J413" s="156"/>
      <c r="K413" s="156"/>
      <c r="L413" s="157"/>
      <c r="M413" s="85">
        <f t="shared" si="140"/>
        <v>0</v>
      </c>
      <c r="N413" s="86"/>
      <c r="O413" s="86"/>
      <c r="P413" s="86"/>
      <c r="Q413" s="86"/>
      <c r="R413" s="125"/>
      <c r="S413" s="130"/>
      <c r="T413" s="87"/>
      <c r="U413" s="87"/>
      <c r="V413" s="87"/>
      <c r="W413" s="87"/>
      <c r="X413" s="126"/>
      <c r="Y413" s="129"/>
      <c r="Z413" s="124"/>
      <c r="AA413" s="136"/>
      <c r="AB413" s="54"/>
      <c r="AC413" s="54"/>
      <c r="AD413" s="54"/>
      <c r="AE413" s="54"/>
      <c r="AF413" s="55"/>
      <c r="AG413" s="139"/>
      <c r="AH413" s="140"/>
      <c r="AI413" s="137"/>
      <c r="AJ413" s="117">
        <f>SUM(AQ413:AU413)</f>
        <v>0</v>
      </c>
      <c r="AK413" s="137" t="s">
        <v>74</v>
      </c>
      <c r="AL413" s="90" t="s">
        <v>74</v>
      </c>
      <c r="AM413" s="138" t="s">
        <v>74</v>
      </c>
      <c r="AN413" s="137" t="s">
        <v>74</v>
      </c>
      <c r="AO413" s="90" t="s">
        <v>76</v>
      </c>
      <c r="AP413" s="138" t="s">
        <v>76</v>
      </c>
      <c r="AQ413" s="89"/>
      <c r="AR413" s="90"/>
      <c r="AS413" s="90"/>
      <c r="AT413" s="90"/>
      <c r="AU413" s="91"/>
      <c r="AV413" s="92">
        <f t="shared" si="147"/>
        <v>0</v>
      </c>
      <c r="AW413" s="87"/>
      <c r="AX413" s="87"/>
      <c r="AY413" s="87"/>
      <c r="AZ413" s="87"/>
      <c r="BA413" s="87"/>
      <c r="BB413" s="87"/>
      <c r="BC413" s="87"/>
      <c r="BD413" s="87"/>
      <c r="BE413" s="88"/>
    </row>
    <row r="414" spans="1:57" ht="38" customHeight="1" x14ac:dyDescent="0.2">
      <c r="A414" s="732"/>
      <c r="B414" s="691" t="s">
        <v>242</v>
      </c>
      <c r="C414" s="692" t="s">
        <v>243</v>
      </c>
      <c r="D414" s="72" t="s">
        <v>73</v>
      </c>
      <c r="E414" s="633">
        <v>125</v>
      </c>
      <c r="F414" s="636">
        <f>E414-SUM(M414:M418)</f>
        <v>-85</v>
      </c>
      <c r="G414" s="146">
        <f t="shared" si="139"/>
        <v>0</v>
      </c>
      <c r="H414" s="151">
        <f t="shared" si="145"/>
        <v>0</v>
      </c>
      <c r="I414" s="152"/>
      <c r="J414" s="152"/>
      <c r="K414" s="152"/>
      <c r="L414" s="66"/>
      <c r="M414" s="149">
        <f t="shared" si="140"/>
        <v>0</v>
      </c>
      <c r="N414" s="121"/>
      <c r="O414" s="121"/>
      <c r="P414" s="121"/>
      <c r="Q414" s="121"/>
      <c r="R414" s="122"/>
      <c r="S414" s="128"/>
      <c r="T414" s="121"/>
      <c r="U414" s="121"/>
      <c r="V414" s="77"/>
      <c r="W414" s="121"/>
      <c r="X414" s="122"/>
      <c r="Y414" s="128"/>
      <c r="Z414" s="122"/>
      <c r="AA414" s="70"/>
      <c r="AB414" s="77"/>
      <c r="AC414" s="77"/>
      <c r="AD414" s="77"/>
      <c r="AE414" s="77"/>
      <c r="AF414" s="71"/>
      <c r="AG414" s="70"/>
      <c r="AH414" s="71"/>
      <c r="AI414" s="70"/>
      <c r="AJ414" s="115">
        <f>SUM(AN414:AP414)</f>
        <v>0</v>
      </c>
      <c r="AK414" s="70" t="s">
        <v>74</v>
      </c>
      <c r="AL414" s="77" t="s">
        <v>74</v>
      </c>
      <c r="AM414" s="71" t="s">
        <v>74</v>
      </c>
      <c r="AN414" s="70"/>
      <c r="AO414" s="77"/>
      <c r="AP414" s="71"/>
      <c r="AQ414" s="67" t="s">
        <v>74</v>
      </c>
      <c r="AR414" s="68" t="s">
        <v>74</v>
      </c>
      <c r="AS414" s="68" t="s">
        <v>74</v>
      </c>
      <c r="AT414" s="68" t="s">
        <v>74</v>
      </c>
      <c r="AU414" s="69" t="s">
        <v>74</v>
      </c>
      <c r="AV414" s="103">
        <f t="shared" si="147"/>
        <v>0</v>
      </c>
      <c r="AW414" s="93"/>
      <c r="AX414" s="93"/>
      <c r="AY414" s="93"/>
      <c r="AZ414" s="93"/>
      <c r="BA414" s="93"/>
      <c r="BB414" s="93"/>
      <c r="BC414" s="93"/>
      <c r="BD414" s="93"/>
      <c r="BE414" s="78"/>
    </row>
    <row r="415" spans="1:57" ht="38" customHeight="1" x14ac:dyDescent="0.2">
      <c r="A415" s="732"/>
      <c r="B415" s="624"/>
      <c r="C415" s="631"/>
      <c r="D415" s="73" t="s">
        <v>75</v>
      </c>
      <c r="E415" s="634"/>
      <c r="F415" s="637"/>
      <c r="G415" s="147">
        <f t="shared" si="139"/>
        <v>0</v>
      </c>
      <c r="H415" s="153">
        <f t="shared" si="145"/>
        <v>0</v>
      </c>
      <c r="I415" s="150"/>
      <c r="J415" s="150"/>
      <c r="K415" s="150"/>
      <c r="L415" s="154"/>
      <c r="M415" s="79">
        <f t="shared" si="140"/>
        <v>0</v>
      </c>
      <c r="N415" s="80"/>
      <c r="O415" s="80"/>
      <c r="P415" s="80"/>
      <c r="Q415" s="80"/>
      <c r="R415" s="124"/>
      <c r="S415" s="129"/>
      <c r="T415" s="54"/>
      <c r="U415" s="54"/>
      <c r="V415" s="80"/>
      <c r="W415" s="80"/>
      <c r="X415" s="124"/>
      <c r="Y415" s="131"/>
      <c r="Z415" s="127"/>
      <c r="AA415" s="134"/>
      <c r="AB415" s="56"/>
      <c r="AC415" s="56"/>
      <c r="AD415" s="56"/>
      <c r="AE415" s="56"/>
      <c r="AF415" s="135"/>
      <c r="AG415" s="136"/>
      <c r="AH415" s="55"/>
      <c r="AI415" s="136"/>
      <c r="AJ415" s="116">
        <f>SUM(AN415:AP415)</f>
        <v>0</v>
      </c>
      <c r="AK415" s="136" t="s">
        <v>76</v>
      </c>
      <c r="AL415" s="54" t="s">
        <v>76</v>
      </c>
      <c r="AM415" s="55" t="s">
        <v>76</v>
      </c>
      <c r="AN415" s="136"/>
      <c r="AO415" s="54"/>
      <c r="AP415" s="55"/>
      <c r="AQ415" s="82" t="s">
        <v>74</v>
      </c>
      <c r="AR415" s="54" t="s">
        <v>74</v>
      </c>
      <c r="AS415" s="54" t="s">
        <v>74</v>
      </c>
      <c r="AT415" s="54" t="s">
        <v>74</v>
      </c>
      <c r="AU415" s="58" t="s">
        <v>74</v>
      </c>
      <c r="AV415" s="83">
        <f t="shared" si="147"/>
        <v>0</v>
      </c>
      <c r="AW415" s="80"/>
      <c r="AX415" s="80"/>
      <c r="AY415" s="80"/>
      <c r="AZ415" s="80"/>
      <c r="BA415" s="80"/>
      <c r="BB415" s="80"/>
      <c r="BC415" s="80"/>
      <c r="BD415" s="80"/>
      <c r="BE415" s="81"/>
    </row>
    <row r="416" spans="1:57" ht="38" customHeight="1" x14ac:dyDescent="0.2">
      <c r="A416" s="732"/>
      <c r="B416" s="624"/>
      <c r="C416" s="631"/>
      <c r="D416" s="73" t="s">
        <v>77</v>
      </c>
      <c r="E416" s="634"/>
      <c r="F416" s="637"/>
      <c r="G416" s="147">
        <f t="shared" si="139"/>
        <v>0</v>
      </c>
      <c r="H416" s="153">
        <f t="shared" si="145"/>
        <v>0</v>
      </c>
      <c r="I416" s="150"/>
      <c r="J416" s="150"/>
      <c r="K416" s="150"/>
      <c r="L416" s="154"/>
      <c r="M416" s="79">
        <f t="shared" si="140"/>
        <v>0</v>
      </c>
      <c r="N416" s="80"/>
      <c r="O416" s="80"/>
      <c r="P416" s="80"/>
      <c r="Q416" s="84"/>
      <c r="R416" s="124"/>
      <c r="S416" s="129"/>
      <c r="T416" s="80"/>
      <c r="U416" s="80"/>
      <c r="V416" s="80"/>
      <c r="W416" s="80"/>
      <c r="X416" s="124"/>
      <c r="Y416" s="131"/>
      <c r="Z416" s="127"/>
      <c r="AA416" s="134"/>
      <c r="AB416" s="56"/>
      <c r="AC416" s="56"/>
      <c r="AD416" s="56"/>
      <c r="AE416" s="56"/>
      <c r="AF416" s="135"/>
      <c r="AG416" s="136"/>
      <c r="AH416" s="55"/>
      <c r="AI416" s="136"/>
      <c r="AJ416" s="116">
        <f>SUM(AK416:AM416)</f>
        <v>0</v>
      </c>
      <c r="AK416" s="136"/>
      <c r="AL416" s="54"/>
      <c r="AM416" s="55"/>
      <c r="AN416" s="136" t="s">
        <v>74</v>
      </c>
      <c r="AO416" s="54" t="s">
        <v>74</v>
      </c>
      <c r="AP416" s="55" t="s">
        <v>74</v>
      </c>
      <c r="AQ416" s="82" t="s">
        <v>74</v>
      </c>
      <c r="AR416" s="54" t="s">
        <v>74</v>
      </c>
      <c r="AS416" s="54" t="s">
        <v>74</v>
      </c>
      <c r="AT416" s="54" t="s">
        <v>74</v>
      </c>
      <c r="AU416" s="58" t="s">
        <v>74</v>
      </c>
      <c r="AV416" s="83">
        <f t="shared" si="147"/>
        <v>0</v>
      </c>
      <c r="AW416" s="80"/>
      <c r="AX416" s="80"/>
      <c r="AY416" s="80"/>
      <c r="AZ416" s="80"/>
      <c r="BA416" s="80"/>
      <c r="BB416" s="80"/>
      <c r="BC416" s="80"/>
      <c r="BD416" s="80"/>
      <c r="BE416" s="81"/>
    </row>
    <row r="417" spans="1:57" ht="38" customHeight="1" x14ac:dyDescent="0.2">
      <c r="A417" s="732"/>
      <c r="B417" s="624"/>
      <c r="C417" s="631"/>
      <c r="D417" s="73" t="s">
        <v>78</v>
      </c>
      <c r="E417" s="634"/>
      <c r="F417" s="637"/>
      <c r="G417" s="147">
        <f t="shared" si="139"/>
        <v>218</v>
      </c>
      <c r="H417" s="153">
        <f t="shared" si="145"/>
        <v>31</v>
      </c>
      <c r="I417" s="150">
        <v>9</v>
      </c>
      <c r="J417" s="150">
        <v>19</v>
      </c>
      <c r="K417" s="150">
        <v>3</v>
      </c>
      <c r="L417" s="154">
        <v>0</v>
      </c>
      <c r="M417" s="79">
        <f t="shared" si="140"/>
        <v>210</v>
      </c>
      <c r="N417" s="80">
        <v>0</v>
      </c>
      <c r="O417" s="80">
        <v>210</v>
      </c>
      <c r="P417" s="80">
        <v>0</v>
      </c>
      <c r="Q417" s="80">
        <v>0</v>
      </c>
      <c r="R417" s="124">
        <v>0</v>
      </c>
      <c r="S417" s="129">
        <v>107</v>
      </c>
      <c r="T417" s="80">
        <v>0</v>
      </c>
      <c r="U417" s="80">
        <v>0</v>
      </c>
      <c r="V417" s="80">
        <v>103</v>
      </c>
      <c r="W417" s="80">
        <v>0</v>
      </c>
      <c r="X417" s="124">
        <v>0</v>
      </c>
      <c r="Y417" s="131">
        <v>187</v>
      </c>
      <c r="Z417" s="127">
        <v>23</v>
      </c>
      <c r="AA417" s="134">
        <v>1</v>
      </c>
      <c r="AB417" s="56">
        <v>50</v>
      </c>
      <c r="AC417" s="56">
        <v>50</v>
      </c>
      <c r="AD417" s="56">
        <v>0</v>
      </c>
      <c r="AE417" s="56">
        <v>180</v>
      </c>
      <c r="AF417" s="135">
        <v>20</v>
      </c>
      <c r="AG417" s="136">
        <v>39.5</v>
      </c>
      <c r="AH417" s="55">
        <v>24</v>
      </c>
      <c r="AI417" s="136">
        <v>122</v>
      </c>
      <c r="AJ417" s="116">
        <f>SUM(AQ417:AU417)</f>
        <v>210</v>
      </c>
      <c r="AK417" s="136" t="s">
        <v>76</v>
      </c>
      <c r="AL417" s="54" t="s">
        <v>76</v>
      </c>
      <c r="AM417" s="55" t="s">
        <v>76</v>
      </c>
      <c r="AN417" s="136" t="s">
        <v>74</v>
      </c>
      <c r="AO417" s="54" t="s">
        <v>74</v>
      </c>
      <c r="AP417" s="55" t="s">
        <v>74</v>
      </c>
      <c r="AQ417" s="142">
        <v>4</v>
      </c>
      <c r="AR417" s="62">
        <v>7</v>
      </c>
      <c r="AS417" s="62">
        <v>89</v>
      </c>
      <c r="AT417" s="62">
        <v>103</v>
      </c>
      <c r="AU417" s="64">
        <v>7</v>
      </c>
      <c r="AV417" s="83">
        <f t="shared" si="147"/>
        <v>8</v>
      </c>
      <c r="AW417" s="80">
        <v>0</v>
      </c>
      <c r="AX417" s="80">
        <v>0</v>
      </c>
      <c r="AY417" s="80">
        <v>0</v>
      </c>
      <c r="AZ417" s="80">
        <v>0</v>
      </c>
      <c r="BA417" s="80">
        <v>4</v>
      </c>
      <c r="BB417" s="80">
        <v>0</v>
      </c>
      <c r="BC417" s="80">
        <v>1</v>
      </c>
      <c r="BD417" s="80">
        <v>3</v>
      </c>
      <c r="BE417" s="81">
        <v>0</v>
      </c>
    </row>
    <row r="418" spans="1:57" ht="38" customHeight="1" thickBot="1" x14ac:dyDescent="0.25">
      <c r="A418" s="733"/>
      <c r="B418" s="644"/>
      <c r="C418" s="645"/>
      <c r="D418" s="76" t="s">
        <v>79</v>
      </c>
      <c r="E418" s="635"/>
      <c r="F418" s="638"/>
      <c r="G418" s="148">
        <f t="shared" si="139"/>
        <v>0</v>
      </c>
      <c r="H418" s="159">
        <f t="shared" si="145"/>
        <v>0</v>
      </c>
      <c r="I418" s="160"/>
      <c r="J418" s="160"/>
      <c r="K418" s="160"/>
      <c r="L418" s="161"/>
      <c r="M418" s="85">
        <f t="shared" si="140"/>
        <v>0</v>
      </c>
      <c r="N418" s="86"/>
      <c r="O418" s="86"/>
      <c r="P418" s="86"/>
      <c r="Q418" s="86"/>
      <c r="R418" s="125"/>
      <c r="S418" s="162"/>
      <c r="T418" s="86"/>
      <c r="U418" s="86"/>
      <c r="V418" s="86"/>
      <c r="W418" s="86"/>
      <c r="X418" s="125"/>
      <c r="Y418" s="162"/>
      <c r="Z418" s="125"/>
      <c r="AA418" s="139"/>
      <c r="AB418" s="163"/>
      <c r="AC418" s="163"/>
      <c r="AD418" s="163"/>
      <c r="AE418" s="163"/>
      <c r="AF418" s="140"/>
      <c r="AG418" s="139"/>
      <c r="AH418" s="140"/>
      <c r="AI418" s="137"/>
      <c r="AJ418" s="117">
        <f>SUM(AQ418:AU418)</f>
        <v>0</v>
      </c>
      <c r="AK418" s="137" t="s">
        <v>74</v>
      </c>
      <c r="AL418" s="90" t="s">
        <v>74</v>
      </c>
      <c r="AM418" s="138" t="s">
        <v>74</v>
      </c>
      <c r="AN418" s="137" t="s">
        <v>74</v>
      </c>
      <c r="AO418" s="90" t="s">
        <v>76</v>
      </c>
      <c r="AP418" s="138" t="s">
        <v>76</v>
      </c>
      <c r="AQ418" s="89"/>
      <c r="AR418" s="90"/>
      <c r="AS418" s="90"/>
      <c r="AT418" s="90"/>
      <c r="AU418" s="91"/>
      <c r="AV418" s="92">
        <f t="shared" si="147"/>
        <v>0</v>
      </c>
      <c r="AW418" s="86"/>
      <c r="AX418" s="86"/>
      <c r="AY418" s="86"/>
      <c r="AZ418" s="86"/>
      <c r="BA418" s="86"/>
      <c r="BB418" s="86"/>
      <c r="BC418" s="86"/>
      <c r="BD418" s="86"/>
      <c r="BE418" s="165"/>
    </row>
    <row r="419" spans="1:57" ht="38" customHeight="1" x14ac:dyDescent="0.2">
      <c r="A419" s="731" t="s">
        <v>271</v>
      </c>
      <c r="B419" s="623" t="s">
        <v>245</v>
      </c>
      <c r="C419" s="649" t="s">
        <v>246</v>
      </c>
      <c r="D419" s="72" t="s">
        <v>73</v>
      </c>
      <c r="E419" s="633">
        <f>SUM('Комунальні по МПД'!E444:E448,'Комунальні по МПД'!E449:E453)</f>
        <v>704</v>
      </c>
      <c r="F419" s="636">
        <f>E419-SUM(M419:M423)</f>
        <v>47</v>
      </c>
      <c r="G419" s="146">
        <f t="shared" si="139"/>
        <v>155</v>
      </c>
      <c r="H419" s="151">
        <f>SUM(I419:L419)</f>
        <v>9</v>
      </c>
      <c r="I419" s="152">
        <f>SUM('Комунальні по МПД'!I444,'Комунальні по МПД'!I449)</f>
        <v>8</v>
      </c>
      <c r="J419" s="152">
        <f>SUM('Комунальні по МПД'!J444,'Комунальні по МПД'!J449)</f>
        <v>0</v>
      </c>
      <c r="K419" s="152">
        <f>SUM('Комунальні по МПД'!K444,'Комунальні по МПД'!K449)</f>
        <v>1</v>
      </c>
      <c r="L419" s="66">
        <f>SUM('Комунальні по МПД'!L444,'Комунальні по МПД'!L449)</f>
        <v>0</v>
      </c>
      <c r="M419" s="206">
        <f t="shared" si="140"/>
        <v>154</v>
      </c>
      <c r="N419" s="195">
        <f>SUM('Комунальні по МПД'!N444,'Комунальні по МПД'!N449)</f>
        <v>0</v>
      </c>
      <c r="O419" s="195">
        <f>SUM('Комунальні по МПД'!O444,'Комунальні по МПД'!O449)</f>
        <v>0</v>
      </c>
      <c r="P419" s="195">
        <f>SUM('Комунальні по МПД'!P444,'Комунальні по МПД'!P449)</f>
        <v>4</v>
      </c>
      <c r="Q419" s="195">
        <f>SUM('Комунальні по МПД'!Q444,'Комунальні по МПД'!Q449)</f>
        <v>0</v>
      </c>
      <c r="R419" s="196">
        <f>SUM('Комунальні по МПД'!R444,'Комунальні по МПД'!R449)</f>
        <v>150</v>
      </c>
      <c r="S419" s="198">
        <f>SUM('Комунальні по МПД'!S444,'Комунальні по МПД'!S449)</f>
        <v>7</v>
      </c>
      <c r="T419" s="195">
        <f>SUM('Комунальні по МПД'!T444,'Комунальні по МПД'!T449)</f>
        <v>14</v>
      </c>
      <c r="U419" s="195">
        <f>SUM('Комунальні по МПД'!U444,'Комунальні по МПД'!U449)</f>
        <v>0</v>
      </c>
      <c r="V419" s="195">
        <f>SUM('Комунальні по МПД'!V444,'Комунальні по МПД'!V449)</f>
        <v>125</v>
      </c>
      <c r="W419" s="195">
        <f>SUM('Комунальні по МПД'!W444,'Комунальні по МПД'!W449)</f>
        <v>4</v>
      </c>
      <c r="X419" s="196">
        <f>SUM('Комунальні по МПД'!X444,'Комунальні по МПД'!X449)</f>
        <v>4</v>
      </c>
      <c r="Y419" s="198">
        <f>SUM('Комунальні по МПД'!Y444,'Комунальні по МПД'!Y449)</f>
        <v>145</v>
      </c>
      <c r="Z419" s="196">
        <f>SUM('Комунальні по МПД'!Z444,'Комунальні по МПД'!Z449)</f>
        <v>9</v>
      </c>
      <c r="AA419" s="198">
        <f>SUM('Комунальні по МПД'!AA444,'Комунальні по МПД'!AA449)</f>
        <v>0</v>
      </c>
      <c r="AB419" s="195">
        <f>SUM('Комунальні по МПД'!AB444,'Комунальні по МПД'!AB449)</f>
        <v>20</v>
      </c>
      <c r="AC419" s="195">
        <f>SUM('Комунальні по МПД'!AC444,'Комунальні по МПД'!AC449)</f>
        <v>19</v>
      </c>
      <c r="AD419" s="195">
        <f>SUM('Комунальні по МПД'!AD444,'Комунальні по МПД'!AD449)</f>
        <v>11</v>
      </c>
      <c r="AE419" s="195">
        <f>SUM('Комунальні по МПД'!AE444,'Комунальні по МПД'!AE449)</f>
        <v>44</v>
      </c>
      <c r="AF419" s="202">
        <f>SUM('Комунальні по МПД'!AF444,'Комунальні по МПД'!AF449)</f>
        <v>18</v>
      </c>
      <c r="AG419" s="132">
        <f>AVERAGE('Комунальні по МПД'!AG444,'Комунальні по МПД'!AG449)</f>
        <v>39.5</v>
      </c>
      <c r="AH419" s="66">
        <f>AVERAGE('Комунальні по МПД'!AH444,'Комунальні по МПД'!AH449)</f>
        <v>17</v>
      </c>
      <c r="AI419" s="133">
        <f>AVERAGE('Комунальні по МПД'!AI444,'Комунальні по МПД'!AI449)</f>
        <v>9.4050000000000011</v>
      </c>
      <c r="AJ419" s="115">
        <f>SUM(AN419:AP419)</f>
        <v>154</v>
      </c>
      <c r="AK419" s="70" t="s">
        <v>74</v>
      </c>
      <c r="AL419" s="77" t="s">
        <v>74</v>
      </c>
      <c r="AM419" s="71" t="s">
        <v>74</v>
      </c>
      <c r="AN419" s="70">
        <f>SUM('Комунальні по МПД'!AN444,'Комунальні по МПД'!AN449)</f>
        <v>12</v>
      </c>
      <c r="AO419" s="77">
        <f>SUM('Комунальні по МПД'!AO444,'Комунальні по МПД'!AO449)</f>
        <v>142</v>
      </c>
      <c r="AP419" s="71">
        <f>SUM('Комунальні по МПД'!AP444,'Комунальні по МПД'!AP449)</f>
        <v>0</v>
      </c>
      <c r="AQ419" s="67" t="s">
        <v>74</v>
      </c>
      <c r="AR419" s="68" t="s">
        <v>74</v>
      </c>
      <c r="AS419" s="68" t="s">
        <v>74</v>
      </c>
      <c r="AT419" s="68" t="s">
        <v>74</v>
      </c>
      <c r="AU419" s="69" t="s">
        <v>74</v>
      </c>
      <c r="AV419" s="212">
        <f>SUM(AW419:BE419)</f>
        <v>1</v>
      </c>
      <c r="AW419" s="128">
        <f>SUM('Комунальні по МПД'!AW444,'Комунальні по МПД'!AW449)</f>
        <v>0</v>
      </c>
      <c r="AX419" s="121">
        <f>SUM('Комунальні по МПД'!AX444,'Комунальні по МПД'!AX449)</f>
        <v>0</v>
      </c>
      <c r="AY419" s="121">
        <f>SUM('Комунальні по МПД'!AY444,'Комунальні по МПД'!AY449)</f>
        <v>0</v>
      </c>
      <c r="AZ419" s="121">
        <f>SUM('Комунальні по МПД'!AZ444,'Комунальні по МПД'!AZ449)</f>
        <v>0</v>
      </c>
      <c r="BA419" s="121">
        <f>SUM('Комунальні по МПД'!BA444,'Комунальні по МПД'!BA449)</f>
        <v>0</v>
      </c>
      <c r="BB419" s="121">
        <f>SUM('Комунальні по МПД'!BB444,'Комунальні по МПД'!BB449)</f>
        <v>0</v>
      </c>
      <c r="BC419" s="121">
        <f>SUM('Комунальні по МПД'!BC444,'Комунальні по МПД'!BC449)</f>
        <v>0</v>
      </c>
      <c r="BD419" s="121">
        <f>SUM('Комунальні по МПД'!BD444,'Комунальні по МПД'!BD449)</f>
        <v>0</v>
      </c>
      <c r="BE419" s="122">
        <f>SUM('Комунальні по МПД'!BE444,'Комунальні по МПД'!BE449)</f>
        <v>1</v>
      </c>
    </row>
    <row r="420" spans="1:57" ht="38" customHeight="1" x14ac:dyDescent="0.2">
      <c r="A420" s="732"/>
      <c r="B420" s="624"/>
      <c r="C420" s="650"/>
      <c r="D420" s="73" t="s">
        <v>75</v>
      </c>
      <c r="E420" s="634"/>
      <c r="F420" s="637"/>
      <c r="G420" s="147">
        <f t="shared" si="139"/>
        <v>0</v>
      </c>
      <c r="H420" s="153">
        <f>SUM(I420:L420)</f>
        <v>0</v>
      </c>
      <c r="I420" s="150">
        <f>SUM('Комунальні по МПД'!I445,'Комунальні по МПД'!I450)</f>
        <v>0</v>
      </c>
      <c r="J420" s="150">
        <f>SUM('Комунальні по МПД'!J445,'Комунальні по МПД'!J450)</f>
        <v>0</v>
      </c>
      <c r="K420" s="150">
        <f>SUM('Комунальні по МПД'!K445,'Комунальні по МПД'!K450)</f>
        <v>0</v>
      </c>
      <c r="L420" s="154">
        <f>SUM('Комунальні по МПД'!L445,'Комунальні по МПД'!L450)</f>
        <v>0</v>
      </c>
      <c r="M420" s="207">
        <f t="shared" si="140"/>
        <v>0</v>
      </c>
      <c r="N420" s="143">
        <f>SUM('Комунальні по МПД'!N445,'Комунальні по МПД'!N450)</f>
        <v>0</v>
      </c>
      <c r="O420" s="143">
        <f>SUM('Комунальні по МПД'!O445,'Комунальні по МПД'!O450)</f>
        <v>0</v>
      </c>
      <c r="P420" s="143">
        <f>SUM('Комунальні по МПД'!P445,'Комунальні по МПД'!P450)</f>
        <v>0</v>
      </c>
      <c r="Q420" s="143">
        <f>SUM('Комунальні по МПД'!Q445,'Комунальні по МПД'!Q450)</f>
        <v>0</v>
      </c>
      <c r="R420" s="197">
        <f>SUM('Комунальні по МПД'!R445,'Комунальні по МПД'!R450)</f>
        <v>0</v>
      </c>
      <c r="S420" s="199">
        <f>SUM('Комунальні по МПД'!S445,'Комунальні по МПД'!S450)</f>
        <v>0</v>
      </c>
      <c r="T420" s="143">
        <f>SUM('Комунальні по МПД'!T445,'Комунальні по МПД'!T450)</f>
        <v>0</v>
      </c>
      <c r="U420" s="143">
        <f>SUM('Комунальні по МПД'!U445,'Комунальні по МПД'!U450)</f>
        <v>0</v>
      </c>
      <c r="V420" s="143">
        <f>SUM('Комунальні по МПД'!V445,'Комунальні по МПД'!V450)</f>
        <v>0</v>
      </c>
      <c r="W420" s="143">
        <f>SUM('Комунальні по МПД'!W445,'Комунальні по МПД'!W450)</f>
        <v>0</v>
      </c>
      <c r="X420" s="197">
        <f>SUM('Комунальні по МПД'!X445,'Комунальні по МПД'!X450)</f>
        <v>0</v>
      </c>
      <c r="Y420" s="199">
        <f>SUM('Комунальні по МПД'!Y445,'Комунальні по МПД'!Y450)</f>
        <v>0</v>
      </c>
      <c r="Z420" s="197">
        <f>SUM('Комунальні по МПД'!Z445,'Комунальні по МПД'!Z450)</f>
        <v>0</v>
      </c>
      <c r="AA420" s="199">
        <f>SUM('Комунальні по МПД'!AA445,'Комунальні по МПД'!AA450)</f>
        <v>0</v>
      </c>
      <c r="AB420" s="143">
        <f>SUM('Комунальні по МПД'!AB445,'Комунальні по МПД'!AB450)</f>
        <v>0</v>
      </c>
      <c r="AC420" s="143">
        <f>SUM('Комунальні по МПД'!AC445,'Комунальні по МПД'!AC450)</f>
        <v>0</v>
      </c>
      <c r="AD420" s="143">
        <f>SUM('Комунальні по МПД'!AD445,'Комунальні по МПД'!AD450)</f>
        <v>0</v>
      </c>
      <c r="AE420" s="143">
        <f>SUM('Комунальні по МПД'!AE445,'Комунальні по МПД'!AE450)</f>
        <v>0</v>
      </c>
      <c r="AF420" s="203">
        <f>SUM('Комунальні по МПД'!AF445,'Комунальні по МПД'!AF450)</f>
        <v>0</v>
      </c>
      <c r="AG420" s="144"/>
      <c r="AH420" s="197">
        <f>SUM('Комунальні по МПД'!AH445,'Комунальні по МПД'!AH450)</f>
        <v>0</v>
      </c>
      <c r="AI420" s="82"/>
      <c r="AJ420" s="116">
        <f>SUM(AN420:AP420)</f>
        <v>0</v>
      </c>
      <c r="AK420" s="136" t="s">
        <v>76</v>
      </c>
      <c r="AL420" s="54" t="s">
        <v>76</v>
      </c>
      <c r="AM420" s="55" t="s">
        <v>76</v>
      </c>
      <c r="AN420" s="136"/>
      <c r="AO420" s="54"/>
      <c r="AP420" s="55"/>
      <c r="AQ420" s="82" t="s">
        <v>74</v>
      </c>
      <c r="AR420" s="54" t="s">
        <v>74</v>
      </c>
      <c r="AS420" s="54" t="s">
        <v>74</v>
      </c>
      <c r="AT420" s="54" t="s">
        <v>74</v>
      </c>
      <c r="AU420" s="58" t="s">
        <v>74</v>
      </c>
      <c r="AV420" s="213">
        <f t="shared" ref="AV420:AV428" si="148">SUM(AW420:BE420)</f>
        <v>0</v>
      </c>
      <c r="AW420" s="131">
        <f>SUM('Комунальні по МПД'!AW445,'Комунальні по МПД'!AW450)</f>
        <v>0</v>
      </c>
      <c r="AX420" s="80"/>
      <c r="AY420" s="80"/>
      <c r="AZ420" s="80"/>
      <c r="BA420" s="80"/>
      <c r="BB420" s="80"/>
      <c r="BC420" s="80"/>
      <c r="BD420" s="80"/>
      <c r="BE420" s="124"/>
    </row>
    <row r="421" spans="1:57" ht="38" customHeight="1" x14ac:dyDescent="0.2">
      <c r="A421" s="732"/>
      <c r="B421" s="624"/>
      <c r="C421" s="650"/>
      <c r="D421" s="73" t="s">
        <v>77</v>
      </c>
      <c r="E421" s="634"/>
      <c r="F421" s="637"/>
      <c r="G421" s="147">
        <f t="shared" si="139"/>
        <v>32</v>
      </c>
      <c r="H421" s="153">
        <f t="shared" ref="H421:H423" si="149">SUM(I421:L421)</f>
        <v>0</v>
      </c>
      <c r="I421" s="150">
        <f>SUM('Комунальні по МПД'!I446,'Комунальні по МПД'!I451)</f>
        <v>0</v>
      </c>
      <c r="J421" s="150">
        <f>SUM('Комунальні по МПД'!J446,'Комунальні по МПД'!J451)</f>
        <v>0</v>
      </c>
      <c r="K421" s="150">
        <f>SUM('Комунальні по МПД'!K446,'Комунальні по МПД'!K451)</f>
        <v>0</v>
      </c>
      <c r="L421" s="154">
        <f>SUM('Комунальні по МПД'!L446,'Комунальні по МПД'!L451)</f>
        <v>0</v>
      </c>
      <c r="M421" s="207">
        <f t="shared" si="140"/>
        <v>31</v>
      </c>
      <c r="N421" s="143">
        <f>SUM('Комунальні по МПД'!N446,'Комунальні по МПД'!N451)</f>
        <v>0</v>
      </c>
      <c r="O421" s="143">
        <f>SUM('Комунальні по МПД'!O446,'Комунальні по МПД'!O451)</f>
        <v>31</v>
      </c>
      <c r="P421" s="143">
        <f>SUM('Комунальні по МПД'!P446,'Комунальні по МПД'!P451)</f>
        <v>0</v>
      </c>
      <c r="Q421" s="143">
        <f>SUM('Комунальні по МПД'!Q446,'Комунальні по МПД'!Q451)</f>
        <v>0</v>
      </c>
      <c r="R421" s="197">
        <f>SUM('Комунальні по МПД'!R446,'Комунальні по МПД'!R451)</f>
        <v>0</v>
      </c>
      <c r="S421" s="199">
        <f>SUM('Комунальні по МПД'!S446,'Комунальні по МПД'!S451)</f>
        <v>0</v>
      </c>
      <c r="T421" s="143">
        <f>SUM('Комунальні по МПД'!T446,'Комунальні по МПД'!T451)</f>
        <v>0</v>
      </c>
      <c r="U421" s="143">
        <f>SUM('Комунальні по МПД'!U446,'Комунальні по МПД'!U451)</f>
        <v>31</v>
      </c>
      <c r="V421" s="143">
        <f>SUM('Комунальні по МПД'!V446,'Комунальні по МПД'!V451)</f>
        <v>0</v>
      </c>
      <c r="W421" s="143">
        <f>SUM('Комунальні по МПД'!W446,'Комунальні по МПД'!W451)</f>
        <v>0</v>
      </c>
      <c r="X421" s="197">
        <f>SUM('Комунальні по МПД'!X446,'Комунальні по МПД'!X451)</f>
        <v>0</v>
      </c>
      <c r="Y421" s="199">
        <f>SUM('Комунальні по МПД'!Y446,'Комунальні по МПД'!Y451)</f>
        <v>31</v>
      </c>
      <c r="Z421" s="197">
        <f>SUM('Комунальні по МПД'!Z446,'Комунальні по МПД'!Z451)</f>
        <v>0</v>
      </c>
      <c r="AA421" s="199">
        <f>SUM('Комунальні по МПД'!AA446,'Комунальні по МПД'!AA451)</f>
        <v>0</v>
      </c>
      <c r="AB421" s="143">
        <f>SUM('Комунальні по МПД'!AB446,'Комунальні по МПД'!AB451)</f>
        <v>5</v>
      </c>
      <c r="AC421" s="143">
        <f>SUM('Комунальні по МПД'!AC446,'Комунальні по МПД'!AC451)</f>
        <v>4</v>
      </c>
      <c r="AD421" s="143">
        <f>SUM('Комунальні по МПД'!AD446,'Комунальні по МПД'!AD451)</f>
        <v>1</v>
      </c>
      <c r="AE421" s="143">
        <f>SUM('Комунальні по МПД'!AE446,'Комунальні по МПД'!AE451)</f>
        <v>8</v>
      </c>
      <c r="AF421" s="203">
        <f>SUM('Комунальні по МПД'!AF446,'Комунальні по МПД'!AF451)</f>
        <v>0</v>
      </c>
      <c r="AG421" s="191">
        <f>AVERAGE('Комунальні по МПД'!AG446,'Комунальні по МПД'!AG451)</f>
        <v>38</v>
      </c>
      <c r="AH421" s="154">
        <f>AVERAGE('Комунальні по МПД'!AH446,'Комунальні по МПД'!AH451)</f>
        <v>15</v>
      </c>
      <c r="AI421" s="82">
        <f>AVERAGE('Комунальні по МПД'!AI446,'Комунальні по МПД'!AI451)</f>
        <v>102</v>
      </c>
      <c r="AJ421" s="116">
        <f>SUM(AK421:AM421)</f>
        <v>31</v>
      </c>
      <c r="AK421" s="136">
        <f>SUM('Комунальні по МПД'!AK446,'Комунальні по МПД'!AK451)</f>
        <v>1</v>
      </c>
      <c r="AL421" s="54">
        <f>SUM('Комунальні по МПД'!AL446,'Комунальні по МПД'!AL451)</f>
        <v>27</v>
      </c>
      <c r="AM421" s="55">
        <f>SUM('Комунальні по МПД'!AM446,'Комунальні по МПД'!AM451)</f>
        <v>3</v>
      </c>
      <c r="AN421" s="136" t="s">
        <v>74</v>
      </c>
      <c r="AO421" s="54" t="s">
        <v>74</v>
      </c>
      <c r="AP421" s="55" t="s">
        <v>74</v>
      </c>
      <c r="AQ421" s="82" t="s">
        <v>74</v>
      </c>
      <c r="AR421" s="54" t="s">
        <v>74</v>
      </c>
      <c r="AS421" s="54" t="s">
        <v>74</v>
      </c>
      <c r="AT421" s="54" t="s">
        <v>74</v>
      </c>
      <c r="AU421" s="58" t="s">
        <v>74</v>
      </c>
      <c r="AV421" s="213">
        <f t="shared" si="148"/>
        <v>1</v>
      </c>
      <c r="AW421" s="131">
        <f>SUM('Комунальні по МПД'!AW446,'Комунальні по МПД'!AW451)</f>
        <v>0</v>
      </c>
      <c r="AX421" s="93">
        <f>SUM('Комунальні по МПД'!AX446,'Комунальні по МПД'!AX451)</f>
        <v>0</v>
      </c>
      <c r="AY421" s="93">
        <f>SUM('Комунальні по МПД'!AY446,'Комунальні по МПД'!AY451)</f>
        <v>0</v>
      </c>
      <c r="AZ421" s="93">
        <f>SUM('Комунальні по МПД'!AZ446,'Комунальні по МПД'!AZ451)</f>
        <v>0</v>
      </c>
      <c r="BA421" s="93">
        <f>SUM('Комунальні по МПД'!BA446,'Комунальні по МПД'!BA451)</f>
        <v>1</v>
      </c>
      <c r="BB421" s="93">
        <f>SUM('Комунальні по МПД'!BB446,'Комунальні по МПД'!BB451)</f>
        <v>0</v>
      </c>
      <c r="BC421" s="93">
        <f>SUM('Комунальні по МПД'!BC446,'Комунальні по МПД'!BC451)</f>
        <v>0</v>
      </c>
      <c r="BD421" s="93">
        <f>SUM('Комунальні по МПД'!BD446,'Комунальні по МПД'!BD451)</f>
        <v>0</v>
      </c>
      <c r="BE421" s="127">
        <f>SUM('Комунальні по МПД'!BE446,'Комунальні по МПД'!BE451)</f>
        <v>0</v>
      </c>
    </row>
    <row r="422" spans="1:57" ht="38" customHeight="1" x14ac:dyDescent="0.2">
      <c r="A422" s="732"/>
      <c r="B422" s="624"/>
      <c r="C422" s="650"/>
      <c r="D422" s="73" t="s">
        <v>78</v>
      </c>
      <c r="E422" s="634"/>
      <c r="F422" s="637"/>
      <c r="G422" s="147">
        <f t="shared" si="139"/>
        <v>498</v>
      </c>
      <c r="H422" s="153">
        <f>SUM(I422:L422)</f>
        <v>16</v>
      </c>
      <c r="I422" s="150">
        <f>SUM('Комунальні по МПД'!I447,'Комунальні по МПД'!I452)</f>
        <v>15</v>
      </c>
      <c r="J422" s="150">
        <f>SUM('Комунальні по МПД'!J447,'Комунальні по МПД'!J452)</f>
        <v>0</v>
      </c>
      <c r="K422" s="150">
        <f>SUM('Комунальні по МПД'!K447,'Комунальні по МПД'!K452)</f>
        <v>1</v>
      </c>
      <c r="L422" s="154">
        <f>SUM('Комунальні по МПД'!L447,'Комунальні по МПД'!L452)</f>
        <v>0</v>
      </c>
      <c r="M422" s="207">
        <f t="shared" si="140"/>
        <v>472</v>
      </c>
      <c r="N422" s="143">
        <f>SUM('Комунальні по МПД'!N447,'Комунальні по МПД'!N452)</f>
        <v>0</v>
      </c>
      <c r="O422" s="143">
        <f>SUM('Комунальні по МПД'!O447,'Комунальні по МПД'!O452)</f>
        <v>0</v>
      </c>
      <c r="P422" s="143">
        <f>SUM('Комунальні по МПД'!P447,'Комунальні по МПД'!P452)</f>
        <v>12</v>
      </c>
      <c r="Q422" s="143">
        <f>SUM('Комунальні по МПД'!Q447,'Комунальні по МПД'!Q452)</f>
        <v>0</v>
      </c>
      <c r="R422" s="197">
        <f>SUM('Комунальні по МПД'!R447,'Комунальні по МПД'!R452)</f>
        <v>460</v>
      </c>
      <c r="S422" s="199">
        <f>SUM('Комунальні по МПД'!S447,'Комунальні по МПД'!S452)</f>
        <v>14</v>
      </c>
      <c r="T422" s="143">
        <f>SUM('Комунальні по МПД'!T447,'Комунальні по МПД'!T452)</f>
        <v>20</v>
      </c>
      <c r="U422" s="143">
        <f>SUM('Комунальні по МПД'!U447,'Комунальні по МПД'!U452)</f>
        <v>0</v>
      </c>
      <c r="V422" s="143">
        <f>SUM('Комунальні по МПД'!V447,'Комунальні по МПД'!V452)</f>
        <v>419</v>
      </c>
      <c r="W422" s="143">
        <f>SUM('Комунальні по МПД'!W447,'Комунальні по МПД'!W452)</f>
        <v>7</v>
      </c>
      <c r="X422" s="197">
        <f>SUM('Комунальні по МПД'!X447,'Комунальні по МПД'!X452)</f>
        <v>12</v>
      </c>
      <c r="Y422" s="199">
        <f>SUM('Комунальні по МПД'!Y447,'Комунальні по МПД'!Y452)</f>
        <v>405</v>
      </c>
      <c r="Z422" s="197">
        <f>SUM('Комунальні по МПД'!Z447,'Комунальні по МПД'!Z452)</f>
        <v>67</v>
      </c>
      <c r="AA422" s="199">
        <f>SUM('Комунальні по МПД'!AA447,'Комунальні по МПД'!AA452)</f>
        <v>0</v>
      </c>
      <c r="AB422" s="143">
        <f>SUM('Комунальні по МПД'!AB447,'Комунальні по МПД'!AB452)</f>
        <v>55</v>
      </c>
      <c r="AC422" s="143">
        <f>SUM('Комунальні по МПД'!AC447,'Комунальні по МПД'!AC452)</f>
        <v>51</v>
      </c>
      <c r="AD422" s="143">
        <f>SUM('Комунальні по МПД'!AD447,'Комунальні по МПД'!AD452)</f>
        <v>26</v>
      </c>
      <c r="AE422" s="143">
        <f>SUM('Комунальні по МПД'!AE447,'Комунальні по МПД'!AE452)</f>
        <v>143</v>
      </c>
      <c r="AF422" s="203">
        <f>SUM('Комунальні по МПД'!AF447,'Комунальні по МПД'!AF452)</f>
        <v>53</v>
      </c>
      <c r="AG422" s="191">
        <f>AVERAGE('Комунальні по МПД'!AG447,'Комунальні по МПД'!AG452)</f>
        <v>39.5</v>
      </c>
      <c r="AH422" s="154">
        <f>AVERAGE('Комунальні по МПД'!AH447,'Комунальні по МПД'!AH452)</f>
        <v>17.8</v>
      </c>
      <c r="AI422" s="82">
        <f>AVERAGE('Комунальні по МПД'!AI447,'Комунальні по МПД'!AI452)</f>
        <v>94.05</v>
      </c>
      <c r="AJ422" s="116">
        <f>SUM(AQ422:AU422)</f>
        <v>472</v>
      </c>
      <c r="AK422" s="136" t="s">
        <v>76</v>
      </c>
      <c r="AL422" s="54" t="s">
        <v>76</v>
      </c>
      <c r="AM422" s="55" t="s">
        <v>76</v>
      </c>
      <c r="AN422" s="136" t="s">
        <v>74</v>
      </c>
      <c r="AO422" s="54" t="s">
        <v>74</v>
      </c>
      <c r="AP422" s="55" t="s">
        <v>74</v>
      </c>
      <c r="AQ422" s="142">
        <f>SUM('Комунальні по МПД'!AQ447,'Комунальні по МПД'!AQ452)</f>
        <v>23</v>
      </c>
      <c r="AR422" s="62">
        <f>SUM('Комунальні по МПД'!AR447,'Комунальні по МПД'!AR452)</f>
        <v>78</v>
      </c>
      <c r="AS422" s="62">
        <f>SUM('Комунальні по МПД'!AS447,'Комунальні по МПД'!AS452)</f>
        <v>348</v>
      </c>
      <c r="AT422" s="62">
        <f>SUM('Комунальні по МПД'!AT447,'Комунальні по МПД'!AT452)</f>
        <v>21</v>
      </c>
      <c r="AU422" s="64">
        <f>SUM('Комунальні по МПД'!AU447,'Комунальні по МПД'!AU452)</f>
        <v>2</v>
      </c>
      <c r="AV422" s="213">
        <f t="shared" si="148"/>
        <v>26</v>
      </c>
      <c r="AW422" s="131">
        <f>SUM('Комунальні по МПД'!AW447,'Комунальні по МПД'!AW452)</f>
        <v>0</v>
      </c>
      <c r="AX422" s="93">
        <f>SUM('Комунальні по МПД'!AX447,'Комунальні по МПД'!AX452)</f>
        <v>2</v>
      </c>
      <c r="AY422" s="93">
        <f>SUM('Комунальні по МПД'!AY447,'Комунальні по МПД'!AY452)</f>
        <v>2</v>
      </c>
      <c r="AZ422" s="93">
        <f>SUM('Комунальні по МПД'!AZ447,'Комунальні по МПД'!AZ452)</f>
        <v>1</v>
      </c>
      <c r="BA422" s="93">
        <f>SUM('Комунальні по МПД'!BA447,'Комунальні по МПД'!BA452)</f>
        <v>18</v>
      </c>
      <c r="BB422" s="93">
        <f>SUM('Комунальні по МПД'!BB447,'Комунальні по МПД'!BB452)</f>
        <v>0</v>
      </c>
      <c r="BC422" s="93">
        <f>SUM('Комунальні по МПД'!BC447,'Комунальні по МПД'!BC452)</f>
        <v>0</v>
      </c>
      <c r="BD422" s="93">
        <f>SUM('Комунальні по МПД'!BD447,'Комунальні по МПД'!BD452)</f>
        <v>3</v>
      </c>
      <c r="BE422" s="127">
        <f>SUM('Комунальні по МПД'!BE447,'Комунальні по МПД'!BE452)</f>
        <v>0</v>
      </c>
    </row>
    <row r="423" spans="1:57" ht="38" customHeight="1" thickBot="1" x14ac:dyDescent="0.25">
      <c r="A423" s="732"/>
      <c r="B423" s="642"/>
      <c r="C423" s="650"/>
      <c r="D423" s="75" t="s">
        <v>79</v>
      </c>
      <c r="E423" s="635"/>
      <c r="F423" s="638"/>
      <c r="G423" s="148">
        <f t="shared" si="139"/>
        <v>0</v>
      </c>
      <c r="H423" s="155">
        <f t="shared" si="149"/>
        <v>0</v>
      </c>
      <c r="I423" s="156">
        <f>SUM('Комунальні по МПД'!I448,'Комунальні по МПД'!I453)</f>
        <v>0</v>
      </c>
      <c r="J423" s="156">
        <f>SUM('Комунальні по МПД'!J448,'Комунальні по МПД'!J453)</f>
        <v>0</v>
      </c>
      <c r="K423" s="156">
        <f>SUM('Комунальні по МПД'!K448,'Комунальні по МПД'!K453)</f>
        <v>0</v>
      </c>
      <c r="L423" s="157">
        <f>SUM('Комунальні по МПД'!L448,'Комунальні по МПД'!L453)</f>
        <v>0</v>
      </c>
      <c r="M423" s="208">
        <f t="shared" si="140"/>
        <v>0</v>
      </c>
      <c r="N423" s="145">
        <f>SUM('Комунальні по МПД'!N448,'Комунальні по МПД'!N453)</f>
        <v>0</v>
      </c>
      <c r="O423" s="145">
        <f>SUM('Комунальні по МПД'!O448,'Комунальні по МПД'!O453)</f>
        <v>0</v>
      </c>
      <c r="P423" s="145">
        <f>SUM('Комунальні по МПД'!P448,'Комунальні по МПД'!P453)</f>
        <v>0</v>
      </c>
      <c r="Q423" s="145">
        <f>SUM('Комунальні по МПД'!Q448,'Комунальні по МПД'!Q453)</f>
        <v>0</v>
      </c>
      <c r="R423" s="201">
        <f>SUM('Комунальні по МПД'!R448,'Комунальні по МПД'!R453)</f>
        <v>0</v>
      </c>
      <c r="S423" s="204">
        <f>SUM('Комунальні по МПД'!S448,'Комунальні по МПД'!S453)</f>
        <v>0</v>
      </c>
      <c r="T423" s="145">
        <f>SUM('Комунальні по МПД'!T448,'Комунальні по МПД'!T453)</f>
        <v>0</v>
      </c>
      <c r="U423" s="145">
        <f>SUM('Комунальні по МПД'!U448,'Комунальні по МПД'!U453)</f>
        <v>0</v>
      </c>
      <c r="V423" s="145">
        <f>SUM('Комунальні по МПД'!V448,'Комунальні по МПД'!V453)</f>
        <v>0</v>
      </c>
      <c r="W423" s="145">
        <f>SUM('Комунальні по МПД'!W448,'Комунальні по МПД'!W453)</f>
        <v>0</v>
      </c>
      <c r="X423" s="201">
        <f>SUM('Комунальні по МПД'!X448,'Комунальні по МПД'!X453)</f>
        <v>0</v>
      </c>
      <c r="Y423" s="204">
        <f>SUM('Комунальні по МПД'!Y448,'Комунальні по МПД'!Y453)</f>
        <v>0</v>
      </c>
      <c r="Z423" s="201">
        <f>SUM('Комунальні по МПД'!Z448,'Комунальні по МПД'!Z453)</f>
        <v>0</v>
      </c>
      <c r="AA423" s="200">
        <f>SUM('Комунальні по МПД'!AA448,'Комунальні по МПД'!AA453)</f>
        <v>0</v>
      </c>
      <c r="AB423" s="156">
        <f>SUM('Комунальні по МПД'!AB448,'Комунальні по МПД'!AB453)</f>
        <v>0</v>
      </c>
      <c r="AC423" s="156">
        <f>SUM('Комунальні по МПД'!AC448,'Комунальні по МПД'!AC453)</f>
        <v>0</v>
      </c>
      <c r="AD423" s="156">
        <f>SUM('Комунальні по МПД'!AD448,'Комунальні по МПД'!AD453)</f>
        <v>0</v>
      </c>
      <c r="AE423" s="156">
        <f>SUM('Комунальні по МПД'!AE448,'Комунальні по МПД'!AE453)</f>
        <v>0</v>
      </c>
      <c r="AF423" s="177">
        <f>SUM('Комунальні по МПД'!AF448,'Комунальні по МПД'!AF453)</f>
        <v>0</v>
      </c>
      <c r="AG423" s="194"/>
      <c r="AH423" s="157"/>
      <c r="AI423" s="89"/>
      <c r="AJ423" s="117">
        <f>SUM(AQ423:AU423)</f>
        <v>0</v>
      </c>
      <c r="AK423" s="137" t="s">
        <v>74</v>
      </c>
      <c r="AL423" s="90" t="s">
        <v>74</v>
      </c>
      <c r="AM423" s="138" t="s">
        <v>74</v>
      </c>
      <c r="AN423" s="137" t="s">
        <v>74</v>
      </c>
      <c r="AO423" s="90" t="s">
        <v>76</v>
      </c>
      <c r="AP423" s="138" t="s">
        <v>76</v>
      </c>
      <c r="AQ423" s="89"/>
      <c r="AR423" s="90"/>
      <c r="AS423" s="90"/>
      <c r="AT423" s="90"/>
      <c r="AU423" s="91"/>
      <c r="AV423" s="214">
        <f t="shared" si="148"/>
        <v>0</v>
      </c>
      <c r="AW423" s="215">
        <f>SUM('Комунальні по МПД'!AW448,'Комунальні по МПД'!AW453)</f>
        <v>0</v>
      </c>
      <c r="AX423" s="168"/>
      <c r="AY423" s="168"/>
      <c r="AZ423" s="168"/>
      <c r="BA423" s="168"/>
      <c r="BB423" s="168"/>
      <c r="BC423" s="168"/>
      <c r="BD423" s="168"/>
      <c r="BE423" s="169"/>
    </row>
    <row r="424" spans="1:57" ht="38" customHeight="1" x14ac:dyDescent="0.2">
      <c r="A424" s="732"/>
      <c r="B424" s="623" t="s">
        <v>248</v>
      </c>
      <c r="C424" s="630" t="s">
        <v>249</v>
      </c>
      <c r="D424" s="72" t="s">
        <v>73</v>
      </c>
      <c r="E424" s="633">
        <v>90</v>
      </c>
      <c r="F424" s="636">
        <f>E424-SUM(M424:M428)</f>
        <v>-2</v>
      </c>
      <c r="G424" s="146">
        <f t="shared" si="139"/>
        <v>0</v>
      </c>
      <c r="H424" s="209">
        <f t="shared" ref="H424:H428" si="150">SUM(I424:L424)</f>
        <v>0</v>
      </c>
      <c r="I424" s="210"/>
      <c r="J424" s="210"/>
      <c r="K424" s="210"/>
      <c r="L424" s="211"/>
      <c r="M424" s="205">
        <f t="shared" si="140"/>
        <v>0</v>
      </c>
      <c r="N424" s="93"/>
      <c r="O424" s="93"/>
      <c r="P424" s="93"/>
      <c r="Q424" s="93"/>
      <c r="R424" s="127"/>
      <c r="S424" s="131"/>
      <c r="T424" s="93"/>
      <c r="U424" s="93"/>
      <c r="V424" s="56"/>
      <c r="W424" s="93"/>
      <c r="X424" s="127"/>
      <c r="Y424" s="131"/>
      <c r="Z424" s="127"/>
      <c r="AA424" s="134"/>
      <c r="AB424" s="56"/>
      <c r="AC424" s="56"/>
      <c r="AD424" s="56"/>
      <c r="AE424" s="56"/>
      <c r="AF424" s="135"/>
      <c r="AG424" s="134"/>
      <c r="AH424" s="135"/>
      <c r="AI424" s="70"/>
      <c r="AJ424" s="115">
        <f>SUM(AN424:AP424)</f>
        <v>0</v>
      </c>
      <c r="AK424" s="70" t="s">
        <v>74</v>
      </c>
      <c r="AL424" s="77" t="s">
        <v>74</v>
      </c>
      <c r="AM424" s="71" t="s">
        <v>74</v>
      </c>
      <c r="AN424" s="70"/>
      <c r="AO424" s="77"/>
      <c r="AP424" s="71"/>
      <c r="AQ424" s="67" t="s">
        <v>74</v>
      </c>
      <c r="AR424" s="68" t="s">
        <v>74</v>
      </c>
      <c r="AS424" s="68" t="s">
        <v>74</v>
      </c>
      <c r="AT424" s="68" t="s">
        <v>74</v>
      </c>
      <c r="AU424" s="69" t="s">
        <v>74</v>
      </c>
      <c r="AV424" s="103">
        <f t="shared" si="148"/>
        <v>0</v>
      </c>
      <c r="AW424" s="93"/>
      <c r="AX424" s="93"/>
      <c r="AY424" s="93"/>
      <c r="AZ424" s="93"/>
      <c r="BA424" s="93"/>
      <c r="BB424" s="93"/>
      <c r="BC424" s="93"/>
      <c r="BD424" s="93"/>
      <c r="BE424" s="78"/>
    </row>
    <row r="425" spans="1:57" ht="38" customHeight="1" x14ac:dyDescent="0.2">
      <c r="A425" s="732"/>
      <c r="B425" s="624"/>
      <c r="C425" s="631"/>
      <c r="D425" s="73" t="s">
        <v>75</v>
      </c>
      <c r="E425" s="634"/>
      <c r="F425" s="637"/>
      <c r="G425" s="147">
        <f t="shared" si="139"/>
        <v>0</v>
      </c>
      <c r="H425" s="153">
        <f t="shared" si="150"/>
        <v>0</v>
      </c>
      <c r="I425" s="150"/>
      <c r="J425" s="150"/>
      <c r="K425" s="150"/>
      <c r="L425" s="154"/>
      <c r="M425" s="79">
        <f t="shared" si="140"/>
        <v>0</v>
      </c>
      <c r="N425" s="80"/>
      <c r="O425" s="80"/>
      <c r="P425" s="80"/>
      <c r="Q425" s="80"/>
      <c r="R425" s="124"/>
      <c r="S425" s="129"/>
      <c r="T425" s="54"/>
      <c r="U425" s="54"/>
      <c r="V425" s="80"/>
      <c r="W425" s="80"/>
      <c r="X425" s="124"/>
      <c r="Y425" s="131"/>
      <c r="Z425" s="127"/>
      <c r="AA425" s="134"/>
      <c r="AB425" s="56"/>
      <c r="AC425" s="56"/>
      <c r="AD425" s="56"/>
      <c r="AE425" s="56"/>
      <c r="AF425" s="135"/>
      <c r="AG425" s="136"/>
      <c r="AH425" s="55"/>
      <c r="AI425" s="136"/>
      <c r="AJ425" s="116">
        <f>SUM(AN425:AP425)</f>
        <v>0</v>
      </c>
      <c r="AK425" s="136" t="s">
        <v>76</v>
      </c>
      <c r="AL425" s="54" t="s">
        <v>76</v>
      </c>
      <c r="AM425" s="55" t="s">
        <v>76</v>
      </c>
      <c r="AN425" s="136"/>
      <c r="AO425" s="54"/>
      <c r="AP425" s="55"/>
      <c r="AQ425" s="82" t="s">
        <v>74</v>
      </c>
      <c r="AR425" s="54" t="s">
        <v>74</v>
      </c>
      <c r="AS425" s="54" t="s">
        <v>74</v>
      </c>
      <c r="AT425" s="54" t="s">
        <v>74</v>
      </c>
      <c r="AU425" s="58" t="s">
        <v>74</v>
      </c>
      <c r="AV425" s="83">
        <f t="shared" si="148"/>
        <v>0</v>
      </c>
      <c r="AW425" s="80"/>
      <c r="AX425" s="80"/>
      <c r="AY425" s="80"/>
      <c r="AZ425" s="80"/>
      <c r="BA425" s="80"/>
      <c r="BB425" s="80"/>
      <c r="BC425" s="80"/>
      <c r="BD425" s="80"/>
      <c r="BE425" s="81"/>
    </row>
    <row r="426" spans="1:57" ht="38" customHeight="1" x14ac:dyDescent="0.2">
      <c r="A426" s="732"/>
      <c r="B426" s="624"/>
      <c r="C426" s="631"/>
      <c r="D426" s="73" t="s">
        <v>77</v>
      </c>
      <c r="E426" s="634"/>
      <c r="F426" s="637"/>
      <c r="G426" s="147">
        <f t="shared" si="139"/>
        <v>0</v>
      </c>
      <c r="H426" s="153">
        <f t="shared" si="150"/>
        <v>0</v>
      </c>
      <c r="I426" s="150"/>
      <c r="J426" s="150"/>
      <c r="K426" s="150"/>
      <c r="L426" s="154"/>
      <c r="M426" s="79">
        <f t="shared" si="140"/>
        <v>0</v>
      </c>
      <c r="N426" s="80"/>
      <c r="O426" s="80"/>
      <c r="P426" s="80"/>
      <c r="Q426" s="84"/>
      <c r="R426" s="124"/>
      <c r="S426" s="129"/>
      <c r="T426" s="80"/>
      <c r="U426" s="80"/>
      <c r="V426" s="80"/>
      <c r="W426" s="80"/>
      <c r="X426" s="124"/>
      <c r="Y426" s="131"/>
      <c r="Z426" s="127"/>
      <c r="AA426" s="134"/>
      <c r="AB426" s="56"/>
      <c r="AC426" s="56"/>
      <c r="AD426" s="56"/>
      <c r="AE426" s="56"/>
      <c r="AF426" s="135"/>
      <c r="AG426" s="136"/>
      <c r="AH426" s="55"/>
      <c r="AI426" s="136"/>
      <c r="AJ426" s="116">
        <f>SUM(AK426:AM426)</f>
        <v>0</v>
      </c>
      <c r="AK426" s="136"/>
      <c r="AL426" s="54"/>
      <c r="AM426" s="55"/>
      <c r="AN426" s="136" t="s">
        <v>74</v>
      </c>
      <c r="AO426" s="54" t="s">
        <v>74</v>
      </c>
      <c r="AP426" s="55" t="s">
        <v>74</v>
      </c>
      <c r="AQ426" s="82" t="s">
        <v>74</v>
      </c>
      <c r="AR426" s="54" t="s">
        <v>74</v>
      </c>
      <c r="AS426" s="54" t="s">
        <v>74</v>
      </c>
      <c r="AT426" s="54" t="s">
        <v>74</v>
      </c>
      <c r="AU426" s="58" t="s">
        <v>74</v>
      </c>
      <c r="AV426" s="83">
        <f t="shared" si="148"/>
        <v>0</v>
      </c>
      <c r="AW426" s="80"/>
      <c r="AX426" s="80"/>
      <c r="AY426" s="80"/>
      <c r="AZ426" s="80"/>
      <c r="BA426" s="80"/>
      <c r="BB426" s="80"/>
      <c r="BC426" s="80"/>
      <c r="BD426" s="80"/>
      <c r="BE426" s="81"/>
    </row>
    <row r="427" spans="1:57" ht="38" customHeight="1" x14ac:dyDescent="0.2">
      <c r="A427" s="732"/>
      <c r="B427" s="624"/>
      <c r="C427" s="631"/>
      <c r="D427" s="73" t="s">
        <v>78</v>
      </c>
      <c r="E427" s="634"/>
      <c r="F427" s="637"/>
      <c r="G427" s="147">
        <f t="shared" si="139"/>
        <v>92</v>
      </c>
      <c r="H427" s="153">
        <f t="shared" si="150"/>
        <v>2</v>
      </c>
      <c r="I427" s="150"/>
      <c r="J427" s="150"/>
      <c r="K427" s="150">
        <v>2</v>
      </c>
      <c r="L427" s="154"/>
      <c r="M427" s="79">
        <f t="shared" si="140"/>
        <v>92</v>
      </c>
      <c r="N427" s="80"/>
      <c r="O427" s="80"/>
      <c r="P427" s="80"/>
      <c r="Q427" s="80"/>
      <c r="R427" s="124">
        <v>92</v>
      </c>
      <c r="S427" s="129">
        <v>2</v>
      </c>
      <c r="T427" s="80"/>
      <c r="U427" s="80"/>
      <c r="V427" s="80">
        <v>88</v>
      </c>
      <c r="W427" s="80">
        <v>2</v>
      </c>
      <c r="X427" s="124"/>
      <c r="Y427" s="131">
        <v>78</v>
      </c>
      <c r="Z427" s="127">
        <v>14</v>
      </c>
      <c r="AA427" s="134"/>
      <c r="AB427" s="56">
        <v>77</v>
      </c>
      <c r="AC427" s="56">
        <v>77</v>
      </c>
      <c r="AD427" s="56">
        <v>25</v>
      </c>
      <c r="AE427" s="56">
        <v>54</v>
      </c>
      <c r="AF427" s="135">
        <v>51</v>
      </c>
      <c r="AG427" s="136">
        <v>45</v>
      </c>
      <c r="AH427" s="55">
        <v>22</v>
      </c>
      <c r="AI427" s="136">
        <v>120</v>
      </c>
      <c r="AJ427" s="116">
        <f>SUM(AQ427:AU427)</f>
        <v>92</v>
      </c>
      <c r="AK427" s="136" t="s">
        <v>76</v>
      </c>
      <c r="AL427" s="54" t="s">
        <v>76</v>
      </c>
      <c r="AM427" s="55" t="s">
        <v>76</v>
      </c>
      <c r="AN427" s="136" t="s">
        <v>74</v>
      </c>
      <c r="AO427" s="54" t="s">
        <v>74</v>
      </c>
      <c r="AP427" s="55" t="s">
        <v>74</v>
      </c>
      <c r="AQ427" s="142">
        <v>6</v>
      </c>
      <c r="AR427" s="62">
        <v>14</v>
      </c>
      <c r="AS427" s="62">
        <v>35</v>
      </c>
      <c r="AT427" s="62">
        <v>36</v>
      </c>
      <c r="AU427" s="64">
        <v>1</v>
      </c>
      <c r="AV427" s="83">
        <f t="shared" si="148"/>
        <v>0</v>
      </c>
      <c r="AW427" s="80"/>
      <c r="AX427" s="80"/>
      <c r="AY427" s="80"/>
      <c r="AZ427" s="80"/>
      <c r="BA427" s="80"/>
      <c r="BB427" s="80"/>
      <c r="BC427" s="80"/>
      <c r="BD427" s="80"/>
      <c r="BE427" s="81"/>
    </row>
    <row r="428" spans="1:57" ht="38" customHeight="1" thickBot="1" x14ac:dyDescent="0.25">
      <c r="A428" s="732"/>
      <c r="B428" s="629"/>
      <c r="C428" s="632"/>
      <c r="D428" s="76" t="s">
        <v>79</v>
      </c>
      <c r="E428" s="635"/>
      <c r="F428" s="638"/>
      <c r="G428" s="148">
        <f t="shared" ref="G428:G491" si="151">SUM(M428,AV428)</f>
        <v>0</v>
      </c>
      <c r="H428" s="155">
        <f t="shared" si="150"/>
        <v>0</v>
      </c>
      <c r="I428" s="156"/>
      <c r="J428" s="156"/>
      <c r="K428" s="156"/>
      <c r="L428" s="157"/>
      <c r="M428" s="85">
        <f t="shared" ref="M428:M491" si="152">IF(AND(SUM(N428:R428)=SUM(Y428:Z428),SUM(S428:X428)=SUM(Y428:Z428)),SUM(N428:R428),"ПЕРЕВІРТЕ ПРАВИЛЬНІСТЬ ДАНИХ")</f>
        <v>0</v>
      </c>
      <c r="N428" s="86"/>
      <c r="O428" s="86"/>
      <c r="P428" s="86"/>
      <c r="Q428" s="86"/>
      <c r="R428" s="125"/>
      <c r="S428" s="130"/>
      <c r="T428" s="87"/>
      <c r="U428" s="87"/>
      <c r="V428" s="87"/>
      <c r="W428" s="87"/>
      <c r="X428" s="126"/>
      <c r="Y428" s="129"/>
      <c r="Z428" s="124"/>
      <c r="AA428" s="136"/>
      <c r="AB428" s="54"/>
      <c r="AC428" s="54"/>
      <c r="AD428" s="54"/>
      <c r="AE428" s="54"/>
      <c r="AF428" s="55"/>
      <c r="AG428" s="139"/>
      <c r="AH428" s="140"/>
      <c r="AI428" s="137"/>
      <c r="AJ428" s="117">
        <f>SUM(AQ428:AU428)</f>
        <v>0</v>
      </c>
      <c r="AK428" s="137" t="s">
        <v>74</v>
      </c>
      <c r="AL428" s="90" t="s">
        <v>74</v>
      </c>
      <c r="AM428" s="138" t="s">
        <v>74</v>
      </c>
      <c r="AN428" s="137" t="s">
        <v>74</v>
      </c>
      <c r="AO428" s="90" t="s">
        <v>76</v>
      </c>
      <c r="AP428" s="138" t="s">
        <v>76</v>
      </c>
      <c r="AQ428" s="89"/>
      <c r="AR428" s="90"/>
      <c r="AS428" s="90"/>
      <c r="AT428" s="90"/>
      <c r="AU428" s="91"/>
      <c r="AV428" s="92">
        <f t="shared" si="148"/>
        <v>0</v>
      </c>
      <c r="AW428" s="87"/>
      <c r="AX428" s="87"/>
      <c r="AY428" s="87"/>
      <c r="AZ428" s="87"/>
      <c r="BA428" s="87"/>
      <c r="BB428" s="87"/>
      <c r="BC428" s="87"/>
      <c r="BD428" s="87"/>
      <c r="BE428" s="88"/>
    </row>
    <row r="429" spans="1:57" ht="38" customHeight="1" x14ac:dyDescent="0.2">
      <c r="A429" s="732"/>
      <c r="B429" s="623" t="s">
        <v>250</v>
      </c>
      <c r="C429" s="630" t="s">
        <v>249</v>
      </c>
      <c r="D429" s="72" t="s">
        <v>73</v>
      </c>
      <c r="E429" s="633">
        <v>5</v>
      </c>
      <c r="F429" s="636">
        <f>E429-SUM(M429:M433)</f>
        <v>3</v>
      </c>
      <c r="G429" s="146">
        <f t="shared" si="151"/>
        <v>0</v>
      </c>
      <c r="H429" s="151">
        <f t="shared" ref="H429:H488" si="153">SUM(I429:L429)</f>
        <v>0</v>
      </c>
      <c r="I429" s="152"/>
      <c r="J429" s="152"/>
      <c r="K429" s="152"/>
      <c r="L429" s="66"/>
      <c r="M429" s="149">
        <f t="shared" si="152"/>
        <v>0</v>
      </c>
      <c r="N429" s="121"/>
      <c r="O429" s="121"/>
      <c r="P429" s="121"/>
      <c r="Q429" s="121"/>
      <c r="R429" s="122"/>
      <c r="S429" s="128"/>
      <c r="T429" s="121"/>
      <c r="U429" s="121"/>
      <c r="V429" s="77"/>
      <c r="W429" s="121"/>
      <c r="X429" s="122"/>
      <c r="Y429" s="128"/>
      <c r="Z429" s="122"/>
      <c r="AA429" s="70"/>
      <c r="AB429" s="77"/>
      <c r="AC429" s="77"/>
      <c r="AD429" s="77"/>
      <c r="AE429" s="77"/>
      <c r="AF429" s="71"/>
      <c r="AG429" s="70"/>
      <c r="AH429" s="71"/>
      <c r="AI429" s="70"/>
      <c r="AJ429" s="115">
        <f>SUM(AN429:AP429)</f>
        <v>0</v>
      </c>
      <c r="AK429" s="70" t="s">
        <v>74</v>
      </c>
      <c r="AL429" s="77" t="s">
        <v>74</v>
      </c>
      <c r="AM429" s="71" t="s">
        <v>74</v>
      </c>
      <c r="AN429" s="70"/>
      <c r="AO429" s="77"/>
      <c r="AP429" s="71"/>
      <c r="AQ429" s="67" t="s">
        <v>74</v>
      </c>
      <c r="AR429" s="68" t="s">
        <v>74</v>
      </c>
      <c r="AS429" s="68" t="s">
        <v>74</v>
      </c>
      <c r="AT429" s="68" t="s">
        <v>74</v>
      </c>
      <c r="AU429" s="69" t="s">
        <v>74</v>
      </c>
      <c r="AV429" s="103">
        <f t="shared" ref="AV429:AV463" si="154">SUM(AW429:BE429)</f>
        <v>0</v>
      </c>
      <c r="AW429" s="93"/>
      <c r="AX429" s="93"/>
      <c r="AY429" s="93"/>
      <c r="AZ429" s="93"/>
      <c r="BA429" s="93"/>
      <c r="BB429" s="93"/>
      <c r="BC429" s="93"/>
      <c r="BD429" s="93"/>
      <c r="BE429" s="78"/>
    </row>
    <row r="430" spans="1:57" ht="38" customHeight="1" x14ac:dyDescent="0.2">
      <c r="A430" s="732"/>
      <c r="B430" s="624"/>
      <c r="C430" s="631"/>
      <c r="D430" s="73" t="s">
        <v>75</v>
      </c>
      <c r="E430" s="634"/>
      <c r="F430" s="637"/>
      <c r="G430" s="147">
        <f t="shared" si="151"/>
        <v>0</v>
      </c>
      <c r="H430" s="153">
        <f t="shared" si="153"/>
        <v>0</v>
      </c>
      <c r="I430" s="150"/>
      <c r="J430" s="150"/>
      <c r="K430" s="150"/>
      <c r="L430" s="154"/>
      <c r="M430" s="79">
        <f t="shared" si="152"/>
        <v>0</v>
      </c>
      <c r="N430" s="80"/>
      <c r="O430" s="80"/>
      <c r="P430" s="80"/>
      <c r="Q430" s="80"/>
      <c r="R430" s="124"/>
      <c r="S430" s="129"/>
      <c r="T430" s="54"/>
      <c r="U430" s="54"/>
      <c r="V430" s="80"/>
      <c r="W430" s="80"/>
      <c r="X430" s="124"/>
      <c r="Y430" s="131"/>
      <c r="Z430" s="127"/>
      <c r="AA430" s="134"/>
      <c r="AB430" s="56"/>
      <c r="AC430" s="56"/>
      <c r="AD430" s="56"/>
      <c r="AE430" s="56"/>
      <c r="AF430" s="135"/>
      <c r="AG430" s="136"/>
      <c r="AH430" s="55"/>
      <c r="AI430" s="136"/>
      <c r="AJ430" s="116">
        <f>SUM(AN430:AP430)</f>
        <v>0</v>
      </c>
      <c r="AK430" s="136" t="s">
        <v>76</v>
      </c>
      <c r="AL430" s="54" t="s">
        <v>76</v>
      </c>
      <c r="AM430" s="55" t="s">
        <v>76</v>
      </c>
      <c r="AN430" s="136"/>
      <c r="AO430" s="54"/>
      <c r="AP430" s="55"/>
      <c r="AQ430" s="82" t="s">
        <v>74</v>
      </c>
      <c r="AR430" s="54" t="s">
        <v>74</v>
      </c>
      <c r="AS430" s="54" t="s">
        <v>74</v>
      </c>
      <c r="AT430" s="54" t="s">
        <v>74</v>
      </c>
      <c r="AU430" s="58" t="s">
        <v>74</v>
      </c>
      <c r="AV430" s="83">
        <f t="shared" si="154"/>
        <v>0</v>
      </c>
      <c r="AW430" s="80"/>
      <c r="AX430" s="80"/>
      <c r="AY430" s="80"/>
      <c r="AZ430" s="80"/>
      <c r="BA430" s="80"/>
      <c r="BB430" s="80"/>
      <c r="BC430" s="80"/>
      <c r="BD430" s="80"/>
      <c r="BE430" s="81"/>
    </row>
    <row r="431" spans="1:57" ht="38" customHeight="1" x14ac:dyDescent="0.2">
      <c r="A431" s="732"/>
      <c r="B431" s="624"/>
      <c r="C431" s="631"/>
      <c r="D431" s="73" t="s">
        <v>77</v>
      </c>
      <c r="E431" s="634"/>
      <c r="F431" s="637"/>
      <c r="G431" s="147">
        <f t="shared" si="151"/>
        <v>0</v>
      </c>
      <c r="H431" s="153">
        <f t="shared" si="153"/>
        <v>0</v>
      </c>
      <c r="I431" s="150"/>
      <c r="J431" s="150"/>
      <c r="K431" s="150"/>
      <c r="L431" s="154"/>
      <c r="M431" s="79">
        <f t="shared" si="152"/>
        <v>0</v>
      </c>
      <c r="N431" s="80"/>
      <c r="O431" s="80"/>
      <c r="P431" s="80"/>
      <c r="Q431" s="84"/>
      <c r="R431" s="124"/>
      <c r="S431" s="129"/>
      <c r="T431" s="80"/>
      <c r="U431" s="80"/>
      <c r="V431" s="80"/>
      <c r="W431" s="80"/>
      <c r="X431" s="124"/>
      <c r="Y431" s="131"/>
      <c r="Z431" s="127"/>
      <c r="AA431" s="134"/>
      <c r="AB431" s="56"/>
      <c r="AC431" s="56"/>
      <c r="AD431" s="56"/>
      <c r="AE431" s="56"/>
      <c r="AF431" s="135"/>
      <c r="AG431" s="136"/>
      <c r="AH431" s="55"/>
      <c r="AI431" s="136"/>
      <c r="AJ431" s="116">
        <f>SUM(AK431:AM431)</f>
        <v>0</v>
      </c>
      <c r="AK431" s="136"/>
      <c r="AL431" s="54"/>
      <c r="AM431" s="55"/>
      <c r="AN431" s="136" t="s">
        <v>74</v>
      </c>
      <c r="AO431" s="54" t="s">
        <v>74</v>
      </c>
      <c r="AP431" s="55" t="s">
        <v>74</v>
      </c>
      <c r="AQ431" s="82" t="s">
        <v>74</v>
      </c>
      <c r="AR431" s="54" t="s">
        <v>74</v>
      </c>
      <c r="AS431" s="54" t="s">
        <v>74</v>
      </c>
      <c r="AT431" s="54" t="s">
        <v>74</v>
      </c>
      <c r="AU431" s="58" t="s">
        <v>74</v>
      </c>
      <c r="AV431" s="83">
        <f t="shared" si="154"/>
        <v>0</v>
      </c>
      <c r="AW431" s="80"/>
      <c r="AX431" s="80"/>
      <c r="AY431" s="80"/>
      <c r="AZ431" s="80"/>
      <c r="BA431" s="80"/>
      <c r="BB431" s="80"/>
      <c r="BC431" s="80"/>
      <c r="BD431" s="80"/>
      <c r="BE431" s="81"/>
    </row>
    <row r="432" spans="1:57" ht="38" customHeight="1" x14ac:dyDescent="0.2">
      <c r="A432" s="732"/>
      <c r="B432" s="624"/>
      <c r="C432" s="631"/>
      <c r="D432" s="73" t="s">
        <v>78</v>
      </c>
      <c r="E432" s="634"/>
      <c r="F432" s="637"/>
      <c r="G432" s="147">
        <f t="shared" si="151"/>
        <v>3</v>
      </c>
      <c r="H432" s="153">
        <f t="shared" si="153"/>
        <v>2</v>
      </c>
      <c r="I432" s="150"/>
      <c r="J432" s="150"/>
      <c r="K432" s="150">
        <v>2</v>
      </c>
      <c r="L432" s="154"/>
      <c r="M432" s="79">
        <f t="shared" si="152"/>
        <v>2</v>
      </c>
      <c r="N432" s="80"/>
      <c r="O432" s="80"/>
      <c r="P432" s="80"/>
      <c r="Q432" s="80"/>
      <c r="R432" s="124">
        <v>2</v>
      </c>
      <c r="S432" s="129">
        <v>2</v>
      </c>
      <c r="T432" s="80"/>
      <c r="U432" s="80"/>
      <c r="V432" s="80"/>
      <c r="W432" s="80"/>
      <c r="X432" s="124"/>
      <c r="Y432" s="131">
        <v>2</v>
      </c>
      <c r="Z432" s="127"/>
      <c r="AA432" s="134"/>
      <c r="AB432" s="56">
        <v>1</v>
      </c>
      <c r="AC432" s="56">
        <v>1</v>
      </c>
      <c r="AD432" s="56"/>
      <c r="AE432" s="56">
        <v>2</v>
      </c>
      <c r="AF432" s="135">
        <v>1</v>
      </c>
      <c r="AG432" s="136">
        <v>40.5</v>
      </c>
      <c r="AH432" s="55">
        <v>15</v>
      </c>
      <c r="AI432" s="136">
        <v>112.5</v>
      </c>
      <c r="AJ432" s="116">
        <f>SUM(AQ432:AU432)</f>
        <v>2</v>
      </c>
      <c r="AK432" s="136" t="s">
        <v>76</v>
      </c>
      <c r="AL432" s="54" t="s">
        <v>76</v>
      </c>
      <c r="AM432" s="55" t="s">
        <v>76</v>
      </c>
      <c r="AN432" s="136" t="s">
        <v>74</v>
      </c>
      <c r="AO432" s="54" t="s">
        <v>74</v>
      </c>
      <c r="AP432" s="55" t="s">
        <v>74</v>
      </c>
      <c r="AQ432" s="142"/>
      <c r="AR432" s="62"/>
      <c r="AS432" s="62">
        <v>1</v>
      </c>
      <c r="AT432" s="62">
        <v>1</v>
      </c>
      <c r="AU432" s="64"/>
      <c r="AV432" s="83">
        <f t="shared" si="154"/>
        <v>1</v>
      </c>
      <c r="AW432" s="80"/>
      <c r="AX432" s="80"/>
      <c r="AY432" s="80"/>
      <c r="AZ432" s="80"/>
      <c r="BA432" s="80"/>
      <c r="BB432" s="80"/>
      <c r="BC432" s="80"/>
      <c r="BD432" s="80">
        <v>1</v>
      </c>
      <c r="BE432" s="81"/>
    </row>
    <row r="433" spans="1:57" ht="38" customHeight="1" thickBot="1" x14ac:dyDescent="0.25">
      <c r="A433" s="732"/>
      <c r="B433" s="629"/>
      <c r="C433" s="632"/>
      <c r="D433" s="76" t="s">
        <v>79</v>
      </c>
      <c r="E433" s="635"/>
      <c r="F433" s="638"/>
      <c r="G433" s="148">
        <f t="shared" si="151"/>
        <v>0</v>
      </c>
      <c r="H433" s="155">
        <f t="shared" si="153"/>
        <v>0</v>
      </c>
      <c r="I433" s="156"/>
      <c r="J433" s="156"/>
      <c r="K433" s="156"/>
      <c r="L433" s="157"/>
      <c r="M433" s="85">
        <f t="shared" si="152"/>
        <v>0</v>
      </c>
      <c r="N433" s="86"/>
      <c r="O433" s="86"/>
      <c r="P433" s="86"/>
      <c r="Q433" s="86"/>
      <c r="R433" s="125"/>
      <c r="S433" s="130"/>
      <c r="T433" s="87"/>
      <c r="U433" s="87"/>
      <c r="V433" s="87"/>
      <c r="W433" s="87"/>
      <c r="X433" s="126"/>
      <c r="Y433" s="129"/>
      <c r="Z433" s="124"/>
      <c r="AA433" s="136"/>
      <c r="AB433" s="54"/>
      <c r="AC433" s="54"/>
      <c r="AD433" s="54"/>
      <c r="AE433" s="54"/>
      <c r="AF433" s="55"/>
      <c r="AG433" s="139"/>
      <c r="AH433" s="140"/>
      <c r="AI433" s="137"/>
      <c r="AJ433" s="117">
        <f>SUM(AQ433:AU433)</f>
        <v>0</v>
      </c>
      <c r="AK433" s="137" t="s">
        <v>74</v>
      </c>
      <c r="AL433" s="90" t="s">
        <v>74</v>
      </c>
      <c r="AM433" s="138" t="s">
        <v>74</v>
      </c>
      <c r="AN433" s="137" t="s">
        <v>74</v>
      </c>
      <c r="AO433" s="90" t="s">
        <v>76</v>
      </c>
      <c r="AP433" s="138" t="s">
        <v>76</v>
      </c>
      <c r="AQ433" s="89"/>
      <c r="AR433" s="90"/>
      <c r="AS433" s="90"/>
      <c r="AT433" s="90"/>
      <c r="AU433" s="91"/>
      <c r="AV433" s="92">
        <f t="shared" si="154"/>
        <v>0</v>
      </c>
      <c r="AW433" s="87"/>
      <c r="AX433" s="87"/>
      <c r="AY433" s="87"/>
      <c r="AZ433" s="87"/>
      <c r="BA433" s="87"/>
      <c r="BB433" s="87"/>
      <c r="BC433" s="87"/>
      <c r="BD433" s="87"/>
      <c r="BE433" s="88"/>
    </row>
    <row r="434" spans="1:57" ht="38" customHeight="1" x14ac:dyDescent="0.2">
      <c r="A434" s="732"/>
      <c r="B434" s="623" t="s">
        <v>251</v>
      </c>
      <c r="C434" s="630" t="s">
        <v>252</v>
      </c>
      <c r="D434" s="72" t="s">
        <v>73</v>
      </c>
      <c r="E434" s="633">
        <v>20</v>
      </c>
      <c r="F434" s="636">
        <f>E434-SUM(M434:M438)</f>
        <v>-1</v>
      </c>
      <c r="G434" s="146">
        <f t="shared" si="151"/>
        <v>0</v>
      </c>
      <c r="H434" s="151">
        <f t="shared" si="153"/>
        <v>0</v>
      </c>
      <c r="I434" s="152"/>
      <c r="J434" s="152"/>
      <c r="K434" s="152"/>
      <c r="L434" s="66"/>
      <c r="M434" s="149">
        <f t="shared" si="152"/>
        <v>0</v>
      </c>
      <c r="N434" s="121"/>
      <c r="O434" s="121"/>
      <c r="P434" s="121"/>
      <c r="Q434" s="121"/>
      <c r="R434" s="122"/>
      <c r="S434" s="128"/>
      <c r="T434" s="121"/>
      <c r="U434" s="121"/>
      <c r="V434" s="77"/>
      <c r="W434" s="121"/>
      <c r="X434" s="122"/>
      <c r="Y434" s="128"/>
      <c r="Z434" s="122"/>
      <c r="AA434" s="70"/>
      <c r="AB434" s="77"/>
      <c r="AC434" s="77"/>
      <c r="AD434" s="77"/>
      <c r="AE434" s="77"/>
      <c r="AF434" s="71"/>
      <c r="AG434" s="70"/>
      <c r="AH434" s="71"/>
      <c r="AI434" s="70"/>
      <c r="AJ434" s="115">
        <f>SUM(AN434:AP434)</f>
        <v>0</v>
      </c>
      <c r="AK434" s="70" t="s">
        <v>74</v>
      </c>
      <c r="AL434" s="77" t="s">
        <v>74</v>
      </c>
      <c r="AM434" s="71" t="s">
        <v>74</v>
      </c>
      <c r="AN434" s="70"/>
      <c r="AO434" s="77"/>
      <c r="AP434" s="71"/>
      <c r="AQ434" s="67" t="s">
        <v>74</v>
      </c>
      <c r="AR434" s="68" t="s">
        <v>74</v>
      </c>
      <c r="AS434" s="68" t="s">
        <v>74</v>
      </c>
      <c r="AT434" s="68" t="s">
        <v>74</v>
      </c>
      <c r="AU434" s="69" t="s">
        <v>74</v>
      </c>
      <c r="AV434" s="103">
        <f t="shared" si="154"/>
        <v>0</v>
      </c>
      <c r="AW434" s="93"/>
      <c r="AX434" s="93"/>
      <c r="AY434" s="93"/>
      <c r="AZ434" s="93"/>
      <c r="BA434" s="93"/>
      <c r="BB434" s="93"/>
      <c r="BC434" s="93"/>
      <c r="BD434" s="93"/>
      <c r="BE434" s="78"/>
    </row>
    <row r="435" spans="1:57" ht="38" customHeight="1" x14ac:dyDescent="0.2">
      <c r="A435" s="732"/>
      <c r="B435" s="624"/>
      <c r="C435" s="631"/>
      <c r="D435" s="73" t="s">
        <v>75</v>
      </c>
      <c r="E435" s="634"/>
      <c r="F435" s="637"/>
      <c r="G435" s="147">
        <f t="shared" si="151"/>
        <v>0</v>
      </c>
      <c r="H435" s="153">
        <f t="shared" si="153"/>
        <v>0</v>
      </c>
      <c r="I435" s="150"/>
      <c r="J435" s="150"/>
      <c r="K435" s="150"/>
      <c r="L435" s="154"/>
      <c r="M435" s="79">
        <f t="shared" si="152"/>
        <v>0</v>
      </c>
      <c r="N435" s="80"/>
      <c r="O435" s="80"/>
      <c r="P435" s="80"/>
      <c r="Q435" s="80"/>
      <c r="R435" s="124"/>
      <c r="S435" s="129"/>
      <c r="T435" s="54"/>
      <c r="U435" s="54"/>
      <c r="V435" s="80"/>
      <c r="W435" s="80"/>
      <c r="X435" s="124"/>
      <c r="Y435" s="131"/>
      <c r="Z435" s="127"/>
      <c r="AA435" s="134"/>
      <c r="AB435" s="56"/>
      <c r="AC435" s="56"/>
      <c r="AD435" s="56"/>
      <c r="AE435" s="56"/>
      <c r="AF435" s="135"/>
      <c r="AG435" s="136"/>
      <c r="AH435" s="55"/>
      <c r="AI435" s="136"/>
      <c r="AJ435" s="116">
        <f>SUM(AN435:AP435)</f>
        <v>0</v>
      </c>
      <c r="AK435" s="136" t="s">
        <v>76</v>
      </c>
      <c r="AL435" s="54" t="s">
        <v>76</v>
      </c>
      <c r="AM435" s="55" t="s">
        <v>76</v>
      </c>
      <c r="AN435" s="136"/>
      <c r="AO435" s="54"/>
      <c r="AP435" s="55"/>
      <c r="AQ435" s="82" t="s">
        <v>74</v>
      </c>
      <c r="AR435" s="54" t="s">
        <v>74</v>
      </c>
      <c r="AS435" s="54" t="s">
        <v>74</v>
      </c>
      <c r="AT435" s="54" t="s">
        <v>74</v>
      </c>
      <c r="AU435" s="58" t="s">
        <v>74</v>
      </c>
      <c r="AV435" s="83">
        <f t="shared" si="154"/>
        <v>0</v>
      </c>
      <c r="AW435" s="80"/>
      <c r="AX435" s="80"/>
      <c r="AY435" s="80"/>
      <c r="AZ435" s="80"/>
      <c r="BA435" s="80"/>
      <c r="BB435" s="80"/>
      <c r="BC435" s="80"/>
      <c r="BD435" s="80"/>
      <c r="BE435" s="81"/>
    </row>
    <row r="436" spans="1:57" ht="38" customHeight="1" x14ac:dyDescent="0.2">
      <c r="A436" s="732"/>
      <c r="B436" s="624"/>
      <c r="C436" s="631"/>
      <c r="D436" s="73" t="s">
        <v>77</v>
      </c>
      <c r="E436" s="634"/>
      <c r="F436" s="637"/>
      <c r="G436" s="147">
        <f t="shared" si="151"/>
        <v>0</v>
      </c>
      <c r="H436" s="153">
        <f t="shared" si="153"/>
        <v>0</v>
      </c>
      <c r="I436" s="150"/>
      <c r="J436" s="150"/>
      <c r="K436" s="150"/>
      <c r="L436" s="154"/>
      <c r="M436" s="79">
        <f t="shared" si="152"/>
        <v>0</v>
      </c>
      <c r="N436" s="80"/>
      <c r="O436" s="80"/>
      <c r="P436" s="80"/>
      <c r="Q436" s="84"/>
      <c r="R436" s="124"/>
      <c r="S436" s="129"/>
      <c r="T436" s="80"/>
      <c r="U436" s="80"/>
      <c r="V436" s="80"/>
      <c r="W436" s="80"/>
      <c r="X436" s="124"/>
      <c r="Y436" s="131"/>
      <c r="Z436" s="127"/>
      <c r="AA436" s="134"/>
      <c r="AB436" s="56"/>
      <c r="AC436" s="56"/>
      <c r="AD436" s="56"/>
      <c r="AE436" s="56"/>
      <c r="AF436" s="135"/>
      <c r="AG436" s="136"/>
      <c r="AH436" s="55"/>
      <c r="AI436" s="136"/>
      <c r="AJ436" s="116">
        <f>SUM(AK436:AM436)</f>
        <v>0</v>
      </c>
      <c r="AK436" s="136"/>
      <c r="AL436" s="54"/>
      <c r="AM436" s="55"/>
      <c r="AN436" s="136" t="s">
        <v>74</v>
      </c>
      <c r="AO436" s="54" t="s">
        <v>74</v>
      </c>
      <c r="AP436" s="55" t="s">
        <v>74</v>
      </c>
      <c r="AQ436" s="82" t="s">
        <v>74</v>
      </c>
      <c r="AR436" s="54" t="s">
        <v>74</v>
      </c>
      <c r="AS436" s="54" t="s">
        <v>74</v>
      </c>
      <c r="AT436" s="54" t="s">
        <v>74</v>
      </c>
      <c r="AU436" s="58" t="s">
        <v>74</v>
      </c>
      <c r="AV436" s="83">
        <f t="shared" si="154"/>
        <v>0</v>
      </c>
      <c r="AW436" s="80"/>
      <c r="AX436" s="80"/>
      <c r="AY436" s="80"/>
      <c r="AZ436" s="80"/>
      <c r="BA436" s="80"/>
      <c r="BB436" s="80"/>
      <c r="BC436" s="80"/>
      <c r="BD436" s="80"/>
      <c r="BE436" s="81"/>
    </row>
    <row r="437" spans="1:57" ht="38" customHeight="1" x14ac:dyDescent="0.2">
      <c r="A437" s="732"/>
      <c r="B437" s="624"/>
      <c r="C437" s="631"/>
      <c r="D437" s="73" t="s">
        <v>78</v>
      </c>
      <c r="E437" s="634"/>
      <c r="F437" s="637"/>
      <c r="G437" s="147">
        <f t="shared" si="151"/>
        <v>22</v>
      </c>
      <c r="H437" s="153">
        <f t="shared" si="153"/>
        <v>1</v>
      </c>
      <c r="I437" s="150"/>
      <c r="J437" s="150"/>
      <c r="K437" s="150">
        <v>1</v>
      </c>
      <c r="L437" s="154"/>
      <c r="M437" s="79">
        <f t="shared" si="152"/>
        <v>21</v>
      </c>
      <c r="N437" s="80"/>
      <c r="O437" s="80"/>
      <c r="P437" s="80"/>
      <c r="Q437" s="80"/>
      <c r="R437" s="124">
        <v>21</v>
      </c>
      <c r="S437" s="129"/>
      <c r="T437" s="80"/>
      <c r="U437" s="80"/>
      <c r="V437" s="80">
        <v>21</v>
      </c>
      <c r="W437" s="80"/>
      <c r="X437" s="124"/>
      <c r="Y437" s="131">
        <v>20</v>
      </c>
      <c r="Z437" s="127">
        <v>1</v>
      </c>
      <c r="AA437" s="134"/>
      <c r="AB437" s="56">
        <v>2</v>
      </c>
      <c r="AC437" s="56">
        <v>2</v>
      </c>
      <c r="AD437" s="56">
        <v>1</v>
      </c>
      <c r="AE437" s="56">
        <v>19</v>
      </c>
      <c r="AF437" s="135"/>
      <c r="AG437" s="136">
        <v>35</v>
      </c>
      <c r="AH437" s="55">
        <v>10</v>
      </c>
      <c r="AI437" s="136">
        <v>95</v>
      </c>
      <c r="AJ437" s="116">
        <f>SUM(AQ437:AU437)</f>
        <v>21</v>
      </c>
      <c r="AK437" s="136" t="s">
        <v>76</v>
      </c>
      <c r="AL437" s="54" t="s">
        <v>76</v>
      </c>
      <c r="AM437" s="55" t="s">
        <v>76</v>
      </c>
      <c r="AN437" s="136" t="s">
        <v>74</v>
      </c>
      <c r="AO437" s="54" t="s">
        <v>74</v>
      </c>
      <c r="AP437" s="55" t="s">
        <v>74</v>
      </c>
      <c r="AQ437" s="142"/>
      <c r="AR437" s="62">
        <v>2</v>
      </c>
      <c r="AS437" s="62">
        <v>19</v>
      </c>
      <c r="AT437" s="62"/>
      <c r="AU437" s="64"/>
      <c r="AV437" s="83">
        <f t="shared" si="154"/>
        <v>1</v>
      </c>
      <c r="AW437" s="80"/>
      <c r="AX437" s="80"/>
      <c r="AY437" s="80"/>
      <c r="AZ437" s="80"/>
      <c r="BA437" s="80"/>
      <c r="BB437" s="80"/>
      <c r="BC437" s="80">
        <v>1</v>
      </c>
      <c r="BD437" s="80"/>
      <c r="BE437" s="81"/>
    </row>
    <row r="438" spans="1:57" ht="38" customHeight="1" thickBot="1" x14ac:dyDescent="0.25">
      <c r="A438" s="732"/>
      <c r="B438" s="629"/>
      <c r="C438" s="632"/>
      <c r="D438" s="76" t="s">
        <v>79</v>
      </c>
      <c r="E438" s="635"/>
      <c r="F438" s="638"/>
      <c r="G438" s="148">
        <f t="shared" si="151"/>
        <v>0</v>
      </c>
      <c r="H438" s="155">
        <f t="shared" si="153"/>
        <v>0</v>
      </c>
      <c r="I438" s="156"/>
      <c r="J438" s="156"/>
      <c r="K438" s="156"/>
      <c r="L438" s="157"/>
      <c r="M438" s="85">
        <f t="shared" si="152"/>
        <v>0</v>
      </c>
      <c r="N438" s="86"/>
      <c r="O438" s="86"/>
      <c r="P438" s="86"/>
      <c r="Q438" s="86"/>
      <c r="R438" s="125"/>
      <c r="S438" s="130"/>
      <c r="T438" s="87"/>
      <c r="U438" s="87"/>
      <c r="V438" s="87"/>
      <c r="W438" s="87"/>
      <c r="X438" s="126"/>
      <c r="Y438" s="129"/>
      <c r="Z438" s="124"/>
      <c r="AA438" s="136"/>
      <c r="AB438" s="54"/>
      <c r="AC438" s="54"/>
      <c r="AD438" s="54"/>
      <c r="AE438" s="54"/>
      <c r="AF438" s="55"/>
      <c r="AG438" s="139"/>
      <c r="AH438" s="140"/>
      <c r="AI438" s="137"/>
      <c r="AJ438" s="117">
        <f>SUM(AQ438:AU438)</f>
        <v>0</v>
      </c>
      <c r="AK438" s="137" t="s">
        <v>74</v>
      </c>
      <c r="AL438" s="90" t="s">
        <v>74</v>
      </c>
      <c r="AM438" s="138" t="s">
        <v>74</v>
      </c>
      <c r="AN438" s="137" t="s">
        <v>74</v>
      </c>
      <c r="AO438" s="90" t="s">
        <v>76</v>
      </c>
      <c r="AP438" s="138" t="s">
        <v>76</v>
      </c>
      <c r="AQ438" s="89"/>
      <c r="AR438" s="90"/>
      <c r="AS438" s="90"/>
      <c r="AT438" s="90"/>
      <c r="AU438" s="91"/>
      <c r="AV438" s="92">
        <f t="shared" si="154"/>
        <v>0</v>
      </c>
      <c r="AW438" s="87"/>
      <c r="AX438" s="87"/>
      <c r="AY438" s="87"/>
      <c r="AZ438" s="87"/>
      <c r="BA438" s="87"/>
      <c r="BB438" s="87"/>
      <c r="BC438" s="87"/>
      <c r="BD438" s="87"/>
      <c r="BE438" s="88"/>
    </row>
    <row r="439" spans="1:57" ht="38" customHeight="1" x14ac:dyDescent="0.2">
      <c r="A439" s="732"/>
      <c r="B439" s="623" t="s">
        <v>253</v>
      </c>
      <c r="C439" s="630" t="s">
        <v>252</v>
      </c>
      <c r="D439" s="72" t="s">
        <v>73</v>
      </c>
      <c r="E439" s="633">
        <v>20</v>
      </c>
      <c r="F439" s="636">
        <f>E439-SUM(M439:M443)</f>
        <v>-3</v>
      </c>
      <c r="G439" s="146">
        <f t="shared" si="151"/>
        <v>0</v>
      </c>
      <c r="H439" s="151">
        <f t="shared" si="153"/>
        <v>0</v>
      </c>
      <c r="I439" s="152"/>
      <c r="J439" s="152"/>
      <c r="K439" s="152"/>
      <c r="L439" s="66"/>
      <c r="M439" s="149">
        <f t="shared" si="152"/>
        <v>0</v>
      </c>
      <c r="N439" s="121"/>
      <c r="O439" s="121"/>
      <c r="P439" s="121"/>
      <c r="Q439" s="121"/>
      <c r="R439" s="122"/>
      <c r="S439" s="128"/>
      <c r="T439" s="121"/>
      <c r="U439" s="121"/>
      <c r="V439" s="77"/>
      <c r="W439" s="121"/>
      <c r="X439" s="122"/>
      <c r="Y439" s="128"/>
      <c r="Z439" s="122"/>
      <c r="AA439" s="70"/>
      <c r="AB439" s="77"/>
      <c r="AC439" s="77"/>
      <c r="AD439" s="77"/>
      <c r="AE439" s="77"/>
      <c r="AF439" s="71"/>
      <c r="AG439" s="70"/>
      <c r="AH439" s="71"/>
      <c r="AI439" s="70"/>
      <c r="AJ439" s="115">
        <f>SUM(AN439:AP439)</f>
        <v>0</v>
      </c>
      <c r="AK439" s="70" t="s">
        <v>74</v>
      </c>
      <c r="AL439" s="77" t="s">
        <v>74</v>
      </c>
      <c r="AM439" s="71" t="s">
        <v>74</v>
      </c>
      <c r="AN439" s="70"/>
      <c r="AO439" s="77"/>
      <c r="AP439" s="71"/>
      <c r="AQ439" s="67" t="s">
        <v>74</v>
      </c>
      <c r="AR439" s="68" t="s">
        <v>74</v>
      </c>
      <c r="AS439" s="68" t="s">
        <v>74</v>
      </c>
      <c r="AT439" s="68" t="s">
        <v>74</v>
      </c>
      <c r="AU439" s="69" t="s">
        <v>74</v>
      </c>
      <c r="AV439" s="103">
        <f t="shared" si="154"/>
        <v>0</v>
      </c>
      <c r="AW439" s="93"/>
      <c r="AX439" s="93"/>
      <c r="AY439" s="93"/>
      <c r="AZ439" s="93"/>
      <c r="BA439" s="93"/>
      <c r="BB439" s="93"/>
      <c r="BC439" s="93"/>
      <c r="BD439" s="93"/>
      <c r="BE439" s="78"/>
    </row>
    <row r="440" spans="1:57" ht="38" customHeight="1" x14ac:dyDescent="0.2">
      <c r="A440" s="732"/>
      <c r="B440" s="624"/>
      <c r="C440" s="631"/>
      <c r="D440" s="73" t="s">
        <v>75</v>
      </c>
      <c r="E440" s="634"/>
      <c r="F440" s="637"/>
      <c r="G440" s="147">
        <f t="shared" si="151"/>
        <v>0</v>
      </c>
      <c r="H440" s="153">
        <f t="shared" si="153"/>
        <v>0</v>
      </c>
      <c r="I440" s="150"/>
      <c r="J440" s="150"/>
      <c r="K440" s="150"/>
      <c r="L440" s="154"/>
      <c r="M440" s="79">
        <f t="shared" si="152"/>
        <v>0</v>
      </c>
      <c r="N440" s="80"/>
      <c r="O440" s="80"/>
      <c r="P440" s="80"/>
      <c r="Q440" s="80"/>
      <c r="R440" s="124"/>
      <c r="S440" s="129"/>
      <c r="T440" s="54"/>
      <c r="U440" s="54"/>
      <c r="V440" s="80"/>
      <c r="W440" s="80"/>
      <c r="X440" s="124"/>
      <c r="Y440" s="131"/>
      <c r="Z440" s="127"/>
      <c r="AA440" s="134"/>
      <c r="AB440" s="56"/>
      <c r="AC440" s="56"/>
      <c r="AD440" s="56"/>
      <c r="AE440" s="56"/>
      <c r="AF440" s="135"/>
      <c r="AG440" s="136"/>
      <c r="AH440" s="55"/>
      <c r="AI440" s="136"/>
      <c r="AJ440" s="116">
        <f>SUM(AN440:AP440)</f>
        <v>0</v>
      </c>
      <c r="AK440" s="136" t="s">
        <v>76</v>
      </c>
      <c r="AL440" s="54" t="s">
        <v>76</v>
      </c>
      <c r="AM440" s="55" t="s">
        <v>76</v>
      </c>
      <c r="AN440" s="136"/>
      <c r="AO440" s="54"/>
      <c r="AP440" s="55"/>
      <c r="AQ440" s="82" t="s">
        <v>74</v>
      </c>
      <c r="AR440" s="54" t="s">
        <v>74</v>
      </c>
      <c r="AS440" s="54" t="s">
        <v>74</v>
      </c>
      <c r="AT440" s="54" t="s">
        <v>74</v>
      </c>
      <c r="AU440" s="58" t="s">
        <v>74</v>
      </c>
      <c r="AV440" s="83">
        <f t="shared" si="154"/>
        <v>0</v>
      </c>
      <c r="AW440" s="80"/>
      <c r="AX440" s="80"/>
      <c r="AY440" s="80"/>
      <c r="AZ440" s="80"/>
      <c r="BA440" s="80"/>
      <c r="BB440" s="80"/>
      <c r="BC440" s="80"/>
      <c r="BD440" s="80"/>
      <c r="BE440" s="81"/>
    </row>
    <row r="441" spans="1:57" ht="38" customHeight="1" x14ac:dyDescent="0.2">
      <c r="A441" s="732"/>
      <c r="B441" s="624"/>
      <c r="C441" s="631"/>
      <c r="D441" s="73" t="s">
        <v>77</v>
      </c>
      <c r="E441" s="634"/>
      <c r="F441" s="637"/>
      <c r="G441" s="147">
        <f t="shared" si="151"/>
        <v>0</v>
      </c>
      <c r="H441" s="153">
        <f t="shared" si="153"/>
        <v>0</v>
      </c>
      <c r="I441" s="150"/>
      <c r="J441" s="150"/>
      <c r="K441" s="150"/>
      <c r="L441" s="154"/>
      <c r="M441" s="79">
        <f t="shared" si="152"/>
        <v>0</v>
      </c>
      <c r="N441" s="80"/>
      <c r="O441" s="80"/>
      <c r="P441" s="80"/>
      <c r="Q441" s="84"/>
      <c r="R441" s="124"/>
      <c r="S441" s="129"/>
      <c r="T441" s="80"/>
      <c r="U441" s="80"/>
      <c r="V441" s="80"/>
      <c r="W441" s="80"/>
      <c r="X441" s="124"/>
      <c r="Y441" s="131"/>
      <c r="Z441" s="127"/>
      <c r="AA441" s="134"/>
      <c r="AB441" s="56"/>
      <c r="AC441" s="56"/>
      <c r="AD441" s="56"/>
      <c r="AE441" s="56"/>
      <c r="AF441" s="135"/>
      <c r="AG441" s="136"/>
      <c r="AH441" s="55"/>
      <c r="AI441" s="136"/>
      <c r="AJ441" s="116">
        <f>SUM(AK441:AM441)</f>
        <v>0</v>
      </c>
      <c r="AK441" s="136"/>
      <c r="AL441" s="54"/>
      <c r="AM441" s="55"/>
      <c r="AN441" s="136" t="s">
        <v>74</v>
      </c>
      <c r="AO441" s="54" t="s">
        <v>74</v>
      </c>
      <c r="AP441" s="55" t="s">
        <v>74</v>
      </c>
      <c r="AQ441" s="82" t="s">
        <v>74</v>
      </c>
      <c r="AR441" s="54" t="s">
        <v>74</v>
      </c>
      <c r="AS441" s="54" t="s">
        <v>74</v>
      </c>
      <c r="AT441" s="54" t="s">
        <v>74</v>
      </c>
      <c r="AU441" s="58" t="s">
        <v>74</v>
      </c>
      <c r="AV441" s="83">
        <f t="shared" si="154"/>
        <v>0</v>
      </c>
      <c r="AW441" s="80"/>
      <c r="AX441" s="80"/>
      <c r="AY441" s="80"/>
      <c r="AZ441" s="80"/>
      <c r="BA441" s="80"/>
      <c r="BB441" s="80"/>
      <c r="BC441" s="80"/>
      <c r="BD441" s="80"/>
      <c r="BE441" s="81"/>
    </row>
    <row r="442" spans="1:57" ht="38" customHeight="1" x14ac:dyDescent="0.2">
      <c r="A442" s="732"/>
      <c r="B442" s="624"/>
      <c r="C442" s="631"/>
      <c r="D442" s="73" t="s">
        <v>78</v>
      </c>
      <c r="E442" s="634"/>
      <c r="F442" s="637"/>
      <c r="G442" s="147">
        <f t="shared" si="151"/>
        <v>24</v>
      </c>
      <c r="H442" s="153">
        <f t="shared" si="153"/>
        <v>3</v>
      </c>
      <c r="I442" s="150"/>
      <c r="J442" s="150"/>
      <c r="K442" s="150">
        <v>3</v>
      </c>
      <c r="L442" s="154"/>
      <c r="M442" s="79">
        <f t="shared" si="152"/>
        <v>23</v>
      </c>
      <c r="N442" s="80"/>
      <c r="O442" s="80"/>
      <c r="P442" s="80"/>
      <c r="Q442" s="80"/>
      <c r="R442" s="124">
        <v>23</v>
      </c>
      <c r="S442" s="129"/>
      <c r="T442" s="80"/>
      <c r="U442" s="80"/>
      <c r="V442" s="80">
        <v>23</v>
      </c>
      <c r="W442" s="80"/>
      <c r="X442" s="124"/>
      <c r="Y442" s="131">
        <v>21</v>
      </c>
      <c r="Z442" s="127">
        <v>2</v>
      </c>
      <c r="AA442" s="134"/>
      <c r="AB442" s="56">
        <v>3</v>
      </c>
      <c r="AC442" s="56">
        <v>3</v>
      </c>
      <c r="AD442" s="56">
        <v>1</v>
      </c>
      <c r="AE442" s="56">
        <v>16</v>
      </c>
      <c r="AF442" s="135">
        <v>1</v>
      </c>
      <c r="AG442" s="136">
        <v>42</v>
      </c>
      <c r="AH442" s="55">
        <v>17</v>
      </c>
      <c r="AI442" s="136">
        <v>100</v>
      </c>
      <c r="AJ442" s="116">
        <f>SUM(AQ442:AU442)</f>
        <v>21</v>
      </c>
      <c r="AK442" s="136" t="s">
        <v>76</v>
      </c>
      <c r="AL442" s="54" t="s">
        <v>76</v>
      </c>
      <c r="AM442" s="55" t="s">
        <v>76</v>
      </c>
      <c r="AN442" s="136" t="s">
        <v>74</v>
      </c>
      <c r="AO442" s="54" t="s">
        <v>74</v>
      </c>
      <c r="AP442" s="55" t="s">
        <v>74</v>
      </c>
      <c r="AQ442" s="142"/>
      <c r="AR442" s="62">
        <v>1</v>
      </c>
      <c r="AS442" s="62">
        <v>19</v>
      </c>
      <c r="AT442" s="62">
        <v>1</v>
      </c>
      <c r="AU442" s="64"/>
      <c r="AV442" s="83">
        <f t="shared" si="154"/>
        <v>1</v>
      </c>
      <c r="AW442" s="80"/>
      <c r="AX442" s="80"/>
      <c r="AY442" s="80"/>
      <c r="AZ442" s="80"/>
      <c r="BA442" s="80"/>
      <c r="BB442" s="80"/>
      <c r="BC442" s="80">
        <v>1</v>
      </c>
      <c r="BD442" s="80"/>
      <c r="BE442" s="81"/>
    </row>
    <row r="443" spans="1:57" ht="38" customHeight="1" thickBot="1" x14ac:dyDescent="0.25">
      <c r="A443" s="732"/>
      <c r="B443" s="629"/>
      <c r="C443" s="632"/>
      <c r="D443" s="76" t="s">
        <v>79</v>
      </c>
      <c r="E443" s="635"/>
      <c r="F443" s="638"/>
      <c r="G443" s="148">
        <f t="shared" si="151"/>
        <v>0</v>
      </c>
      <c r="H443" s="155">
        <f t="shared" si="153"/>
        <v>0</v>
      </c>
      <c r="I443" s="156"/>
      <c r="J443" s="156"/>
      <c r="K443" s="156"/>
      <c r="L443" s="157"/>
      <c r="M443" s="85">
        <f t="shared" si="152"/>
        <v>0</v>
      </c>
      <c r="N443" s="86"/>
      <c r="O443" s="86"/>
      <c r="P443" s="86"/>
      <c r="Q443" s="86"/>
      <c r="R443" s="125"/>
      <c r="S443" s="130"/>
      <c r="T443" s="87"/>
      <c r="U443" s="87"/>
      <c r="V443" s="87"/>
      <c r="W443" s="87"/>
      <c r="X443" s="126"/>
      <c r="Y443" s="129"/>
      <c r="Z443" s="124"/>
      <c r="AA443" s="136"/>
      <c r="AB443" s="54"/>
      <c r="AC443" s="54"/>
      <c r="AD443" s="54"/>
      <c r="AE443" s="54"/>
      <c r="AF443" s="55"/>
      <c r="AG443" s="139"/>
      <c r="AH443" s="140"/>
      <c r="AI443" s="137"/>
      <c r="AJ443" s="117">
        <f>SUM(AQ443:AU443)</f>
        <v>0</v>
      </c>
      <c r="AK443" s="137" t="s">
        <v>74</v>
      </c>
      <c r="AL443" s="90" t="s">
        <v>74</v>
      </c>
      <c r="AM443" s="138" t="s">
        <v>74</v>
      </c>
      <c r="AN443" s="137" t="s">
        <v>74</v>
      </c>
      <c r="AO443" s="90" t="s">
        <v>76</v>
      </c>
      <c r="AP443" s="138" t="s">
        <v>76</v>
      </c>
      <c r="AQ443" s="89"/>
      <c r="AR443" s="90"/>
      <c r="AS443" s="90"/>
      <c r="AT443" s="90"/>
      <c r="AU443" s="91"/>
      <c r="AV443" s="92">
        <f t="shared" si="154"/>
        <v>0</v>
      </c>
      <c r="AW443" s="87"/>
      <c r="AX443" s="87"/>
      <c r="AY443" s="87"/>
      <c r="AZ443" s="87"/>
      <c r="BA443" s="87"/>
      <c r="BB443" s="87"/>
      <c r="BC443" s="87"/>
      <c r="BD443" s="87"/>
      <c r="BE443" s="88"/>
    </row>
    <row r="444" spans="1:57" ht="38" customHeight="1" x14ac:dyDescent="0.2">
      <c r="A444" s="732"/>
      <c r="B444" s="623" t="s">
        <v>254</v>
      </c>
      <c r="C444" s="630" t="s">
        <v>255</v>
      </c>
      <c r="D444" s="72" t="s">
        <v>73</v>
      </c>
      <c r="E444" s="633">
        <v>60</v>
      </c>
      <c r="F444" s="636">
        <f>E444-SUM(M444:M448)</f>
        <v>-1</v>
      </c>
      <c r="G444" s="146">
        <f t="shared" si="151"/>
        <v>0</v>
      </c>
      <c r="H444" s="151">
        <f t="shared" si="153"/>
        <v>0</v>
      </c>
      <c r="I444" s="152"/>
      <c r="J444" s="152"/>
      <c r="K444" s="152"/>
      <c r="L444" s="66"/>
      <c r="M444" s="149">
        <f t="shared" si="152"/>
        <v>0</v>
      </c>
      <c r="N444" s="121"/>
      <c r="O444" s="121"/>
      <c r="P444" s="121"/>
      <c r="Q444" s="121"/>
      <c r="R444" s="122"/>
      <c r="S444" s="128"/>
      <c r="T444" s="121"/>
      <c r="U444" s="121"/>
      <c r="V444" s="77"/>
      <c r="W444" s="121"/>
      <c r="X444" s="122"/>
      <c r="Y444" s="128"/>
      <c r="Z444" s="122"/>
      <c r="AA444" s="70"/>
      <c r="AB444" s="77"/>
      <c r="AC444" s="77"/>
      <c r="AD444" s="77"/>
      <c r="AE444" s="77"/>
      <c r="AF444" s="71"/>
      <c r="AG444" s="70"/>
      <c r="AH444" s="71"/>
      <c r="AI444" s="70"/>
      <c r="AJ444" s="115">
        <f>SUM(AN444:AP444)</f>
        <v>0</v>
      </c>
      <c r="AK444" s="70" t="s">
        <v>74</v>
      </c>
      <c r="AL444" s="77" t="s">
        <v>74</v>
      </c>
      <c r="AM444" s="71" t="s">
        <v>74</v>
      </c>
      <c r="AN444" s="70"/>
      <c r="AO444" s="77"/>
      <c r="AP444" s="71"/>
      <c r="AQ444" s="67" t="s">
        <v>74</v>
      </c>
      <c r="AR444" s="68" t="s">
        <v>74</v>
      </c>
      <c r="AS444" s="68" t="s">
        <v>74</v>
      </c>
      <c r="AT444" s="68" t="s">
        <v>74</v>
      </c>
      <c r="AU444" s="69" t="s">
        <v>74</v>
      </c>
      <c r="AV444" s="103">
        <f t="shared" si="154"/>
        <v>0</v>
      </c>
      <c r="AW444" s="93"/>
      <c r="AX444" s="93"/>
      <c r="AY444" s="93"/>
      <c r="AZ444" s="93"/>
      <c r="BA444" s="93"/>
      <c r="BB444" s="93"/>
      <c r="BC444" s="93"/>
      <c r="BD444" s="93"/>
      <c r="BE444" s="78"/>
    </row>
    <row r="445" spans="1:57" ht="38" customHeight="1" x14ac:dyDescent="0.2">
      <c r="A445" s="732"/>
      <c r="B445" s="624"/>
      <c r="C445" s="631"/>
      <c r="D445" s="73" t="s">
        <v>75</v>
      </c>
      <c r="E445" s="634"/>
      <c r="F445" s="637"/>
      <c r="G445" s="147">
        <f t="shared" si="151"/>
        <v>0</v>
      </c>
      <c r="H445" s="153">
        <f t="shared" si="153"/>
        <v>0</v>
      </c>
      <c r="I445" s="150"/>
      <c r="J445" s="150"/>
      <c r="K445" s="150"/>
      <c r="L445" s="154"/>
      <c r="M445" s="79">
        <f t="shared" si="152"/>
        <v>0</v>
      </c>
      <c r="N445" s="80"/>
      <c r="O445" s="80"/>
      <c r="P445" s="80"/>
      <c r="Q445" s="80"/>
      <c r="R445" s="124"/>
      <c r="S445" s="129"/>
      <c r="T445" s="54"/>
      <c r="U445" s="54"/>
      <c r="V445" s="80"/>
      <c r="W445" s="80"/>
      <c r="X445" s="124"/>
      <c r="Y445" s="131"/>
      <c r="Z445" s="127"/>
      <c r="AA445" s="134"/>
      <c r="AB445" s="56"/>
      <c r="AC445" s="56"/>
      <c r="AD445" s="56"/>
      <c r="AE445" s="56"/>
      <c r="AF445" s="135"/>
      <c r="AG445" s="136"/>
      <c r="AH445" s="55"/>
      <c r="AI445" s="136"/>
      <c r="AJ445" s="116">
        <f>SUM(AN445:AP445)</f>
        <v>0</v>
      </c>
      <c r="AK445" s="136" t="s">
        <v>76</v>
      </c>
      <c r="AL445" s="54" t="s">
        <v>76</v>
      </c>
      <c r="AM445" s="55" t="s">
        <v>76</v>
      </c>
      <c r="AN445" s="136"/>
      <c r="AO445" s="54"/>
      <c r="AP445" s="55"/>
      <c r="AQ445" s="82" t="s">
        <v>74</v>
      </c>
      <c r="AR445" s="54" t="s">
        <v>74</v>
      </c>
      <c r="AS445" s="54" t="s">
        <v>74</v>
      </c>
      <c r="AT445" s="54" t="s">
        <v>74</v>
      </c>
      <c r="AU445" s="58" t="s">
        <v>74</v>
      </c>
      <c r="AV445" s="83">
        <f t="shared" si="154"/>
        <v>0</v>
      </c>
      <c r="AW445" s="80"/>
      <c r="AX445" s="80"/>
      <c r="AY445" s="80"/>
      <c r="AZ445" s="80"/>
      <c r="BA445" s="80"/>
      <c r="BB445" s="80"/>
      <c r="BC445" s="80"/>
      <c r="BD445" s="80"/>
      <c r="BE445" s="81"/>
    </row>
    <row r="446" spans="1:57" ht="38" customHeight="1" x14ac:dyDescent="0.2">
      <c r="A446" s="732"/>
      <c r="B446" s="624"/>
      <c r="C446" s="631"/>
      <c r="D446" s="73" t="s">
        <v>77</v>
      </c>
      <c r="E446" s="634"/>
      <c r="F446" s="637"/>
      <c r="G446" s="147">
        <f t="shared" si="151"/>
        <v>0</v>
      </c>
      <c r="H446" s="153">
        <f t="shared" si="153"/>
        <v>0</v>
      </c>
      <c r="I446" s="150"/>
      <c r="J446" s="150"/>
      <c r="K446" s="150"/>
      <c r="L446" s="154"/>
      <c r="M446" s="79">
        <f t="shared" si="152"/>
        <v>0</v>
      </c>
      <c r="N446" s="80"/>
      <c r="O446" s="80"/>
      <c r="P446" s="80"/>
      <c r="Q446" s="84"/>
      <c r="R446" s="124"/>
      <c r="S446" s="129"/>
      <c r="T446" s="80"/>
      <c r="U446" s="80"/>
      <c r="V446" s="80"/>
      <c r="W446" s="80"/>
      <c r="X446" s="124"/>
      <c r="Y446" s="131"/>
      <c r="Z446" s="127"/>
      <c r="AA446" s="134"/>
      <c r="AB446" s="56"/>
      <c r="AC446" s="56"/>
      <c r="AD446" s="56"/>
      <c r="AE446" s="56"/>
      <c r="AF446" s="135"/>
      <c r="AG446" s="136"/>
      <c r="AH446" s="55"/>
      <c r="AI446" s="136"/>
      <c r="AJ446" s="116">
        <f>SUM(AK446:AM446)</f>
        <v>0</v>
      </c>
      <c r="AK446" s="136"/>
      <c r="AL446" s="54"/>
      <c r="AM446" s="55"/>
      <c r="AN446" s="136" t="s">
        <v>74</v>
      </c>
      <c r="AO446" s="54" t="s">
        <v>74</v>
      </c>
      <c r="AP446" s="55" t="s">
        <v>74</v>
      </c>
      <c r="AQ446" s="82" t="s">
        <v>74</v>
      </c>
      <c r="AR446" s="54" t="s">
        <v>74</v>
      </c>
      <c r="AS446" s="54" t="s">
        <v>74</v>
      </c>
      <c r="AT446" s="54" t="s">
        <v>74</v>
      </c>
      <c r="AU446" s="58" t="s">
        <v>74</v>
      </c>
      <c r="AV446" s="83">
        <f t="shared" si="154"/>
        <v>0</v>
      </c>
      <c r="AW446" s="80"/>
      <c r="AX446" s="80"/>
      <c r="AY446" s="80"/>
      <c r="AZ446" s="80"/>
      <c r="BA446" s="80"/>
      <c r="BB446" s="80"/>
      <c r="BC446" s="80"/>
      <c r="BD446" s="80"/>
      <c r="BE446" s="81"/>
    </row>
    <row r="447" spans="1:57" ht="38" customHeight="1" x14ac:dyDescent="0.2">
      <c r="A447" s="732"/>
      <c r="B447" s="624"/>
      <c r="C447" s="631"/>
      <c r="D447" s="73" t="s">
        <v>78</v>
      </c>
      <c r="E447" s="634"/>
      <c r="F447" s="637"/>
      <c r="G447" s="147">
        <f t="shared" si="151"/>
        <v>61</v>
      </c>
      <c r="H447" s="153">
        <f t="shared" si="153"/>
        <v>1</v>
      </c>
      <c r="I447" s="150">
        <v>1</v>
      </c>
      <c r="J447" s="150"/>
      <c r="K447" s="150"/>
      <c r="L447" s="154"/>
      <c r="M447" s="79">
        <f t="shared" si="152"/>
        <v>61</v>
      </c>
      <c r="N447" s="80"/>
      <c r="O447" s="80"/>
      <c r="P447" s="80"/>
      <c r="Q447" s="80"/>
      <c r="R447" s="124">
        <v>61</v>
      </c>
      <c r="S447" s="129">
        <v>11</v>
      </c>
      <c r="T447" s="80"/>
      <c r="U447" s="80"/>
      <c r="V447" s="80">
        <v>50</v>
      </c>
      <c r="W447" s="80"/>
      <c r="X447" s="124"/>
      <c r="Y447" s="131">
        <v>53</v>
      </c>
      <c r="Z447" s="127">
        <v>8</v>
      </c>
      <c r="AA447" s="134"/>
      <c r="AB447" s="56">
        <v>15</v>
      </c>
      <c r="AC447" s="56">
        <v>11</v>
      </c>
      <c r="AD447" s="56">
        <v>5</v>
      </c>
      <c r="AE447" s="56">
        <v>23</v>
      </c>
      <c r="AF447" s="135">
        <v>7</v>
      </c>
      <c r="AG447" s="136">
        <v>36.799999999999997</v>
      </c>
      <c r="AH447" s="55">
        <v>18.399999999999999</v>
      </c>
      <c r="AI447" s="136">
        <v>116.5</v>
      </c>
      <c r="AJ447" s="116">
        <f>SUM(AQ447:AU447)</f>
        <v>61</v>
      </c>
      <c r="AK447" s="136" t="s">
        <v>76</v>
      </c>
      <c r="AL447" s="54" t="s">
        <v>76</v>
      </c>
      <c r="AM447" s="55" t="s">
        <v>76</v>
      </c>
      <c r="AN447" s="136" t="s">
        <v>74</v>
      </c>
      <c r="AO447" s="54" t="s">
        <v>74</v>
      </c>
      <c r="AP447" s="55" t="s">
        <v>74</v>
      </c>
      <c r="AQ447" s="142"/>
      <c r="AR447" s="62">
        <v>1</v>
      </c>
      <c r="AS447" s="62">
        <v>23</v>
      </c>
      <c r="AT447" s="62">
        <v>37</v>
      </c>
      <c r="AU447" s="64"/>
      <c r="AV447" s="83">
        <f t="shared" si="154"/>
        <v>0</v>
      </c>
      <c r="AW447" s="80"/>
      <c r="AX447" s="80"/>
      <c r="AY447" s="80"/>
      <c r="AZ447" s="80"/>
      <c r="BA447" s="80"/>
      <c r="BB447" s="80"/>
      <c r="BC447" s="80"/>
      <c r="BD447" s="80"/>
      <c r="BE447" s="81"/>
    </row>
    <row r="448" spans="1:57" ht="38" customHeight="1" thickBot="1" x14ac:dyDescent="0.25">
      <c r="A448" s="732"/>
      <c r="B448" s="629"/>
      <c r="C448" s="632"/>
      <c r="D448" s="76" t="s">
        <v>79</v>
      </c>
      <c r="E448" s="635"/>
      <c r="F448" s="638"/>
      <c r="G448" s="148">
        <f t="shared" si="151"/>
        <v>0</v>
      </c>
      <c r="H448" s="155">
        <f t="shared" si="153"/>
        <v>0</v>
      </c>
      <c r="I448" s="156"/>
      <c r="J448" s="156"/>
      <c r="K448" s="156"/>
      <c r="L448" s="157"/>
      <c r="M448" s="85">
        <f t="shared" si="152"/>
        <v>0</v>
      </c>
      <c r="N448" s="86"/>
      <c r="O448" s="86"/>
      <c r="P448" s="86"/>
      <c r="Q448" s="86"/>
      <c r="R448" s="125"/>
      <c r="S448" s="130"/>
      <c r="T448" s="87"/>
      <c r="U448" s="87"/>
      <c r="V448" s="87"/>
      <c r="W448" s="87"/>
      <c r="X448" s="126"/>
      <c r="Y448" s="129"/>
      <c r="Z448" s="124"/>
      <c r="AA448" s="136"/>
      <c r="AB448" s="54"/>
      <c r="AC448" s="54"/>
      <c r="AD448" s="54"/>
      <c r="AE448" s="54"/>
      <c r="AF448" s="55"/>
      <c r="AG448" s="139"/>
      <c r="AH448" s="140"/>
      <c r="AI448" s="137"/>
      <c r="AJ448" s="117">
        <f>SUM(AQ448:AU448)</f>
        <v>0</v>
      </c>
      <c r="AK448" s="137" t="s">
        <v>74</v>
      </c>
      <c r="AL448" s="90" t="s">
        <v>74</v>
      </c>
      <c r="AM448" s="138" t="s">
        <v>74</v>
      </c>
      <c r="AN448" s="137" t="s">
        <v>74</v>
      </c>
      <c r="AO448" s="90" t="s">
        <v>76</v>
      </c>
      <c r="AP448" s="138" t="s">
        <v>76</v>
      </c>
      <c r="AQ448" s="89"/>
      <c r="AR448" s="90"/>
      <c r="AS448" s="90"/>
      <c r="AT448" s="90"/>
      <c r="AU448" s="91"/>
      <c r="AV448" s="92">
        <f t="shared" si="154"/>
        <v>0</v>
      </c>
      <c r="AW448" s="87"/>
      <c r="AX448" s="87"/>
      <c r="AY448" s="87"/>
      <c r="AZ448" s="87"/>
      <c r="BA448" s="87"/>
      <c r="BB448" s="87"/>
      <c r="BC448" s="87"/>
      <c r="BD448" s="87"/>
      <c r="BE448" s="88"/>
    </row>
    <row r="449" spans="1:57" ht="38" customHeight="1" x14ac:dyDescent="0.2">
      <c r="A449" s="732"/>
      <c r="B449" s="623" t="s">
        <v>256</v>
      </c>
      <c r="C449" s="630" t="s">
        <v>257</v>
      </c>
      <c r="D449" s="72" t="s">
        <v>73</v>
      </c>
      <c r="E449" s="633">
        <v>10</v>
      </c>
      <c r="F449" s="636">
        <f>E449-SUM(M449:M453)</f>
        <v>-1</v>
      </c>
      <c r="G449" s="146">
        <f t="shared" si="151"/>
        <v>12</v>
      </c>
      <c r="H449" s="151">
        <f t="shared" si="153"/>
        <v>1</v>
      </c>
      <c r="I449" s="152">
        <v>1</v>
      </c>
      <c r="J449" s="152"/>
      <c r="K449" s="152"/>
      <c r="L449" s="66"/>
      <c r="M449" s="149">
        <f t="shared" si="152"/>
        <v>11</v>
      </c>
      <c r="N449" s="121"/>
      <c r="O449" s="121"/>
      <c r="P449" s="121"/>
      <c r="Q449" s="121"/>
      <c r="R449" s="122">
        <v>11</v>
      </c>
      <c r="S449" s="128">
        <v>2</v>
      </c>
      <c r="T449" s="121"/>
      <c r="U449" s="121"/>
      <c r="V449" s="77">
        <v>9</v>
      </c>
      <c r="W449" s="121"/>
      <c r="X449" s="122"/>
      <c r="Y449" s="128">
        <v>9</v>
      </c>
      <c r="Z449" s="122">
        <v>2</v>
      </c>
      <c r="AA449" s="70">
        <v>0</v>
      </c>
      <c r="AB449" s="77">
        <v>4</v>
      </c>
      <c r="AC449" s="77">
        <v>3</v>
      </c>
      <c r="AD449" s="77">
        <v>0</v>
      </c>
      <c r="AE449" s="77">
        <v>7</v>
      </c>
      <c r="AF449" s="71">
        <v>3</v>
      </c>
      <c r="AG449" s="70">
        <v>43</v>
      </c>
      <c r="AH449" s="71">
        <v>27</v>
      </c>
      <c r="AI449" s="70">
        <v>14.5</v>
      </c>
      <c r="AJ449" s="115">
        <f>SUM(AN449:AP449)</f>
        <v>11</v>
      </c>
      <c r="AK449" s="70" t="s">
        <v>74</v>
      </c>
      <c r="AL449" s="77" t="s">
        <v>74</v>
      </c>
      <c r="AM449" s="71" t="s">
        <v>74</v>
      </c>
      <c r="AN449" s="70">
        <v>0</v>
      </c>
      <c r="AO449" s="77">
        <v>11</v>
      </c>
      <c r="AP449" s="71">
        <v>0</v>
      </c>
      <c r="AQ449" s="67" t="s">
        <v>74</v>
      </c>
      <c r="AR449" s="68" t="s">
        <v>74</v>
      </c>
      <c r="AS449" s="68" t="s">
        <v>74</v>
      </c>
      <c r="AT449" s="68" t="s">
        <v>74</v>
      </c>
      <c r="AU449" s="69" t="s">
        <v>74</v>
      </c>
      <c r="AV449" s="103">
        <f t="shared" si="154"/>
        <v>1</v>
      </c>
      <c r="AW449" s="93"/>
      <c r="AX449" s="93"/>
      <c r="AY449" s="93"/>
      <c r="AZ449" s="93"/>
      <c r="BA449" s="93"/>
      <c r="BB449" s="93">
        <v>1</v>
      </c>
      <c r="BC449" s="93"/>
      <c r="BD449" s="93"/>
      <c r="BE449" s="78"/>
    </row>
    <row r="450" spans="1:57" ht="38" customHeight="1" x14ac:dyDescent="0.2">
      <c r="A450" s="732"/>
      <c r="B450" s="624"/>
      <c r="C450" s="631"/>
      <c r="D450" s="73" t="s">
        <v>75</v>
      </c>
      <c r="E450" s="634"/>
      <c r="F450" s="637"/>
      <c r="G450" s="147">
        <f t="shared" si="151"/>
        <v>0</v>
      </c>
      <c r="H450" s="153">
        <f t="shared" si="153"/>
        <v>0</v>
      </c>
      <c r="I450" s="150"/>
      <c r="J450" s="150"/>
      <c r="K450" s="150"/>
      <c r="L450" s="154"/>
      <c r="M450" s="79">
        <f t="shared" si="152"/>
        <v>0</v>
      </c>
      <c r="N450" s="80"/>
      <c r="O450" s="80"/>
      <c r="P450" s="80"/>
      <c r="Q450" s="80"/>
      <c r="R450" s="124"/>
      <c r="S450" s="129"/>
      <c r="T450" s="54"/>
      <c r="U450" s="54"/>
      <c r="V450" s="80"/>
      <c r="W450" s="80"/>
      <c r="X450" s="124"/>
      <c r="Y450" s="131"/>
      <c r="Z450" s="127"/>
      <c r="AA450" s="134"/>
      <c r="AB450" s="56"/>
      <c r="AC450" s="56"/>
      <c r="AD450" s="56"/>
      <c r="AE450" s="56"/>
      <c r="AF450" s="135"/>
      <c r="AG450" s="136"/>
      <c r="AH450" s="55"/>
      <c r="AI450" s="136"/>
      <c r="AJ450" s="116">
        <f>SUM(AN450:AP450)</f>
        <v>0</v>
      </c>
      <c r="AK450" s="136" t="s">
        <v>76</v>
      </c>
      <c r="AL450" s="54" t="s">
        <v>76</v>
      </c>
      <c r="AM450" s="55" t="s">
        <v>76</v>
      </c>
      <c r="AN450" s="136"/>
      <c r="AO450" s="54"/>
      <c r="AP450" s="55"/>
      <c r="AQ450" s="82" t="s">
        <v>74</v>
      </c>
      <c r="AR450" s="54" t="s">
        <v>74</v>
      </c>
      <c r="AS450" s="54" t="s">
        <v>74</v>
      </c>
      <c r="AT450" s="54" t="s">
        <v>74</v>
      </c>
      <c r="AU450" s="58" t="s">
        <v>74</v>
      </c>
      <c r="AV450" s="83">
        <f t="shared" si="154"/>
        <v>0</v>
      </c>
      <c r="AW450" s="80"/>
      <c r="AX450" s="80"/>
      <c r="AY450" s="80"/>
      <c r="AZ450" s="80"/>
      <c r="BA450" s="80"/>
      <c r="BB450" s="80"/>
      <c r="BC450" s="80"/>
      <c r="BD450" s="80"/>
      <c r="BE450" s="81"/>
    </row>
    <row r="451" spans="1:57" ht="38" customHeight="1" x14ac:dyDescent="0.2">
      <c r="A451" s="732"/>
      <c r="B451" s="624"/>
      <c r="C451" s="631"/>
      <c r="D451" s="73" t="s">
        <v>77</v>
      </c>
      <c r="E451" s="634"/>
      <c r="F451" s="637"/>
      <c r="G451" s="147">
        <f t="shared" si="151"/>
        <v>0</v>
      </c>
      <c r="H451" s="153">
        <f t="shared" si="153"/>
        <v>0</v>
      </c>
      <c r="I451" s="150"/>
      <c r="J451" s="150"/>
      <c r="K451" s="150"/>
      <c r="L451" s="154"/>
      <c r="M451" s="79">
        <f t="shared" si="152"/>
        <v>0</v>
      </c>
      <c r="N451" s="80"/>
      <c r="O451" s="80"/>
      <c r="P451" s="80"/>
      <c r="Q451" s="84"/>
      <c r="R451" s="124"/>
      <c r="S451" s="129"/>
      <c r="T451" s="80"/>
      <c r="U451" s="80"/>
      <c r="V451" s="80"/>
      <c r="W451" s="80"/>
      <c r="X451" s="124"/>
      <c r="Y451" s="131"/>
      <c r="Z451" s="127"/>
      <c r="AA451" s="134"/>
      <c r="AB451" s="56"/>
      <c r="AC451" s="56"/>
      <c r="AD451" s="56"/>
      <c r="AE451" s="56"/>
      <c r="AF451" s="135"/>
      <c r="AG451" s="136"/>
      <c r="AH451" s="55"/>
      <c r="AI451" s="136"/>
      <c r="AJ451" s="116">
        <f>SUM(AK451:AM451)</f>
        <v>0</v>
      </c>
      <c r="AK451" s="136"/>
      <c r="AL451" s="54"/>
      <c r="AM451" s="55"/>
      <c r="AN451" s="136" t="s">
        <v>74</v>
      </c>
      <c r="AO451" s="54" t="s">
        <v>74</v>
      </c>
      <c r="AP451" s="55" t="s">
        <v>74</v>
      </c>
      <c r="AQ451" s="82" t="s">
        <v>74</v>
      </c>
      <c r="AR451" s="54" t="s">
        <v>74</v>
      </c>
      <c r="AS451" s="54" t="s">
        <v>74</v>
      </c>
      <c r="AT451" s="54" t="s">
        <v>74</v>
      </c>
      <c r="AU451" s="58" t="s">
        <v>74</v>
      </c>
      <c r="AV451" s="83">
        <f t="shared" si="154"/>
        <v>0</v>
      </c>
      <c r="AW451" s="80"/>
      <c r="AX451" s="80"/>
      <c r="AY451" s="80"/>
      <c r="AZ451" s="80"/>
      <c r="BA451" s="80"/>
      <c r="BB451" s="80"/>
      <c r="BC451" s="80"/>
      <c r="BD451" s="80"/>
      <c r="BE451" s="81"/>
    </row>
    <row r="452" spans="1:57" ht="38" customHeight="1" x14ac:dyDescent="0.2">
      <c r="A452" s="732"/>
      <c r="B452" s="624"/>
      <c r="C452" s="631"/>
      <c r="D452" s="73" t="s">
        <v>78</v>
      </c>
      <c r="E452" s="634"/>
      <c r="F452" s="637"/>
      <c r="G452" s="147">
        <f t="shared" si="151"/>
        <v>0</v>
      </c>
      <c r="H452" s="153">
        <f t="shared" si="153"/>
        <v>0</v>
      </c>
      <c r="I452" s="150"/>
      <c r="J452" s="150"/>
      <c r="K452" s="150"/>
      <c r="L452" s="154"/>
      <c r="M452" s="79">
        <f t="shared" si="152"/>
        <v>0</v>
      </c>
      <c r="N452" s="80"/>
      <c r="O452" s="80"/>
      <c r="P452" s="80"/>
      <c r="Q452" s="80"/>
      <c r="R452" s="124"/>
      <c r="S452" s="129"/>
      <c r="T452" s="80"/>
      <c r="U452" s="80"/>
      <c r="V452" s="80"/>
      <c r="W452" s="80"/>
      <c r="X452" s="124"/>
      <c r="Y452" s="131"/>
      <c r="Z452" s="127"/>
      <c r="AA452" s="134"/>
      <c r="AB452" s="56"/>
      <c r="AC452" s="56"/>
      <c r="AD452" s="56"/>
      <c r="AE452" s="56"/>
      <c r="AF452" s="135"/>
      <c r="AG452" s="136"/>
      <c r="AH452" s="55"/>
      <c r="AI452" s="136"/>
      <c r="AJ452" s="116">
        <f>SUM(AQ452:AU452)</f>
        <v>0</v>
      </c>
      <c r="AK452" s="136" t="s">
        <v>76</v>
      </c>
      <c r="AL452" s="54" t="s">
        <v>76</v>
      </c>
      <c r="AM452" s="55" t="s">
        <v>76</v>
      </c>
      <c r="AN452" s="136" t="s">
        <v>74</v>
      </c>
      <c r="AO452" s="54" t="s">
        <v>74</v>
      </c>
      <c r="AP452" s="55" t="s">
        <v>74</v>
      </c>
      <c r="AQ452" s="142"/>
      <c r="AR452" s="62"/>
      <c r="AS452" s="62"/>
      <c r="AT452" s="62"/>
      <c r="AU452" s="64"/>
      <c r="AV452" s="83">
        <f t="shared" si="154"/>
        <v>0</v>
      </c>
      <c r="AW452" s="80"/>
      <c r="AX452" s="80"/>
      <c r="AY452" s="80"/>
      <c r="AZ452" s="80"/>
      <c r="BA452" s="80"/>
      <c r="BB452" s="80"/>
      <c r="BC452" s="80"/>
      <c r="BD452" s="80"/>
      <c r="BE452" s="81"/>
    </row>
    <row r="453" spans="1:57" ht="38" customHeight="1" thickBot="1" x14ac:dyDescent="0.25">
      <c r="A453" s="732"/>
      <c r="B453" s="629"/>
      <c r="C453" s="632"/>
      <c r="D453" s="76" t="s">
        <v>79</v>
      </c>
      <c r="E453" s="635"/>
      <c r="F453" s="638"/>
      <c r="G453" s="148">
        <f t="shared" si="151"/>
        <v>0</v>
      </c>
      <c r="H453" s="155">
        <f t="shared" si="153"/>
        <v>0</v>
      </c>
      <c r="I453" s="156"/>
      <c r="J453" s="156"/>
      <c r="K453" s="156"/>
      <c r="L453" s="157"/>
      <c r="M453" s="85">
        <f t="shared" si="152"/>
        <v>0</v>
      </c>
      <c r="N453" s="86"/>
      <c r="O453" s="86"/>
      <c r="P453" s="86"/>
      <c r="Q453" s="86"/>
      <c r="R453" s="125"/>
      <c r="S453" s="130"/>
      <c r="T453" s="87"/>
      <c r="U453" s="87"/>
      <c r="V453" s="87"/>
      <c r="W453" s="87"/>
      <c r="X453" s="126"/>
      <c r="Y453" s="129"/>
      <c r="Z453" s="124"/>
      <c r="AA453" s="136"/>
      <c r="AB453" s="54"/>
      <c r="AC453" s="54"/>
      <c r="AD453" s="54"/>
      <c r="AE453" s="54"/>
      <c r="AF453" s="55"/>
      <c r="AG453" s="139"/>
      <c r="AH453" s="140"/>
      <c r="AI453" s="137"/>
      <c r="AJ453" s="117">
        <f>SUM(AQ453:AU453)</f>
        <v>0</v>
      </c>
      <c r="AK453" s="137" t="s">
        <v>74</v>
      </c>
      <c r="AL453" s="90" t="s">
        <v>74</v>
      </c>
      <c r="AM453" s="138" t="s">
        <v>74</v>
      </c>
      <c r="AN453" s="137" t="s">
        <v>74</v>
      </c>
      <c r="AO453" s="90" t="s">
        <v>76</v>
      </c>
      <c r="AP453" s="138" t="s">
        <v>76</v>
      </c>
      <c r="AQ453" s="89"/>
      <c r="AR453" s="90"/>
      <c r="AS453" s="90"/>
      <c r="AT453" s="90"/>
      <c r="AU453" s="91"/>
      <c r="AV453" s="92">
        <f t="shared" si="154"/>
        <v>0</v>
      </c>
      <c r="AW453" s="87"/>
      <c r="AX453" s="87"/>
      <c r="AY453" s="87"/>
      <c r="AZ453" s="87"/>
      <c r="BA453" s="87"/>
      <c r="BB453" s="87"/>
      <c r="BC453" s="87"/>
      <c r="BD453" s="87"/>
      <c r="BE453" s="88"/>
    </row>
    <row r="454" spans="1:57" ht="38" customHeight="1" x14ac:dyDescent="0.2">
      <c r="A454" s="732"/>
      <c r="B454" s="623" t="s">
        <v>258</v>
      </c>
      <c r="C454" s="630" t="s">
        <v>259</v>
      </c>
      <c r="D454" s="72" t="s">
        <v>73</v>
      </c>
      <c r="E454" s="633">
        <v>70</v>
      </c>
      <c r="F454" s="636">
        <f>E454-SUM(M454:M458)</f>
        <v>4</v>
      </c>
      <c r="G454" s="146">
        <f t="shared" si="151"/>
        <v>0</v>
      </c>
      <c r="H454" s="151">
        <f t="shared" si="153"/>
        <v>0</v>
      </c>
      <c r="I454" s="152"/>
      <c r="J454" s="152"/>
      <c r="K454" s="152"/>
      <c r="L454" s="66"/>
      <c r="M454" s="149">
        <f t="shared" si="152"/>
        <v>0</v>
      </c>
      <c r="N454" s="121"/>
      <c r="O454" s="121"/>
      <c r="P454" s="121"/>
      <c r="Q454" s="121"/>
      <c r="R454" s="122"/>
      <c r="S454" s="128"/>
      <c r="T454" s="121"/>
      <c r="U454" s="121"/>
      <c r="V454" s="77"/>
      <c r="W454" s="121"/>
      <c r="X454" s="122"/>
      <c r="Y454" s="128"/>
      <c r="Z454" s="122"/>
      <c r="AA454" s="70"/>
      <c r="AB454" s="77"/>
      <c r="AC454" s="77"/>
      <c r="AD454" s="77"/>
      <c r="AE454" s="77"/>
      <c r="AF454" s="71"/>
      <c r="AG454" s="70"/>
      <c r="AH454" s="71"/>
      <c r="AI454" s="70"/>
      <c r="AJ454" s="115">
        <f>SUM(AN454:AP454)</f>
        <v>0</v>
      </c>
      <c r="AK454" s="70" t="s">
        <v>74</v>
      </c>
      <c r="AL454" s="77" t="s">
        <v>74</v>
      </c>
      <c r="AM454" s="71" t="s">
        <v>74</v>
      </c>
      <c r="AN454" s="70"/>
      <c r="AO454" s="77"/>
      <c r="AP454" s="71"/>
      <c r="AQ454" s="67" t="s">
        <v>74</v>
      </c>
      <c r="AR454" s="68" t="s">
        <v>74</v>
      </c>
      <c r="AS454" s="68" t="s">
        <v>74</v>
      </c>
      <c r="AT454" s="68" t="s">
        <v>74</v>
      </c>
      <c r="AU454" s="69" t="s">
        <v>74</v>
      </c>
      <c r="AV454" s="103">
        <f t="shared" si="154"/>
        <v>0</v>
      </c>
      <c r="AW454" s="93"/>
      <c r="AX454" s="93"/>
      <c r="AY454" s="93"/>
      <c r="AZ454" s="93"/>
      <c r="BA454" s="93"/>
      <c r="BB454" s="93"/>
      <c r="BC454" s="93"/>
      <c r="BD454" s="93"/>
      <c r="BE454" s="78"/>
    </row>
    <row r="455" spans="1:57" ht="38" customHeight="1" x14ac:dyDescent="0.2">
      <c r="A455" s="732"/>
      <c r="B455" s="624"/>
      <c r="C455" s="631"/>
      <c r="D455" s="73" t="s">
        <v>75</v>
      </c>
      <c r="E455" s="634"/>
      <c r="F455" s="637"/>
      <c r="G455" s="147">
        <f t="shared" si="151"/>
        <v>0</v>
      </c>
      <c r="H455" s="153">
        <f t="shared" si="153"/>
        <v>0</v>
      </c>
      <c r="I455" s="150"/>
      <c r="J455" s="150"/>
      <c r="K455" s="150"/>
      <c r="L455" s="154"/>
      <c r="M455" s="79">
        <f t="shared" si="152"/>
        <v>0</v>
      </c>
      <c r="N455" s="80"/>
      <c r="O455" s="80"/>
      <c r="P455" s="80"/>
      <c r="Q455" s="80"/>
      <c r="R455" s="124"/>
      <c r="S455" s="129"/>
      <c r="T455" s="54"/>
      <c r="U455" s="54"/>
      <c r="V455" s="80"/>
      <c r="W455" s="80"/>
      <c r="X455" s="124"/>
      <c r="Y455" s="131"/>
      <c r="Z455" s="127"/>
      <c r="AA455" s="134"/>
      <c r="AB455" s="56"/>
      <c r="AC455" s="56"/>
      <c r="AD455" s="56"/>
      <c r="AE455" s="56"/>
      <c r="AF455" s="135"/>
      <c r="AG455" s="136"/>
      <c r="AH455" s="55"/>
      <c r="AI455" s="136"/>
      <c r="AJ455" s="116">
        <f>SUM(AN455:AP455)</f>
        <v>0</v>
      </c>
      <c r="AK455" s="136" t="s">
        <v>76</v>
      </c>
      <c r="AL455" s="54" t="s">
        <v>76</v>
      </c>
      <c r="AM455" s="55" t="s">
        <v>76</v>
      </c>
      <c r="AN455" s="136"/>
      <c r="AO455" s="54"/>
      <c r="AP455" s="55"/>
      <c r="AQ455" s="82" t="s">
        <v>74</v>
      </c>
      <c r="AR455" s="54" t="s">
        <v>74</v>
      </c>
      <c r="AS455" s="54" t="s">
        <v>74</v>
      </c>
      <c r="AT455" s="54" t="s">
        <v>74</v>
      </c>
      <c r="AU455" s="58" t="s">
        <v>74</v>
      </c>
      <c r="AV455" s="83">
        <f t="shared" si="154"/>
        <v>0</v>
      </c>
      <c r="AW455" s="80"/>
      <c r="AX455" s="80"/>
      <c r="AY455" s="80"/>
      <c r="AZ455" s="80"/>
      <c r="BA455" s="80"/>
      <c r="BB455" s="80"/>
      <c r="BC455" s="80"/>
      <c r="BD455" s="80"/>
      <c r="BE455" s="81"/>
    </row>
    <row r="456" spans="1:57" ht="38" customHeight="1" x14ac:dyDescent="0.2">
      <c r="A456" s="732"/>
      <c r="B456" s="624"/>
      <c r="C456" s="631"/>
      <c r="D456" s="73" t="s">
        <v>77</v>
      </c>
      <c r="E456" s="634"/>
      <c r="F456" s="637"/>
      <c r="G456" s="147">
        <f t="shared" si="151"/>
        <v>0</v>
      </c>
      <c r="H456" s="153">
        <f t="shared" si="153"/>
        <v>0</v>
      </c>
      <c r="I456" s="150"/>
      <c r="J456" s="150"/>
      <c r="K456" s="150"/>
      <c r="L456" s="154"/>
      <c r="M456" s="79">
        <f t="shared" si="152"/>
        <v>0</v>
      </c>
      <c r="N456" s="80"/>
      <c r="O456" s="80"/>
      <c r="P456" s="80"/>
      <c r="Q456" s="84"/>
      <c r="R456" s="124"/>
      <c r="S456" s="129"/>
      <c r="T456" s="80"/>
      <c r="U456" s="80"/>
      <c r="V456" s="80"/>
      <c r="W456" s="80"/>
      <c r="X456" s="124"/>
      <c r="Y456" s="131"/>
      <c r="Z456" s="127"/>
      <c r="AA456" s="134"/>
      <c r="AB456" s="56"/>
      <c r="AC456" s="56"/>
      <c r="AD456" s="56"/>
      <c r="AE456" s="56"/>
      <c r="AF456" s="135"/>
      <c r="AG456" s="136"/>
      <c r="AH456" s="55"/>
      <c r="AI456" s="136"/>
      <c r="AJ456" s="116">
        <f>SUM(AK456:AM456)</f>
        <v>0</v>
      </c>
      <c r="AK456" s="136"/>
      <c r="AL456" s="54"/>
      <c r="AM456" s="55"/>
      <c r="AN456" s="136" t="s">
        <v>74</v>
      </c>
      <c r="AO456" s="54" t="s">
        <v>74</v>
      </c>
      <c r="AP456" s="55" t="s">
        <v>74</v>
      </c>
      <c r="AQ456" s="82" t="s">
        <v>74</v>
      </c>
      <c r="AR456" s="54" t="s">
        <v>74</v>
      </c>
      <c r="AS456" s="54" t="s">
        <v>74</v>
      </c>
      <c r="AT456" s="54" t="s">
        <v>74</v>
      </c>
      <c r="AU456" s="58" t="s">
        <v>74</v>
      </c>
      <c r="AV456" s="83">
        <f t="shared" si="154"/>
        <v>0</v>
      </c>
      <c r="AW456" s="80"/>
      <c r="AX456" s="80"/>
      <c r="AY456" s="80"/>
      <c r="AZ456" s="80"/>
      <c r="BA456" s="80"/>
      <c r="BB456" s="80"/>
      <c r="BC456" s="80"/>
      <c r="BD456" s="80"/>
      <c r="BE456" s="81"/>
    </row>
    <row r="457" spans="1:57" ht="38" customHeight="1" x14ac:dyDescent="0.2">
      <c r="A457" s="732"/>
      <c r="B457" s="624"/>
      <c r="C457" s="631"/>
      <c r="D457" s="73" t="s">
        <v>78</v>
      </c>
      <c r="E457" s="634"/>
      <c r="F457" s="637"/>
      <c r="G457" s="147">
        <f t="shared" si="151"/>
        <v>68</v>
      </c>
      <c r="H457" s="153">
        <f t="shared" si="153"/>
        <v>2</v>
      </c>
      <c r="I457" s="150">
        <v>1</v>
      </c>
      <c r="J457" s="150"/>
      <c r="K457" s="150"/>
      <c r="L457" s="154">
        <v>1</v>
      </c>
      <c r="M457" s="79">
        <f t="shared" si="152"/>
        <v>66</v>
      </c>
      <c r="N457" s="80"/>
      <c r="O457" s="80"/>
      <c r="P457" s="80"/>
      <c r="Q457" s="80"/>
      <c r="R457" s="124">
        <v>66</v>
      </c>
      <c r="S457" s="129">
        <v>22</v>
      </c>
      <c r="T457" s="80"/>
      <c r="U457" s="80"/>
      <c r="V457" s="80">
        <v>40</v>
      </c>
      <c r="W457" s="80">
        <v>4</v>
      </c>
      <c r="X457" s="124"/>
      <c r="Y457" s="131">
        <v>63</v>
      </c>
      <c r="Z457" s="127">
        <v>3</v>
      </c>
      <c r="AA457" s="134"/>
      <c r="AB457" s="56">
        <v>14</v>
      </c>
      <c r="AC457" s="56">
        <v>14</v>
      </c>
      <c r="AD457" s="56">
        <v>2</v>
      </c>
      <c r="AE457" s="56">
        <v>5</v>
      </c>
      <c r="AF457" s="135"/>
      <c r="AG457" s="136">
        <v>39</v>
      </c>
      <c r="AH457" s="55">
        <v>19</v>
      </c>
      <c r="AI457" s="136">
        <v>83.4</v>
      </c>
      <c r="AJ457" s="116">
        <f>SUM(AQ457:AU457)</f>
        <v>66</v>
      </c>
      <c r="AK457" s="136" t="s">
        <v>76</v>
      </c>
      <c r="AL457" s="54" t="s">
        <v>76</v>
      </c>
      <c r="AM457" s="55" t="s">
        <v>76</v>
      </c>
      <c r="AN457" s="136" t="s">
        <v>74</v>
      </c>
      <c r="AO457" s="54" t="s">
        <v>74</v>
      </c>
      <c r="AP457" s="55" t="s">
        <v>74</v>
      </c>
      <c r="AQ457" s="142">
        <v>7</v>
      </c>
      <c r="AR457" s="62">
        <v>42</v>
      </c>
      <c r="AS457" s="62">
        <v>8</v>
      </c>
      <c r="AT457" s="62">
        <v>9</v>
      </c>
      <c r="AU457" s="64"/>
      <c r="AV457" s="83">
        <f t="shared" si="154"/>
        <v>2</v>
      </c>
      <c r="AW457" s="80"/>
      <c r="AX457" s="80"/>
      <c r="AY457" s="80">
        <v>1</v>
      </c>
      <c r="AZ457" s="80"/>
      <c r="BA457" s="80"/>
      <c r="BB457" s="80"/>
      <c r="BC457" s="80"/>
      <c r="BD457" s="80">
        <v>1</v>
      </c>
      <c r="BE457" s="81"/>
    </row>
    <row r="458" spans="1:57" ht="38" customHeight="1" thickBot="1" x14ac:dyDescent="0.25">
      <c r="A458" s="732"/>
      <c r="B458" s="629"/>
      <c r="C458" s="632"/>
      <c r="D458" s="76" t="s">
        <v>79</v>
      </c>
      <c r="E458" s="635"/>
      <c r="F458" s="638"/>
      <c r="G458" s="148">
        <f t="shared" si="151"/>
        <v>0</v>
      </c>
      <c r="H458" s="155">
        <f t="shared" si="153"/>
        <v>0</v>
      </c>
      <c r="I458" s="156"/>
      <c r="J458" s="156"/>
      <c r="K458" s="156"/>
      <c r="L458" s="157"/>
      <c r="M458" s="85">
        <f t="shared" si="152"/>
        <v>0</v>
      </c>
      <c r="N458" s="86"/>
      <c r="O458" s="86"/>
      <c r="P458" s="86"/>
      <c r="Q458" s="86"/>
      <c r="R458" s="125"/>
      <c r="S458" s="130"/>
      <c r="T458" s="87"/>
      <c r="U458" s="87"/>
      <c r="V458" s="87"/>
      <c r="W458" s="87"/>
      <c r="X458" s="126"/>
      <c r="Y458" s="129"/>
      <c r="Z458" s="124"/>
      <c r="AA458" s="136"/>
      <c r="AB458" s="54"/>
      <c r="AC458" s="54"/>
      <c r="AD458" s="54"/>
      <c r="AE458" s="54"/>
      <c r="AF458" s="55"/>
      <c r="AG458" s="139"/>
      <c r="AH458" s="140"/>
      <c r="AI458" s="137"/>
      <c r="AJ458" s="117">
        <f>SUM(AQ458:AU458)</f>
        <v>0</v>
      </c>
      <c r="AK458" s="137" t="s">
        <v>74</v>
      </c>
      <c r="AL458" s="90" t="s">
        <v>74</v>
      </c>
      <c r="AM458" s="138" t="s">
        <v>74</v>
      </c>
      <c r="AN458" s="137" t="s">
        <v>74</v>
      </c>
      <c r="AO458" s="90" t="s">
        <v>76</v>
      </c>
      <c r="AP458" s="138" t="s">
        <v>76</v>
      </c>
      <c r="AQ458" s="89"/>
      <c r="AR458" s="90"/>
      <c r="AS458" s="90"/>
      <c r="AT458" s="90"/>
      <c r="AU458" s="91"/>
      <c r="AV458" s="92">
        <f t="shared" si="154"/>
        <v>0</v>
      </c>
      <c r="AW458" s="87"/>
      <c r="AX458" s="87"/>
      <c r="AY458" s="87"/>
      <c r="AZ458" s="87"/>
      <c r="BA458" s="87"/>
      <c r="BB458" s="87"/>
      <c r="BC458" s="87"/>
      <c r="BD458" s="87"/>
      <c r="BE458" s="88"/>
    </row>
    <row r="459" spans="1:57" ht="38" customHeight="1" x14ac:dyDescent="0.2">
      <c r="A459" s="732"/>
      <c r="B459" s="623" t="s">
        <v>260</v>
      </c>
      <c r="C459" s="630" t="s">
        <v>261</v>
      </c>
      <c r="D459" s="72" t="s">
        <v>73</v>
      </c>
      <c r="E459" s="633">
        <v>10</v>
      </c>
      <c r="F459" s="636">
        <f>E459-SUM(M459:M463)</f>
        <v>0</v>
      </c>
      <c r="G459" s="146">
        <f t="shared" si="151"/>
        <v>5</v>
      </c>
      <c r="H459" s="151">
        <f t="shared" si="153"/>
        <v>1</v>
      </c>
      <c r="I459" s="152">
        <v>1</v>
      </c>
      <c r="J459" s="152"/>
      <c r="K459" s="152"/>
      <c r="L459" s="66"/>
      <c r="M459" s="149">
        <f t="shared" si="152"/>
        <v>5</v>
      </c>
      <c r="N459" s="121"/>
      <c r="O459" s="121"/>
      <c r="P459" s="121"/>
      <c r="Q459" s="121"/>
      <c r="R459" s="122">
        <v>5</v>
      </c>
      <c r="S459" s="128">
        <v>1</v>
      </c>
      <c r="T459" s="121"/>
      <c r="U459" s="121"/>
      <c r="V459" s="77">
        <v>4</v>
      </c>
      <c r="W459" s="121"/>
      <c r="X459" s="122"/>
      <c r="Y459" s="128">
        <v>5</v>
      </c>
      <c r="Z459" s="122"/>
      <c r="AA459" s="70"/>
      <c r="AB459" s="77">
        <v>1</v>
      </c>
      <c r="AC459" s="77">
        <v>1</v>
      </c>
      <c r="AD459" s="77"/>
      <c r="AE459" s="77">
        <v>5</v>
      </c>
      <c r="AF459" s="71"/>
      <c r="AG459" s="70">
        <v>40</v>
      </c>
      <c r="AH459" s="71">
        <v>24</v>
      </c>
      <c r="AI459" s="70">
        <v>12.3</v>
      </c>
      <c r="AJ459" s="115">
        <f>SUM(AN459:AP459)</f>
        <v>5</v>
      </c>
      <c r="AK459" s="70" t="s">
        <v>74</v>
      </c>
      <c r="AL459" s="77" t="s">
        <v>74</v>
      </c>
      <c r="AM459" s="71" t="s">
        <v>74</v>
      </c>
      <c r="AN459" s="70"/>
      <c r="AO459" s="77">
        <v>5</v>
      </c>
      <c r="AP459" s="71"/>
      <c r="AQ459" s="67" t="s">
        <v>74</v>
      </c>
      <c r="AR459" s="68" t="s">
        <v>74</v>
      </c>
      <c r="AS459" s="68" t="s">
        <v>74</v>
      </c>
      <c r="AT459" s="68" t="s">
        <v>74</v>
      </c>
      <c r="AU459" s="69" t="s">
        <v>74</v>
      </c>
      <c r="AV459" s="103">
        <f t="shared" si="154"/>
        <v>0</v>
      </c>
      <c r="AW459" s="93"/>
      <c r="AX459" s="93"/>
      <c r="AY459" s="93"/>
      <c r="AZ459" s="93"/>
      <c r="BA459" s="93"/>
      <c r="BB459" s="93"/>
      <c r="BC459" s="93"/>
      <c r="BD459" s="93"/>
      <c r="BE459" s="78"/>
    </row>
    <row r="460" spans="1:57" ht="38" customHeight="1" x14ac:dyDescent="0.2">
      <c r="A460" s="732"/>
      <c r="B460" s="624"/>
      <c r="C460" s="631"/>
      <c r="D460" s="73" t="s">
        <v>75</v>
      </c>
      <c r="E460" s="634"/>
      <c r="F460" s="637"/>
      <c r="G460" s="147">
        <f t="shared" si="151"/>
        <v>0</v>
      </c>
      <c r="H460" s="153">
        <f t="shared" si="153"/>
        <v>0</v>
      </c>
      <c r="I460" s="150"/>
      <c r="J460" s="150"/>
      <c r="K460" s="150"/>
      <c r="L460" s="154"/>
      <c r="M460" s="79">
        <f t="shared" si="152"/>
        <v>0</v>
      </c>
      <c r="N460" s="80"/>
      <c r="O460" s="80"/>
      <c r="P460" s="80"/>
      <c r="Q460" s="80"/>
      <c r="R460" s="124"/>
      <c r="S460" s="129"/>
      <c r="T460" s="54"/>
      <c r="U460" s="54"/>
      <c r="V460" s="80"/>
      <c r="W460" s="80"/>
      <c r="X460" s="124"/>
      <c r="Y460" s="131"/>
      <c r="Z460" s="127"/>
      <c r="AA460" s="134"/>
      <c r="AB460" s="56"/>
      <c r="AC460" s="56"/>
      <c r="AD460" s="56"/>
      <c r="AE460" s="56"/>
      <c r="AF460" s="135"/>
      <c r="AG460" s="136"/>
      <c r="AH460" s="55"/>
      <c r="AI460" s="136"/>
      <c r="AJ460" s="116">
        <f>SUM(AN460:AP460)</f>
        <v>0</v>
      </c>
      <c r="AK460" s="136" t="s">
        <v>76</v>
      </c>
      <c r="AL460" s="54" t="s">
        <v>76</v>
      </c>
      <c r="AM460" s="55" t="s">
        <v>76</v>
      </c>
      <c r="AN460" s="136"/>
      <c r="AO460" s="54"/>
      <c r="AP460" s="55"/>
      <c r="AQ460" s="82" t="s">
        <v>74</v>
      </c>
      <c r="AR460" s="54" t="s">
        <v>74</v>
      </c>
      <c r="AS460" s="54" t="s">
        <v>74</v>
      </c>
      <c r="AT460" s="54" t="s">
        <v>74</v>
      </c>
      <c r="AU460" s="58" t="s">
        <v>74</v>
      </c>
      <c r="AV460" s="83">
        <f t="shared" si="154"/>
        <v>0</v>
      </c>
      <c r="AW460" s="80"/>
      <c r="AX460" s="80"/>
      <c r="AY460" s="80"/>
      <c r="AZ460" s="80"/>
      <c r="BA460" s="80"/>
      <c r="BB460" s="80"/>
      <c r="BC460" s="80"/>
      <c r="BD460" s="80"/>
      <c r="BE460" s="81"/>
    </row>
    <row r="461" spans="1:57" ht="38" customHeight="1" x14ac:dyDescent="0.2">
      <c r="A461" s="732"/>
      <c r="B461" s="624"/>
      <c r="C461" s="631"/>
      <c r="D461" s="73" t="s">
        <v>77</v>
      </c>
      <c r="E461" s="634"/>
      <c r="F461" s="637"/>
      <c r="G461" s="147">
        <f t="shared" si="151"/>
        <v>0</v>
      </c>
      <c r="H461" s="153">
        <f t="shared" si="153"/>
        <v>0</v>
      </c>
      <c r="I461" s="150"/>
      <c r="J461" s="150"/>
      <c r="K461" s="150"/>
      <c r="L461" s="154"/>
      <c r="M461" s="79">
        <f t="shared" si="152"/>
        <v>0</v>
      </c>
      <c r="N461" s="80"/>
      <c r="O461" s="80"/>
      <c r="P461" s="80"/>
      <c r="Q461" s="84"/>
      <c r="R461" s="124"/>
      <c r="S461" s="129"/>
      <c r="T461" s="80"/>
      <c r="U461" s="80"/>
      <c r="V461" s="80"/>
      <c r="W461" s="80"/>
      <c r="X461" s="124"/>
      <c r="Y461" s="131"/>
      <c r="Z461" s="127"/>
      <c r="AA461" s="134"/>
      <c r="AB461" s="56"/>
      <c r="AC461" s="56"/>
      <c r="AD461" s="56"/>
      <c r="AE461" s="56"/>
      <c r="AF461" s="135"/>
      <c r="AG461" s="136"/>
      <c r="AH461" s="55"/>
      <c r="AI461" s="136"/>
      <c r="AJ461" s="116">
        <f>SUM(AK461:AM461)</f>
        <v>0</v>
      </c>
      <c r="AK461" s="136"/>
      <c r="AL461" s="54"/>
      <c r="AM461" s="55"/>
      <c r="AN461" s="136" t="s">
        <v>74</v>
      </c>
      <c r="AO461" s="54" t="s">
        <v>74</v>
      </c>
      <c r="AP461" s="55" t="s">
        <v>74</v>
      </c>
      <c r="AQ461" s="82" t="s">
        <v>74</v>
      </c>
      <c r="AR461" s="54" t="s">
        <v>74</v>
      </c>
      <c r="AS461" s="54" t="s">
        <v>74</v>
      </c>
      <c r="AT461" s="54" t="s">
        <v>74</v>
      </c>
      <c r="AU461" s="58" t="s">
        <v>74</v>
      </c>
      <c r="AV461" s="83">
        <f t="shared" si="154"/>
        <v>0</v>
      </c>
      <c r="AW461" s="80"/>
      <c r="AX461" s="80"/>
      <c r="AY461" s="80"/>
      <c r="AZ461" s="80"/>
      <c r="BA461" s="80"/>
      <c r="BB461" s="80"/>
      <c r="BC461" s="80"/>
      <c r="BD461" s="80"/>
      <c r="BE461" s="81"/>
    </row>
    <row r="462" spans="1:57" ht="38" customHeight="1" x14ac:dyDescent="0.2">
      <c r="A462" s="732"/>
      <c r="B462" s="624"/>
      <c r="C462" s="631"/>
      <c r="D462" s="73" t="s">
        <v>78</v>
      </c>
      <c r="E462" s="634"/>
      <c r="F462" s="637"/>
      <c r="G462" s="147">
        <f t="shared" si="151"/>
        <v>5</v>
      </c>
      <c r="H462" s="153">
        <f t="shared" si="153"/>
        <v>1</v>
      </c>
      <c r="I462" s="150">
        <v>1</v>
      </c>
      <c r="J462" s="150"/>
      <c r="K462" s="150"/>
      <c r="L462" s="154"/>
      <c r="M462" s="79">
        <f t="shared" si="152"/>
        <v>5</v>
      </c>
      <c r="N462" s="80"/>
      <c r="O462" s="80"/>
      <c r="P462" s="80"/>
      <c r="Q462" s="80"/>
      <c r="R462" s="124">
        <v>5</v>
      </c>
      <c r="S462" s="129">
        <v>2</v>
      </c>
      <c r="T462" s="80"/>
      <c r="U462" s="80"/>
      <c r="V462" s="80">
        <v>3</v>
      </c>
      <c r="W462" s="80"/>
      <c r="X462" s="124"/>
      <c r="Y462" s="131">
        <v>5</v>
      </c>
      <c r="Z462" s="127"/>
      <c r="AA462" s="134"/>
      <c r="AB462" s="56"/>
      <c r="AC462" s="56"/>
      <c r="AD462" s="56"/>
      <c r="AE462" s="56"/>
      <c r="AF462" s="135"/>
      <c r="AG462" s="136">
        <v>40</v>
      </c>
      <c r="AH462" s="55">
        <v>20</v>
      </c>
      <c r="AI462" s="136">
        <v>119</v>
      </c>
      <c r="AJ462" s="116">
        <f>SUM(AQ462:AU462)</f>
        <v>5</v>
      </c>
      <c r="AK462" s="136" t="s">
        <v>76</v>
      </c>
      <c r="AL462" s="54" t="s">
        <v>76</v>
      </c>
      <c r="AM462" s="55" t="s">
        <v>76</v>
      </c>
      <c r="AN462" s="136" t="s">
        <v>74</v>
      </c>
      <c r="AO462" s="54" t="s">
        <v>74</v>
      </c>
      <c r="AP462" s="55" t="s">
        <v>74</v>
      </c>
      <c r="AQ462" s="142"/>
      <c r="AR462" s="62"/>
      <c r="AS462" s="62">
        <v>2</v>
      </c>
      <c r="AT462" s="62">
        <v>3</v>
      </c>
      <c r="AU462" s="64"/>
      <c r="AV462" s="83">
        <f t="shared" si="154"/>
        <v>0</v>
      </c>
      <c r="AW462" s="80"/>
      <c r="AX462" s="80"/>
      <c r="AY462" s="80"/>
      <c r="AZ462" s="80"/>
      <c r="BA462" s="80"/>
      <c r="BB462" s="80"/>
      <c r="BC462" s="80"/>
      <c r="BD462" s="80"/>
      <c r="BE462" s="81"/>
    </row>
    <row r="463" spans="1:57" ht="38" customHeight="1" thickBot="1" x14ac:dyDescent="0.25">
      <c r="A463" s="732"/>
      <c r="B463" s="629"/>
      <c r="C463" s="632"/>
      <c r="D463" s="76" t="s">
        <v>79</v>
      </c>
      <c r="E463" s="635"/>
      <c r="F463" s="638"/>
      <c r="G463" s="148">
        <f t="shared" si="151"/>
        <v>0</v>
      </c>
      <c r="H463" s="155">
        <f t="shared" si="153"/>
        <v>0</v>
      </c>
      <c r="I463" s="156"/>
      <c r="J463" s="156"/>
      <c r="K463" s="156"/>
      <c r="L463" s="157"/>
      <c r="M463" s="85">
        <f t="shared" si="152"/>
        <v>0</v>
      </c>
      <c r="N463" s="86"/>
      <c r="O463" s="86"/>
      <c r="P463" s="86"/>
      <c r="Q463" s="86"/>
      <c r="R463" s="125"/>
      <c r="S463" s="130"/>
      <c r="T463" s="87"/>
      <c r="U463" s="87"/>
      <c r="V463" s="87"/>
      <c r="W463" s="87"/>
      <c r="X463" s="126"/>
      <c r="Y463" s="129"/>
      <c r="Z463" s="124"/>
      <c r="AA463" s="136"/>
      <c r="AB463" s="54"/>
      <c r="AC463" s="54"/>
      <c r="AD463" s="54"/>
      <c r="AE463" s="54"/>
      <c r="AF463" s="55"/>
      <c r="AG463" s="139"/>
      <c r="AH463" s="140"/>
      <c r="AI463" s="137"/>
      <c r="AJ463" s="117">
        <f>SUM(AQ463:AU463)</f>
        <v>0</v>
      </c>
      <c r="AK463" s="137" t="s">
        <v>74</v>
      </c>
      <c r="AL463" s="90" t="s">
        <v>74</v>
      </c>
      <c r="AM463" s="138" t="s">
        <v>74</v>
      </c>
      <c r="AN463" s="137" t="s">
        <v>74</v>
      </c>
      <c r="AO463" s="90" t="s">
        <v>76</v>
      </c>
      <c r="AP463" s="138" t="s">
        <v>76</v>
      </c>
      <c r="AQ463" s="89"/>
      <c r="AR463" s="90"/>
      <c r="AS463" s="90"/>
      <c r="AT463" s="90"/>
      <c r="AU463" s="91"/>
      <c r="AV463" s="92">
        <f t="shared" si="154"/>
        <v>0</v>
      </c>
      <c r="AW463" s="87"/>
      <c r="AX463" s="87"/>
      <c r="AY463" s="87"/>
      <c r="AZ463" s="87"/>
      <c r="BA463" s="87"/>
      <c r="BB463" s="87"/>
      <c r="BC463" s="87"/>
      <c r="BD463" s="87"/>
      <c r="BE463" s="88"/>
    </row>
    <row r="464" spans="1:57" ht="38" customHeight="1" x14ac:dyDescent="0.2">
      <c r="A464" s="732"/>
      <c r="B464" s="623" t="s">
        <v>262</v>
      </c>
      <c r="C464" s="630" t="s">
        <v>263</v>
      </c>
      <c r="D464" s="72" t="s">
        <v>73</v>
      </c>
      <c r="E464" s="633">
        <v>30</v>
      </c>
      <c r="F464" s="636">
        <f>E464-SUM(M464:M468)</f>
        <v>-1</v>
      </c>
      <c r="G464" s="146">
        <f t="shared" si="151"/>
        <v>3</v>
      </c>
      <c r="H464" s="151">
        <f t="shared" si="153"/>
        <v>1</v>
      </c>
      <c r="I464" s="152">
        <v>1</v>
      </c>
      <c r="J464" s="152"/>
      <c r="K464" s="152"/>
      <c r="L464" s="66"/>
      <c r="M464" s="149">
        <f t="shared" si="152"/>
        <v>3</v>
      </c>
      <c r="N464" s="121"/>
      <c r="O464" s="121"/>
      <c r="P464" s="121"/>
      <c r="Q464" s="121"/>
      <c r="R464" s="122">
        <v>3</v>
      </c>
      <c r="S464" s="128">
        <v>1</v>
      </c>
      <c r="T464" s="121"/>
      <c r="U464" s="121"/>
      <c r="V464" s="77">
        <v>2</v>
      </c>
      <c r="W464" s="121"/>
      <c r="X464" s="122"/>
      <c r="Y464" s="128">
        <v>3</v>
      </c>
      <c r="Z464" s="122"/>
      <c r="AA464" s="70"/>
      <c r="AB464" s="77"/>
      <c r="AC464" s="77"/>
      <c r="AD464" s="77"/>
      <c r="AE464" s="77">
        <v>2</v>
      </c>
      <c r="AF464" s="71"/>
      <c r="AG464" s="70">
        <v>43</v>
      </c>
      <c r="AH464" s="71">
        <v>20</v>
      </c>
      <c r="AI464" s="70">
        <v>11</v>
      </c>
      <c r="AJ464" s="115">
        <f>SUM(AN464:AP464)</f>
        <v>3</v>
      </c>
      <c r="AK464" s="70" t="s">
        <v>74</v>
      </c>
      <c r="AL464" s="77" t="s">
        <v>74</v>
      </c>
      <c r="AM464" s="71" t="s">
        <v>74</v>
      </c>
      <c r="AN464" s="70"/>
      <c r="AO464" s="77">
        <v>3</v>
      </c>
      <c r="AP464" s="71"/>
      <c r="AQ464" s="67" t="s">
        <v>74</v>
      </c>
      <c r="AR464" s="68" t="s">
        <v>74</v>
      </c>
      <c r="AS464" s="68" t="s">
        <v>74</v>
      </c>
      <c r="AT464" s="68" t="s">
        <v>74</v>
      </c>
      <c r="AU464" s="69" t="s">
        <v>74</v>
      </c>
      <c r="AV464" s="103">
        <f t="shared" ref="AV464:AV488" si="155">SUM(AW464:BE464)</f>
        <v>0</v>
      </c>
      <c r="AW464" s="93"/>
      <c r="AX464" s="93"/>
      <c r="AY464" s="93"/>
      <c r="AZ464" s="93"/>
      <c r="BA464" s="93"/>
      <c r="BB464" s="93"/>
      <c r="BC464" s="93"/>
      <c r="BD464" s="93"/>
      <c r="BE464" s="78"/>
    </row>
    <row r="465" spans="1:57" ht="38" customHeight="1" x14ac:dyDescent="0.2">
      <c r="A465" s="732"/>
      <c r="B465" s="624"/>
      <c r="C465" s="631"/>
      <c r="D465" s="73" t="s">
        <v>75</v>
      </c>
      <c r="E465" s="634"/>
      <c r="F465" s="637"/>
      <c r="G465" s="147">
        <f t="shared" si="151"/>
        <v>0</v>
      </c>
      <c r="H465" s="153">
        <f t="shared" si="153"/>
        <v>0</v>
      </c>
      <c r="I465" s="150"/>
      <c r="J465" s="150"/>
      <c r="K465" s="150"/>
      <c r="L465" s="154"/>
      <c r="M465" s="79">
        <f t="shared" si="152"/>
        <v>0</v>
      </c>
      <c r="N465" s="80"/>
      <c r="O465" s="80"/>
      <c r="P465" s="80"/>
      <c r="Q465" s="80"/>
      <c r="R465" s="124"/>
      <c r="S465" s="129"/>
      <c r="T465" s="54"/>
      <c r="U465" s="54"/>
      <c r="V465" s="80"/>
      <c r="W465" s="80"/>
      <c r="X465" s="124"/>
      <c r="Y465" s="131"/>
      <c r="Z465" s="127"/>
      <c r="AA465" s="134"/>
      <c r="AB465" s="56"/>
      <c r="AC465" s="56"/>
      <c r="AD465" s="56"/>
      <c r="AE465" s="56"/>
      <c r="AF465" s="135"/>
      <c r="AG465" s="136"/>
      <c r="AH465" s="55"/>
      <c r="AI465" s="136"/>
      <c r="AJ465" s="116">
        <f>SUM(AN465:AP465)</f>
        <v>0</v>
      </c>
      <c r="AK465" s="136" t="s">
        <v>76</v>
      </c>
      <c r="AL465" s="54" t="s">
        <v>76</v>
      </c>
      <c r="AM465" s="55" t="s">
        <v>76</v>
      </c>
      <c r="AN465" s="136"/>
      <c r="AO465" s="54"/>
      <c r="AP465" s="55"/>
      <c r="AQ465" s="82" t="s">
        <v>74</v>
      </c>
      <c r="AR465" s="54" t="s">
        <v>74</v>
      </c>
      <c r="AS465" s="54" t="s">
        <v>74</v>
      </c>
      <c r="AT465" s="54" t="s">
        <v>74</v>
      </c>
      <c r="AU465" s="58" t="s">
        <v>74</v>
      </c>
      <c r="AV465" s="83">
        <f t="shared" si="155"/>
        <v>0</v>
      </c>
      <c r="AW465" s="80"/>
      <c r="AX465" s="80"/>
      <c r="AY465" s="80"/>
      <c r="AZ465" s="80"/>
      <c r="BA465" s="80"/>
      <c r="BB465" s="80"/>
      <c r="BC465" s="80"/>
      <c r="BD465" s="80"/>
      <c r="BE465" s="81"/>
    </row>
    <row r="466" spans="1:57" ht="38" customHeight="1" x14ac:dyDescent="0.2">
      <c r="A466" s="732"/>
      <c r="B466" s="624"/>
      <c r="C466" s="631"/>
      <c r="D466" s="73" t="s">
        <v>77</v>
      </c>
      <c r="E466" s="634"/>
      <c r="F466" s="637"/>
      <c r="G466" s="147">
        <f t="shared" si="151"/>
        <v>0</v>
      </c>
      <c r="H466" s="153">
        <f t="shared" si="153"/>
        <v>0</v>
      </c>
      <c r="I466" s="150"/>
      <c r="J466" s="150"/>
      <c r="K466" s="150"/>
      <c r="L466" s="154"/>
      <c r="M466" s="79">
        <f t="shared" si="152"/>
        <v>0</v>
      </c>
      <c r="N466" s="80"/>
      <c r="O466" s="80"/>
      <c r="P466" s="80"/>
      <c r="Q466" s="84"/>
      <c r="R466" s="124"/>
      <c r="S466" s="129"/>
      <c r="T466" s="80"/>
      <c r="U466" s="80"/>
      <c r="V466" s="80"/>
      <c r="W466" s="80"/>
      <c r="X466" s="124"/>
      <c r="Y466" s="131"/>
      <c r="Z466" s="127"/>
      <c r="AA466" s="134"/>
      <c r="AB466" s="56"/>
      <c r="AC466" s="56"/>
      <c r="AD466" s="56"/>
      <c r="AE466" s="56"/>
      <c r="AF466" s="135"/>
      <c r="AG466" s="136"/>
      <c r="AH466" s="55"/>
      <c r="AI466" s="136"/>
      <c r="AJ466" s="116">
        <f>SUM(AK466:AM466)</f>
        <v>0</v>
      </c>
      <c r="AK466" s="136"/>
      <c r="AL466" s="54"/>
      <c r="AM466" s="55"/>
      <c r="AN466" s="136" t="s">
        <v>74</v>
      </c>
      <c r="AO466" s="54" t="s">
        <v>74</v>
      </c>
      <c r="AP466" s="55" t="s">
        <v>74</v>
      </c>
      <c r="AQ466" s="82" t="s">
        <v>74</v>
      </c>
      <c r="AR466" s="54" t="s">
        <v>74</v>
      </c>
      <c r="AS466" s="54" t="s">
        <v>74</v>
      </c>
      <c r="AT466" s="54" t="s">
        <v>74</v>
      </c>
      <c r="AU466" s="58" t="s">
        <v>74</v>
      </c>
      <c r="AV466" s="83">
        <f t="shared" si="155"/>
        <v>0</v>
      </c>
      <c r="AW466" s="80"/>
      <c r="AX466" s="80"/>
      <c r="AY466" s="80"/>
      <c r="AZ466" s="80"/>
      <c r="BA466" s="80"/>
      <c r="BB466" s="80"/>
      <c r="BC466" s="80"/>
      <c r="BD466" s="80"/>
      <c r="BE466" s="81"/>
    </row>
    <row r="467" spans="1:57" ht="38" customHeight="1" x14ac:dyDescent="0.2">
      <c r="A467" s="732"/>
      <c r="B467" s="624"/>
      <c r="C467" s="631"/>
      <c r="D467" s="73" t="s">
        <v>78</v>
      </c>
      <c r="E467" s="634"/>
      <c r="F467" s="637"/>
      <c r="G467" s="147">
        <f t="shared" si="151"/>
        <v>28</v>
      </c>
      <c r="H467" s="153">
        <f t="shared" si="153"/>
        <v>0</v>
      </c>
      <c r="I467" s="150"/>
      <c r="J467" s="150"/>
      <c r="K467" s="150"/>
      <c r="L467" s="154"/>
      <c r="M467" s="79">
        <f t="shared" si="152"/>
        <v>28</v>
      </c>
      <c r="N467" s="80"/>
      <c r="O467" s="80"/>
      <c r="P467" s="80"/>
      <c r="Q467" s="80"/>
      <c r="R467" s="124">
        <v>28</v>
      </c>
      <c r="S467" s="129"/>
      <c r="T467" s="80"/>
      <c r="U467" s="80"/>
      <c r="V467" s="80">
        <v>28</v>
      </c>
      <c r="W467" s="80"/>
      <c r="X467" s="124"/>
      <c r="Y467" s="131">
        <v>27</v>
      </c>
      <c r="Z467" s="127">
        <v>1</v>
      </c>
      <c r="AA467" s="134"/>
      <c r="AB467" s="56">
        <v>9</v>
      </c>
      <c r="AC467" s="56">
        <v>7</v>
      </c>
      <c r="AD467" s="56"/>
      <c r="AE467" s="56">
        <v>23</v>
      </c>
      <c r="AF467" s="135">
        <v>1</v>
      </c>
      <c r="AG467" s="136">
        <v>44</v>
      </c>
      <c r="AH467" s="55">
        <v>18</v>
      </c>
      <c r="AI467" s="136">
        <v>100</v>
      </c>
      <c r="AJ467" s="116">
        <f>SUM(AQ467:AU467)</f>
        <v>28</v>
      </c>
      <c r="AK467" s="136" t="s">
        <v>76</v>
      </c>
      <c r="AL467" s="54" t="s">
        <v>76</v>
      </c>
      <c r="AM467" s="55" t="s">
        <v>76</v>
      </c>
      <c r="AN467" s="136" t="s">
        <v>74</v>
      </c>
      <c r="AO467" s="54" t="s">
        <v>74</v>
      </c>
      <c r="AP467" s="55" t="s">
        <v>74</v>
      </c>
      <c r="AQ467" s="142"/>
      <c r="AR467" s="62">
        <v>2</v>
      </c>
      <c r="AS467" s="62">
        <v>23</v>
      </c>
      <c r="AT467" s="62">
        <v>3</v>
      </c>
      <c r="AU467" s="64"/>
      <c r="AV467" s="83">
        <f t="shared" si="155"/>
        <v>0</v>
      </c>
      <c r="AW467" s="80"/>
      <c r="AX467" s="80"/>
      <c r="AY467" s="80"/>
      <c r="AZ467" s="80"/>
      <c r="BA467" s="80"/>
      <c r="BB467" s="80"/>
      <c r="BC467" s="80"/>
      <c r="BD467" s="80"/>
      <c r="BE467" s="81"/>
    </row>
    <row r="468" spans="1:57" ht="38" customHeight="1" thickBot="1" x14ac:dyDescent="0.25">
      <c r="A468" s="732"/>
      <c r="B468" s="629"/>
      <c r="C468" s="632"/>
      <c r="D468" s="76" t="s">
        <v>79</v>
      </c>
      <c r="E468" s="635"/>
      <c r="F468" s="638"/>
      <c r="G468" s="148">
        <f t="shared" si="151"/>
        <v>0</v>
      </c>
      <c r="H468" s="155">
        <f t="shared" si="153"/>
        <v>0</v>
      </c>
      <c r="I468" s="156"/>
      <c r="J468" s="156"/>
      <c r="K468" s="156"/>
      <c r="L468" s="157"/>
      <c r="M468" s="85">
        <f t="shared" si="152"/>
        <v>0</v>
      </c>
      <c r="N468" s="86"/>
      <c r="O468" s="86"/>
      <c r="P468" s="86"/>
      <c r="Q468" s="86"/>
      <c r="R468" s="125"/>
      <c r="S468" s="130"/>
      <c r="T468" s="87"/>
      <c r="U468" s="87"/>
      <c r="V468" s="87"/>
      <c r="W468" s="87"/>
      <c r="X468" s="126"/>
      <c r="Y468" s="129"/>
      <c r="Z468" s="124"/>
      <c r="AA468" s="136"/>
      <c r="AB468" s="54"/>
      <c r="AC468" s="54"/>
      <c r="AD468" s="54"/>
      <c r="AE468" s="54"/>
      <c r="AF468" s="55"/>
      <c r="AG468" s="139"/>
      <c r="AH468" s="140"/>
      <c r="AI468" s="137"/>
      <c r="AJ468" s="117">
        <f>SUM(AQ468:AU468)</f>
        <v>0</v>
      </c>
      <c r="AK468" s="137" t="s">
        <v>74</v>
      </c>
      <c r="AL468" s="90" t="s">
        <v>74</v>
      </c>
      <c r="AM468" s="138" t="s">
        <v>74</v>
      </c>
      <c r="AN468" s="137" t="s">
        <v>74</v>
      </c>
      <c r="AO468" s="90" t="s">
        <v>76</v>
      </c>
      <c r="AP468" s="138" t="s">
        <v>76</v>
      </c>
      <c r="AQ468" s="89"/>
      <c r="AR468" s="90"/>
      <c r="AS468" s="90"/>
      <c r="AT468" s="90"/>
      <c r="AU468" s="91"/>
      <c r="AV468" s="92">
        <f t="shared" si="155"/>
        <v>0</v>
      </c>
      <c r="AW468" s="87"/>
      <c r="AX468" s="87"/>
      <c r="AY468" s="87"/>
      <c r="AZ468" s="87"/>
      <c r="BA468" s="87"/>
      <c r="BB468" s="87"/>
      <c r="BC468" s="87"/>
      <c r="BD468" s="87"/>
      <c r="BE468" s="88"/>
    </row>
    <row r="469" spans="1:57" ht="38" customHeight="1" x14ac:dyDescent="0.2">
      <c r="A469" s="732"/>
      <c r="B469" s="623" t="s">
        <v>264</v>
      </c>
      <c r="C469" s="630" t="s">
        <v>265</v>
      </c>
      <c r="D469" s="72" t="s">
        <v>73</v>
      </c>
      <c r="E469" s="633">
        <v>30</v>
      </c>
      <c r="F469" s="636">
        <f>E469-SUM(M469:M473)</f>
        <v>-3</v>
      </c>
      <c r="G469" s="146">
        <f t="shared" si="151"/>
        <v>12</v>
      </c>
      <c r="H469" s="151">
        <f t="shared" si="153"/>
        <v>1</v>
      </c>
      <c r="I469" s="152">
        <v>1</v>
      </c>
      <c r="J469" s="152"/>
      <c r="K469" s="152"/>
      <c r="L469" s="66"/>
      <c r="M469" s="149">
        <f t="shared" si="152"/>
        <v>12</v>
      </c>
      <c r="N469" s="121"/>
      <c r="O469" s="121"/>
      <c r="P469" s="121"/>
      <c r="Q469" s="121"/>
      <c r="R469" s="122">
        <v>12</v>
      </c>
      <c r="S469" s="128">
        <v>1</v>
      </c>
      <c r="T469" s="121"/>
      <c r="U469" s="121"/>
      <c r="V469" s="77">
        <v>11</v>
      </c>
      <c r="W469" s="121"/>
      <c r="X469" s="122"/>
      <c r="Y469" s="128">
        <v>12</v>
      </c>
      <c r="Z469" s="122"/>
      <c r="AA469" s="70"/>
      <c r="AB469" s="77"/>
      <c r="AC469" s="77"/>
      <c r="AD469" s="77"/>
      <c r="AE469" s="77">
        <v>10</v>
      </c>
      <c r="AF469" s="71"/>
      <c r="AG469" s="70">
        <v>37</v>
      </c>
      <c r="AH469" s="71">
        <v>16</v>
      </c>
      <c r="AI469" s="70">
        <v>12</v>
      </c>
      <c r="AJ469" s="115">
        <f>SUM(AN469:AP469)</f>
        <v>12</v>
      </c>
      <c r="AK469" s="70" t="s">
        <v>74</v>
      </c>
      <c r="AL469" s="77" t="s">
        <v>74</v>
      </c>
      <c r="AM469" s="71" t="s">
        <v>74</v>
      </c>
      <c r="AN469" s="70"/>
      <c r="AO469" s="77">
        <v>12</v>
      </c>
      <c r="AP469" s="71"/>
      <c r="AQ469" s="67" t="s">
        <v>74</v>
      </c>
      <c r="AR469" s="68" t="s">
        <v>74</v>
      </c>
      <c r="AS469" s="68" t="s">
        <v>74</v>
      </c>
      <c r="AT469" s="68" t="s">
        <v>74</v>
      </c>
      <c r="AU469" s="69" t="s">
        <v>74</v>
      </c>
      <c r="AV469" s="103">
        <f t="shared" si="155"/>
        <v>0</v>
      </c>
      <c r="AW469" s="93"/>
      <c r="AX469" s="93"/>
      <c r="AY469" s="93"/>
      <c r="AZ469" s="93"/>
      <c r="BA469" s="93"/>
      <c r="BB469" s="93"/>
      <c r="BC469" s="93"/>
      <c r="BD469" s="93"/>
      <c r="BE469" s="78"/>
    </row>
    <row r="470" spans="1:57" ht="38" customHeight="1" x14ac:dyDescent="0.2">
      <c r="A470" s="732"/>
      <c r="B470" s="624"/>
      <c r="C470" s="631"/>
      <c r="D470" s="73" t="s">
        <v>75</v>
      </c>
      <c r="E470" s="634"/>
      <c r="F470" s="637"/>
      <c r="G470" s="147">
        <f t="shared" si="151"/>
        <v>0</v>
      </c>
      <c r="H470" s="153">
        <f t="shared" si="153"/>
        <v>0</v>
      </c>
      <c r="I470" s="150"/>
      <c r="J470" s="150"/>
      <c r="K470" s="150"/>
      <c r="L470" s="154"/>
      <c r="M470" s="79">
        <f t="shared" si="152"/>
        <v>0</v>
      </c>
      <c r="N470" s="80"/>
      <c r="O470" s="80"/>
      <c r="P470" s="80"/>
      <c r="Q470" s="80"/>
      <c r="R470" s="124"/>
      <c r="S470" s="129"/>
      <c r="T470" s="54"/>
      <c r="U470" s="54"/>
      <c r="V470" s="80"/>
      <c r="W470" s="80"/>
      <c r="X470" s="124"/>
      <c r="Y470" s="131"/>
      <c r="Z470" s="127"/>
      <c r="AA470" s="134"/>
      <c r="AB470" s="56"/>
      <c r="AC470" s="56"/>
      <c r="AD470" s="56"/>
      <c r="AE470" s="56"/>
      <c r="AF470" s="135"/>
      <c r="AG470" s="136"/>
      <c r="AH470" s="55"/>
      <c r="AI470" s="136"/>
      <c r="AJ470" s="116">
        <f>SUM(AN470:AP470)</f>
        <v>0</v>
      </c>
      <c r="AK470" s="136" t="s">
        <v>76</v>
      </c>
      <c r="AL470" s="54" t="s">
        <v>76</v>
      </c>
      <c r="AM470" s="55" t="s">
        <v>76</v>
      </c>
      <c r="AN470" s="136"/>
      <c r="AO470" s="54"/>
      <c r="AP470" s="55"/>
      <c r="AQ470" s="82" t="s">
        <v>74</v>
      </c>
      <c r="AR470" s="54" t="s">
        <v>74</v>
      </c>
      <c r="AS470" s="54" t="s">
        <v>74</v>
      </c>
      <c r="AT470" s="54" t="s">
        <v>74</v>
      </c>
      <c r="AU470" s="58" t="s">
        <v>74</v>
      </c>
      <c r="AV470" s="83">
        <f t="shared" si="155"/>
        <v>0</v>
      </c>
      <c r="AW470" s="80"/>
      <c r="AX470" s="80"/>
      <c r="AY470" s="80"/>
      <c r="AZ470" s="80"/>
      <c r="BA470" s="80"/>
      <c r="BB470" s="80"/>
      <c r="BC470" s="80"/>
      <c r="BD470" s="80"/>
      <c r="BE470" s="81"/>
    </row>
    <row r="471" spans="1:57" ht="38" customHeight="1" x14ac:dyDescent="0.2">
      <c r="A471" s="732"/>
      <c r="B471" s="624"/>
      <c r="C471" s="631"/>
      <c r="D471" s="73" t="s">
        <v>77</v>
      </c>
      <c r="E471" s="634"/>
      <c r="F471" s="637"/>
      <c r="G471" s="147">
        <f t="shared" si="151"/>
        <v>0</v>
      </c>
      <c r="H471" s="153">
        <f t="shared" si="153"/>
        <v>0</v>
      </c>
      <c r="I471" s="150"/>
      <c r="J471" s="150"/>
      <c r="K471" s="150"/>
      <c r="L471" s="154"/>
      <c r="M471" s="79">
        <f t="shared" si="152"/>
        <v>0</v>
      </c>
      <c r="N471" s="80"/>
      <c r="O471" s="80"/>
      <c r="P471" s="80"/>
      <c r="Q471" s="84"/>
      <c r="R471" s="124"/>
      <c r="S471" s="129"/>
      <c r="T471" s="80"/>
      <c r="U471" s="80"/>
      <c r="V471" s="80"/>
      <c r="W471" s="80"/>
      <c r="X471" s="124"/>
      <c r="Y471" s="131"/>
      <c r="Z471" s="127"/>
      <c r="AA471" s="134"/>
      <c r="AB471" s="56"/>
      <c r="AC471" s="56"/>
      <c r="AD471" s="56"/>
      <c r="AE471" s="56"/>
      <c r="AF471" s="135"/>
      <c r="AG471" s="136"/>
      <c r="AH471" s="55"/>
      <c r="AI471" s="136"/>
      <c r="AJ471" s="116">
        <f>SUM(AK471:AM471)</f>
        <v>0</v>
      </c>
      <c r="AK471" s="136"/>
      <c r="AL471" s="54"/>
      <c r="AM471" s="55"/>
      <c r="AN471" s="136" t="s">
        <v>74</v>
      </c>
      <c r="AO471" s="54" t="s">
        <v>74</v>
      </c>
      <c r="AP471" s="55" t="s">
        <v>74</v>
      </c>
      <c r="AQ471" s="82" t="s">
        <v>74</v>
      </c>
      <c r="AR471" s="54" t="s">
        <v>74</v>
      </c>
      <c r="AS471" s="54" t="s">
        <v>74</v>
      </c>
      <c r="AT471" s="54" t="s">
        <v>74</v>
      </c>
      <c r="AU471" s="58" t="s">
        <v>74</v>
      </c>
      <c r="AV471" s="83">
        <f t="shared" si="155"/>
        <v>0</v>
      </c>
      <c r="AW471" s="80"/>
      <c r="AX471" s="80"/>
      <c r="AY471" s="80"/>
      <c r="AZ471" s="80"/>
      <c r="BA471" s="80"/>
      <c r="BB471" s="80"/>
      <c r="BC471" s="80"/>
      <c r="BD471" s="80"/>
      <c r="BE471" s="81"/>
    </row>
    <row r="472" spans="1:57" ht="38" customHeight="1" x14ac:dyDescent="0.2">
      <c r="A472" s="732"/>
      <c r="B472" s="624"/>
      <c r="C472" s="631"/>
      <c r="D472" s="73" t="s">
        <v>78</v>
      </c>
      <c r="E472" s="634"/>
      <c r="F472" s="637"/>
      <c r="G472" s="147">
        <f t="shared" si="151"/>
        <v>22</v>
      </c>
      <c r="H472" s="153">
        <f t="shared" si="153"/>
        <v>0</v>
      </c>
      <c r="I472" s="150"/>
      <c r="J472" s="150"/>
      <c r="K472" s="150"/>
      <c r="L472" s="154"/>
      <c r="M472" s="79">
        <f t="shared" si="152"/>
        <v>21</v>
      </c>
      <c r="N472" s="80"/>
      <c r="O472" s="80"/>
      <c r="P472" s="80"/>
      <c r="Q472" s="80"/>
      <c r="R472" s="124">
        <v>21</v>
      </c>
      <c r="S472" s="129">
        <v>1</v>
      </c>
      <c r="T472" s="80"/>
      <c r="U472" s="80"/>
      <c r="V472" s="80">
        <v>20</v>
      </c>
      <c r="W472" s="80"/>
      <c r="X472" s="124"/>
      <c r="Y472" s="131">
        <v>16</v>
      </c>
      <c r="Z472" s="127">
        <v>5</v>
      </c>
      <c r="AA472" s="134"/>
      <c r="AB472" s="56">
        <v>9</v>
      </c>
      <c r="AC472" s="56">
        <v>6</v>
      </c>
      <c r="AD472" s="56"/>
      <c r="AE472" s="56">
        <v>16</v>
      </c>
      <c r="AF472" s="135">
        <v>1</v>
      </c>
      <c r="AG472" s="136">
        <v>38</v>
      </c>
      <c r="AH472" s="55">
        <v>18</v>
      </c>
      <c r="AI472" s="136">
        <v>100</v>
      </c>
      <c r="AJ472" s="116">
        <f>SUM(AQ472:AU472)</f>
        <v>21</v>
      </c>
      <c r="AK472" s="136" t="s">
        <v>76</v>
      </c>
      <c r="AL472" s="54" t="s">
        <v>76</v>
      </c>
      <c r="AM472" s="55" t="s">
        <v>76</v>
      </c>
      <c r="AN472" s="136" t="s">
        <v>74</v>
      </c>
      <c r="AO472" s="54" t="s">
        <v>74</v>
      </c>
      <c r="AP472" s="55" t="s">
        <v>74</v>
      </c>
      <c r="AQ472" s="142"/>
      <c r="AR472" s="62">
        <v>3</v>
      </c>
      <c r="AS472" s="62">
        <v>11</v>
      </c>
      <c r="AT472" s="62">
        <v>7</v>
      </c>
      <c r="AU472" s="64"/>
      <c r="AV472" s="83">
        <f t="shared" si="155"/>
        <v>1</v>
      </c>
      <c r="AW472" s="80"/>
      <c r="AX472" s="80"/>
      <c r="AY472" s="80">
        <v>1</v>
      </c>
      <c r="AZ472" s="80"/>
      <c r="BA472" s="80"/>
      <c r="BB472" s="80"/>
      <c r="BC472" s="80"/>
      <c r="BD472" s="80"/>
      <c r="BE472" s="81"/>
    </row>
    <row r="473" spans="1:57" ht="38" customHeight="1" thickBot="1" x14ac:dyDescent="0.25">
      <c r="A473" s="732"/>
      <c r="B473" s="629"/>
      <c r="C473" s="632"/>
      <c r="D473" s="75" t="s">
        <v>79</v>
      </c>
      <c r="E473" s="634"/>
      <c r="F473" s="637"/>
      <c r="G473" s="148">
        <f t="shared" si="151"/>
        <v>0</v>
      </c>
      <c r="H473" s="155">
        <f t="shared" si="153"/>
        <v>0</v>
      </c>
      <c r="I473" s="156"/>
      <c r="J473" s="156"/>
      <c r="K473" s="156"/>
      <c r="L473" s="157"/>
      <c r="M473" s="85">
        <f t="shared" si="152"/>
        <v>0</v>
      </c>
      <c r="N473" s="86"/>
      <c r="O473" s="86"/>
      <c r="P473" s="86"/>
      <c r="Q473" s="86"/>
      <c r="R473" s="125"/>
      <c r="S473" s="130"/>
      <c r="T473" s="87"/>
      <c r="U473" s="87"/>
      <c r="V473" s="87"/>
      <c r="W473" s="87"/>
      <c r="X473" s="126"/>
      <c r="Y473" s="129"/>
      <c r="Z473" s="124"/>
      <c r="AA473" s="136"/>
      <c r="AB473" s="54"/>
      <c r="AC473" s="54"/>
      <c r="AD473" s="54"/>
      <c r="AE473" s="54"/>
      <c r="AF473" s="55"/>
      <c r="AG473" s="139"/>
      <c r="AH473" s="140"/>
      <c r="AI473" s="137"/>
      <c r="AJ473" s="117">
        <f>SUM(AQ473:AU473)</f>
        <v>0</v>
      </c>
      <c r="AK473" s="137" t="s">
        <v>74</v>
      </c>
      <c r="AL473" s="90" t="s">
        <v>74</v>
      </c>
      <c r="AM473" s="138" t="s">
        <v>74</v>
      </c>
      <c r="AN473" s="137" t="s">
        <v>74</v>
      </c>
      <c r="AO473" s="90" t="s">
        <v>76</v>
      </c>
      <c r="AP473" s="138" t="s">
        <v>76</v>
      </c>
      <c r="AQ473" s="89"/>
      <c r="AR473" s="90"/>
      <c r="AS473" s="90" t="s">
        <v>74</v>
      </c>
      <c r="AT473" s="90"/>
      <c r="AU473" s="91"/>
      <c r="AV473" s="92">
        <f t="shared" si="155"/>
        <v>0</v>
      </c>
      <c r="AW473" s="87"/>
      <c r="AX473" s="87"/>
      <c r="AY473" s="87"/>
      <c r="AZ473" s="87"/>
      <c r="BA473" s="87"/>
      <c r="BB473" s="87"/>
      <c r="BC473" s="87"/>
      <c r="BD473" s="87"/>
      <c r="BE473" s="88"/>
    </row>
    <row r="474" spans="1:57" ht="38" customHeight="1" x14ac:dyDescent="0.2">
      <c r="A474" s="732"/>
      <c r="B474" s="702" t="s">
        <v>266</v>
      </c>
      <c r="C474" s="704">
        <v>13821460</v>
      </c>
      <c r="D474" s="72" t="s">
        <v>73</v>
      </c>
      <c r="E474" s="633">
        <v>5</v>
      </c>
      <c r="F474" s="636">
        <f>E474-SUM(M474:M478)</f>
        <v>-2</v>
      </c>
      <c r="G474" s="146">
        <f t="shared" si="151"/>
        <v>0</v>
      </c>
      <c r="H474" s="151">
        <f t="shared" si="153"/>
        <v>0</v>
      </c>
      <c r="I474" s="152"/>
      <c r="J474" s="152"/>
      <c r="K474" s="152"/>
      <c r="L474" s="66"/>
      <c r="M474" s="149">
        <f t="shared" si="152"/>
        <v>0</v>
      </c>
      <c r="N474" s="121"/>
      <c r="O474" s="121"/>
      <c r="P474" s="121"/>
      <c r="Q474" s="121"/>
      <c r="R474" s="122"/>
      <c r="S474" s="128"/>
      <c r="T474" s="121"/>
      <c r="U474" s="121"/>
      <c r="V474" s="77"/>
      <c r="W474" s="121"/>
      <c r="X474" s="122"/>
      <c r="Y474" s="128"/>
      <c r="Z474" s="122"/>
      <c r="AA474" s="70"/>
      <c r="AB474" s="77"/>
      <c r="AC474" s="77"/>
      <c r="AD474" s="77"/>
      <c r="AE474" s="77"/>
      <c r="AF474" s="71"/>
      <c r="AG474" s="70"/>
      <c r="AH474" s="71"/>
      <c r="AI474" s="70"/>
      <c r="AJ474" s="115">
        <f>SUM(AN474:AP474)</f>
        <v>0</v>
      </c>
      <c r="AK474" s="70" t="s">
        <v>74</v>
      </c>
      <c r="AL474" s="77" t="s">
        <v>74</v>
      </c>
      <c r="AM474" s="71" t="s">
        <v>74</v>
      </c>
      <c r="AN474" s="70"/>
      <c r="AO474" s="77"/>
      <c r="AP474" s="71"/>
      <c r="AQ474" s="67" t="s">
        <v>74</v>
      </c>
      <c r="AR474" s="68" t="s">
        <v>74</v>
      </c>
      <c r="AS474" s="68" t="s">
        <v>74</v>
      </c>
      <c r="AT474" s="68" t="s">
        <v>74</v>
      </c>
      <c r="AU474" s="69" t="s">
        <v>74</v>
      </c>
      <c r="AV474" s="103">
        <f t="shared" si="155"/>
        <v>0</v>
      </c>
      <c r="AW474" s="93"/>
      <c r="AX474" s="93"/>
      <c r="AY474" s="93"/>
      <c r="AZ474" s="93"/>
      <c r="BA474" s="93"/>
      <c r="BB474" s="93"/>
      <c r="BC474" s="93"/>
      <c r="BD474" s="93"/>
      <c r="BE474" s="78"/>
    </row>
    <row r="475" spans="1:57" ht="38" customHeight="1" x14ac:dyDescent="0.2">
      <c r="A475" s="732"/>
      <c r="B475" s="703"/>
      <c r="C475" s="705"/>
      <c r="D475" s="73" t="s">
        <v>75</v>
      </c>
      <c r="E475" s="634"/>
      <c r="F475" s="637"/>
      <c r="G475" s="147">
        <f t="shared" si="151"/>
        <v>0</v>
      </c>
      <c r="H475" s="153">
        <f t="shared" si="153"/>
        <v>0</v>
      </c>
      <c r="I475" s="150"/>
      <c r="J475" s="150"/>
      <c r="K475" s="150"/>
      <c r="L475" s="154"/>
      <c r="M475" s="79">
        <f t="shared" si="152"/>
        <v>0</v>
      </c>
      <c r="N475" s="80"/>
      <c r="O475" s="80"/>
      <c r="P475" s="80"/>
      <c r="Q475" s="80"/>
      <c r="R475" s="124"/>
      <c r="S475" s="129"/>
      <c r="T475" s="54"/>
      <c r="U475" s="54"/>
      <c r="V475" s="80"/>
      <c r="W475" s="80"/>
      <c r="X475" s="124"/>
      <c r="Y475" s="131"/>
      <c r="Z475" s="127"/>
      <c r="AA475" s="134"/>
      <c r="AB475" s="56"/>
      <c r="AC475" s="56"/>
      <c r="AD475" s="56"/>
      <c r="AE475" s="56"/>
      <c r="AF475" s="135"/>
      <c r="AG475" s="136"/>
      <c r="AH475" s="55"/>
      <c r="AI475" s="136"/>
      <c r="AJ475" s="116">
        <f>SUM(AN475:AP475)</f>
        <v>0</v>
      </c>
      <c r="AK475" s="136" t="s">
        <v>76</v>
      </c>
      <c r="AL475" s="54" t="s">
        <v>76</v>
      </c>
      <c r="AM475" s="55" t="s">
        <v>76</v>
      </c>
      <c r="AN475" s="136"/>
      <c r="AO475" s="54"/>
      <c r="AP475" s="55"/>
      <c r="AQ475" s="82" t="s">
        <v>74</v>
      </c>
      <c r="AR475" s="54" t="s">
        <v>74</v>
      </c>
      <c r="AS475" s="54" t="s">
        <v>74</v>
      </c>
      <c r="AT475" s="54" t="s">
        <v>74</v>
      </c>
      <c r="AU475" s="58" t="s">
        <v>74</v>
      </c>
      <c r="AV475" s="83">
        <f t="shared" si="155"/>
        <v>0</v>
      </c>
      <c r="AW475" s="80"/>
      <c r="AX475" s="80"/>
      <c r="AY475" s="80"/>
      <c r="AZ475" s="80"/>
      <c r="BA475" s="80"/>
      <c r="BB475" s="80"/>
      <c r="BC475" s="80"/>
      <c r="BD475" s="80"/>
      <c r="BE475" s="81"/>
    </row>
    <row r="476" spans="1:57" ht="38" customHeight="1" x14ac:dyDescent="0.2">
      <c r="A476" s="732"/>
      <c r="B476" s="703"/>
      <c r="C476" s="705"/>
      <c r="D476" s="73" t="s">
        <v>77</v>
      </c>
      <c r="E476" s="634"/>
      <c r="F476" s="637"/>
      <c r="G476" s="147">
        <f t="shared" si="151"/>
        <v>0</v>
      </c>
      <c r="H476" s="153">
        <f t="shared" si="153"/>
        <v>0</v>
      </c>
      <c r="I476" s="150"/>
      <c r="J476" s="150"/>
      <c r="K476" s="150"/>
      <c r="L476" s="154"/>
      <c r="M476" s="79">
        <f t="shared" si="152"/>
        <v>0</v>
      </c>
      <c r="N476" s="80"/>
      <c r="O476" s="80"/>
      <c r="P476" s="80"/>
      <c r="Q476" s="84"/>
      <c r="R476" s="124"/>
      <c r="S476" s="129"/>
      <c r="T476" s="80"/>
      <c r="U476" s="80"/>
      <c r="V476" s="80"/>
      <c r="W476" s="80"/>
      <c r="X476" s="124"/>
      <c r="Y476" s="131"/>
      <c r="Z476" s="127"/>
      <c r="AA476" s="134"/>
      <c r="AB476" s="56"/>
      <c r="AC476" s="56"/>
      <c r="AD476" s="56"/>
      <c r="AE476" s="56"/>
      <c r="AF476" s="135"/>
      <c r="AG476" s="136"/>
      <c r="AH476" s="55"/>
      <c r="AI476" s="136"/>
      <c r="AJ476" s="116">
        <f>SUM(AK476:AM476)</f>
        <v>0</v>
      </c>
      <c r="AK476" s="136"/>
      <c r="AL476" s="54"/>
      <c r="AM476" s="55"/>
      <c r="AN476" s="136" t="s">
        <v>74</v>
      </c>
      <c r="AO476" s="54" t="s">
        <v>74</v>
      </c>
      <c r="AP476" s="55" t="s">
        <v>74</v>
      </c>
      <c r="AQ476" s="82" t="s">
        <v>74</v>
      </c>
      <c r="AR476" s="54" t="s">
        <v>74</v>
      </c>
      <c r="AS476" s="54" t="s">
        <v>74</v>
      </c>
      <c r="AT476" s="54" t="s">
        <v>74</v>
      </c>
      <c r="AU476" s="58" t="s">
        <v>74</v>
      </c>
      <c r="AV476" s="83">
        <f t="shared" si="155"/>
        <v>0</v>
      </c>
      <c r="AW476" s="80"/>
      <c r="AX476" s="80"/>
      <c r="AY476" s="80"/>
      <c r="AZ476" s="80"/>
      <c r="BA476" s="80"/>
      <c r="BB476" s="80"/>
      <c r="BC476" s="80"/>
      <c r="BD476" s="80"/>
      <c r="BE476" s="81"/>
    </row>
    <row r="477" spans="1:57" ht="38" customHeight="1" x14ac:dyDescent="0.2">
      <c r="A477" s="732"/>
      <c r="B477" s="703"/>
      <c r="C477" s="705"/>
      <c r="D477" s="73" t="s">
        <v>78</v>
      </c>
      <c r="E477" s="634"/>
      <c r="F477" s="637"/>
      <c r="G477" s="147">
        <f t="shared" si="151"/>
        <v>7</v>
      </c>
      <c r="H477" s="153">
        <f t="shared" si="153"/>
        <v>1</v>
      </c>
      <c r="I477" s="150"/>
      <c r="J477" s="150"/>
      <c r="K477" s="150">
        <v>1</v>
      </c>
      <c r="L477" s="154"/>
      <c r="M477" s="79">
        <f t="shared" si="152"/>
        <v>7</v>
      </c>
      <c r="N477" s="80">
        <v>7</v>
      </c>
      <c r="O477" s="80"/>
      <c r="P477" s="80"/>
      <c r="Q477" s="80"/>
      <c r="R477" s="124"/>
      <c r="S477" s="129"/>
      <c r="T477" s="80"/>
      <c r="U477" s="80"/>
      <c r="V477" s="80">
        <v>7</v>
      </c>
      <c r="W477" s="80"/>
      <c r="X477" s="124"/>
      <c r="Y477" s="131">
        <v>6</v>
      </c>
      <c r="Z477" s="127">
        <v>1</v>
      </c>
      <c r="AA477" s="134"/>
      <c r="AB477" s="56">
        <v>4</v>
      </c>
      <c r="AC477" s="56">
        <v>4</v>
      </c>
      <c r="AD477" s="56"/>
      <c r="AE477" s="56">
        <v>2</v>
      </c>
      <c r="AF477" s="135"/>
      <c r="AG477" s="136">
        <v>39</v>
      </c>
      <c r="AH477" s="55">
        <v>20</v>
      </c>
      <c r="AI477" s="136">
        <v>99.2</v>
      </c>
      <c r="AJ477" s="116">
        <f>SUM(AQ477:AU477)</f>
        <v>7</v>
      </c>
      <c r="AK477" s="136" t="s">
        <v>76</v>
      </c>
      <c r="AL477" s="54" t="s">
        <v>76</v>
      </c>
      <c r="AM477" s="55" t="s">
        <v>76</v>
      </c>
      <c r="AN477" s="136" t="s">
        <v>74</v>
      </c>
      <c r="AO477" s="54" t="s">
        <v>74</v>
      </c>
      <c r="AP477" s="55" t="s">
        <v>74</v>
      </c>
      <c r="AQ477" s="142"/>
      <c r="AR477" s="62">
        <v>3</v>
      </c>
      <c r="AS477" s="62">
        <v>1</v>
      </c>
      <c r="AT477" s="62">
        <v>2</v>
      </c>
      <c r="AU477" s="64">
        <v>1</v>
      </c>
      <c r="AV477" s="83">
        <f t="shared" si="155"/>
        <v>0</v>
      </c>
      <c r="AW477" s="80"/>
      <c r="AX477" s="80"/>
      <c r="AY477" s="80"/>
      <c r="AZ477" s="80"/>
      <c r="BA477" s="80"/>
      <c r="BB477" s="80"/>
      <c r="BC477" s="80"/>
      <c r="BD477" s="80"/>
      <c r="BE477" s="81"/>
    </row>
    <row r="478" spans="1:57" ht="38" customHeight="1" thickBot="1" x14ac:dyDescent="0.25">
      <c r="A478" s="732"/>
      <c r="B478" s="703"/>
      <c r="C478" s="705"/>
      <c r="D478" s="75" t="s">
        <v>79</v>
      </c>
      <c r="E478" s="634"/>
      <c r="F478" s="637"/>
      <c r="G478" s="148">
        <f t="shared" si="151"/>
        <v>0</v>
      </c>
      <c r="H478" s="155">
        <f t="shared" si="153"/>
        <v>0</v>
      </c>
      <c r="I478" s="156"/>
      <c r="J478" s="156"/>
      <c r="K478" s="156"/>
      <c r="L478" s="157"/>
      <c r="M478" s="85">
        <f t="shared" si="152"/>
        <v>0</v>
      </c>
      <c r="N478" s="86"/>
      <c r="O478" s="86"/>
      <c r="P478" s="86"/>
      <c r="Q478" s="86"/>
      <c r="R478" s="125"/>
      <c r="S478" s="130"/>
      <c r="T478" s="87"/>
      <c r="U478" s="87"/>
      <c r="V478" s="87"/>
      <c r="W478" s="87"/>
      <c r="X478" s="126"/>
      <c r="Y478" s="129"/>
      <c r="Z478" s="124"/>
      <c r="AA478" s="136"/>
      <c r="AB478" s="54"/>
      <c r="AC478" s="54"/>
      <c r="AD478" s="54"/>
      <c r="AE478" s="54"/>
      <c r="AF478" s="55"/>
      <c r="AG478" s="139"/>
      <c r="AH478" s="140"/>
      <c r="AI478" s="137"/>
      <c r="AJ478" s="117">
        <f>SUM(AQ478:AU478)</f>
        <v>0</v>
      </c>
      <c r="AK478" s="137" t="s">
        <v>74</v>
      </c>
      <c r="AL478" s="90" t="s">
        <v>74</v>
      </c>
      <c r="AM478" s="138" t="s">
        <v>74</v>
      </c>
      <c r="AN478" s="137" t="s">
        <v>74</v>
      </c>
      <c r="AO478" s="90" t="s">
        <v>76</v>
      </c>
      <c r="AP478" s="138" t="s">
        <v>76</v>
      </c>
      <c r="AQ478" s="89"/>
      <c r="AR478" s="90"/>
      <c r="AS478" s="90"/>
      <c r="AT478" s="90"/>
      <c r="AU478" s="91"/>
      <c r="AV478" s="92">
        <f t="shared" si="155"/>
        <v>0</v>
      </c>
      <c r="AW478" s="87"/>
      <c r="AX478" s="87"/>
      <c r="AY478" s="87"/>
      <c r="AZ478" s="87"/>
      <c r="BA478" s="87"/>
      <c r="BB478" s="87"/>
      <c r="BC478" s="87"/>
      <c r="BD478" s="87"/>
      <c r="BE478" s="88"/>
    </row>
    <row r="479" spans="1:57" ht="38" customHeight="1" x14ac:dyDescent="0.2">
      <c r="A479" s="732"/>
      <c r="B479" s="623" t="s">
        <v>267</v>
      </c>
      <c r="C479" s="630" t="s">
        <v>268</v>
      </c>
      <c r="D479" s="72" t="s">
        <v>73</v>
      </c>
      <c r="E479" s="633">
        <v>90</v>
      </c>
      <c r="F479" s="636">
        <f>E479-SUM(M479:M483)</f>
        <v>8</v>
      </c>
      <c r="G479" s="146">
        <f t="shared" si="151"/>
        <v>11</v>
      </c>
      <c r="H479" s="151">
        <f t="shared" si="153"/>
        <v>2</v>
      </c>
      <c r="I479" s="152">
        <v>2</v>
      </c>
      <c r="J479" s="152"/>
      <c r="K479" s="152"/>
      <c r="L479" s="66"/>
      <c r="M479" s="149">
        <f t="shared" si="152"/>
        <v>11</v>
      </c>
      <c r="N479" s="121"/>
      <c r="O479" s="121"/>
      <c r="P479" s="121"/>
      <c r="Q479" s="121"/>
      <c r="R479" s="122">
        <v>11</v>
      </c>
      <c r="S479" s="128">
        <v>7</v>
      </c>
      <c r="T479" s="121"/>
      <c r="U479" s="121"/>
      <c r="V479" s="77">
        <v>4</v>
      </c>
      <c r="W479" s="121"/>
      <c r="X479" s="122"/>
      <c r="Y479" s="128">
        <v>11</v>
      </c>
      <c r="Z479" s="122"/>
      <c r="AA479" s="70"/>
      <c r="AB479" s="77">
        <v>3</v>
      </c>
      <c r="AC479" s="77">
        <v>3</v>
      </c>
      <c r="AD479" s="77"/>
      <c r="AE479" s="77">
        <v>1</v>
      </c>
      <c r="AF479" s="71"/>
      <c r="AG479" s="70">
        <v>31</v>
      </c>
      <c r="AH479" s="71">
        <v>15</v>
      </c>
      <c r="AI479" s="70">
        <v>6</v>
      </c>
      <c r="AJ479" s="115">
        <f>SUM(AN479:AP479)</f>
        <v>11</v>
      </c>
      <c r="AK479" s="70" t="s">
        <v>74</v>
      </c>
      <c r="AL479" s="77" t="s">
        <v>74</v>
      </c>
      <c r="AM479" s="71" t="s">
        <v>74</v>
      </c>
      <c r="AN479" s="70">
        <v>7</v>
      </c>
      <c r="AO479" s="77">
        <v>4</v>
      </c>
      <c r="AP479" s="71"/>
      <c r="AQ479" s="67" t="s">
        <v>74</v>
      </c>
      <c r="AR479" s="68" t="s">
        <v>74</v>
      </c>
      <c r="AS479" s="68" t="s">
        <v>74</v>
      </c>
      <c r="AT479" s="68" t="s">
        <v>74</v>
      </c>
      <c r="AU479" s="69" t="s">
        <v>74</v>
      </c>
      <c r="AV479" s="103">
        <f t="shared" si="155"/>
        <v>0</v>
      </c>
      <c r="AW479" s="93"/>
      <c r="AX479" s="93"/>
      <c r="AY479" s="93"/>
      <c r="AZ479" s="93"/>
      <c r="BA479" s="93"/>
      <c r="BB479" s="93"/>
      <c r="BC479" s="93"/>
      <c r="BD479" s="93"/>
      <c r="BE479" s="78"/>
    </row>
    <row r="480" spans="1:57" ht="38" customHeight="1" x14ac:dyDescent="0.2">
      <c r="A480" s="732"/>
      <c r="B480" s="624"/>
      <c r="C480" s="631"/>
      <c r="D480" s="73" t="s">
        <v>75</v>
      </c>
      <c r="E480" s="634"/>
      <c r="F480" s="637"/>
      <c r="G480" s="147">
        <f t="shared" si="151"/>
        <v>0</v>
      </c>
      <c r="H480" s="153">
        <f t="shared" si="153"/>
        <v>0</v>
      </c>
      <c r="I480" s="150"/>
      <c r="J480" s="150"/>
      <c r="K480" s="150"/>
      <c r="L480" s="154"/>
      <c r="M480" s="79">
        <f t="shared" si="152"/>
        <v>0</v>
      </c>
      <c r="N480" s="80"/>
      <c r="O480" s="80"/>
      <c r="P480" s="80"/>
      <c r="Q480" s="80"/>
      <c r="R480" s="124"/>
      <c r="S480" s="129"/>
      <c r="T480" s="54"/>
      <c r="U480" s="54"/>
      <c r="V480" s="80"/>
      <c r="W480" s="80"/>
      <c r="X480" s="124"/>
      <c r="Y480" s="131"/>
      <c r="Z480" s="127"/>
      <c r="AA480" s="134"/>
      <c r="AB480" s="56"/>
      <c r="AC480" s="56"/>
      <c r="AD480" s="56"/>
      <c r="AE480" s="56"/>
      <c r="AF480" s="135"/>
      <c r="AG480" s="136"/>
      <c r="AH480" s="55"/>
      <c r="AI480" s="136"/>
      <c r="AJ480" s="116">
        <f>SUM(AN480:AP480)</f>
        <v>0</v>
      </c>
      <c r="AK480" s="136" t="s">
        <v>76</v>
      </c>
      <c r="AL480" s="54" t="s">
        <v>76</v>
      </c>
      <c r="AM480" s="55" t="s">
        <v>76</v>
      </c>
      <c r="AN480" s="136"/>
      <c r="AO480" s="54"/>
      <c r="AP480" s="55"/>
      <c r="AQ480" s="82" t="s">
        <v>74</v>
      </c>
      <c r="AR480" s="54" t="s">
        <v>74</v>
      </c>
      <c r="AS480" s="54" t="s">
        <v>74</v>
      </c>
      <c r="AT480" s="54" t="s">
        <v>74</v>
      </c>
      <c r="AU480" s="58" t="s">
        <v>74</v>
      </c>
      <c r="AV480" s="83">
        <f t="shared" si="155"/>
        <v>0</v>
      </c>
      <c r="AW480" s="80"/>
      <c r="AX480" s="80"/>
      <c r="AY480" s="80"/>
      <c r="AZ480" s="80"/>
      <c r="BA480" s="80"/>
      <c r="BB480" s="80"/>
      <c r="BC480" s="80"/>
      <c r="BD480" s="80"/>
      <c r="BE480" s="81"/>
    </row>
    <row r="481" spans="1:57" ht="38" customHeight="1" x14ac:dyDescent="0.2">
      <c r="A481" s="732"/>
      <c r="B481" s="624"/>
      <c r="C481" s="631"/>
      <c r="D481" s="73" t="s">
        <v>77</v>
      </c>
      <c r="E481" s="634"/>
      <c r="F481" s="637"/>
      <c r="G481" s="147">
        <f t="shared" si="151"/>
        <v>0</v>
      </c>
      <c r="H481" s="153">
        <f t="shared" si="153"/>
        <v>0</v>
      </c>
      <c r="I481" s="150"/>
      <c r="J481" s="150"/>
      <c r="K481" s="150"/>
      <c r="L481" s="154"/>
      <c r="M481" s="79">
        <f t="shared" si="152"/>
        <v>0</v>
      </c>
      <c r="N481" s="80"/>
      <c r="O481" s="80"/>
      <c r="P481" s="80"/>
      <c r="Q481" s="84"/>
      <c r="R481" s="124"/>
      <c r="S481" s="129"/>
      <c r="T481" s="80"/>
      <c r="U481" s="80"/>
      <c r="V481" s="80"/>
      <c r="W481" s="80"/>
      <c r="X481" s="124"/>
      <c r="Y481" s="131"/>
      <c r="Z481" s="127"/>
      <c r="AA481" s="134"/>
      <c r="AB481" s="56"/>
      <c r="AC481" s="56"/>
      <c r="AD481" s="56"/>
      <c r="AE481" s="56"/>
      <c r="AF481" s="135"/>
      <c r="AG481" s="136"/>
      <c r="AH481" s="55"/>
      <c r="AI481" s="136"/>
      <c r="AJ481" s="116">
        <f>SUM(AK481:AM481)</f>
        <v>0</v>
      </c>
      <c r="AK481" s="136"/>
      <c r="AL481" s="54"/>
      <c r="AM481" s="55"/>
      <c r="AN481" s="136" t="s">
        <v>74</v>
      </c>
      <c r="AO481" s="54" t="s">
        <v>74</v>
      </c>
      <c r="AP481" s="55" t="s">
        <v>74</v>
      </c>
      <c r="AQ481" s="82" t="s">
        <v>74</v>
      </c>
      <c r="AR481" s="54" t="s">
        <v>74</v>
      </c>
      <c r="AS481" s="54" t="s">
        <v>74</v>
      </c>
      <c r="AT481" s="54" t="s">
        <v>74</v>
      </c>
      <c r="AU481" s="58" t="s">
        <v>74</v>
      </c>
      <c r="AV481" s="83">
        <f t="shared" si="155"/>
        <v>0</v>
      </c>
      <c r="AW481" s="80"/>
      <c r="AX481" s="80"/>
      <c r="AY481" s="80"/>
      <c r="AZ481" s="80"/>
      <c r="BA481" s="80"/>
      <c r="BB481" s="80"/>
      <c r="BC481" s="80"/>
      <c r="BD481" s="80"/>
      <c r="BE481" s="81"/>
    </row>
    <row r="482" spans="1:57" ht="38" customHeight="1" x14ac:dyDescent="0.2">
      <c r="A482" s="732"/>
      <c r="B482" s="624"/>
      <c r="C482" s="631"/>
      <c r="D482" s="73" t="s">
        <v>78</v>
      </c>
      <c r="E482" s="634"/>
      <c r="F482" s="637"/>
      <c r="G482" s="147">
        <f t="shared" si="151"/>
        <v>72</v>
      </c>
      <c r="H482" s="153">
        <f t="shared" si="153"/>
        <v>1</v>
      </c>
      <c r="I482" s="150">
        <v>1</v>
      </c>
      <c r="J482" s="150"/>
      <c r="K482" s="150"/>
      <c r="L482" s="154"/>
      <c r="M482" s="79">
        <f t="shared" si="152"/>
        <v>71</v>
      </c>
      <c r="N482" s="80"/>
      <c r="O482" s="80"/>
      <c r="P482" s="80"/>
      <c r="Q482" s="80"/>
      <c r="R482" s="124">
        <v>71</v>
      </c>
      <c r="S482" s="129">
        <v>27</v>
      </c>
      <c r="T482" s="80"/>
      <c r="U482" s="80"/>
      <c r="V482" s="80">
        <v>44</v>
      </c>
      <c r="W482" s="80"/>
      <c r="X482" s="124"/>
      <c r="Y482" s="131">
        <v>64</v>
      </c>
      <c r="Z482" s="127">
        <v>7</v>
      </c>
      <c r="AA482" s="134"/>
      <c r="AB482" s="56">
        <v>31</v>
      </c>
      <c r="AC482" s="56">
        <v>31</v>
      </c>
      <c r="AD482" s="56">
        <v>6</v>
      </c>
      <c r="AE482" s="56">
        <v>31</v>
      </c>
      <c r="AF482" s="135">
        <v>11</v>
      </c>
      <c r="AG482" s="136">
        <v>38</v>
      </c>
      <c r="AH482" s="55">
        <v>13</v>
      </c>
      <c r="AI482" s="136">
        <v>115</v>
      </c>
      <c r="AJ482" s="116">
        <f>SUM(AQ482:AU482)</f>
        <v>63</v>
      </c>
      <c r="AK482" s="136" t="s">
        <v>76</v>
      </c>
      <c r="AL482" s="54" t="s">
        <v>76</v>
      </c>
      <c r="AM482" s="55" t="s">
        <v>76</v>
      </c>
      <c r="AN482" s="136" t="s">
        <v>74</v>
      </c>
      <c r="AO482" s="54" t="s">
        <v>74</v>
      </c>
      <c r="AP482" s="55" t="s">
        <v>74</v>
      </c>
      <c r="AQ482" s="142">
        <v>21</v>
      </c>
      <c r="AR482" s="62">
        <v>12</v>
      </c>
      <c r="AS482" s="62">
        <v>13</v>
      </c>
      <c r="AT482" s="62">
        <v>17</v>
      </c>
      <c r="AU482" s="64"/>
      <c r="AV482" s="83">
        <f t="shared" si="155"/>
        <v>1</v>
      </c>
      <c r="AW482" s="80"/>
      <c r="AX482" s="80"/>
      <c r="AY482" s="80">
        <v>1</v>
      </c>
      <c r="AZ482" s="80"/>
      <c r="BA482" s="80"/>
      <c r="BB482" s="80"/>
      <c r="BC482" s="80"/>
      <c r="BD482" s="80"/>
      <c r="BE482" s="81"/>
    </row>
    <row r="483" spans="1:57" ht="38" customHeight="1" thickBot="1" x14ac:dyDescent="0.25">
      <c r="A483" s="732"/>
      <c r="B483" s="629"/>
      <c r="C483" s="632"/>
      <c r="D483" s="76" t="s">
        <v>79</v>
      </c>
      <c r="E483" s="635"/>
      <c r="F483" s="638"/>
      <c r="G483" s="148">
        <f t="shared" si="151"/>
        <v>0</v>
      </c>
      <c r="H483" s="155">
        <f t="shared" si="153"/>
        <v>0</v>
      </c>
      <c r="I483" s="156"/>
      <c r="J483" s="156"/>
      <c r="K483" s="156"/>
      <c r="L483" s="157"/>
      <c r="M483" s="85">
        <f t="shared" si="152"/>
        <v>0</v>
      </c>
      <c r="N483" s="86"/>
      <c r="O483" s="86"/>
      <c r="P483" s="86"/>
      <c r="Q483" s="86"/>
      <c r="R483" s="125"/>
      <c r="S483" s="130"/>
      <c r="T483" s="87"/>
      <c r="U483" s="87"/>
      <c r="V483" s="87"/>
      <c r="W483" s="87"/>
      <c r="X483" s="126"/>
      <c r="Y483" s="129"/>
      <c r="Z483" s="124"/>
      <c r="AA483" s="136"/>
      <c r="AB483" s="54"/>
      <c r="AC483" s="54"/>
      <c r="AD483" s="54"/>
      <c r="AE483" s="54"/>
      <c r="AF483" s="55"/>
      <c r="AG483" s="139"/>
      <c r="AH483" s="140"/>
      <c r="AI483" s="137"/>
      <c r="AJ483" s="117">
        <f>SUM(AQ483:AU483)</f>
        <v>0</v>
      </c>
      <c r="AK483" s="137" t="s">
        <v>74</v>
      </c>
      <c r="AL483" s="90" t="s">
        <v>74</v>
      </c>
      <c r="AM483" s="138" t="s">
        <v>74</v>
      </c>
      <c r="AN483" s="137" t="s">
        <v>74</v>
      </c>
      <c r="AO483" s="90" t="s">
        <v>76</v>
      </c>
      <c r="AP483" s="138" t="s">
        <v>76</v>
      </c>
      <c r="AQ483" s="89"/>
      <c r="AR483" s="90"/>
      <c r="AS483" s="90"/>
      <c r="AT483" s="90"/>
      <c r="AU483" s="91"/>
      <c r="AV483" s="92">
        <f t="shared" si="155"/>
        <v>0</v>
      </c>
      <c r="AW483" s="87"/>
      <c r="AX483" s="87"/>
      <c r="AY483" s="87"/>
      <c r="AZ483" s="87"/>
      <c r="BA483" s="87"/>
      <c r="BB483" s="87"/>
      <c r="BC483" s="87"/>
      <c r="BD483" s="87"/>
      <c r="BE483" s="88"/>
    </row>
    <row r="484" spans="1:57" ht="38" customHeight="1" x14ac:dyDescent="0.2">
      <c r="A484" s="732"/>
      <c r="B484" s="623" t="s">
        <v>269</v>
      </c>
      <c r="C484" s="630" t="s">
        <v>270</v>
      </c>
      <c r="D484" s="72" t="s">
        <v>73</v>
      </c>
      <c r="E484" s="633">
        <v>135</v>
      </c>
      <c r="F484" s="636">
        <f>E484-SUM(M484:M488)</f>
        <v>-3</v>
      </c>
      <c r="G484" s="146">
        <f t="shared" si="151"/>
        <v>0</v>
      </c>
      <c r="H484" s="151">
        <f t="shared" si="153"/>
        <v>0</v>
      </c>
      <c r="I484" s="152"/>
      <c r="J484" s="152"/>
      <c r="K484" s="152"/>
      <c r="L484" s="66"/>
      <c r="M484" s="149">
        <f t="shared" si="152"/>
        <v>0</v>
      </c>
      <c r="N484" s="121"/>
      <c r="O484" s="121"/>
      <c r="P484" s="121"/>
      <c r="Q484" s="121"/>
      <c r="R484" s="122"/>
      <c r="S484" s="128"/>
      <c r="T484" s="121"/>
      <c r="U484" s="121"/>
      <c r="V484" s="77"/>
      <c r="W484" s="121"/>
      <c r="X484" s="122"/>
      <c r="Y484" s="128"/>
      <c r="Z484" s="122"/>
      <c r="AA484" s="70"/>
      <c r="AB484" s="77"/>
      <c r="AC484" s="77"/>
      <c r="AD484" s="77"/>
      <c r="AE484" s="77"/>
      <c r="AF484" s="71"/>
      <c r="AG484" s="70"/>
      <c r="AH484" s="71"/>
      <c r="AI484" s="70"/>
      <c r="AJ484" s="115">
        <f>SUM(AN484:AP484)</f>
        <v>0</v>
      </c>
      <c r="AK484" s="70" t="s">
        <v>74</v>
      </c>
      <c r="AL484" s="77" t="s">
        <v>74</v>
      </c>
      <c r="AM484" s="71" t="s">
        <v>74</v>
      </c>
      <c r="AN484" s="70"/>
      <c r="AO484" s="77"/>
      <c r="AP484" s="71"/>
      <c r="AQ484" s="67" t="s">
        <v>74</v>
      </c>
      <c r="AR484" s="68" t="s">
        <v>74</v>
      </c>
      <c r="AS484" s="68" t="s">
        <v>74</v>
      </c>
      <c r="AT484" s="68" t="s">
        <v>74</v>
      </c>
      <c r="AU484" s="69" t="s">
        <v>74</v>
      </c>
      <c r="AV484" s="103">
        <f t="shared" si="155"/>
        <v>0</v>
      </c>
      <c r="AW484" s="93"/>
      <c r="AX484" s="93"/>
      <c r="AY484" s="93"/>
      <c r="AZ484" s="93"/>
      <c r="BA484" s="93"/>
      <c r="BB484" s="93"/>
      <c r="BC484" s="93"/>
      <c r="BD484" s="93"/>
      <c r="BE484" s="78"/>
    </row>
    <row r="485" spans="1:57" ht="38" customHeight="1" x14ac:dyDescent="0.2">
      <c r="A485" s="732"/>
      <c r="B485" s="624"/>
      <c r="C485" s="631"/>
      <c r="D485" s="73" t="s">
        <v>75</v>
      </c>
      <c r="E485" s="634"/>
      <c r="F485" s="637"/>
      <c r="G485" s="147">
        <f t="shared" si="151"/>
        <v>0</v>
      </c>
      <c r="H485" s="153">
        <f t="shared" si="153"/>
        <v>0</v>
      </c>
      <c r="I485" s="150"/>
      <c r="J485" s="150"/>
      <c r="K485" s="150"/>
      <c r="L485" s="154"/>
      <c r="M485" s="79">
        <f t="shared" si="152"/>
        <v>0</v>
      </c>
      <c r="N485" s="80"/>
      <c r="O485" s="80"/>
      <c r="P485" s="80"/>
      <c r="Q485" s="80"/>
      <c r="R485" s="124"/>
      <c r="S485" s="129"/>
      <c r="T485" s="54"/>
      <c r="U485" s="54"/>
      <c r="V485" s="80"/>
      <c r="W485" s="80"/>
      <c r="X485" s="124"/>
      <c r="Y485" s="131"/>
      <c r="Z485" s="127"/>
      <c r="AA485" s="134"/>
      <c r="AB485" s="56"/>
      <c r="AC485" s="56"/>
      <c r="AD485" s="56"/>
      <c r="AE485" s="56"/>
      <c r="AF485" s="135"/>
      <c r="AG485" s="136"/>
      <c r="AH485" s="55"/>
      <c r="AI485" s="136"/>
      <c r="AJ485" s="116">
        <f>SUM(AN485:AP485)</f>
        <v>0</v>
      </c>
      <c r="AK485" s="136" t="s">
        <v>76</v>
      </c>
      <c r="AL485" s="54" t="s">
        <v>76</v>
      </c>
      <c r="AM485" s="55" t="s">
        <v>76</v>
      </c>
      <c r="AN485" s="136"/>
      <c r="AO485" s="54"/>
      <c r="AP485" s="55"/>
      <c r="AQ485" s="82" t="s">
        <v>74</v>
      </c>
      <c r="AR485" s="54" t="s">
        <v>74</v>
      </c>
      <c r="AS485" s="54" t="s">
        <v>74</v>
      </c>
      <c r="AT485" s="54" t="s">
        <v>74</v>
      </c>
      <c r="AU485" s="58" t="s">
        <v>74</v>
      </c>
      <c r="AV485" s="83">
        <f t="shared" si="155"/>
        <v>0</v>
      </c>
      <c r="AW485" s="80"/>
      <c r="AX485" s="80"/>
      <c r="AY485" s="80"/>
      <c r="AZ485" s="80"/>
      <c r="BA485" s="80"/>
      <c r="BB485" s="80"/>
      <c r="BC485" s="80"/>
      <c r="BD485" s="80"/>
      <c r="BE485" s="81"/>
    </row>
    <row r="486" spans="1:57" ht="38" customHeight="1" x14ac:dyDescent="0.2">
      <c r="A486" s="732"/>
      <c r="B486" s="624"/>
      <c r="C486" s="631"/>
      <c r="D486" s="73" t="s">
        <v>77</v>
      </c>
      <c r="E486" s="634"/>
      <c r="F486" s="637"/>
      <c r="G486" s="147">
        <f t="shared" si="151"/>
        <v>0</v>
      </c>
      <c r="H486" s="153">
        <f t="shared" si="153"/>
        <v>0</v>
      </c>
      <c r="I486" s="150"/>
      <c r="J486" s="150"/>
      <c r="K486" s="150"/>
      <c r="L486" s="154"/>
      <c r="M486" s="79">
        <f t="shared" si="152"/>
        <v>0</v>
      </c>
      <c r="N486" s="80"/>
      <c r="O486" s="80"/>
      <c r="P486" s="80"/>
      <c r="Q486" s="84"/>
      <c r="R486" s="124"/>
      <c r="S486" s="129"/>
      <c r="T486" s="80"/>
      <c r="U486" s="80"/>
      <c r="V486" s="80"/>
      <c r="W486" s="80"/>
      <c r="X486" s="124"/>
      <c r="Y486" s="131"/>
      <c r="Z486" s="127"/>
      <c r="AA486" s="134"/>
      <c r="AB486" s="56"/>
      <c r="AC486" s="56"/>
      <c r="AD486" s="56"/>
      <c r="AE486" s="56"/>
      <c r="AF486" s="135"/>
      <c r="AG486" s="136"/>
      <c r="AH486" s="55"/>
      <c r="AI486" s="136"/>
      <c r="AJ486" s="116">
        <f>SUM(AK486:AM486)</f>
        <v>0</v>
      </c>
      <c r="AK486" s="136"/>
      <c r="AL486" s="54"/>
      <c r="AM486" s="55"/>
      <c r="AN486" s="136" t="s">
        <v>74</v>
      </c>
      <c r="AO486" s="54" t="s">
        <v>74</v>
      </c>
      <c r="AP486" s="55" t="s">
        <v>74</v>
      </c>
      <c r="AQ486" s="82" t="s">
        <v>74</v>
      </c>
      <c r="AR486" s="54" t="s">
        <v>74</v>
      </c>
      <c r="AS486" s="54" t="s">
        <v>74</v>
      </c>
      <c r="AT486" s="54" t="s">
        <v>74</v>
      </c>
      <c r="AU486" s="58" t="s">
        <v>74</v>
      </c>
      <c r="AV486" s="83">
        <f t="shared" si="155"/>
        <v>0</v>
      </c>
      <c r="AW486" s="80"/>
      <c r="AX486" s="80"/>
      <c r="AY486" s="80"/>
      <c r="AZ486" s="80"/>
      <c r="BA486" s="80"/>
      <c r="BB486" s="80"/>
      <c r="BC486" s="80"/>
      <c r="BD486" s="80"/>
      <c r="BE486" s="81"/>
    </row>
    <row r="487" spans="1:57" ht="38" customHeight="1" x14ac:dyDescent="0.2">
      <c r="A487" s="732"/>
      <c r="B487" s="624"/>
      <c r="C487" s="631"/>
      <c r="D487" s="73" t="s">
        <v>78</v>
      </c>
      <c r="E487" s="634"/>
      <c r="F487" s="637"/>
      <c r="G487" s="147">
        <f t="shared" si="151"/>
        <v>140</v>
      </c>
      <c r="H487" s="153">
        <f t="shared" si="153"/>
        <v>1</v>
      </c>
      <c r="I487" s="150"/>
      <c r="J487" s="150"/>
      <c r="K487" s="150">
        <v>1</v>
      </c>
      <c r="L487" s="154"/>
      <c r="M487" s="79">
        <f t="shared" si="152"/>
        <v>138</v>
      </c>
      <c r="N487" s="80"/>
      <c r="O487" s="80"/>
      <c r="P487" s="80"/>
      <c r="Q487" s="80"/>
      <c r="R487" s="124">
        <v>138</v>
      </c>
      <c r="S487" s="129"/>
      <c r="T487" s="80"/>
      <c r="U487" s="80"/>
      <c r="V487" s="80">
        <v>138</v>
      </c>
      <c r="W487" s="80"/>
      <c r="X487" s="124"/>
      <c r="Y487" s="131">
        <v>118</v>
      </c>
      <c r="Z487" s="127">
        <v>20</v>
      </c>
      <c r="AA487" s="134"/>
      <c r="AB487" s="56">
        <v>54</v>
      </c>
      <c r="AC487" s="56">
        <v>43</v>
      </c>
      <c r="AD487" s="56">
        <v>26</v>
      </c>
      <c r="AE487" s="56">
        <v>39</v>
      </c>
      <c r="AF487" s="135">
        <v>8</v>
      </c>
      <c r="AG487" s="136">
        <v>37.4</v>
      </c>
      <c r="AH487" s="55">
        <v>15.1</v>
      </c>
      <c r="AI487" s="136">
        <v>100</v>
      </c>
      <c r="AJ487" s="116">
        <f>SUM(AQ487:AU487)</f>
        <v>138</v>
      </c>
      <c r="AK487" s="136" t="s">
        <v>76</v>
      </c>
      <c r="AL487" s="54" t="s">
        <v>76</v>
      </c>
      <c r="AM487" s="55" t="s">
        <v>76</v>
      </c>
      <c r="AN487" s="136" t="s">
        <v>74</v>
      </c>
      <c r="AO487" s="54" t="s">
        <v>74</v>
      </c>
      <c r="AP487" s="55" t="s">
        <v>74</v>
      </c>
      <c r="AQ487" s="142">
        <v>21</v>
      </c>
      <c r="AR487" s="62">
        <v>45</v>
      </c>
      <c r="AS487" s="62">
        <v>48</v>
      </c>
      <c r="AT487" s="62">
        <v>15</v>
      </c>
      <c r="AU487" s="64">
        <v>9</v>
      </c>
      <c r="AV487" s="83">
        <f t="shared" si="155"/>
        <v>2</v>
      </c>
      <c r="AW487" s="80"/>
      <c r="AX487" s="80"/>
      <c r="AY487" s="80">
        <v>1</v>
      </c>
      <c r="AZ487" s="80"/>
      <c r="BA487" s="80"/>
      <c r="BB487" s="80"/>
      <c r="BC487" s="80"/>
      <c r="BD487" s="80"/>
      <c r="BE487" s="81">
        <v>1</v>
      </c>
    </row>
    <row r="488" spans="1:57" ht="38" customHeight="1" thickBot="1" x14ac:dyDescent="0.25">
      <c r="A488" s="733"/>
      <c r="B488" s="629"/>
      <c r="C488" s="632"/>
      <c r="D488" s="76" t="s">
        <v>79</v>
      </c>
      <c r="E488" s="635"/>
      <c r="F488" s="638"/>
      <c r="G488" s="148">
        <f t="shared" si="151"/>
        <v>0</v>
      </c>
      <c r="H488" s="155">
        <f t="shared" si="153"/>
        <v>0</v>
      </c>
      <c r="I488" s="156"/>
      <c r="J488" s="156"/>
      <c r="K488" s="156"/>
      <c r="L488" s="157"/>
      <c r="M488" s="85">
        <f t="shared" si="152"/>
        <v>0</v>
      </c>
      <c r="N488" s="86"/>
      <c r="O488" s="86"/>
      <c r="P488" s="86"/>
      <c r="Q488" s="86"/>
      <c r="R488" s="125"/>
      <c r="S488" s="130"/>
      <c r="T488" s="87"/>
      <c r="U488" s="87"/>
      <c r="V488" s="87"/>
      <c r="W488" s="87"/>
      <c r="X488" s="126"/>
      <c r="Y488" s="129"/>
      <c r="Z488" s="124"/>
      <c r="AA488" s="136"/>
      <c r="AB488" s="54"/>
      <c r="AC488" s="54"/>
      <c r="AD488" s="54"/>
      <c r="AE488" s="54"/>
      <c r="AF488" s="55"/>
      <c r="AG488" s="139"/>
      <c r="AH488" s="140"/>
      <c r="AI488" s="137"/>
      <c r="AJ488" s="117">
        <f>SUM(AQ488:AU488)</f>
        <v>0</v>
      </c>
      <c r="AK488" s="137" t="s">
        <v>74</v>
      </c>
      <c r="AL488" s="90" t="s">
        <v>74</v>
      </c>
      <c r="AM488" s="138" t="s">
        <v>74</v>
      </c>
      <c r="AN488" s="137" t="s">
        <v>74</v>
      </c>
      <c r="AO488" s="90" t="s">
        <v>76</v>
      </c>
      <c r="AP488" s="138" t="s">
        <v>76</v>
      </c>
      <c r="AQ488" s="89"/>
      <c r="AR488" s="90"/>
      <c r="AS488" s="90"/>
      <c r="AT488" s="90"/>
      <c r="AU488" s="91"/>
      <c r="AV488" s="92">
        <f t="shared" si="155"/>
        <v>0</v>
      </c>
      <c r="AW488" s="87"/>
      <c r="AX488" s="87"/>
      <c r="AY488" s="87"/>
      <c r="AZ488" s="87"/>
      <c r="BA488" s="87"/>
      <c r="BB488" s="87"/>
      <c r="BC488" s="87"/>
      <c r="BD488" s="87"/>
      <c r="BE488" s="88"/>
    </row>
    <row r="489" spans="1:57" ht="38" customHeight="1" x14ac:dyDescent="0.2">
      <c r="A489" s="731" t="s">
        <v>287</v>
      </c>
      <c r="B489" s="623" t="s">
        <v>272</v>
      </c>
      <c r="C489" s="693">
        <v>43443757</v>
      </c>
      <c r="D489" s="72" t="s">
        <v>73</v>
      </c>
      <c r="E489" s="696">
        <v>70</v>
      </c>
      <c r="F489" s="699">
        <f>E489-SUM(M489:M493)</f>
        <v>22</v>
      </c>
      <c r="G489" s="146">
        <f t="shared" si="151"/>
        <v>48</v>
      </c>
      <c r="H489" s="151">
        <f>SUM(I489:L489)</f>
        <v>0</v>
      </c>
      <c r="I489" s="152"/>
      <c r="J489" s="152"/>
      <c r="K489" s="152"/>
      <c r="L489" s="66"/>
      <c r="M489" s="149">
        <f t="shared" si="152"/>
        <v>48</v>
      </c>
      <c r="N489" s="121"/>
      <c r="O489" s="121"/>
      <c r="P489" s="121">
        <v>1</v>
      </c>
      <c r="Q489" s="121"/>
      <c r="R489" s="122">
        <v>47</v>
      </c>
      <c r="S489" s="128"/>
      <c r="T489" s="121"/>
      <c r="U489" s="121"/>
      <c r="V489" s="77">
        <v>47</v>
      </c>
      <c r="W489" s="121"/>
      <c r="X489" s="122">
        <v>1</v>
      </c>
      <c r="Y489" s="128">
        <v>38</v>
      </c>
      <c r="Z489" s="122">
        <v>10</v>
      </c>
      <c r="AA489" s="70"/>
      <c r="AB489" s="77">
        <v>24</v>
      </c>
      <c r="AC489" s="77">
        <v>23</v>
      </c>
      <c r="AD489" s="77"/>
      <c r="AE489" s="77">
        <v>2</v>
      </c>
      <c r="AF489" s="71"/>
      <c r="AG489" s="70">
        <v>51</v>
      </c>
      <c r="AH489" s="71">
        <v>20</v>
      </c>
      <c r="AI489" s="70">
        <v>10</v>
      </c>
      <c r="AJ489" s="115">
        <f>SUM(AN489:AP489)</f>
        <v>48</v>
      </c>
      <c r="AK489" s="70" t="s">
        <v>74</v>
      </c>
      <c r="AL489" s="77" t="s">
        <v>74</v>
      </c>
      <c r="AM489" s="71" t="s">
        <v>74</v>
      </c>
      <c r="AN489" s="70">
        <v>10</v>
      </c>
      <c r="AO489" s="77">
        <v>37</v>
      </c>
      <c r="AP489" s="71">
        <v>1</v>
      </c>
      <c r="AQ489" s="67" t="s">
        <v>74</v>
      </c>
      <c r="AR489" s="68" t="s">
        <v>74</v>
      </c>
      <c r="AS489" s="68" t="s">
        <v>74</v>
      </c>
      <c r="AT489" s="68" t="s">
        <v>74</v>
      </c>
      <c r="AU489" s="69" t="s">
        <v>74</v>
      </c>
      <c r="AV489" s="103">
        <f>SUM(AW489:BE489)</f>
        <v>0</v>
      </c>
      <c r="AW489" s="93"/>
      <c r="AX489" s="93"/>
      <c r="AY489" s="93"/>
      <c r="AZ489" s="93"/>
      <c r="BA489" s="93"/>
      <c r="BB489" s="93"/>
      <c r="BC489" s="93"/>
      <c r="BD489" s="93"/>
      <c r="BE489" s="78"/>
    </row>
    <row r="490" spans="1:57" ht="38" customHeight="1" x14ac:dyDescent="0.2">
      <c r="A490" s="732"/>
      <c r="B490" s="624"/>
      <c r="C490" s="694"/>
      <c r="D490" s="73" t="s">
        <v>75</v>
      </c>
      <c r="E490" s="697"/>
      <c r="F490" s="700"/>
      <c r="G490" s="147">
        <f t="shared" si="151"/>
        <v>0</v>
      </c>
      <c r="H490" s="153">
        <f>SUM(I490:L490)</f>
        <v>0</v>
      </c>
      <c r="I490" s="150"/>
      <c r="J490" s="150"/>
      <c r="K490" s="150"/>
      <c r="L490" s="154"/>
      <c r="M490" s="79">
        <f t="shared" si="152"/>
        <v>0</v>
      </c>
      <c r="N490" s="80"/>
      <c r="O490" s="80"/>
      <c r="P490" s="80"/>
      <c r="Q490" s="80"/>
      <c r="R490" s="124"/>
      <c r="S490" s="129"/>
      <c r="T490" s="54"/>
      <c r="U490" s="54"/>
      <c r="V490" s="80"/>
      <c r="W490" s="80"/>
      <c r="X490" s="124"/>
      <c r="Y490" s="131"/>
      <c r="Z490" s="127"/>
      <c r="AA490" s="134"/>
      <c r="AB490" s="56"/>
      <c r="AC490" s="56"/>
      <c r="AD490" s="56"/>
      <c r="AE490" s="56"/>
      <c r="AF490" s="135"/>
      <c r="AG490" s="136"/>
      <c r="AH490" s="55"/>
      <c r="AI490" s="136"/>
      <c r="AJ490" s="116">
        <f>SUM(AN490:AP490)</f>
        <v>0</v>
      </c>
      <c r="AK490" s="136" t="s">
        <v>76</v>
      </c>
      <c r="AL490" s="54" t="s">
        <v>76</v>
      </c>
      <c r="AM490" s="55" t="s">
        <v>76</v>
      </c>
      <c r="AN490" s="136"/>
      <c r="AO490" s="54"/>
      <c r="AP490" s="55"/>
      <c r="AQ490" s="82" t="s">
        <v>74</v>
      </c>
      <c r="AR490" s="54" t="s">
        <v>74</v>
      </c>
      <c r="AS490" s="54" t="s">
        <v>74</v>
      </c>
      <c r="AT490" s="54" t="s">
        <v>74</v>
      </c>
      <c r="AU490" s="58" t="s">
        <v>74</v>
      </c>
      <c r="AV490" s="83">
        <f t="shared" ref="AV490:AV503" si="156">SUM(AW490:BE490)</f>
        <v>0</v>
      </c>
      <c r="AW490" s="80"/>
      <c r="AX490" s="80"/>
      <c r="AY490" s="80"/>
      <c r="AZ490" s="80"/>
      <c r="BA490" s="80"/>
      <c r="BB490" s="80"/>
      <c r="BC490" s="80"/>
      <c r="BD490" s="80"/>
      <c r="BE490" s="81"/>
    </row>
    <row r="491" spans="1:57" ht="38" customHeight="1" x14ac:dyDescent="0.2">
      <c r="A491" s="732"/>
      <c r="B491" s="624"/>
      <c r="C491" s="694"/>
      <c r="D491" s="73" t="s">
        <v>77</v>
      </c>
      <c r="E491" s="697"/>
      <c r="F491" s="700"/>
      <c r="G491" s="147">
        <f t="shared" si="151"/>
        <v>0</v>
      </c>
      <c r="H491" s="153">
        <f t="shared" ref="H491:H497" si="157">SUM(I491:L491)</f>
        <v>0</v>
      </c>
      <c r="I491" s="150"/>
      <c r="J491" s="150"/>
      <c r="K491" s="150"/>
      <c r="L491" s="154"/>
      <c r="M491" s="79">
        <f t="shared" si="152"/>
        <v>0</v>
      </c>
      <c r="N491" s="80"/>
      <c r="O491" s="80"/>
      <c r="P491" s="80"/>
      <c r="Q491" s="84"/>
      <c r="R491" s="124"/>
      <c r="S491" s="129"/>
      <c r="T491" s="80"/>
      <c r="U491" s="80"/>
      <c r="V491" s="80"/>
      <c r="W491" s="80"/>
      <c r="X491" s="124"/>
      <c r="Y491" s="131"/>
      <c r="Z491" s="127"/>
      <c r="AA491" s="134"/>
      <c r="AB491" s="56"/>
      <c r="AC491" s="56"/>
      <c r="AD491" s="56"/>
      <c r="AE491" s="56"/>
      <c r="AF491" s="135"/>
      <c r="AG491" s="136"/>
      <c r="AH491" s="55"/>
      <c r="AI491" s="136"/>
      <c r="AJ491" s="116">
        <f>SUM(AK491:AM491)</f>
        <v>0</v>
      </c>
      <c r="AK491" s="136"/>
      <c r="AL491" s="54"/>
      <c r="AM491" s="55"/>
      <c r="AN491" s="136" t="s">
        <v>74</v>
      </c>
      <c r="AO491" s="54" t="s">
        <v>74</v>
      </c>
      <c r="AP491" s="55" t="s">
        <v>74</v>
      </c>
      <c r="AQ491" s="82" t="s">
        <v>74</v>
      </c>
      <c r="AR491" s="54" t="s">
        <v>74</v>
      </c>
      <c r="AS491" s="54" t="s">
        <v>74</v>
      </c>
      <c r="AT491" s="54" t="s">
        <v>74</v>
      </c>
      <c r="AU491" s="58" t="s">
        <v>74</v>
      </c>
      <c r="AV491" s="83">
        <f t="shared" si="156"/>
        <v>0</v>
      </c>
      <c r="AW491" s="80"/>
      <c r="AX491" s="80"/>
      <c r="AY491" s="80"/>
      <c r="AZ491" s="80"/>
      <c r="BA491" s="80"/>
      <c r="BB491" s="80"/>
      <c r="BC491" s="80"/>
      <c r="BD491" s="80"/>
      <c r="BE491" s="81"/>
    </row>
    <row r="492" spans="1:57" ht="38" customHeight="1" x14ac:dyDescent="0.2">
      <c r="A492" s="732"/>
      <c r="B492" s="624"/>
      <c r="C492" s="694"/>
      <c r="D492" s="73" t="s">
        <v>78</v>
      </c>
      <c r="E492" s="697"/>
      <c r="F492" s="700"/>
      <c r="G492" s="147">
        <f t="shared" ref="G492:G555" si="158">SUM(M492,AV492)</f>
        <v>0</v>
      </c>
      <c r="H492" s="153">
        <f t="shared" si="157"/>
        <v>0</v>
      </c>
      <c r="I492" s="150"/>
      <c r="J492" s="150"/>
      <c r="K492" s="150"/>
      <c r="L492" s="154"/>
      <c r="M492" s="79">
        <f t="shared" ref="M492:M555" si="159">IF(AND(SUM(N492:R492)=SUM(Y492:Z492),SUM(S492:X492)=SUM(Y492:Z492)),SUM(N492:R492),"ПЕРЕВІРТЕ ПРАВИЛЬНІСТЬ ДАНИХ")</f>
        <v>0</v>
      </c>
      <c r="N492" s="80"/>
      <c r="O492" s="80"/>
      <c r="P492" s="80"/>
      <c r="Q492" s="80"/>
      <c r="R492" s="124"/>
      <c r="S492" s="129"/>
      <c r="T492" s="80"/>
      <c r="U492" s="80"/>
      <c r="V492" s="80"/>
      <c r="W492" s="80"/>
      <c r="X492" s="124"/>
      <c r="Y492" s="131"/>
      <c r="Z492" s="127"/>
      <c r="AA492" s="134"/>
      <c r="AB492" s="56"/>
      <c r="AC492" s="56"/>
      <c r="AD492" s="56"/>
      <c r="AE492" s="56"/>
      <c r="AF492" s="135"/>
      <c r="AG492" s="136"/>
      <c r="AH492" s="55"/>
      <c r="AI492" s="136"/>
      <c r="AJ492" s="116">
        <f>SUM(AQ492:AU492)</f>
        <v>0</v>
      </c>
      <c r="AK492" s="136" t="s">
        <v>76</v>
      </c>
      <c r="AL492" s="54" t="s">
        <v>76</v>
      </c>
      <c r="AM492" s="55" t="s">
        <v>76</v>
      </c>
      <c r="AN492" s="136" t="s">
        <v>74</v>
      </c>
      <c r="AO492" s="54" t="s">
        <v>74</v>
      </c>
      <c r="AP492" s="55" t="s">
        <v>74</v>
      </c>
      <c r="AQ492" s="142"/>
      <c r="AR492" s="62"/>
      <c r="AS492" s="62"/>
      <c r="AT492" s="62"/>
      <c r="AU492" s="64"/>
      <c r="AV492" s="83">
        <f t="shared" si="156"/>
        <v>0</v>
      </c>
      <c r="AW492" s="80"/>
      <c r="AX492" s="80"/>
      <c r="AY492" s="80"/>
      <c r="AZ492" s="80"/>
      <c r="BA492" s="80"/>
      <c r="BB492" s="80"/>
      <c r="BC492" s="80"/>
      <c r="BD492" s="80"/>
      <c r="BE492" s="81"/>
    </row>
    <row r="493" spans="1:57" ht="38" customHeight="1" thickBot="1" x14ac:dyDescent="0.25">
      <c r="A493" s="732"/>
      <c r="B493" s="642"/>
      <c r="C493" s="695"/>
      <c r="D493" s="75" t="s">
        <v>79</v>
      </c>
      <c r="E493" s="698"/>
      <c r="F493" s="701"/>
      <c r="G493" s="148">
        <f t="shared" si="158"/>
        <v>0</v>
      </c>
      <c r="H493" s="155">
        <f t="shared" si="157"/>
        <v>0</v>
      </c>
      <c r="I493" s="156"/>
      <c r="J493" s="156"/>
      <c r="K493" s="156"/>
      <c r="L493" s="157"/>
      <c r="M493" s="85">
        <f t="shared" si="159"/>
        <v>0</v>
      </c>
      <c r="N493" s="86"/>
      <c r="O493" s="86"/>
      <c r="P493" s="86"/>
      <c r="Q493" s="86"/>
      <c r="R493" s="125"/>
      <c r="S493" s="130"/>
      <c r="T493" s="87"/>
      <c r="U493" s="87"/>
      <c r="V493" s="87"/>
      <c r="W493" s="87"/>
      <c r="X493" s="126"/>
      <c r="Y493" s="129"/>
      <c r="Z493" s="124"/>
      <c r="AA493" s="136"/>
      <c r="AB493" s="54"/>
      <c r="AC493" s="54"/>
      <c r="AD493" s="54"/>
      <c r="AE493" s="54"/>
      <c r="AF493" s="55"/>
      <c r="AG493" s="139"/>
      <c r="AH493" s="140"/>
      <c r="AI493" s="137"/>
      <c r="AJ493" s="117">
        <f>SUM(AQ493:AU493)</f>
        <v>0</v>
      </c>
      <c r="AK493" s="137" t="s">
        <v>74</v>
      </c>
      <c r="AL493" s="90" t="s">
        <v>74</v>
      </c>
      <c r="AM493" s="138" t="s">
        <v>74</v>
      </c>
      <c r="AN493" s="137" t="s">
        <v>74</v>
      </c>
      <c r="AO493" s="90" t="s">
        <v>76</v>
      </c>
      <c r="AP493" s="138" t="s">
        <v>76</v>
      </c>
      <c r="AQ493" s="89"/>
      <c r="AR493" s="90"/>
      <c r="AS493" s="90"/>
      <c r="AT493" s="90"/>
      <c r="AU493" s="91"/>
      <c r="AV493" s="92">
        <f t="shared" si="156"/>
        <v>0</v>
      </c>
      <c r="AW493" s="87"/>
      <c r="AX493" s="87"/>
      <c r="AY493" s="87"/>
      <c r="AZ493" s="87"/>
      <c r="BA493" s="87"/>
      <c r="BB493" s="87"/>
      <c r="BC493" s="87"/>
      <c r="BD493" s="87"/>
      <c r="BE493" s="88"/>
    </row>
    <row r="494" spans="1:57" ht="38" customHeight="1" x14ac:dyDescent="0.2">
      <c r="A494" s="732"/>
      <c r="B494" s="623" t="s">
        <v>272</v>
      </c>
      <c r="C494" s="693">
        <v>43443757</v>
      </c>
      <c r="D494" s="72" t="s">
        <v>73</v>
      </c>
      <c r="E494" s="696">
        <v>483</v>
      </c>
      <c r="F494" s="699">
        <f>E494-SUM(M494:M498)</f>
        <v>101</v>
      </c>
      <c r="G494" s="146">
        <f t="shared" si="158"/>
        <v>0</v>
      </c>
      <c r="H494" s="151">
        <f t="shared" si="157"/>
        <v>0</v>
      </c>
      <c r="I494" s="152"/>
      <c r="J494" s="152"/>
      <c r="K494" s="152"/>
      <c r="L494" s="66"/>
      <c r="M494" s="149">
        <f t="shared" si="159"/>
        <v>0</v>
      </c>
      <c r="N494" s="121"/>
      <c r="O494" s="121"/>
      <c r="P494" s="121"/>
      <c r="Q494" s="121"/>
      <c r="R494" s="122"/>
      <c r="S494" s="128"/>
      <c r="T494" s="121"/>
      <c r="U494" s="121"/>
      <c r="V494" s="77"/>
      <c r="W494" s="121"/>
      <c r="X494" s="122"/>
      <c r="Y494" s="128"/>
      <c r="Z494" s="122"/>
      <c r="AA494" s="70"/>
      <c r="AB494" s="77"/>
      <c r="AC494" s="77"/>
      <c r="AD494" s="77"/>
      <c r="AE494" s="77"/>
      <c r="AF494" s="71"/>
      <c r="AG494" s="70"/>
      <c r="AH494" s="71"/>
      <c r="AI494" s="70"/>
      <c r="AJ494" s="115">
        <f>SUM(AN494:AP494)</f>
        <v>0</v>
      </c>
      <c r="AK494" s="70" t="s">
        <v>74</v>
      </c>
      <c r="AL494" s="77" t="s">
        <v>74</v>
      </c>
      <c r="AM494" s="71" t="s">
        <v>74</v>
      </c>
      <c r="AN494" s="70"/>
      <c r="AO494" s="77"/>
      <c r="AP494" s="71"/>
      <c r="AQ494" s="67" t="s">
        <v>74</v>
      </c>
      <c r="AR494" s="68" t="s">
        <v>74</v>
      </c>
      <c r="AS494" s="68" t="s">
        <v>74</v>
      </c>
      <c r="AT494" s="68" t="s">
        <v>74</v>
      </c>
      <c r="AU494" s="69" t="s">
        <v>74</v>
      </c>
      <c r="AV494" s="103">
        <f t="shared" si="156"/>
        <v>0</v>
      </c>
      <c r="AW494" s="93"/>
      <c r="AX494" s="93"/>
      <c r="AY494" s="93"/>
      <c r="AZ494" s="93"/>
      <c r="BA494" s="93"/>
      <c r="BB494" s="93"/>
      <c r="BC494" s="93"/>
      <c r="BD494" s="93"/>
      <c r="BE494" s="78"/>
    </row>
    <row r="495" spans="1:57" ht="38" customHeight="1" x14ac:dyDescent="0.2">
      <c r="A495" s="732"/>
      <c r="B495" s="624"/>
      <c r="C495" s="694"/>
      <c r="D495" s="73" t="s">
        <v>75</v>
      </c>
      <c r="E495" s="697"/>
      <c r="F495" s="700"/>
      <c r="G495" s="147">
        <f t="shared" si="158"/>
        <v>0</v>
      </c>
      <c r="H495" s="153">
        <f t="shared" si="157"/>
        <v>0</v>
      </c>
      <c r="I495" s="150"/>
      <c r="J495" s="150"/>
      <c r="K495" s="150"/>
      <c r="L495" s="154"/>
      <c r="M495" s="79">
        <f t="shared" si="159"/>
        <v>0</v>
      </c>
      <c r="N495" s="80"/>
      <c r="O495" s="80"/>
      <c r="P495" s="80"/>
      <c r="Q495" s="80"/>
      <c r="R495" s="124"/>
      <c r="S495" s="129"/>
      <c r="T495" s="54"/>
      <c r="U495" s="54"/>
      <c r="V495" s="80"/>
      <c r="W495" s="80"/>
      <c r="X495" s="124"/>
      <c r="Y495" s="131"/>
      <c r="Z495" s="127"/>
      <c r="AA495" s="134"/>
      <c r="AB495" s="56"/>
      <c r="AC495" s="56"/>
      <c r="AD495" s="56"/>
      <c r="AE495" s="56"/>
      <c r="AF495" s="135"/>
      <c r="AG495" s="136"/>
      <c r="AH495" s="55"/>
      <c r="AI495" s="136"/>
      <c r="AJ495" s="116">
        <f>SUM(AN495:AP495)</f>
        <v>0</v>
      </c>
      <c r="AK495" s="136" t="s">
        <v>76</v>
      </c>
      <c r="AL495" s="54" t="s">
        <v>76</v>
      </c>
      <c r="AM495" s="55" t="s">
        <v>76</v>
      </c>
      <c r="AN495" s="136"/>
      <c r="AO495" s="54"/>
      <c r="AP495" s="55"/>
      <c r="AQ495" s="82" t="s">
        <v>74</v>
      </c>
      <c r="AR495" s="54" t="s">
        <v>74</v>
      </c>
      <c r="AS495" s="54" t="s">
        <v>74</v>
      </c>
      <c r="AT495" s="54" t="s">
        <v>74</v>
      </c>
      <c r="AU495" s="58" t="s">
        <v>74</v>
      </c>
      <c r="AV495" s="83">
        <f t="shared" si="156"/>
        <v>0</v>
      </c>
      <c r="AW495" s="80"/>
      <c r="AX495" s="80"/>
      <c r="AY495" s="80"/>
      <c r="AZ495" s="80"/>
      <c r="BA495" s="80"/>
      <c r="BB495" s="80"/>
      <c r="BC495" s="80"/>
      <c r="BD495" s="80"/>
      <c r="BE495" s="81"/>
    </row>
    <row r="496" spans="1:57" ht="38" customHeight="1" x14ac:dyDescent="0.2">
      <c r="A496" s="732"/>
      <c r="B496" s="624"/>
      <c r="C496" s="694"/>
      <c r="D496" s="73" t="s">
        <v>77</v>
      </c>
      <c r="E496" s="697"/>
      <c r="F496" s="700"/>
      <c r="G496" s="147">
        <f t="shared" si="158"/>
        <v>0</v>
      </c>
      <c r="H496" s="153">
        <f t="shared" si="157"/>
        <v>0</v>
      </c>
      <c r="I496" s="150"/>
      <c r="J496" s="150"/>
      <c r="K496" s="150"/>
      <c r="L496" s="154"/>
      <c r="M496" s="79">
        <f t="shared" si="159"/>
        <v>0</v>
      </c>
      <c r="N496" s="80"/>
      <c r="O496" s="80"/>
      <c r="P496" s="80"/>
      <c r="Q496" s="84"/>
      <c r="R496" s="124"/>
      <c r="S496" s="129"/>
      <c r="T496" s="80"/>
      <c r="U496" s="80"/>
      <c r="V496" s="80"/>
      <c r="W496" s="80"/>
      <c r="X496" s="124"/>
      <c r="Y496" s="131"/>
      <c r="Z496" s="127"/>
      <c r="AA496" s="134"/>
      <c r="AB496" s="56"/>
      <c r="AC496" s="56"/>
      <c r="AD496" s="56"/>
      <c r="AE496" s="56"/>
      <c r="AF496" s="135"/>
      <c r="AG496" s="136"/>
      <c r="AH496" s="55"/>
      <c r="AI496" s="136"/>
      <c r="AJ496" s="116">
        <f>SUM(AK496:AM496)</f>
        <v>0</v>
      </c>
      <c r="AK496" s="136"/>
      <c r="AL496" s="54"/>
      <c r="AM496" s="55"/>
      <c r="AN496" s="136" t="s">
        <v>74</v>
      </c>
      <c r="AO496" s="54" t="s">
        <v>74</v>
      </c>
      <c r="AP496" s="55" t="s">
        <v>74</v>
      </c>
      <c r="AQ496" s="82" t="s">
        <v>74</v>
      </c>
      <c r="AR496" s="54" t="s">
        <v>74</v>
      </c>
      <c r="AS496" s="54" t="s">
        <v>74</v>
      </c>
      <c r="AT496" s="54" t="s">
        <v>74</v>
      </c>
      <c r="AU496" s="58" t="s">
        <v>74</v>
      </c>
      <c r="AV496" s="83">
        <f t="shared" si="156"/>
        <v>0</v>
      </c>
      <c r="AW496" s="80"/>
      <c r="AX496" s="80"/>
      <c r="AY496" s="80"/>
      <c r="AZ496" s="80"/>
      <c r="BA496" s="80"/>
      <c r="BB496" s="80"/>
      <c r="BC496" s="80"/>
      <c r="BD496" s="80"/>
      <c r="BE496" s="81"/>
    </row>
    <row r="497" spans="1:57" ht="38" customHeight="1" x14ac:dyDescent="0.2">
      <c r="A497" s="732"/>
      <c r="B497" s="624"/>
      <c r="C497" s="694"/>
      <c r="D497" s="73" t="s">
        <v>78</v>
      </c>
      <c r="E497" s="697"/>
      <c r="F497" s="700"/>
      <c r="G497" s="147">
        <f t="shared" si="158"/>
        <v>385</v>
      </c>
      <c r="H497" s="153">
        <f t="shared" si="157"/>
        <v>1</v>
      </c>
      <c r="I497" s="150">
        <v>1</v>
      </c>
      <c r="J497" s="150"/>
      <c r="K497" s="150"/>
      <c r="L497" s="154"/>
      <c r="M497" s="79">
        <f t="shared" si="159"/>
        <v>382</v>
      </c>
      <c r="N497" s="80">
        <v>364</v>
      </c>
      <c r="O497" s="80"/>
      <c r="P497" s="80">
        <v>18</v>
      </c>
      <c r="Q497" s="80"/>
      <c r="R497" s="124"/>
      <c r="S497" s="129">
        <v>17</v>
      </c>
      <c r="T497" s="80"/>
      <c r="U497" s="80"/>
      <c r="V497" s="80">
        <v>347</v>
      </c>
      <c r="W497" s="80"/>
      <c r="X497" s="124">
        <v>18</v>
      </c>
      <c r="Y497" s="131">
        <v>336</v>
      </c>
      <c r="Z497" s="127">
        <v>46</v>
      </c>
      <c r="AA497" s="134"/>
      <c r="AB497" s="56">
        <v>88</v>
      </c>
      <c r="AC497" s="56">
        <v>86</v>
      </c>
      <c r="AD497" s="56"/>
      <c r="AE497" s="56">
        <v>40</v>
      </c>
      <c r="AF497" s="135">
        <v>1</v>
      </c>
      <c r="AG497" s="136">
        <v>43</v>
      </c>
      <c r="AH497" s="55">
        <v>17</v>
      </c>
      <c r="AI497" s="136">
        <v>110</v>
      </c>
      <c r="AJ497" s="116">
        <f>SUM(AQ497:AU497)</f>
        <v>382</v>
      </c>
      <c r="AK497" s="136" t="s">
        <v>76</v>
      </c>
      <c r="AL497" s="54" t="s">
        <v>76</v>
      </c>
      <c r="AM497" s="55" t="s">
        <v>76</v>
      </c>
      <c r="AN497" s="136" t="s">
        <v>74</v>
      </c>
      <c r="AO497" s="54" t="s">
        <v>74</v>
      </c>
      <c r="AP497" s="55" t="s">
        <v>74</v>
      </c>
      <c r="AQ497" s="142">
        <v>36</v>
      </c>
      <c r="AR497" s="62">
        <v>54</v>
      </c>
      <c r="AS497" s="62">
        <v>139</v>
      </c>
      <c r="AT497" s="62">
        <v>115</v>
      </c>
      <c r="AU497" s="64">
        <v>38</v>
      </c>
      <c r="AV497" s="83">
        <f t="shared" si="156"/>
        <v>3</v>
      </c>
      <c r="AW497" s="80"/>
      <c r="AX497" s="80"/>
      <c r="AY497" s="80"/>
      <c r="AZ497" s="80"/>
      <c r="BA497" s="80">
        <v>2</v>
      </c>
      <c r="BB497" s="80"/>
      <c r="BC497" s="80"/>
      <c r="BD497" s="80">
        <v>1</v>
      </c>
      <c r="BE497" s="81"/>
    </row>
    <row r="498" spans="1:57" ht="38" customHeight="1" thickBot="1" x14ac:dyDescent="0.25">
      <c r="A498" s="732"/>
      <c r="B498" s="642"/>
      <c r="C498" s="695"/>
      <c r="D498" s="75" t="s">
        <v>79</v>
      </c>
      <c r="E498" s="698"/>
      <c r="F498" s="701"/>
      <c r="G498" s="148">
        <f t="shared" si="158"/>
        <v>0</v>
      </c>
      <c r="H498" s="155">
        <f t="shared" ref="H498:H503" si="160">SUM(I498:L498)</f>
        <v>0</v>
      </c>
      <c r="I498" s="156"/>
      <c r="J498" s="156"/>
      <c r="K498" s="156"/>
      <c r="L498" s="157"/>
      <c r="M498" s="85">
        <f t="shared" si="159"/>
        <v>0</v>
      </c>
      <c r="N498" s="86"/>
      <c r="O498" s="86"/>
      <c r="P498" s="86"/>
      <c r="Q498" s="86"/>
      <c r="R498" s="125"/>
      <c r="S498" s="130"/>
      <c r="T498" s="87"/>
      <c r="U498" s="87"/>
      <c r="V498" s="87"/>
      <c r="W498" s="87"/>
      <c r="X498" s="126"/>
      <c r="Y498" s="129"/>
      <c r="Z498" s="124"/>
      <c r="AA498" s="136"/>
      <c r="AB498" s="54"/>
      <c r="AC498" s="54"/>
      <c r="AD498" s="54"/>
      <c r="AE498" s="54"/>
      <c r="AF498" s="55"/>
      <c r="AG498" s="139"/>
      <c r="AH498" s="140"/>
      <c r="AI498" s="137"/>
      <c r="AJ498" s="117">
        <f>SUM(AQ498:AU498)</f>
        <v>0</v>
      </c>
      <c r="AK498" s="137" t="s">
        <v>74</v>
      </c>
      <c r="AL498" s="90" t="s">
        <v>74</v>
      </c>
      <c r="AM498" s="138" t="s">
        <v>74</v>
      </c>
      <c r="AN498" s="137" t="s">
        <v>74</v>
      </c>
      <c r="AO498" s="90" t="s">
        <v>76</v>
      </c>
      <c r="AP498" s="138" t="s">
        <v>76</v>
      </c>
      <c r="AQ498" s="89"/>
      <c r="AR498" s="90"/>
      <c r="AS498" s="90"/>
      <c r="AT498" s="90"/>
      <c r="AU498" s="91"/>
      <c r="AV498" s="92">
        <f t="shared" si="156"/>
        <v>0</v>
      </c>
      <c r="AW498" s="87"/>
      <c r="AX498" s="87"/>
      <c r="AY498" s="87"/>
      <c r="AZ498" s="87"/>
      <c r="BA498" s="87"/>
      <c r="BB498" s="87"/>
      <c r="BC498" s="87"/>
      <c r="BD498" s="87"/>
      <c r="BE498" s="88"/>
    </row>
    <row r="499" spans="1:57" ht="38" customHeight="1" x14ac:dyDescent="0.2">
      <c r="A499" s="732"/>
      <c r="B499" s="623" t="s">
        <v>273</v>
      </c>
      <c r="C499" s="693">
        <v>5483227</v>
      </c>
      <c r="D499" s="72" t="s">
        <v>73</v>
      </c>
      <c r="E499" s="696">
        <v>60</v>
      </c>
      <c r="F499" s="699">
        <f>E499-SUM(M499:M503)</f>
        <v>52</v>
      </c>
      <c r="G499" s="146">
        <f t="shared" si="158"/>
        <v>8</v>
      </c>
      <c r="H499" s="151">
        <f t="shared" si="160"/>
        <v>0</v>
      </c>
      <c r="I499" s="152"/>
      <c r="J499" s="152"/>
      <c r="K499" s="152"/>
      <c r="L499" s="66"/>
      <c r="M499" s="149">
        <f t="shared" si="159"/>
        <v>8</v>
      </c>
      <c r="N499" s="121"/>
      <c r="O499" s="121"/>
      <c r="P499" s="121"/>
      <c r="Q499" s="121"/>
      <c r="R499" s="122">
        <v>8</v>
      </c>
      <c r="S499" s="128"/>
      <c r="T499" s="121"/>
      <c r="U499" s="121"/>
      <c r="V499" s="77">
        <v>8</v>
      </c>
      <c r="W499" s="121"/>
      <c r="X499" s="122"/>
      <c r="Y499" s="128">
        <v>7</v>
      </c>
      <c r="Z499" s="122">
        <v>1</v>
      </c>
      <c r="AA499" s="70"/>
      <c r="AB499" s="77">
        <v>2</v>
      </c>
      <c r="AC499" s="77">
        <v>2</v>
      </c>
      <c r="AD499" s="77">
        <v>1</v>
      </c>
      <c r="AE499" s="77">
        <v>3</v>
      </c>
      <c r="AF499" s="71">
        <v>1</v>
      </c>
      <c r="AG499" s="70">
        <v>35</v>
      </c>
      <c r="AH499" s="71">
        <v>11</v>
      </c>
      <c r="AI499" s="70">
        <v>12</v>
      </c>
      <c r="AJ499" s="115">
        <f>SUM(AN499:AP499)</f>
        <v>8</v>
      </c>
      <c r="AK499" s="70" t="s">
        <v>74</v>
      </c>
      <c r="AL499" s="77" t="s">
        <v>74</v>
      </c>
      <c r="AM499" s="71" t="s">
        <v>74</v>
      </c>
      <c r="AN499" s="70">
        <v>4</v>
      </c>
      <c r="AO499" s="77">
        <v>3</v>
      </c>
      <c r="AP499" s="71">
        <v>1</v>
      </c>
      <c r="AQ499" s="67" t="s">
        <v>74</v>
      </c>
      <c r="AR499" s="68" t="s">
        <v>74</v>
      </c>
      <c r="AS499" s="68" t="s">
        <v>74</v>
      </c>
      <c r="AT499" s="68" t="s">
        <v>74</v>
      </c>
      <c r="AU499" s="69" t="s">
        <v>74</v>
      </c>
      <c r="AV499" s="103">
        <f t="shared" si="156"/>
        <v>0</v>
      </c>
      <c r="AW499" s="93"/>
      <c r="AX499" s="93"/>
      <c r="AY499" s="93"/>
      <c r="AZ499" s="93"/>
      <c r="BA499" s="93"/>
      <c r="BB499" s="93"/>
      <c r="BC499" s="93"/>
      <c r="BD499" s="93"/>
      <c r="BE499" s="78"/>
    </row>
    <row r="500" spans="1:57" ht="38" customHeight="1" x14ac:dyDescent="0.2">
      <c r="A500" s="732"/>
      <c r="B500" s="624"/>
      <c r="C500" s="694"/>
      <c r="D500" s="73" t="s">
        <v>75</v>
      </c>
      <c r="E500" s="697"/>
      <c r="F500" s="700"/>
      <c r="G500" s="147">
        <f t="shared" si="158"/>
        <v>0</v>
      </c>
      <c r="H500" s="153">
        <f t="shared" si="160"/>
        <v>0</v>
      </c>
      <c r="I500" s="150"/>
      <c r="J500" s="150"/>
      <c r="K500" s="150"/>
      <c r="L500" s="154"/>
      <c r="M500" s="79">
        <f t="shared" si="159"/>
        <v>0</v>
      </c>
      <c r="N500" s="80"/>
      <c r="O500" s="80"/>
      <c r="P500" s="80"/>
      <c r="Q500" s="80"/>
      <c r="R500" s="124"/>
      <c r="S500" s="129"/>
      <c r="T500" s="54"/>
      <c r="U500" s="54"/>
      <c r="V500" s="80"/>
      <c r="W500" s="80"/>
      <c r="X500" s="124"/>
      <c r="Y500" s="131"/>
      <c r="Z500" s="127"/>
      <c r="AA500" s="134"/>
      <c r="AB500" s="56"/>
      <c r="AC500" s="56"/>
      <c r="AD500" s="56"/>
      <c r="AE500" s="56"/>
      <c r="AF500" s="135"/>
      <c r="AG500" s="136"/>
      <c r="AH500" s="55"/>
      <c r="AI500" s="136"/>
      <c r="AJ500" s="116">
        <f>SUM(AN500:AP500)</f>
        <v>0</v>
      </c>
      <c r="AK500" s="136" t="s">
        <v>76</v>
      </c>
      <c r="AL500" s="54" t="s">
        <v>76</v>
      </c>
      <c r="AM500" s="55" t="s">
        <v>76</v>
      </c>
      <c r="AN500" s="136"/>
      <c r="AO500" s="54"/>
      <c r="AP500" s="55"/>
      <c r="AQ500" s="82" t="s">
        <v>74</v>
      </c>
      <c r="AR500" s="54" t="s">
        <v>74</v>
      </c>
      <c r="AS500" s="54" t="s">
        <v>74</v>
      </c>
      <c r="AT500" s="54" t="s">
        <v>74</v>
      </c>
      <c r="AU500" s="58" t="s">
        <v>74</v>
      </c>
      <c r="AV500" s="83">
        <f t="shared" si="156"/>
        <v>0</v>
      </c>
      <c r="AW500" s="80"/>
      <c r="AX500" s="80"/>
      <c r="AY500" s="80"/>
      <c r="AZ500" s="80"/>
      <c r="BA500" s="80"/>
      <c r="BB500" s="80"/>
      <c r="BC500" s="80"/>
      <c r="BD500" s="80"/>
      <c r="BE500" s="81"/>
    </row>
    <row r="501" spans="1:57" ht="38" customHeight="1" x14ac:dyDescent="0.2">
      <c r="A501" s="732"/>
      <c r="B501" s="624"/>
      <c r="C501" s="694"/>
      <c r="D501" s="73" t="s">
        <v>77</v>
      </c>
      <c r="E501" s="697"/>
      <c r="F501" s="700"/>
      <c r="G501" s="147">
        <f t="shared" si="158"/>
        <v>0</v>
      </c>
      <c r="H501" s="153">
        <f t="shared" si="160"/>
        <v>0</v>
      </c>
      <c r="I501" s="150"/>
      <c r="J501" s="150"/>
      <c r="K501" s="150"/>
      <c r="L501" s="154"/>
      <c r="M501" s="79">
        <f t="shared" si="159"/>
        <v>0</v>
      </c>
      <c r="N501" s="80"/>
      <c r="O501" s="80"/>
      <c r="P501" s="80"/>
      <c r="Q501" s="84"/>
      <c r="R501" s="124"/>
      <c r="S501" s="129"/>
      <c r="T501" s="80"/>
      <c r="U501" s="80"/>
      <c r="V501" s="80"/>
      <c r="W501" s="80"/>
      <c r="X501" s="124"/>
      <c r="Y501" s="131"/>
      <c r="Z501" s="127"/>
      <c r="AA501" s="134"/>
      <c r="AB501" s="56"/>
      <c r="AC501" s="56"/>
      <c r="AD501" s="56"/>
      <c r="AE501" s="56"/>
      <c r="AF501" s="135"/>
      <c r="AG501" s="136"/>
      <c r="AH501" s="55"/>
      <c r="AI501" s="136"/>
      <c r="AJ501" s="116">
        <f>SUM(AK501:AM501)</f>
        <v>0</v>
      </c>
      <c r="AK501" s="136"/>
      <c r="AL501" s="54"/>
      <c r="AM501" s="55"/>
      <c r="AN501" s="136" t="s">
        <v>74</v>
      </c>
      <c r="AO501" s="54" t="s">
        <v>74</v>
      </c>
      <c r="AP501" s="55" t="s">
        <v>74</v>
      </c>
      <c r="AQ501" s="82" t="s">
        <v>74</v>
      </c>
      <c r="AR501" s="54" t="s">
        <v>74</v>
      </c>
      <c r="AS501" s="54" t="s">
        <v>74</v>
      </c>
      <c r="AT501" s="54" t="s">
        <v>74</v>
      </c>
      <c r="AU501" s="58" t="s">
        <v>74</v>
      </c>
      <c r="AV501" s="83">
        <f t="shared" si="156"/>
        <v>0</v>
      </c>
      <c r="AW501" s="80"/>
      <c r="AX501" s="80"/>
      <c r="AY501" s="80"/>
      <c r="AZ501" s="80"/>
      <c r="BA501" s="80"/>
      <c r="BB501" s="80"/>
      <c r="BC501" s="80"/>
      <c r="BD501" s="80"/>
      <c r="BE501" s="81"/>
    </row>
    <row r="502" spans="1:57" ht="38" customHeight="1" x14ac:dyDescent="0.2">
      <c r="A502" s="732"/>
      <c r="B502" s="624"/>
      <c r="C502" s="694"/>
      <c r="D502" s="73" t="s">
        <v>78</v>
      </c>
      <c r="E502" s="697"/>
      <c r="F502" s="700"/>
      <c r="G502" s="147">
        <f t="shared" si="158"/>
        <v>0</v>
      </c>
      <c r="H502" s="153">
        <f t="shared" si="160"/>
        <v>0</v>
      </c>
      <c r="I502" s="150"/>
      <c r="J502" s="150"/>
      <c r="K502" s="150"/>
      <c r="L502" s="154"/>
      <c r="M502" s="79">
        <f t="shared" si="159"/>
        <v>0</v>
      </c>
      <c r="N502" s="80"/>
      <c r="O502" s="80"/>
      <c r="P502" s="80"/>
      <c r="Q502" s="80"/>
      <c r="R502" s="124"/>
      <c r="S502" s="129"/>
      <c r="T502" s="80"/>
      <c r="U502" s="80"/>
      <c r="V502" s="80"/>
      <c r="W502" s="80"/>
      <c r="X502" s="124"/>
      <c r="Y502" s="131"/>
      <c r="Z502" s="127"/>
      <c r="AA502" s="134"/>
      <c r="AB502" s="56"/>
      <c r="AC502" s="56"/>
      <c r="AD502" s="56"/>
      <c r="AE502" s="56"/>
      <c r="AF502" s="135"/>
      <c r="AG502" s="136"/>
      <c r="AH502" s="55"/>
      <c r="AI502" s="136"/>
      <c r="AJ502" s="116">
        <f>SUM(AQ502:AU502)</f>
        <v>0</v>
      </c>
      <c r="AK502" s="136" t="s">
        <v>76</v>
      </c>
      <c r="AL502" s="54" t="s">
        <v>76</v>
      </c>
      <c r="AM502" s="55" t="s">
        <v>76</v>
      </c>
      <c r="AN502" s="136" t="s">
        <v>74</v>
      </c>
      <c r="AO502" s="54" t="s">
        <v>74</v>
      </c>
      <c r="AP502" s="55" t="s">
        <v>74</v>
      </c>
      <c r="AQ502" s="142"/>
      <c r="AR502" s="62"/>
      <c r="AS502" s="62"/>
      <c r="AT502" s="62"/>
      <c r="AU502" s="64"/>
      <c r="AV502" s="83">
        <f t="shared" si="156"/>
        <v>0</v>
      </c>
      <c r="AW502" s="80"/>
      <c r="AX502" s="80"/>
      <c r="AY502" s="80"/>
      <c r="AZ502" s="80"/>
      <c r="BA502" s="80"/>
      <c r="BB502" s="80"/>
      <c r="BC502" s="80"/>
      <c r="BD502" s="80"/>
      <c r="BE502" s="81"/>
    </row>
    <row r="503" spans="1:57" ht="38" customHeight="1" thickBot="1" x14ac:dyDescent="0.25">
      <c r="A503" s="732"/>
      <c r="B503" s="642"/>
      <c r="C503" s="695"/>
      <c r="D503" s="76" t="s">
        <v>79</v>
      </c>
      <c r="E503" s="698"/>
      <c r="F503" s="701"/>
      <c r="G503" s="148">
        <f t="shared" si="158"/>
        <v>0</v>
      </c>
      <c r="H503" s="155">
        <f t="shared" si="160"/>
        <v>0</v>
      </c>
      <c r="I503" s="156"/>
      <c r="J503" s="156"/>
      <c r="K503" s="156"/>
      <c r="L503" s="157"/>
      <c r="M503" s="85">
        <f t="shared" si="159"/>
        <v>0</v>
      </c>
      <c r="N503" s="86"/>
      <c r="O503" s="86"/>
      <c r="P503" s="86"/>
      <c r="Q503" s="86"/>
      <c r="R503" s="125"/>
      <c r="S503" s="130"/>
      <c r="T503" s="87"/>
      <c r="U503" s="87"/>
      <c r="V503" s="87"/>
      <c r="W503" s="87"/>
      <c r="X503" s="126"/>
      <c r="Y503" s="129"/>
      <c r="Z503" s="124"/>
      <c r="AA503" s="136"/>
      <c r="AB503" s="54"/>
      <c r="AC503" s="54"/>
      <c r="AD503" s="54"/>
      <c r="AE503" s="54"/>
      <c r="AF503" s="55"/>
      <c r="AG503" s="139"/>
      <c r="AH503" s="140"/>
      <c r="AI503" s="137"/>
      <c r="AJ503" s="117">
        <f>SUM(AQ503:AU503)</f>
        <v>0</v>
      </c>
      <c r="AK503" s="137" t="s">
        <v>74</v>
      </c>
      <c r="AL503" s="90" t="s">
        <v>74</v>
      </c>
      <c r="AM503" s="138" t="s">
        <v>74</v>
      </c>
      <c r="AN503" s="137" t="s">
        <v>74</v>
      </c>
      <c r="AO503" s="90" t="s">
        <v>76</v>
      </c>
      <c r="AP503" s="138" t="s">
        <v>76</v>
      </c>
      <c r="AQ503" s="89"/>
      <c r="AR503" s="90"/>
      <c r="AS503" s="90"/>
      <c r="AT503" s="90"/>
      <c r="AU503" s="91"/>
      <c r="AV503" s="92">
        <f t="shared" si="156"/>
        <v>0</v>
      </c>
      <c r="AW503" s="87"/>
      <c r="AX503" s="87"/>
      <c r="AY503" s="87"/>
      <c r="AZ503" s="87"/>
      <c r="BA503" s="87"/>
      <c r="BB503" s="87"/>
      <c r="BC503" s="87"/>
      <c r="BD503" s="87"/>
      <c r="BE503" s="88"/>
    </row>
    <row r="504" spans="1:57" ht="38" customHeight="1" x14ac:dyDescent="0.2">
      <c r="A504" s="732"/>
      <c r="B504" s="623" t="s">
        <v>273</v>
      </c>
      <c r="C504" s="693">
        <v>5483227</v>
      </c>
      <c r="D504" s="72" t="s">
        <v>73</v>
      </c>
      <c r="E504" s="696">
        <v>150</v>
      </c>
      <c r="F504" s="699">
        <f>E504-SUM(M504:M508)</f>
        <v>-8</v>
      </c>
      <c r="G504" s="146">
        <f t="shared" si="158"/>
        <v>0</v>
      </c>
      <c r="H504" s="151">
        <f t="shared" ref="H504:H538" si="161">SUM(I504:L504)</f>
        <v>0</v>
      </c>
      <c r="I504" s="152"/>
      <c r="J504" s="152"/>
      <c r="K504" s="152"/>
      <c r="L504" s="66"/>
      <c r="M504" s="149">
        <f t="shared" si="159"/>
        <v>0</v>
      </c>
      <c r="N504" s="121"/>
      <c r="O504" s="121"/>
      <c r="P504" s="121"/>
      <c r="Q504" s="121"/>
      <c r="R504" s="122"/>
      <c r="S504" s="128"/>
      <c r="T504" s="121"/>
      <c r="U504" s="121"/>
      <c r="V504" s="77"/>
      <c r="W504" s="121"/>
      <c r="X504" s="122"/>
      <c r="Y504" s="128"/>
      <c r="Z504" s="122"/>
      <c r="AA504" s="70"/>
      <c r="AB504" s="77"/>
      <c r="AC504" s="77"/>
      <c r="AD504" s="77"/>
      <c r="AE504" s="77"/>
      <c r="AF504" s="71"/>
      <c r="AG504" s="70"/>
      <c r="AH504" s="71"/>
      <c r="AI504" s="70"/>
      <c r="AJ504" s="115">
        <f>SUM(AN504:AP504)</f>
        <v>0</v>
      </c>
      <c r="AK504" s="70" t="s">
        <v>74</v>
      </c>
      <c r="AL504" s="77" t="s">
        <v>74</v>
      </c>
      <c r="AM504" s="71" t="s">
        <v>74</v>
      </c>
      <c r="AN504" s="70"/>
      <c r="AO504" s="77"/>
      <c r="AP504" s="71"/>
      <c r="AQ504" s="67" t="s">
        <v>74</v>
      </c>
      <c r="AR504" s="68" t="s">
        <v>74</v>
      </c>
      <c r="AS504" s="68" t="s">
        <v>74</v>
      </c>
      <c r="AT504" s="68" t="s">
        <v>74</v>
      </c>
      <c r="AU504" s="69" t="s">
        <v>74</v>
      </c>
      <c r="AV504" s="103">
        <f t="shared" ref="AV504:AV538" si="162">SUM(AW504:BE504)</f>
        <v>0</v>
      </c>
      <c r="AW504" s="93"/>
      <c r="AX504" s="93"/>
      <c r="AY504" s="93"/>
      <c r="AZ504" s="93"/>
      <c r="BA504" s="93"/>
      <c r="BB504" s="93"/>
      <c r="BC504" s="93"/>
      <c r="BD504" s="93"/>
      <c r="BE504" s="78"/>
    </row>
    <row r="505" spans="1:57" ht="38" customHeight="1" x14ac:dyDescent="0.2">
      <c r="A505" s="732"/>
      <c r="B505" s="624"/>
      <c r="C505" s="694"/>
      <c r="D505" s="73" t="s">
        <v>75</v>
      </c>
      <c r="E505" s="697"/>
      <c r="F505" s="700"/>
      <c r="G505" s="147">
        <f t="shared" si="158"/>
        <v>0</v>
      </c>
      <c r="H505" s="153">
        <f t="shared" si="161"/>
        <v>0</v>
      </c>
      <c r="I505" s="150"/>
      <c r="J505" s="150"/>
      <c r="K505" s="150"/>
      <c r="L505" s="154"/>
      <c r="M505" s="79">
        <f t="shared" si="159"/>
        <v>0</v>
      </c>
      <c r="N505" s="80"/>
      <c r="O505" s="80"/>
      <c r="P505" s="80"/>
      <c r="Q505" s="80"/>
      <c r="R505" s="124"/>
      <c r="S505" s="129"/>
      <c r="T505" s="54"/>
      <c r="U505" s="54"/>
      <c r="V505" s="80"/>
      <c r="W505" s="80"/>
      <c r="X505" s="124"/>
      <c r="Y505" s="131"/>
      <c r="Z505" s="127"/>
      <c r="AA505" s="134"/>
      <c r="AB505" s="56"/>
      <c r="AC505" s="56"/>
      <c r="AD505" s="56"/>
      <c r="AE505" s="56"/>
      <c r="AF505" s="135"/>
      <c r="AG505" s="136"/>
      <c r="AH505" s="55"/>
      <c r="AI505" s="136"/>
      <c r="AJ505" s="116">
        <f>SUM(AN505:AP505)</f>
        <v>0</v>
      </c>
      <c r="AK505" s="136" t="s">
        <v>76</v>
      </c>
      <c r="AL505" s="54" t="s">
        <v>76</v>
      </c>
      <c r="AM505" s="55" t="s">
        <v>76</v>
      </c>
      <c r="AN505" s="136"/>
      <c r="AO505" s="54"/>
      <c r="AP505" s="55"/>
      <c r="AQ505" s="82" t="s">
        <v>74</v>
      </c>
      <c r="AR505" s="54" t="s">
        <v>74</v>
      </c>
      <c r="AS505" s="54" t="s">
        <v>74</v>
      </c>
      <c r="AT505" s="54" t="s">
        <v>74</v>
      </c>
      <c r="AU505" s="58" t="s">
        <v>74</v>
      </c>
      <c r="AV505" s="83">
        <f t="shared" si="162"/>
        <v>0</v>
      </c>
      <c r="AW505" s="80"/>
      <c r="AX505" s="80"/>
      <c r="AY505" s="80"/>
      <c r="AZ505" s="80"/>
      <c r="BA505" s="80"/>
      <c r="BB505" s="80"/>
      <c r="BC505" s="80"/>
      <c r="BD505" s="80"/>
      <c r="BE505" s="81"/>
    </row>
    <row r="506" spans="1:57" ht="38" customHeight="1" x14ac:dyDescent="0.2">
      <c r="A506" s="732"/>
      <c r="B506" s="624"/>
      <c r="C506" s="694"/>
      <c r="D506" s="73" t="s">
        <v>77</v>
      </c>
      <c r="E506" s="697"/>
      <c r="F506" s="700"/>
      <c r="G506" s="147">
        <f t="shared" si="158"/>
        <v>0</v>
      </c>
      <c r="H506" s="153">
        <f t="shared" si="161"/>
        <v>0</v>
      </c>
      <c r="I506" s="150"/>
      <c r="J506" s="150"/>
      <c r="K506" s="150"/>
      <c r="L506" s="154"/>
      <c r="M506" s="79">
        <f t="shared" si="159"/>
        <v>0</v>
      </c>
      <c r="N506" s="80"/>
      <c r="O506" s="80"/>
      <c r="P506" s="80"/>
      <c r="Q506" s="84"/>
      <c r="R506" s="124"/>
      <c r="S506" s="129"/>
      <c r="T506" s="80"/>
      <c r="U506" s="80"/>
      <c r="V506" s="80"/>
      <c r="W506" s="80"/>
      <c r="X506" s="124"/>
      <c r="Y506" s="131"/>
      <c r="Z506" s="127"/>
      <c r="AA506" s="134"/>
      <c r="AB506" s="56"/>
      <c r="AC506" s="56"/>
      <c r="AD506" s="56"/>
      <c r="AE506" s="56"/>
      <c r="AF506" s="135"/>
      <c r="AG506" s="136"/>
      <c r="AH506" s="55"/>
      <c r="AI506" s="136"/>
      <c r="AJ506" s="116">
        <f>SUM(AK506:AM506)</f>
        <v>0</v>
      </c>
      <c r="AK506" s="136"/>
      <c r="AL506" s="54"/>
      <c r="AM506" s="55"/>
      <c r="AN506" s="136" t="s">
        <v>74</v>
      </c>
      <c r="AO506" s="54" t="s">
        <v>74</v>
      </c>
      <c r="AP506" s="55" t="s">
        <v>74</v>
      </c>
      <c r="AQ506" s="82" t="s">
        <v>74</v>
      </c>
      <c r="AR506" s="54" t="s">
        <v>74</v>
      </c>
      <c r="AS506" s="54" t="s">
        <v>74</v>
      </c>
      <c r="AT506" s="54" t="s">
        <v>74</v>
      </c>
      <c r="AU506" s="58" t="s">
        <v>74</v>
      </c>
      <c r="AV506" s="83">
        <f t="shared" si="162"/>
        <v>0</v>
      </c>
      <c r="AW506" s="80"/>
      <c r="AX506" s="80"/>
      <c r="AY506" s="80"/>
      <c r="AZ506" s="80"/>
      <c r="BA506" s="80"/>
      <c r="BB506" s="80"/>
      <c r="BC506" s="80"/>
      <c r="BD506" s="80"/>
      <c r="BE506" s="81"/>
    </row>
    <row r="507" spans="1:57" ht="38" customHeight="1" x14ac:dyDescent="0.2">
      <c r="A507" s="732"/>
      <c r="B507" s="624"/>
      <c r="C507" s="694"/>
      <c r="D507" s="73" t="s">
        <v>78</v>
      </c>
      <c r="E507" s="697"/>
      <c r="F507" s="700"/>
      <c r="G507" s="147">
        <f t="shared" si="158"/>
        <v>158</v>
      </c>
      <c r="H507" s="153">
        <f t="shared" si="161"/>
        <v>8</v>
      </c>
      <c r="I507" s="150"/>
      <c r="J507" s="150">
        <v>8</v>
      </c>
      <c r="K507" s="150"/>
      <c r="L507" s="154"/>
      <c r="M507" s="79">
        <f t="shared" si="159"/>
        <v>158</v>
      </c>
      <c r="N507" s="80">
        <v>158</v>
      </c>
      <c r="O507" s="80"/>
      <c r="P507" s="80"/>
      <c r="Q507" s="80"/>
      <c r="R507" s="124"/>
      <c r="S507" s="129">
        <v>8</v>
      </c>
      <c r="T507" s="80"/>
      <c r="U507" s="80"/>
      <c r="V507" s="80">
        <v>150</v>
      </c>
      <c r="W507" s="80"/>
      <c r="X507" s="124"/>
      <c r="Y507" s="131">
        <v>122</v>
      </c>
      <c r="Z507" s="127">
        <v>36</v>
      </c>
      <c r="AA507" s="134"/>
      <c r="AB507" s="56">
        <v>42</v>
      </c>
      <c r="AC507" s="56">
        <v>41</v>
      </c>
      <c r="AD507" s="56">
        <v>4</v>
      </c>
      <c r="AE507" s="56">
        <v>92</v>
      </c>
      <c r="AF507" s="135">
        <v>15</v>
      </c>
      <c r="AG507" s="136">
        <v>35</v>
      </c>
      <c r="AH507" s="55">
        <v>18</v>
      </c>
      <c r="AI507" s="136">
        <v>135</v>
      </c>
      <c r="AJ507" s="116">
        <f>SUM(AQ507:AU507)</f>
        <v>158</v>
      </c>
      <c r="AK507" s="136" t="s">
        <v>76</v>
      </c>
      <c r="AL507" s="54" t="s">
        <v>76</v>
      </c>
      <c r="AM507" s="55" t="s">
        <v>76</v>
      </c>
      <c r="AN507" s="136" t="s">
        <v>74</v>
      </c>
      <c r="AO507" s="54" t="s">
        <v>74</v>
      </c>
      <c r="AP507" s="55" t="s">
        <v>74</v>
      </c>
      <c r="AQ507" s="142">
        <v>4</v>
      </c>
      <c r="AR507" s="62">
        <v>4</v>
      </c>
      <c r="AS507" s="62">
        <v>69</v>
      </c>
      <c r="AT507" s="62">
        <v>27</v>
      </c>
      <c r="AU507" s="64">
        <v>54</v>
      </c>
      <c r="AV507" s="83">
        <f t="shared" si="162"/>
        <v>0</v>
      </c>
      <c r="AW507" s="80"/>
      <c r="AX507" s="80"/>
      <c r="AY507" s="80"/>
      <c r="AZ507" s="80"/>
      <c r="BA507" s="80"/>
      <c r="BB507" s="80"/>
      <c r="BC507" s="80"/>
      <c r="BD507" s="80"/>
      <c r="BE507" s="81"/>
    </row>
    <row r="508" spans="1:57" ht="38" customHeight="1" thickBot="1" x14ac:dyDescent="0.25">
      <c r="A508" s="732"/>
      <c r="B508" s="642"/>
      <c r="C508" s="695"/>
      <c r="D508" s="76" t="s">
        <v>79</v>
      </c>
      <c r="E508" s="698"/>
      <c r="F508" s="701"/>
      <c r="G508" s="148">
        <f t="shared" si="158"/>
        <v>0</v>
      </c>
      <c r="H508" s="155">
        <f t="shared" si="161"/>
        <v>0</v>
      </c>
      <c r="I508" s="156"/>
      <c r="J508" s="156"/>
      <c r="K508" s="156"/>
      <c r="L508" s="157"/>
      <c r="M508" s="85">
        <f t="shared" si="159"/>
        <v>0</v>
      </c>
      <c r="N508" s="86"/>
      <c r="O508" s="86"/>
      <c r="P508" s="86"/>
      <c r="Q508" s="86"/>
      <c r="R508" s="125"/>
      <c r="S508" s="130"/>
      <c r="T508" s="87"/>
      <c r="U508" s="87"/>
      <c r="V508" s="87"/>
      <c r="W508" s="87"/>
      <c r="X508" s="126"/>
      <c r="Y508" s="129"/>
      <c r="Z508" s="124"/>
      <c r="AA508" s="136"/>
      <c r="AB508" s="54"/>
      <c r="AC508" s="54"/>
      <c r="AD508" s="54"/>
      <c r="AE508" s="54"/>
      <c r="AF508" s="55"/>
      <c r="AG508" s="139"/>
      <c r="AH508" s="140"/>
      <c r="AI508" s="137"/>
      <c r="AJ508" s="117">
        <f>SUM(AQ508:AU508)</f>
        <v>0</v>
      </c>
      <c r="AK508" s="137" t="s">
        <v>74</v>
      </c>
      <c r="AL508" s="90" t="s">
        <v>74</v>
      </c>
      <c r="AM508" s="138" t="s">
        <v>74</v>
      </c>
      <c r="AN508" s="137" t="s">
        <v>74</v>
      </c>
      <c r="AO508" s="90" t="s">
        <v>76</v>
      </c>
      <c r="AP508" s="138" t="s">
        <v>76</v>
      </c>
      <c r="AQ508" s="89"/>
      <c r="AR508" s="90"/>
      <c r="AS508" s="90"/>
      <c r="AT508" s="90"/>
      <c r="AU508" s="91"/>
      <c r="AV508" s="92">
        <f t="shared" si="162"/>
        <v>0</v>
      </c>
      <c r="AW508" s="87"/>
      <c r="AX508" s="87"/>
      <c r="AY508" s="87"/>
      <c r="AZ508" s="87"/>
      <c r="BA508" s="87"/>
      <c r="BB508" s="87"/>
      <c r="BC508" s="87"/>
      <c r="BD508" s="87"/>
      <c r="BE508" s="88"/>
    </row>
    <row r="509" spans="1:57" ht="38" customHeight="1" x14ac:dyDescent="0.2">
      <c r="A509" s="732"/>
      <c r="B509" s="623" t="s">
        <v>274</v>
      </c>
      <c r="C509" s="693">
        <v>32884704</v>
      </c>
      <c r="D509" s="72" t="s">
        <v>73</v>
      </c>
      <c r="E509" s="696">
        <v>67</v>
      </c>
      <c r="F509" s="699">
        <f>E509-SUM(M509:M513)</f>
        <v>14</v>
      </c>
      <c r="G509" s="146">
        <f t="shared" si="158"/>
        <v>0</v>
      </c>
      <c r="H509" s="151">
        <f t="shared" si="161"/>
        <v>0</v>
      </c>
      <c r="I509" s="152"/>
      <c r="J509" s="152"/>
      <c r="K509" s="152"/>
      <c r="L509" s="66"/>
      <c r="M509" s="149">
        <f t="shared" si="159"/>
        <v>0</v>
      </c>
      <c r="N509" s="121"/>
      <c r="O509" s="121"/>
      <c r="P509" s="121"/>
      <c r="Q509" s="121"/>
      <c r="R509" s="122"/>
      <c r="S509" s="128"/>
      <c r="T509" s="121"/>
      <c r="U509" s="121"/>
      <c r="V509" s="77"/>
      <c r="W509" s="121"/>
      <c r="X509" s="122"/>
      <c r="Y509" s="128"/>
      <c r="Z509" s="122"/>
      <c r="AA509" s="70"/>
      <c r="AB509" s="77"/>
      <c r="AC509" s="77"/>
      <c r="AD509" s="77"/>
      <c r="AE509" s="77"/>
      <c r="AF509" s="71"/>
      <c r="AG509" s="70"/>
      <c r="AH509" s="71"/>
      <c r="AI509" s="70"/>
      <c r="AJ509" s="115">
        <f>SUM(AN509:AP509)</f>
        <v>0</v>
      </c>
      <c r="AK509" s="70" t="s">
        <v>74</v>
      </c>
      <c r="AL509" s="77" t="s">
        <v>74</v>
      </c>
      <c r="AM509" s="71" t="s">
        <v>74</v>
      </c>
      <c r="AN509" s="70"/>
      <c r="AO509" s="77"/>
      <c r="AP509" s="71"/>
      <c r="AQ509" s="67" t="s">
        <v>74</v>
      </c>
      <c r="AR509" s="68" t="s">
        <v>74</v>
      </c>
      <c r="AS509" s="68" t="s">
        <v>74</v>
      </c>
      <c r="AT509" s="68" t="s">
        <v>74</v>
      </c>
      <c r="AU509" s="69" t="s">
        <v>74</v>
      </c>
      <c r="AV509" s="103">
        <f t="shared" si="162"/>
        <v>0</v>
      </c>
      <c r="AW509" s="93"/>
      <c r="AX509" s="93"/>
      <c r="AY509" s="93"/>
      <c r="AZ509" s="93"/>
      <c r="BA509" s="93"/>
      <c r="BB509" s="93"/>
      <c r="BC509" s="93"/>
      <c r="BD509" s="93"/>
      <c r="BE509" s="78"/>
    </row>
    <row r="510" spans="1:57" ht="38" customHeight="1" x14ac:dyDescent="0.2">
      <c r="A510" s="732"/>
      <c r="B510" s="624"/>
      <c r="C510" s="694"/>
      <c r="D510" s="73" t="s">
        <v>75</v>
      </c>
      <c r="E510" s="697"/>
      <c r="F510" s="700"/>
      <c r="G510" s="147">
        <f t="shared" si="158"/>
        <v>0</v>
      </c>
      <c r="H510" s="153">
        <f t="shared" si="161"/>
        <v>0</v>
      </c>
      <c r="I510" s="150"/>
      <c r="J510" s="150"/>
      <c r="K510" s="150"/>
      <c r="L510" s="154"/>
      <c r="M510" s="79">
        <f t="shared" si="159"/>
        <v>0</v>
      </c>
      <c r="N510" s="80"/>
      <c r="O510" s="80"/>
      <c r="P510" s="80"/>
      <c r="Q510" s="80"/>
      <c r="R510" s="124"/>
      <c r="S510" s="129"/>
      <c r="T510" s="54"/>
      <c r="U510" s="54"/>
      <c r="V510" s="80"/>
      <c r="W510" s="80"/>
      <c r="X510" s="124"/>
      <c r="Y510" s="131"/>
      <c r="Z510" s="127"/>
      <c r="AA510" s="134"/>
      <c r="AB510" s="56"/>
      <c r="AC510" s="56"/>
      <c r="AD510" s="56"/>
      <c r="AE510" s="56"/>
      <c r="AF510" s="135"/>
      <c r="AG510" s="136"/>
      <c r="AH510" s="55"/>
      <c r="AI510" s="136"/>
      <c r="AJ510" s="116">
        <f>SUM(AN510:AP510)</f>
        <v>0</v>
      </c>
      <c r="AK510" s="136" t="s">
        <v>76</v>
      </c>
      <c r="AL510" s="54" t="s">
        <v>76</v>
      </c>
      <c r="AM510" s="55" t="s">
        <v>76</v>
      </c>
      <c r="AN510" s="136"/>
      <c r="AO510" s="54"/>
      <c r="AP510" s="55"/>
      <c r="AQ510" s="82" t="s">
        <v>74</v>
      </c>
      <c r="AR510" s="54" t="s">
        <v>74</v>
      </c>
      <c r="AS510" s="54" t="s">
        <v>74</v>
      </c>
      <c r="AT510" s="54" t="s">
        <v>74</v>
      </c>
      <c r="AU510" s="58" t="s">
        <v>74</v>
      </c>
      <c r="AV510" s="83">
        <f t="shared" si="162"/>
        <v>0</v>
      </c>
      <c r="AW510" s="80"/>
      <c r="AX510" s="80"/>
      <c r="AY510" s="80"/>
      <c r="AZ510" s="80"/>
      <c r="BA510" s="80"/>
      <c r="BB510" s="80"/>
      <c r="BC510" s="80"/>
      <c r="BD510" s="80"/>
      <c r="BE510" s="81"/>
    </row>
    <row r="511" spans="1:57" ht="38" customHeight="1" x14ac:dyDescent="0.2">
      <c r="A511" s="732"/>
      <c r="B511" s="624"/>
      <c r="C511" s="694"/>
      <c r="D511" s="73" t="s">
        <v>77</v>
      </c>
      <c r="E511" s="697"/>
      <c r="F511" s="700"/>
      <c r="G511" s="147">
        <f t="shared" si="158"/>
        <v>0</v>
      </c>
      <c r="H511" s="153">
        <f t="shared" si="161"/>
        <v>0</v>
      </c>
      <c r="I511" s="150"/>
      <c r="J511" s="150"/>
      <c r="K511" s="150"/>
      <c r="L511" s="154"/>
      <c r="M511" s="79">
        <f t="shared" si="159"/>
        <v>0</v>
      </c>
      <c r="N511" s="80"/>
      <c r="O511" s="80"/>
      <c r="P511" s="80"/>
      <c r="Q511" s="84"/>
      <c r="R511" s="124"/>
      <c r="S511" s="129"/>
      <c r="T511" s="80"/>
      <c r="U511" s="80"/>
      <c r="V511" s="80"/>
      <c r="W511" s="80"/>
      <c r="X511" s="124"/>
      <c r="Y511" s="131"/>
      <c r="Z511" s="127"/>
      <c r="AA511" s="134"/>
      <c r="AB511" s="56"/>
      <c r="AC511" s="56"/>
      <c r="AD511" s="56"/>
      <c r="AE511" s="56"/>
      <c r="AF511" s="135"/>
      <c r="AG511" s="136"/>
      <c r="AH511" s="55"/>
      <c r="AI511" s="136"/>
      <c r="AJ511" s="116">
        <f>SUM(AK511:AM511)</f>
        <v>0</v>
      </c>
      <c r="AK511" s="136"/>
      <c r="AL511" s="54"/>
      <c r="AM511" s="55"/>
      <c r="AN511" s="136" t="s">
        <v>74</v>
      </c>
      <c r="AO511" s="54" t="s">
        <v>74</v>
      </c>
      <c r="AP511" s="55" t="s">
        <v>74</v>
      </c>
      <c r="AQ511" s="82" t="s">
        <v>74</v>
      </c>
      <c r="AR511" s="54" t="s">
        <v>74</v>
      </c>
      <c r="AS511" s="54" t="s">
        <v>74</v>
      </c>
      <c r="AT511" s="54" t="s">
        <v>74</v>
      </c>
      <c r="AU511" s="58" t="s">
        <v>74</v>
      </c>
      <c r="AV511" s="83">
        <f t="shared" si="162"/>
        <v>0</v>
      </c>
      <c r="AW511" s="80"/>
      <c r="AX511" s="80"/>
      <c r="AY511" s="80"/>
      <c r="AZ511" s="80"/>
      <c r="BA511" s="80"/>
      <c r="BB511" s="80"/>
      <c r="BC511" s="80"/>
      <c r="BD511" s="80"/>
      <c r="BE511" s="81"/>
    </row>
    <row r="512" spans="1:57" ht="38" customHeight="1" x14ac:dyDescent="0.2">
      <c r="A512" s="732"/>
      <c r="B512" s="624"/>
      <c r="C512" s="694"/>
      <c r="D512" s="73" t="s">
        <v>78</v>
      </c>
      <c r="E512" s="697"/>
      <c r="F512" s="700"/>
      <c r="G512" s="147">
        <f t="shared" si="158"/>
        <v>53</v>
      </c>
      <c r="H512" s="153">
        <f t="shared" si="161"/>
        <v>0</v>
      </c>
      <c r="I512" s="150"/>
      <c r="J512" s="150"/>
      <c r="K512" s="150"/>
      <c r="L512" s="154"/>
      <c r="M512" s="79">
        <f t="shared" si="159"/>
        <v>53</v>
      </c>
      <c r="N512" s="80">
        <v>53</v>
      </c>
      <c r="O512" s="80"/>
      <c r="P512" s="80"/>
      <c r="Q512" s="80"/>
      <c r="R512" s="124"/>
      <c r="S512" s="129"/>
      <c r="T512" s="80"/>
      <c r="U512" s="80"/>
      <c r="V512" s="80">
        <v>53</v>
      </c>
      <c r="W512" s="80"/>
      <c r="X512" s="124"/>
      <c r="Y512" s="131">
        <v>41</v>
      </c>
      <c r="Z512" s="127">
        <v>12</v>
      </c>
      <c r="AA512" s="134"/>
      <c r="AB512" s="56">
        <v>45</v>
      </c>
      <c r="AC512" s="56">
        <v>45</v>
      </c>
      <c r="AD512" s="56">
        <v>29</v>
      </c>
      <c r="AE512" s="56">
        <v>42</v>
      </c>
      <c r="AF512" s="135">
        <v>18</v>
      </c>
      <c r="AG512" s="136">
        <v>47</v>
      </c>
      <c r="AH512" s="55">
        <v>24</v>
      </c>
      <c r="AI512" s="136">
        <v>125</v>
      </c>
      <c r="AJ512" s="116">
        <f>SUM(AQ512:AU512)</f>
        <v>53</v>
      </c>
      <c r="AK512" s="136" t="s">
        <v>76</v>
      </c>
      <c r="AL512" s="54" t="s">
        <v>76</v>
      </c>
      <c r="AM512" s="55" t="s">
        <v>76</v>
      </c>
      <c r="AN512" s="136" t="s">
        <v>74</v>
      </c>
      <c r="AO512" s="54" t="s">
        <v>74</v>
      </c>
      <c r="AP512" s="55" t="s">
        <v>74</v>
      </c>
      <c r="AQ512" s="142">
        <v>3</v>
      </c>
      <c r="AR512" s="62">
        <v>8</v>
      </c>
      <c r="AS512" s="62">
        <v>12</v>
      </c>
      <c r="AT512" s="62">
        <v>21</v>
      </c>
      <c r="AU512" s="64">
        <v>9</v>
      </c>
      <c r="AV512" s="83">
        <f t="shared" si="162"/>
        <v>0</v>
      </c>
      <c r="AW512" s="80"/>
      <c r="AX512" s="80"/>
      <c r="AY512" s="80"/>
      <c r="AZ512" s="80"/>
      <c r="BA512" s="80"/>
      <c r="BB512" s="80"/>
      <c r="BC512" s="80"/>
      <c r="BD512" s="80"/>
      <c r="BE512" s="81"/>
    </row>
    <row r="513" spans="1:57" ht="38" customHeight="1" thickBot="1" x14ac:dyDescent="0.25">
      <c r="A513" s="732"/>
      <c r="B513" s="642"/>
      <c r="C513" s="695"/>
      <c r="D513" s="76" t="s">
        <v>79</v>
      </c>
      <c r="E513" s="698"/>
      <c r="F513" s="701"/>
      <c r="G513" s="148">
        <f t="shared" si="158"/>
        <v>0</v>
      </c>
      <c r="H513" s="155">
        <f t="shared" si="161"/>
        <v>0</v>
      </c>
      <c r="I513" s="156"/>
      <c r="J513" s="156"/>
      <c r="K513" s="156"/>
      <c r="L513" s="157"/>
      <c r="M513" s="85">
        <f t="shared" si="159"/>
        <v>0</v>
      </c>
      <c r="N513" s="86"/>
      <c r="O513" s="86"/>
      <c r="P513" s="86"/>
      <c r="Q513" s="86"/>
      <c r="R513" s="125"/>
      <c r="S513" s="130"/>
      <c r="T513" s="87"/>
      <c r="U513" s="87"/>
      <c r="V513" s="87"/>
      <c r="W513" s="87"/>
      <c r="X513" s="126"/>
      <c r="Y513" s="129"/>
      <c r="Z513" s="124"/>
      <c r="AA513" s="136"/>
      <c r="AB513" s="54"/>
      <c r="AC513" s="54"/>
      <c r="AD513" s="54"/>
      <c r="AE513" s="54"/>
      <c r="AF513" s="55"/>
      <c r="AG513" s="139"/>
      <c r="AH513" s="140"/>
      <c r="AI513" s="137"/>
      <c r="AJ513" s="117">
        <f>SUM(AQ513:AU513)</f>
        <v>0</v>
      </c>
      <c r="AK513" s="137" t="s">
        <v>74</v>
      </c>
      <c r="AL513" s="90" t="s">
        <v>74</v>
      </c>
      <c r="AM513" s="138" t="s">
        <v>74</v>
      </c>
      <c r="AN513" s="137" t="s">
        <v>74</v>
      </c>
      <c r="AO513" s="90" t="s">
        <v>76</v>
      </c>
      <c r="AP513" s="138" t="s">
        <v>76</v>
      </c>
      <c r="AQ513" s="89"/>
      <c r="AR513" s="90"/>
      <c r="AS513" s="90"/>
      <c r="AT513" s="90"/>
      <c r="AU513" s="91"/>
      <c r="AV513" s="92">
        <f t="shared" si="162"/>
        <v>0</v>
      </c>
      <c r="AW513" s="87"/>
      <c r="AX513" s="87"/>
      <c r="AY513" s="87"/>
      <c r="AZ513" s="87"/>
      <c r="BA513" s="87"/>
      <c r="BB513" s="87"/>
      <c r="BC513" s="87"/>
      <c r="BD513" s="87"/>
      <c r="BE513" s="88"/>
    </row>
    <row r="514" spans="1:57" ht="38" customHeight="1" x14ac:dyDescent="0.2">
      <c r="A514" s="732"/>
      <c r="B514" s="706" t="s">
        <v>275</v>
      </c>
      <c r="C514" s="713">
        <v>1998390</v>
      </c>
      <c r="D514" s="72" t="s">
        <v>73</v>
      </c>
      <c r="E514" s="696">
        <v>7</v>
      </c>
      <c r="F514" s="699">
        <f>E514-SUM(M514:M518)</f>
        <v>7</v>
      </c>
      <c r="G514" s="146">
        <f t="shared" si="158"/>
        <v>0</v>
      </c>
      <c r="H514" s="151">
        <f t="shared" si="161"/>
        <v>0</v>
      </c>
      <c r="I514" s="152"/>
      <c r="J514" s="152"/>
      <c r="K514" s="152"/>
      <c r="L514" s="66"/>
      <c r="M514" s="149">
        <f t="shared" si="159"/>
        <v>0</v>
      </c>
      <c r="N514" s="121"/>
      <c r="O514" s="121"/>
      <c r="P514" s="121"/>
      <c r="Q514" s="121"/>
      <c r="R514" s="122"/>
      <c r="S514" s="128"/>
      <c r="T514" s="121"/>
      <c r="U514" s="121"/>
      <c r="V514" s="77"/>
      <c r="W514" s="121"/>
      <c r="X514" s="122"/>
      <c r="Y514" s="128"/>
      <c r="Z514" s="122"/>
      <c r="AA514" s="70"/>
      <c r="AB514" s="77"/>
      <c r="AC514" s="77"/>
      <c r="AD514" s="77"/>
      <c r="AE514" s="77"/>
      <c r="AF514" s="71"/>
      <c r="AG514" s="70"/>
      <c r="AH514" s="71"/>
      <c r="AI514" s="70"/>
      <c r="AJ514" s="115">
        <f>SUM(AN514:AP514)</f>
        <v>0</v>
      </c>
      <c r="AK514" s="70" t="s">
        <v>74</v>
      </c>
      <c r="AL514" s="77" t="s">
        <v>74</v>
      </c>
      <c r="AM514" s="71" t="s">
        <v>74</v>
      </c>
      <c r="AN514" s="70"/>
      <c r="AO514" s="77"/>
      <c r="AP514" s="71"/>
      <c r="AQ514" s="67" t="s">
        <v>74</v>
      </c>
      <c r="AR514" s="68" t="s">
        <v>74</v>
      </c>
      <c r="AS514" s="68" t="s">
        <v>74</v>
      </c>
      <c r="AT514" s="68" t="s">
        <v>74</v>
      </c>
      <c r="AU514" s="69" t="s">
        <v>74</v>
      </c>
      <c r="AV514" s="103">
        <f t="shared" si="162"/>
        <v>0</v>
      </c>
      <c r="AW514" s="93"/>
      <c r="AX514" s="93"/>
      <c r="AY514" s="93"/>
      <c r="AZ514" s="93"/>
      <c r="BA514" s="93"/>
      <c r="BB514" s="93"/>
      <c r="BC514" s="93"/>
      <c r="BD514" s="93"/>
      <c r="BE514" s="78"/>
    </row>
    <row r="515" spans="1:57" ht="38" customHeight="1" x14ac:dyDescent="0.2">
      <c r="A515" s="732"/>
      <c r="B515" s="675"/>
      <c r="C515" s="714"/>
      <c r="D515" s="73" t="s">
        <v>75</v>
      </c>
      <c r="E515" s="697"/>
      <c r="F515" s="700"/>
      <c r="G515" s="147">
        <f t="shared" si="158"/>
        <v>0</v>
      </c>
      <c r="H515" s="153">
        <f t="shared" si="161"/>
        <v>0</v>
      </c>
      <c r="I515" s="150"/>
      <c r="J515" s="150"/>
      <c r="K515" s="150"/>
      <c r="L515" s="154"/>
      <c r="M515" s="79">
        <f t="shared" si="159"/>
        <v>0</v>
      </c>
      <c r="N515" s="80"/>
      <c r="O515" s="80"/>
      <c r="P515" s="80"/>
      <c r="Q515" s="80"/>
      <c r="R515" s="124"/>
      <c r="S515" s="129"/>
      <c r="T515" s="54"/>
      <c r="U515" s="54"/>
      <c r="V515" s="80"/>
      <c r="W515" s="80"/>
      <c r="X515" s="124"/>
      <c r="Y515" s="131"/>
      <c r="Z515" s="127"/>
      <c r="AA515" s="134"/>
      <c r="AB515" s="56"/>
      <c r="AC515" s="56"/>
      <c r="AD515" s="56"/>
      <c r="AE515" s="56"/>
      <c r="AF515" s="135"/>
      <c r="AG515" s="136"/>
      <c r="AH515" s="55"/>
      <c r="AI515" s="136"/>
      <c r="AJ515" s="116">
        <f>SUM(AN515:AP515)</f>
        <v>0</v>
      </c>
      <c r="AK515" s="136" t="s">
        <v>76</v>
      </c>
      <c r="AL515" s="54" t="s">
        <v>76</v>
      </c>
      <c r="AM515" s="55" t="s">
        <v>76</v>
      </c>
      <c r="AN515" s="136"/>
      <c r="AO515" s="54"/>
      <c r="AP515" s="55"/>
      <c r="AQ515" s="82" t="s">
        <v>74</v>
      </c>
      <c r="AR515" s="54" t="s">
        <v>74</v>
      </c>
      <c r="AS515" s="54" t="s">
        <v>74</v>
      </c>
      <c r="AT515" s="54" t="s">
        <v>74</v>
      </c>
      <c r="AU515" s="58" t="s">
        <v>74</v>
      </c>
      <c r="AV515" s="83">
        <f t="shared" si="162"/>
        <v>0</v>
      </c>
      <c r="AW515" s="80"/>
      <c r="AX515" s="80"/>
      <c r="AY515" s="80"/>
      <c r="AZ515" s="80"/>
      <c r="BA515" s="80"/>
      <c r="BB515" s="80"/>
      <c r="BC515" s="80"/>
      <c r="BD515" s="80"/>
      <c r="BE515" s="81"/>
    </row>
    <row r="516" spans="1:57" ht="38" customHeight="1" x14ac:dyDescent="0.2">
      <c r="A516" s="732"/>
      <c r="B516" s="675"/>
      <c r="C516" s="714"/>
      <c r="D516" s="73" t="s">
        <v>77</v>
      </c>
      <c r="E516" s="697"/>
      <c r="F516" s="700"/>
      <c r="G516" s="147">
        <f t="shared" si="158"/>
        <v>0</v>
      </c>
      <c r="H516" s="153">
        <f t="shared" si="161"/>
        <v>0</v>
      </c>
      <c r="I516" s="150"/>
      <c r="J516" s="150"/>
      <c r="K516" s="150"/>
      <c r="L516" s="154"/>
      <c r="M516" s="79">
        <f t="shared" si="159"/>
        <v>0</v>
      </c>
      <c r="N516" s="80"/>
      <c r="O516" s="80"/>
      <c r="P516" s="80"/>
      <c r="Q516" s="84"/>
      <c r="R516" s="124"/>
      <c r="S516" s="129"/>
      <c r="T516" s="80"/>
      <c r="U516" s="80"/>
      <c r="V516" s="80"/>
      <c r="W516" s="80"/>
      <c r="X516" s="124"/>
      <c r="Y516" s="131"/>
      <c r="Z516" s="127"/>
      <c r="AA516" s="134"/>
      <c r="AB516" s="56"/>
      <c r="AC516" s="56"/>
      <c r="AD516" s="56"/>
      <c r="AE516" s="56"/>
      <c r="AF516" s="135"/>
      <c r="AG516" s="136"/>
      <c r="AH516" s="55"/>
      <c r="AI516" s="136"/>
      <c r="AJ516" s="116">
        <f>SUM(AK516:AM516)</f>
        <v>0</v>
      </c>
      <c r="AK516" s="136"/>
      <c r="AL516" s="54"/>
      <c r="AM516" s="55"/>
      <c r="AN516" s="136" t="s">
        <v>74</v>
      </c>
      <c r="AO516" s="54" t="s">
        <v>74</v>
      </c>
      <c r="AP516" s="55" t="s">
        <v>74</v>
      </c>
      <c r="AQ516" s="82" t="s">
        <v>74</v>
      </c>
      <c r="AR516" s="54" t="s">
        <v>74</v>
      </c>
      <c r="AS516" s="54" t="s">
        <v>74</v>
      </c>
      <c r="AT516" s="54" t="s">
        <v>74</v>
      </c>
      <c r="AU516" s="58" t="s">
        <v>74</v>
      </c>
      <c r="AV516" s="83">
        <f t="shared" si="162"/>
        <v>0</v>
      </c>
      <c r="AW516" s="80"/>
      <c r="AX516" s="80"/>
      <c r="AY516" s="80"/>
      <c r="AZ516" s="80"/>
      <c r="BA516" s="80"/>
      <c r="BB516" s="80"/>
      <c r="BC516" s="80"/>
      <c r="BD516" s="80"/>
      <c r="BE516" s="81"/>
    </row>
    <row r="517" spans="1:57" ht="38" customHeight="1" x14ac:dyDescent="0.2">
      <c r="A517" s="732"/>
      <c r="B517" s="675"/>
      <c r="C517" s="714"/>
      <c r="D517" s="73" t="s">
        <v>78</v>
      </c>
      <c r="E517" s="697"/>
      <c r="F517" s="700"/>
      <c r="G517" s="147">
        <f t="shared" si="158"/>
        <v>1</v>
      </c>
      <c r="H517" s="153">
        <f t="shared" si="161"/>
        <v>1</v>
      </c>
      <c r="I517" s="150"/>
      <c r="J517" s="150"/>
      <c r="K517" s="150">
        <v>1</v>
      </c>
      <c r="L517" s="154"/>
      <c r="M517" s="79">
        <f t="shared" si="159"/>
        <v>0</v>
      </c>
      <c r="N517" s="80"/>
      <c r="O517" s="80"/>
      <c r="P517" s="80"/>
      <c r="Q517" s="80"/>
      <c r="R517" s="124"/>
      <c r="S517" s="129"/>
      <c r="T517" s="80"/>
      <c r="U517" s="80"/>
      <c r="V517" s="80"/>
      <c r="W517" s="80"/>
      <c r="X517" s="124"/>
      <c r="Y517" s="131"/>
      <c r="Z517" s="127"/>
      <c r="AA517" s="134"/>
      <c r="AB517" s="56"/>
      <c r="AC517" s="56"/>
      <c r="AD517" s="56"/>
      <c r="AE517" s="56"/>
      <c r="AF517" s="135"/>
      <c r="AG517" s="136"/>
      <c r="AH517" s="55"/>
      <c r="AI517" s="136"/>
      <c r="AJ517" s="116">
        <f>SUM(AQ517:AU517)</f>
        <v>0</v>
      </c>
      <c r="AK517" s="136" t="s">
        <v>76</v>
      </c>
      <c r="AL517" s="54" t="s">
        <v>76</v>
      </c>
      <c r="AM517" s="55" t="s">
        <v>76</v>
      </c>
      <c r="AN517" s="136" t="s">
        <v>74</v>
      </c>
      <c r="AO517" s="54" t="s">
        <v>74</v>
      </c>
      <c r="AP517" s="55" t="s">
        <v>74</v>
      </c>
      <c r="AQ517" s="142"/>
      <c r="AR517" s="62"/>
      <c r="AS517" s="62"/>
      <c r="AT517" s="62"/>
      <c r="AU517" s="64"/>
      <c r="AV517" s="83">
        <f t="shared" si="162"/>
        <v>1</v>
      </c>
      <c r="AW517" s="80"/>
      <c r="AX517" s="80"/>
      <c r="AY517" s="80"/>
      <c r="AZ517" s="80"/>
      <c r="BA517" s="80"/>
      <c r="BB517" s="80"/>
      <c r="BC517" s="80"/>
      <c r="BD517" s="80">
        <v>1</v>
      </c>
      <c r="BE517" s="81"/>
    </row>
    <row r="518" spans="1:57" ht="38" customHeight="1" thickBot="1" x14ac:dyDescent="0.25">
      <c r="A518" s="732"/>
      <c r="B518" s="675"/>
      <c r="C518" s="715"/>
      <c r="D518" s="76" t="s">
        <v>79</v>
      </c>
      <c r="E518" s="698"/>
      <c r="F518" s="701"/>
      <c r="G518" s="148">
        <f t="shared" si="158"/>
        <v>0</v>
      </c>
      <c r="H518" s="155">
        <f t="shared" si="161"/>
        <v>0</v>
      </c>
      <c r="I518" s="156"/>
      <c r="J518" s="156"/>
      <c r="K518" s="156"/>
      <c r="L518" s="157"/>
      <c r="M518" s="85">
        <f t="shared" si="159"/>
        <v>0</v>
      </c>
      <c r="N518" s="86"/>
      <c r="O518" s="86"/>
      <c r="P518" s="86"/>
      <c r="Q518" s="86"/>
      <c r="R518" s="125"/>
      <c r="S518" s="130"/>
      <c r="T518" s="87"/>
      <c r="U518" s="87"/>
      <c r="V518" s="87"/>
      <c r="W518" s="87"/>
      <c r="X518" s="126"/>
      <c r="Y518" s="129"/>
      <c r="Z518" s="124"/>
      <c r="AA518" s="136"/>
      <c r="AB518" s="54"/>
      <c r="AC518" s="54"/>
      <c r="AD518" s="54"/>
      <c r="AE518" s="54"/>
      <c r="AF518" s="55"/>
      <c r="AG518" s="139"/>
      <c r="AH518" s="140"/>
      <c r="AI518" s="137"/>
      <c r="AJ518" s="117">
        <f>SUM(AQ518:AU518)</f>
        <v>0</v>
      </c>
      <c r="AK518" s="137" t="s">
        <v>74</v>
      </c>
      <c r="AL518" s="90" t="s">
        <v>74</v>
      </c>
      <c r="AM518" s="138" t="s">
        <v>74</v>
      </c>
      <c r="AN518" s="137" t="s">
        <v>74</v>
      </c>
      <c r="AO518" s="90" t="s">
        <v>76</v>
      </c>
      <c r="AP518" s="138" t="s">
        <v>76</v>
      </c>
      <c r="AQ518" s="89"/>
      <c r="AR518" s="90"/>
      <c r="AS518" s="90"/>
      <c r="AT518" s="90"/>
      <c r="AU518" s="91"/>
      <c r="AV518" s="92">
        <f t="shared" si="162"/>
        <v>0</v>
      </c>
      <c r="AW518" s="87"/>
      <c r="AX518" s="87"/>
      <c r="AY518" s="87"/>
      <c r="AZ518" s="87"/>
      <c r="BA518" s="87"/>
      <c r="BB518" s="87"/>
      <c r="BC518" s="87"/>
      <c r="BD518" s="87"/>
      <c r="BE518" s="88"/>
    </row>
    <row r="519" spans="1:57" ht="38" customHeight="1" x14ac:dyDescent="0.2">
      <c r="A519" s="732"/>
      <c r="B519" s="706" t="s">
        <v>276</v>
      </c>
      <c r="C519" s="710">
        <v>1998383</v>
      </c>
      <c r="D519" s="72" t="s">
        <v>73</v>
      </c>
      <c r="E519" s="696">
        <v>34</v>
      </c>
      <c r="F519" s="699">
        <f>E519-SUM(M519:M523)</f>
        <v>2</v>
      </c>
      <c r="G519" s="146">
        <f t="shared" si="158"/>
        <v>0</v>
      </c>
      <c r="H519" s="151">
        <f t="shared" si="161"/>
        <v>0</v>
      </c>
      <c r="I519" s="152"/>
      <c r="J519" s="152"/>
      <c r="K519" s="152"/>
      <c r="L519" s="66"/>
      <c r="M519" s="149">
        <f t="shared" si="159"/>
        <v>0</v>
      </c>
      <c r="N519" s="121"/>
      <c r="O519" s="121"/>
      <c r="P519" s="121"/>
      <c r="Q519" s="121"/>
      <c r="R519" s="122"/>
      <c r="S519" s="128"/>
      <c r="T519" s="121"/>
      <c r="U519" s="121"/>
      <c r="V519" s="77"/>
      <c r="W519" s="121"/>
      <c r="X519" s="122"/>
      <c r="Y519" s="128"/>
      <c r="Z519" s="122"/>
      <c r="AA519" s="70"/>
      <c r="AB519" s="77"/>
      <c r="AC519" s="77"/>
      <c r="AD519" s="77"/>
      <c r="AE519" s="77"/>
      <c r="AF519" s="71"/>
      <c r="AG519" s="70"/>
      <c r="AH519" s="71"/>
      <c r="AI519" s="70"/>
      <c r="AJ519" s="115">
        <f>SUM(AN519:AP519)</f>
        <v>0</v>
      </c>
      <c r="AK519" s="70" t="s">
        <v>74</v>
      </c>
      <c r="AL519" s="77" t="s">
        <v>74</v>
      </c>
      <c r="AM519" s="71" t="s">
        <v>74</v>
      </c>
      <c r="AN519" s="70"/>
      <c r="AO519" s="77"/>
      <c r="AP519" s="71"/>
      <c r="AQ519" s="67" t="s">
        <v>74</v>
      </c>
      <c r="AR519" s="68" t="s">
        <v>74</v>
      </c>
      <c r="AS519" s="68" t="s">
        <v>74</v>
      </c>
      <c r="AT519" s="68" t="s">
        <v>74</v>
      </c>
      <c r="AU519" s="69" t="s">
        <v>74</v>
      </c>
      <c r="AV519" s="103">
        <f t="shared" si="162"/>
        <v>0</v>
      </c>
      <c r="AW519" s="93"/>
      <c r="AX519" s="93"/>
      <c r="AY519" s="93"/>
      <c r="AZ519" s="93"/>
      <c r="BA519" s="93"/>
      <c r="BB519" s="93"/>
      <c r="BC519" s="93"/>
      <c r="BD519" s="93"/>
      <c r="BE519" s="78"/>
    </row>
    <row r="520" spans="1:57" ht="38" customHeight="1" x14ac:dyDescent="0.2">
      <c r="A520" s="732"/>
      <c r="B520" s="675"/>
      <c r="C520" s="711"/>
      <c r="D520" s="73" t="s">
        <v>75</v>
      </c>
      <c r="E520" s="697"/>
      <c r="F520" s="700"/>
      <c r="G520" s="147">
        <f t="shared" si="158"/>
        <v>0</v>
      </c>
      <c r="H520" s="153">
        <f t="shared" si="161"/>
        <v>0</v>
      </c>
      <c r="I520" s="150"/>
      <c r="J520" s="150"/>
      <c r="K520" s="150"/>
      <c r="L520" s="154"/>
      <c r="M520" s="79">
        <f t="shared" si="159"/>
        <v>0</v>
      </c>
      <c r="N520" s="80"/>
      <c r="O520" s="80"/>
      <c r="P520" s="80"/>
      <c r="Q520" s="80"/>
      <c r="R520" s="124"/>
      <c r="S520" s="129"/>
      <c r="T520" s="54"/>
      <c r="U520" s="54"/>
      <c r="V520" s="80"/>
      <c r="W520" s="80"/>
      <c r="X520" s="124"/>
      <c r="Y520" s="131"/>
      <c r="Z520" s="127"/>
      <c r="AA520" s="134"/>
      <c r="AB520" s="56"/>
      <c r="AC520" s="56"/>
      <c r="AD520" s="56"/>
      <c r="AE520" s="56"/>
      <c r="AF520" s="135"/>
      <c r="AG520" s="136"/>
      <c r="AH520" s="55"/>
      <c r="AI520" s="136"/>
      <c r="AJ520" s="116">
        <f>SUM(AN520:AP520)</f>
        <v>0</v>
      </c>
      <c r="AK520" s="136" t="s">
        <v>76</v>
      </c>
      <c r="AL520" s="54" t="s">
        <v>76</v>
      </c>
      <c r="AM520" s="55" t="s">
        <v>76</v>
      </c>
      <c r="AN520" s="136"/>
      <c r="AO520" s="54"/>
      <c r="AP520" s="55"/>
      <c r="AQ520" s="82" t="s">
        <v>74</v>
      </c>
      <c r="AR520" s="54" t="s">
        <v>74</v>
      </c>
      <c r="AS520" s="54" t="s">
        <v>74</v>
      </c>
      <c r="AT520" s="54" t="s">
        <v>74</v>
      </c>
      <c r="AU520" s="58" t="s">
        <v>74</v>
      </c>
      <c r="AV520" s="83">
        <f t="shared" si="162"/>
        <v>0</v>
      </c>
      <c r="AW520" s="80"/>
      <c r="AX520" s="80"/>
      <c r="AY520" s="80"/>
      <c r="AZ520" s="80"/>
      <c r="BA520" s="80"/>
      <c r="BB520" s="80"/>
      <c r="BC520" s="80"/>
      <c r="BD520" s="80"/>
      <c r="BE520" s="81"/>
    </row>
    <row r="521" spans="1:57" ht="38" customHeight="1" x14ac:dyDescent="0.2">
      <c r="A521" s="732"/>
      <c r="B521" s="675"/>
      <c r="C521" s="711"/>
      <c r="D521" s="73" t="s">
        <v>77</v>
      </c>
      <c r="E521" s="697"/>
      <c r="F521" s="700"/>
      <c r="G521" s="147">
        <f t="shared" si="158"/>
        <v>0</v>
      </c>
      <c r="H521" s="153">
        <f t="shared" si="161"/>
        <v>0</v>
      </c>
      <c r="I521" s="150"/>
      <c r="J521" s="150"/>
      <c r="K521" s="150"/>
      <c r="L521" s="154"/>
      <c r="M521" s="79">
        <f t="shared" si="159"/>
        <v>0</v>
      </c>
      <c r="N521" s="80"/>
      <c r="O521" s="80"/>
      <c r="P521" s="80"/>
      <c r="Q521" s="84"/>
      <c r="R521" s="124"/>
      <c r="S521" s="129"/>
      <c r="T521" s="80"/>
      <c r="U521" s="80"/>
      <c r="V521" s="80"/>
      <c r="W521" s="80"/>
      <c r="X521" s="124"/>
      <c r="Y521" s="131"/>
      <c r="Z521" s="127"/>
      <c r="AA521" s="134"/>
      <c r="AB521" s="56"/>
      <c r="AC521" s="56"/>
      <c r="AD521" s="56"/>
      <c r="AE521" s="56"/>
      <c r="AF521" s="135"/>
      <c r="AG521" s="136"/>
      <c r="AH521" s="55"/>
      <c r="AI521" s="136"/>
      <c r="AJ521" s="116">
        <f>SUM(AK521:AM521)</f>
        <v>0</v>
      </c>
      <c r="AK521" s="136"/>
      <c r="AL521" s="54"/>
      <c r="AM521" s="55"/>
      <c r="AN521" s="136" t="s">
        <v>74</v>
      </c>
      <c r="AO521" s="54" t="s">
        <v>74</v>
      </c>
      <c r="AP521" s="55" t="s">
        <v>74</v>
      </c>
      <c r="AQ521" s="82" t="s">
        <v>74</v>
      </c>
      <c r="AR521" s="54" t="s">
        <v>74</v>
      </c>
      <c r="AS521" s="54" t="s">
        <v>74</v>
      </c>
      <c r="AT521" s="54" t="s">
        <v>74</v>
      </c>
      <c r="AU521" s="58" t="s">
        <v>74</v>
      </c>
      <c r="AV521" s="83">
        <f t="shared" si="162"/>
        <v>0</v>
      </c>
      <c r="AW521" s="80"/>
      <c r="AX521" s="80"/>
      <c r="AY521" s="80"/>
      <c r="AZ521" s="80"/>
      <c r="BA521" s="80"/>
      <c r="BB521" s="80"/>
      <c r="BC521" s="80"/>
      <c r="BD521" s="80"/>
      <c r="BE521" s="81"/>
    </row>
    <row r="522" spans="1:57" ht="38" customHeight="1" x14ac:dyDescent="0.2">
      <c r="A522" s="732"/>
      <c r="B522" s="675"/>
      <c r="C522" s="711"/>
      <c r="D522" s="73" t="s">
        <v>78</v>
      </c>
      <c r="E522" s="697"/>
      <c r="F522" s="700"/>
      <c r="G522" s="147">
        <f t="shared" si="158"/>
        <v>33</v>
      </c>
      <c r="H522" s="153">
        <f t="shared" si="161"/>
        <v>0</v>
      </c>
      <c r="I522" s="150"/>
      <c r="J522" s="150"/>
      <c r="K522" s="150"/>
      <c r="L522" s="154"/>
      <c r="M522" s="79">
        <f t="shared" si="159"/>
        <v>32</v>
      </c>
      <c r="N522" s="80">
        <v>32</v>
      </c>
      <c r="O522" s="80"/>
      <c r="P522" s="80"/>
      <c r="Q522" s="80"/>
      <c r="R522" s="124"/>
      <c r="S522" s="129"/>
      <c r="T522" s="80"/>
      <c r="U522" s="80"/>
      <c r="V522" s="80">
        <v>32</v>
      </c>
      <c r="W522" s="80"/>
      <c r="X522" s="124"/>
      <c r="Y522" s="131">
        <v>24</v>
      </c>
      <c r="Z522" s="127">
        <v>8</v>
      </c>
      <c r="AA522" s="134"/>
      <c r="AB522" s="56">
        <v>10</v>
      </c>
      <c r="AC522" s="56">
        <v>10</v>
      </c>
      <c r="AD522" s="56">
        <v>3</v>
      </c>
      <c r="AE522" s="56">
        <v>16</v>
      </c>
      <c r="AF522" s="135">
        <v>5</v>
      </c>
      <c r="AG522" s="136">
        <v>42</v>
      </c>
      <c r="AH522" s="55">
        <v>13</v>
      </c>
      <c r="AI522" s="136">
        <v>110</v>
      </c>
      <c r="AJ522" s="116">
        <f>SUM(AQ522:AU522)</f>
        <v>32</v>
      </c>
      <c r="AK522" s="136" t="s">
        <v>76</v>
      </c>
      <c r="AL522" s="54" t="s">
        <v>76</v>
      </c>
      <c r="AM522" s="55" t="s">
        <v>76</v>
      </c>
      <c r="AN522" s="136" t="s">
        <v>74</v>
      </c>
      <c r="AO522" s="54" t="s">
        <v>74</v>
      </c>
      <c r="AP522" s="55" t="s">
        <v>74</v>
      </c>
      <c r="AQ522" s="142">
        <v>5</v>
      </c>
      <c r="AR522" s="62">
        <v>6</v>
      </c>
      <c r="AS522" s="62">
        <v>8</v>
      </c>
      <c r="AT522" s="62">
        <v>3</v>
      </c>
      <c r="AU522" s="64">
        <v>10</v>
      </c>
      <c r="AV522" s="83">
        <f t="shared" si="162"/>
        <v>1</v>
      </c>
      <c r="AW522" s="80"/>
      <c r="AX522" s="80"/>
      <c r="AY522" s="80"/>
      <c r="AZ522" s="80"/>
      <c r="BA522" s="80">
        <v>1</v>
      </c>
      <c r="BB522" s="80"/>
      <c r="BC522" s="80"/>
      <c r="BD522" s="80"/>
      <c r="BE522" s="81"/>
    </row>
    <row r="523" spans="1:57" ht="38" customHeight="1" thickBot="1" x14ac:dyDescent="0.25">
      <c r="A523" s="732"/>
      <c r="B523" s="663"/>
      <c r="C523" s="712"/>
      <c r="D523" s="76" t="s">
        <v>79</v>
      </c>
      <c r="E523" s="698"/>
      <c r="F523" s="701"/>
      <c r="G523" s="148">
        <f t="shared" si="158"/>
        <v>0</v>
      </c>
      <c r="H523" s="155">
        <f t="shared" si="161"/>
        <v>0</v>
      </c>
      <c r="I523" s="156"/>
      <c r="J523" s="156"/>
      <c r="K523" s="156"/>
      <c r="L523" s="157"/>
      <c r="M523" s="85">
        <f t="shared" si="159"/>
        <v>0</v>
      </c>
      <c r="N523" s="86"/>
      <c r="O523" s="86"/>
      <c r="P523" s="86"/>
      <c r="Q523" s="86"/>
      <c r="R523" s="125"/>
      <c r="S523" s="130"/>
      <c r="T523" s="87"/>
      <c r="U523" s="87"/>
      <c r="V523" s="87"/>
      <c r="W523" s="87"/>
      <c r="X523" s="126"/>
      <c r="Y523" s="129"/>
      <c r="Z523" s="124"/>
      <c r="AA523" s="136"/>
      <c r="AB523" s="54"/>
      <c r="AC523" s="54"/>
      <c r="AD523" s="54"/>
      <c r="AE523" s="54"/>
      <c r="AF523" s="55"/>
      <c r="AG523" s="139"/>
      <c r="AH523" s="140"/>
      <c r="AI523" s="137"/>
      <c r="AJ523" s="117">
        <f>SUM(AQ523:AU523)</f>
        <v>0</v>
      </c>
      <c r="AK523" s="137" t="s">
        <v>74</v>
      </c>
      <c r="AL523" s="90" t="s">
        <v>74</v>
      </c>
      <c r="AM523" s="138" t="s">
        <v>74</v>
      </c>
      <c r="AN523" s="137" t="s">
        <v>74</v>
      </c>
      <c r="AO523" s="90" t="s">
        <v>76</v>
      </c>
      <c r="AP523" s="138" t="s">
        <v>76</v>
      </c>
      <c r="AQ523" s="89"/>
      <c r="AR523" s="90"/>
      <c r="AS523" s="90"/>
      <c r="AT523" s="90"/>
      <c r="AU523" s="91"/>
      <c r="AV523" s="92">
        <f t="shared" si="162"/>
        <v>0</v>
      </c>
      <c r="AW523" s="87"/>
      <c r="AX523" s="87"/>
      <c r="AY523" s="87"/>
      <c r="AZ523" s="87"/>
      <c r="BA523" s="87"/>
      <c r="BB523" s="87"/>
      <c r="BC523" s="87"/>
      <c r="BD523" s="87"/>
      <c r="BE523" s="88"/>
    </row>
    <row r="524" spans="1:57" ht="38" customHeight="1" x14ac:dyDescent="0.2">
      <c r="A524" s="732"/>
      <c r="B524" s="706" t="s">
        <v>277</v>
      </c>
      <c r="C524" s="707">
        <v>1998489</v>
      </c>
      <c r="D524" s="72" t="s">
        <v>73</v>
      </c>
      <c r="E524" s="696">
        <v>160</v>
      </c>
      <c r="F524" s="699">
        <f>E524-SUM(M524:M528)</f>
        <v>3</v>
      </c>
      <c r="G524" s="146">
        <f t="shared" si="158"/>
        <v>0</v>
      </c>
      <c r="H524" s="151">
        <f t="shared" si="161"/>
        <v>0</v>
      </c>
      <c r="I524" s="152"/>
      <c r="J524" s="152"/>
      <c r="K524" s="152"/>
      <c r="L524" s="66"/>
      <c r="M524" s="149">
        <f t="shared" si="159"/>
        <v>0</v>
      </c>
      <c r="N524" s="121"/>
      <c r="O524" s="121"/>
      <c r="P524" s="121"/>
      <c r="Q524" s="121"/>
      <c r="R524" s="122"/>
      <c r="S524" s="128"/>
      <c r="T524" s="121"/>
      <c r="U524" s="121"/>
      <c r="V524" s="77"/>
      <c r="W524" s="121"/>
      <c r="X524" s="122"/>
      <c r="Y524" s="128"/>
      <c r="Z524" s="122"/>
      <c r="AA524" s="70"/>
      <c r="AB524" s="77"/>
      <c r="AC524" s="77"/>
      <c r="AD524" s="77"/>
      <c r="AE524" s="77"/>
      <c r="AF524" s="71"/>
      <c r="AG524" s="70"/>
      <c r="AH524" s="71"/>
      <c r="AI524" s="70"/>
      <c r="AJ524" s="115">
        <f>SUM(AN524:AP524)</f>
        <v>0</v>
      </c>
      <c r="AK524" s="70" t="s">
        <v>74</v>
      </c>
      <c r="AL524" s="77" t="s">
        <v>74</v>
      </c>
      <c r="AM524" s="71" t="s">
        <v>74</v>
      </c>
      <c r="AN524" s="70"/>
      <c r="AO524" s="77"/>
      <c r="AP524" s="71"/>
      <c r="AQ524" s="67" t="s">
        <v>74</v>
      </c>
      <c r="AR524" s="68" t="s">
        <v>74</v>
      </c>
      <c r="AS524" s="68" t="s">
        <v>74</v>
      </c>
      <c r="AT524" s="68" t="s">
        <v>74</v>
      </c>
      <c r="AU524" s="69" t="s">
        <v>74</v>
      </c>
      <c r="AV524" s="103">
        <f t="shared" si="162"/>
        <v>0</v>
      </c>
      <c r="AW524" s="93"/>
      <c r="AX524" s="93"/>
      <c r="AY524" s="93"/>
      <c r="AZ524" s="93"/>
      <c r="BA524" s="93"/>
      <c r="BB524" s="93"/>
      <c r="BC524" s="93"/>
      <c r="BD524" s="93"/>
      <c r="BE524" s="78"/>
    </row>
    <row r="525" spans="1:57" ht="38" customHeight="1" x14ac:dyDescent="0.2">
      <c r="A525" s="732"/>
      <c r="B525" s="675"/>
      <c r="C525" s="708"/>
      <c r="D525" s="73" t="s">
        <v>75</v>
      </c>
      <c r="E525" s="697"/>
      <c r="F525" s="700"/>
      <c r="G525" s="147">
        <f t="shared" si="158"/>
        <v>0</v>
      </c>
      <c r="H525" s="153">
        <f t="shared" si="161"/>
        <v>0</v>
      </c>
      <c r="I525" s="150"/>
      <c r="J525" s="150"/>
      <c r="K525" s="150"/>
      <c r="L525" s="154"/>
      <c r="M525" s="79">
        <f t="shared" si="159"/>
        <v>0</v>
      </c>
      <c r="N525" s="80"/>
      <c r="O525" s="80"/>
      <c r="P525" s="80"/>
      <c r="Q525" s="80"/>
      <c r="R525" s="124"/>
      <c r="S525" s="129"/>
      <c r="T525" s="54"/>
      <c r="U525" s="54"/>
      <c r="V525" s="80"/>
      <c r="W525" s="80"/>
      <c r="X525" s="124"/>
      <c r="Y525" s="131"/>
      <c r="Z525" s="127"/>
      <c r="AA525" s="134"/>
      <c r="AB525" s="56"/>
      <c r="AC525" s="56"/>
      <c r="AD525" s="56"/>
      <c r="AE525" s="56"/>
      <c r="AF525" s="135"/>
      <c r="AG525" s="136"/>
      <c r="AH525" s="55"/>
      <c r="AI525" s="136"/>
      <c r="AJ525" s="116">
        <f>SUM(AN525:AP525)</f>
        <v>0</v>
      </c>
      <c r="AK525" s="136" t="s">
        <v>76</v>
      </c>
      <c r="AL525" s="54" t="s">
        <v>76</v>
      </c>
      <c r="AM525" s="55" t="s">
        <v>76</v>
      </c>
      <c r="AN525" s="136"/>
      <c r="AO525" s="54"/>
      <c r="AP525" s="55"/>
      <c r="AQ525" s="82" t="s">
        <v>74</v>
      </c>
      <c r="AR525" s="54" t="s">
        <v>74</v>
      </c>
      <c r="AS525" s="54" t="s">
        <v>74</v>
      </c>
      <c r="AT525" s="54" t="s">
        <v>74</v>
      </c>
      <c r="AU525" s="58" t="s">
        <v>74</v>
      </c>
      <c r="AV525" s="83">
        <f t="shared" si="162"/>
        <v>0</v>
      </c>
      <c r="AW525" s="80"/>
      <c r="AX525" s="80"/>
      <c r="AY525" s="80"/>
      <c r="AZ525" s="80"/>
      <c r="BA525" s="80"/>
      <c r="BB525" s="80"/>
      <c r="BC525" s="80"/>
      <c r="BD525" s="80"/>
      <c r="BE525" s="81"/>
    </row>
    <row r="526" spans="1:57" ht="38" customHeight="1" x14ac:dyDescent="0.2">
      <c r="A526" s="732"/>
      <c r="B526" s="675"/>
      <c r="C526" s="708"/>
      <c r="D526" s="73" t="s">
        <v>77</v>
      </c>
      <c r="E526" s="697"/>
      <c r="F526" s="700"/>
      <c r="G526" s="147">
        <f t="shared" si="158"/>
        <v>0</v>
      </c>
      <c r="H526" s="153">
        <f t="shared" si="161"/>
        <v>0</v>
      </c>
      <c r="I526" s="150"/>
      <c r="J526" s="150"/>
      <c r="K526" s="150"/>
      <c r="L526" s="154"/>
      <c r="M526" s="79">
        <f t="shared" si="159"/>
        <v>0</v>
      </c>
      <c r="N526" s="80"/>
      <c r="O526" s="80"/>
      <c r="P526" s="80"/>
      <c r="Q526" s="84"/>
      <c r="R526" s="124"/>
      <c r="S526" s="129"/>
      <c r="T526" s="80"/>
      <c r="U526" s="80"/>
      <c r="V526" s="80"/>
      <c r="W526" s="80"/>
      <c r="X526" s="124"/>
      <c r="Y526" s="131"/>
      <c r="Z526" s="127"/>
      <c r="AA526" s="134"/>
      <c r="AB526" s="56"/>
      <c r="AC526" s="56"/>
      <c r="AD526" s="56"/>
      <c r="AE526" s="56"/>
      <c r="AF526" s="135"/>
      <c r="AG526" s="136"/>
      <c r="AH526" s="55"/>
      <c r="AI526" s="136"/>
      <c r="AJ526" s="116">
        <f>SUM(AK526:AM526)</f>
        <v>0</v>
      </c>
      <c r="AK526" s="136"/>
      <c r="AL526" s="54"/>
      <c r="AM526" s="55"/>
      <c r="AN526" s="136" t="s">
        <v>74</v>
      </c>
      <c r="AO526" s="54" t="s">
        <v>74</v>
      </c>
      <c r="AP526" s="55" t="s">
        <v>74</v>
      </c>
      <c r="AQ526" s="82" t="s">
        <v>74</v>
      </c>
      <c r="AR526" s="54" t="s">
        <v>74</v>
      </c>
      <c r="AS526" s="54" t="s">
        <v>74</v>
      </c>
      <c r="AT526" s="54" t="s">
        <v>74</v>
      </c>
      <c r="AU526" s="58" t="s">
        <v>74</v>
      </c>
      <c r="AV526" s="83">
        <f t="shared" si="162"/>
        <v>0</v>
      </c>
      <c r="AW526" s="80"/>
      <c r="AX526" s="80"/>
      <c r="AY526" s="80"/>
      <c r="AZ526" s="80"/>
      <c r="BA526" s="80"/>
      <c r="BB526" s="80"/>
      <c r="BC526" s="80"/>
      <c r="BD526" s="80"/>
      <c r="BE526" s="81"/>
    </row>
    <row r="527" spans="1:57" ht="38" customHeight="1" x14ac:dyDescent="0.2">
      <c r="A527" s="732"/>
      <c r="B527" s="675"/>
      <c r="C527" s="708"/>
      <c r="D527" s="73" t="s">
        <v>78</v>
      </c>
      <c r="E527" s="697"/>
      <c r="F527" s="700"/>
      <c r="G527" s="147">
        <f t="shared" si="158"/>
        <v>157</v>
      </c>
      <c r="H527" s="153">
        <f t="shared" si="161"/>
        <v>2</v>
      </c>
      <c r="I527" s="150">
        <v>1</v>
      </c>
      <c r="J527" s="150"/>
      <c r="K527" s="150">
        <v>1</v>
      </c>
      <c r="L527" s="154"/>
      <c r="M527" s="79">
        <f t="shared" si="159"/>
        <v>157</v>
      </c>
      <c r="N527" s="80">
        <v>76</v>
      </c>
      <c r="O527" s="80"/>
      <c r="P527" s="80">
        <v>81</v>
      </c>
      <c r="Q527" s="80"/>
      <c r="R527" s="124"/>
      <c r="S527" s="129"/>
      <c r="T527" s="80"/>
      <c r="U527" s="80"/>
      <c r="V527" s="80">
        <v>76</v>
      </c>
      <c r="W527" s="80"/>
      <c r="X527" s="124">
        <v>81</v>
      </c>
      <c r="Y527" s="131">
        <v>128</v>
      </c>
      <c r="Z527" s="127">
        <v>29</v>
      </c>
      <c r="AA527" s="134"/>
      <c r="AB527" s="56">
        <v>55</v>
      </c>
      <c r="AC527" s="56">
        <v>51</v>
      </c>
      <c r="AD527" s="56">
        <v>25</v>
      </c>
      <c r="AE527" s="56">
        <v>94</v>
      </c>
      <c r="AF527" s="135">
        <v>7</v>
      </c>
      <c r="AG527" s="136">
        <v>40</v>
      </c>
      <c r="AH527" s="55">
        <v>10</v>
      </c>
      <c r="AI527" s="136">
        <v>125</v>
      </c>
      <c r="AJ527" s="116">
        <f>SUM(AQ527:AU527)</f>
        <v>157</v>
      </c>
      <c r="AK527" s="136" t="s">
        <v>76</v>
      </c>
      <c r="AL527" s="54" t="s">
        <v>76</v>
      </c>
      <c r="AM527" s="55" t="s">
        <v>76</v>
      </c>
      <c r="AN527" s="136" t="s">
        <v>74</v>
      </c>
      <c r="AO527" s="54" t="s">
        <v>74</v>
      </c>
      <c r="AP527" s="55" t="s">
        <v>74</v>
      </c>
      <c r="AQ527" s="142">
        <v>4</v>
      </c>
      <c r="AR527" s="62">
        <v>6</v>
      </c>
      <c r="AS527" s="62">
        <v>32</v>
      </c>
      <c r="AT527" s="62">
        <v>49</v>
      </c>
      <c r="AU527" s="64">
        <v>66</v>
      </c>
      <c r="AV527" s="83">
        <f t="shared" si="162"/>
        <v>0</v>
      </c>
      <c r="AW527" s="80"/>
      <c r="AX527" s="80"/>
      <c r="AY527" s="80"/>
      <c r="AZ527" s="80"/>
      <c r="BA527" s="80"/>
      <c r="BB527" s="80"/>
      <c r="BC527" s="80"/>
      <c r="BD527" s="80"/>
      <c r="BE527" s="81"/>
    </row>
    <row r="528" spans="1:57" ht="38" customHeight="1" thickBot="1" x14ac:dyDescent="0.25">
      <c r="A528" s="732"/>
      <c r="B528" s="663"/>
      <c r="C528" s="709"/>
      <c r="D528" s="76" t="s">
        <v>79</v>
      </c>
      <c r="E528" s="698"/>
      <c r="F528" s="701"/>
      <c r="G528" s="148">
        <f t="shared" si="158"/>
        <v>0</v>
      </c>
      <c r="H528" s="155">
        <f t="shared" si="161"/>
        <v>0</v>
      </c>
      <c r="I528" s="156"/>
      <c r="J528" s="156"/>
      <c r="K528" s="156"/>
      <c r="L528" s="157"/>
      <c r="M528" s="85">
        <f t="shared" si="159"/>
        <v>0</v>
      </c>
      <c r="N528" s="86"/>
      <c r="O528" s="86"/>
      <c r="P528" s="86"/>
      <c r="Q528" s="86"/>
      <c r="R528" s="125"/>
      <c r="S528" s="130"/>
      <c r="T528" s="87"/>
      <c r="U528" s="87"/>
      <c r="V528" s="87"/>
      <c r="W528" s="87"/>
      <c r="X528" s="126"/>
      <c r="Y528" s="129"/>
      <c r="Z528" s="124"/>
      <c r="AA528" s="136"/>
      <c r="AB528" s="54"/>
      <c r="AC528" s="54"/>
      <c r="AD528" s="54"/>
      <c r="AE528" s="54"/>
      <c r="AF528" s="55"/>
      <c r="AG528" s="139"/>
      <c r="AH528" s="140"/>
      <c r="AI528" s="137"/>
      <c r="AJ528" s="117">
        <f>SUM(AQ528:AU528)</f>
        <v>0</v>
      </c>
      <c r="AK528" s="137" t="s">
        <v>74</v>
      </c>
      <c r="AL528" s="90" t="s">
        <v>74</v>
      </c>
      <c r="AM528" s="138" t="s">
        <v>74</v>
      </c>
      <c r="AN528" s="137" t="s">
        <v>74</v>
      </c>
      <c r="AO528" s="90" t="s">
        <v>76</v>
      </c>
      <c r="AP528" s="138" t="s">
        <v>76</v>
      </c>
      <c r="AQ528" s="89"/>
      <c r="AR528" s="90"/>
      <c r="AS528" s="90"/>
      <c r="AT528" s="90"/>
      <c r="AU528" s="91"/>
      <c r="AV528" s="92">
        <f t="shared" si="162"/>
        <v>0</v>
      </c>
      <c r="AW528" s="87"/>
      <c r="AX528" s="87"/>
      <c r="AY528" s="87"/>
      <c r="AZ528" s="87"/>
      <c r="BA528" s="87"/>
      <c r="BB528" s="87"/>
      <c r="BC528" s="87"/>
      <c r="BD528" s="87"/>
      <c r="BE528" s="88"/>
    </row>
    <row r="529" spans="1:57" ht="38" customHeight="1" x14ac:dyDescent="0.2">
      <c r="A529" s="732"/>
      <c r="B529" s="706" t="s">
        <v>278</v>
      </c>
      <c r="C529" s="710">
        <v>34712085</v>
      </c>
      <c r="D529" s="72" t="s">
        <v>73</v>
      </c>
      <c r="E529" s="696">
        <v>115</v>
      </c>
      <c r="F529" s="699">
        <f>E529-SUM(M529:M533)</f>
        <v>-1</v>
      </c>
      <c r="G529" s="146">
        <f t="shared" si="158"/>
        <v>0</v>
      </c>
      <c r="H529" s="151">
        <f t="shared" si="161"/>
        <v>0</v>
      </c>
      <c r="I529" s="152"/>
      <c r="J529" s="152"/>
      <c r="K529" s="152"/>
      <c r="L529" s="66"/>
      <c r="M529" s="149">
        <f t="shared" si="159"/>
        <v>0</v>
      </c>
      <c r="N529" s="121"/>
      <c r="O529" s="121"/>
      <c r="P529" s="121"/>
      <c r="Q529" s="121"/>
      <c r="R529" s="122"/>
      <c r="S529" s="128"/>
      <c r="T529" s="121"/>
      <c r="U529" s="121"/>
      <c r="V529" s="77"/>
      <c r="W529" s="121"/>
      <c r="X529" s="122"/>
      <c r="Y529" s="128"/>
      <c r="Z529" s="122"/>
      <c r="AA529" s="70"/>
      <c r="AB529" s="77"/>
      <c r="AC529" s="77"/>
      <c r="AD529" s="77"/>
      <c r="AE529" s="77"/>
      <c r="AF529" s="71"/>
      <c r="AG529" s="70"/>
      <c r="AH529" s="71"/>
      <c r="AI529" s="70"/>
      <c r="AJ529" s="115">
        <f>SUM(AN529:AP529)</f>
        <v>0</v>
      </c>
      <c r="AK529" s="70" t="s">
        <v>74</v>
      </c>
      <c r="AL529" s="77" t="s">
        <v>74</v>
      </c>
      <c r="AM529" s="71" t="s">
        <v>74</v>
      </c>
      <c r="AN529" s="70"/>
      <c r="AO529" s="77"/>
      <c r="AP529" s="71"/>
      <c r="AQ529" s="67" t="s">
        <v>74</v>
      </c>
      <c r="AR529" s="68" t="s">
        <v>74</v>
      </c>
      <c r="AS529" s="68" t="s">
        <v>74</v>
      </c>
      <c r="AT529" s="68" t="s">
        <v>74</v>
      </c>
      <c r="AU529" s="69" t="s">
        <v>74</v>
      </c>
      <c r="AV529" s="103">
        <f t="shared" si="162"/>
        <v>0</v>
      </c>
      <c r="AW529" s="93"/>
      <c r="AX529" s="93"/>
      <c r="AY529" s="93"/>
      <c r="AZ529" s="93"/>
      <c r="BA529" s="93"/>
      <c r="BB529" s="93"/>
      <c r="BC529" s="93"/>
      <c r="BD529" s="93"/>
      <c r="BE529" s="78"/>
    </row>
    <row r="530" spans="1:57" ht="38" customHeight="1" x14ac:dyDescent="0.2">
      <c r="A530" s="732"/>
      <c r="B530" s="675"/>
      <c r="C530" s="711"/>
      <c r="D530" s="73" t="s">
        <v>75</v>
      </c>
      <c r="E530" s="697"/>
      <c r="F530" s="700"/>
      <c r="G530" s="147">
        <f t="shared" si="158"/>
        <v>0</v>
      </c>
      <c r="H530" s="153">
        <f t="shared" si="161"/>
        <v>0</v>
      </c>
      <c r="I530" s="150"/>
      <c r="J530" s="150"/>
      <c r="K530" s="150"/>
      <c r="L530" s="154"/>
      <c r="M530" s="79">
        <f t="shared" si="159"/>
        <v>0</v>
      </c>
      <c r="N530" s="80"/>
      <c r="O530" s="80"/>
      <c r="P530" s="80"/>
      <c r="Q530" s="80"/>
      <c r="R530" s="124"/>
      <c r="S530" s="129"/>
      <c r="T530" s="54"/>
      <c r="U530" s="54"/>
      <c r="V530" s="80"/>
      <c r="W530" s="80"/>
      <c r="X530" s="124"/>
      <c r="Y530" s="131"/>
      <c r="Z530" s="127"/>
      <c r="AA530" s="134"/>
      <c r="AB530" s="56"/>
      <c r="AC530" s="56"/>
      <c r="AD530" s="56"/>
      <c r="AE530" s="56"/>
      <c r="AF530" s="135"/>
      <c r="AG530" s="136"/>
      <c r="AH530" s="55"/>
      <c r="AI530" s="136"/>
      <c r="AJ530" s="116">
        <f>SUM(AN530:AP530)</f>
        <v>0</v>
      </c>
      <c r="AK530" s="136" t="s">
        <v>76</v>
      </c>
      <c r="AL530" s="54" t="s">
        <v>76</v>
      </c>
      <c r="AM530" s="55" t="s">
        <v>76</v>
      </c>
      <c r="AN530" s="136"/>
      <c r="AO530" s="54"/>
      <c r="AP530" s="55"/>
      <c r="AQ530" s="82" t="s">
        <v>74</v>
      </c>
      <c r="AR530" s="54" t="s">
        <v>74</v>
      </c>
      <c r="AS530" s="54" t="s">
        <v>74</v>
      </c>
      <c r="AT530" s="54" t="s">
        <v>74</v>
      </c>
      <c r="AU530" s="58" t="s">
        <v>74</v>
      </c>
      <c r="AV530" s="83">
        <f t="shared" si="162"/>
        <v>0</v>
      </c>
      <c r="AW530" s="80"/>
      <c r="AX530" s="80"/>
      <c r="AY530" s="80"/>
      <c r="AZ530" s="80"/>
      <c r="BA530" s="80"/>
      <c r="BB530" s="80"/>
      <c r="BC530" s="80"/>
      <c r="BD530" s="80"/>
      <c r="BE530" s="81"/>
    </row>
    <row r="531" spans="1:57" ht="38" customHeight="1" x14ac:dyDescent="0.2">
      <c r="A531" s="732"/>
      <c r="B531" s="675"/>
      <c r="C531" s="711"/>
      <c r="D531" s="73" t="s">
        <v>77</v>
      </c>
      <c r="E531" s="697"/>
      <c r="F531" s="700"/>
      <c r="G531" s="147">
        <f t="shared" si="158"/>
        <v>0</v>
      </c>
      <c r="H531" s="153">
        <f t="shared" si="161"/>
        <v>0</v>
      </c>
      <c r="I531" s="150"/>
      <c r="J531" s="150"/>
      <c r="K531" s="150"/>
      <c r="L531" s="154"/>
      <c r="M531" s="79">
        <f t="shared" si="159"/>
        <v>0</v>
      </c>
      <c r="N531" s="80"/>
      <c r="O531" s="80"/>
      <c r="P531" s="80"/>
      <c r="Q531" s="84"/>
      <c r="R531" s="124"/>
      <c r="S531" s="129"/>
      <c r="T531" s="80"/>
      <c r="U531" s="80"/>
      <c r="V531" s="80"/>
      <c r="W531" s="80"/>
      <c r="X531" s="124"/>
      <c r="Y531" s="131"/>
      <c r="Z531" s="127"/>
      <c r="AA531" s="134"/>
      <c r="AB531" s="56"/>
      <c r="AC531" s="56"/>
      <c r="AD531" s="56"/>
      <c r="AE531" s="56"/>
      <c r="AF531" s="135"/>
      <c r="AG531" s="136"/>
      <c r="AH531" s="55"/>
      <c r="AI531" s="136"/>
      <c r="AJ531" s="116">
        <f>SUM(AK531:AM531)</f>
        <v>0</v>
      </c>
      <c r="AK531" s="136"/>
      <c r="AL531" s="54"/>
      <c r="AM531" s="55"/>
      <c r="AN531" s="136" t="s">
        <v>74</v>
      </c>
      <c r="AO531" s="54" t="s">
        <v>74</v>
      </c>
      <c r="AP531" s="55" t="s">
        <v>74</v>
      </c>
      <c r="AQ531" s="82" t="s">
        <v>74</v>
      </c>
      <c r="AR531" s="54" t="s">
        <v>74</v>
      </c>
      <c r="AS531" s="54" t="s">
        <v>74</v>
      </c>
      <c r="AT531" s="54" t="s">
        <v>74</v>
      </c>
      <c r="AU531" s="58" t="s">
        <v>74</v>
      </c>
      <c r="AV531" s="83">
        <f t="shared" si="162"/>
        <v>0</v>
      </c>
      <c r="AW531" s="80"/>
      <c r="AX531" s="80"/>
      <c r="AY531" s="80"/>
      <c r="AZ531" s="80"/>
      <c r="BA531" s="80"/>
      <c r="BB531" s="80"/>
      <c r="BC531" s="80"/>
      <c r="BD531" s="80"/>
      <c r="BE531" s="81"/>
    </row>
    <row r="532" spans="1:57" ht="38" customHeight="1" x14ac:dyDescent="0.2">
      <c r="A532" s="732"/>
      <c r="B532" s="675"/>
      <c r="C532" s="711"/>
      <c r="D532" s="73" t="s">
        <v>78</v>
      </c>
      <c r="E532" s="697"/>
      <c r="F532" s="700"/>
      <c r="G532" s="147">
        <f t="shared" si="158"/>
        <v>118</v>
      </c>
      <c r="H532" s="153">
        <f t="shared" si="161"/>
        <v>1</v>
      </c>
      <c r="I532" s="150">
        <v>1</v>
      </c>
      <c r="J532" s="150"/>
      <c r="K532" s="150"/>
      <c r="L532" s="154"/>
      <c r="M532" s="79">
        <f t="shared" si="159"/>
        <v>116</v>
      </c>
      <c r="N532" s="80">
        <v>75</v>
      </c>
      <c r="O532" s="80"/>
      <c r="P532" s="80">
        <v>41</v>
      </c>
      <c r="Q532" s="80"/>
      <c r="R532" s="124"/>
      <c r="S532" s="129"/>
      <c r="T532" s="80"/>
      <c r="U532" s="80"/>
      <c r="V532" s="80">
        <v>75</v>
      </c>
      <c r="W532" s="80"/>
      <c r="X532" s="124">
        <v>41</v>
      </c>
      <c r="Y532" s="131">
        <v>98</v>
      </c>
      <c r="Z532" s="127">
        <v>18</v>
      </c>
      <c r="AA532" s="134"/>
      <c r="AB532" s="56">
        <v>74</v>
      </c>
      <c r="AC532" s="56">
        <v>54</v>
      </c>
      <c r="AD532" s="56">
        <v>9</v>
      </c>
      <c r="AE532" s="56">
        <v>65</v>
      </c>
      <c r="AF532" s="135">
        <v>4</v>
      </c>
      <c r="AG532" s="136">
        <v>42</v>
      </c>
      <c r="AH532" s="55">
        <v>20</v>
      </c>
      <c r="AI532" s="136">
        <v>75</v>
      </c>
      <c r="AJ532" s="116">
        <f>SUM(AQ532:AU532)</f>
        <v>116</v>
      </c>
      <c r="AK532" s="136" t="s">
        <v>76</v>
      </c>
      <c r="AL532" s="54" t="s">
        <v>76</v>
      </c>
      <c r="AM532" s="55" t="s">
        <v>76</v>
      </c>
      <c r="AN532" s="136" t="s">
        <v>74</v>
      </c>
      <c r="AO532" s="54" t="s">
        <v>74</v>
      </c>
      <c r="AP532" s="55" t="s">
        <v>74</v>
      </c>
      <c r="AQ532" s="142">
        <v>15</v>
      </c>
      <c r="AR532" s="62">
        <v>78</v>
      </c>
      <c r="AS532" s="62">
        <v>18</v>
      </c>
      <c r="AT532" s="62">
        <v>5</v>
      </c>
      <c r="AU532" s="64"/>
      <c r="AV532" s="83">
        <f t="shared" si="162"/>
        <v>2</v>
      </c>
      <c r="AW532" s="80"/>
      <c r="AX532" s="80"/>
      <c r="AY532" s="80">
        <v>1</v>
      </c>
      <c r="AZ532" s="80"/>
      <c r="BA532" s="80"/>
      <c r="BB532" s="80"/>
      <c r="BC532" s="80">
        <v>1</v>
      </c>
      <c r="BD532" s="80"/>
      <c r="BE532" s="81"/>
    </row>
    <row r="533" spans="1:57" ht="38" customHeight="1" thickBot="1" x14ac:dyDescent="0.25">
      <c r="A533" s="732"/>
      <c r="B533" s="663"/>
      <c r="C533" s="712"/>
      <c r="D533" s="76" t="s">
        <v>79</v>
      </c>
      <c r="E533" s="698"/>
      <c r="F533" s="701"/>
      <c r="G533" s="148">
        <f t="shared" si="158"/>
        <v>0</v>
      </c>
      <c r="H533" s="155">
        <f t="shared" si="161"/>
        <v>0</v>
      </c>
      <c r="I533" s="156"/>
      <c r="J533" s="156"/>
      <c r="K533" s="156"/>
      <c r="L533" s="157"/>
      <c r="M533" s="85">
        <f t="shared" si="159"/>
        <v>0</v>
      </c>
      <c r="N533" s="86"/>
      <c r="O533" s="86"/>
      <c r="P533" s="86"/>
      <c r="Q533" s="86"/>
      <c r="R533" s="125"/>
      <c r="S533" s="130"/>
      <c r="T533" s="87"/>
      <c r="U533" s="87"/>
      <c r="V533" s="87"/>
      <c r="W533" s="87"/>
      <c r="X533" s="126"/>
      <c r="Y533" s="129"/>
      <c r="Z533" s="124"/>
      <c r="AA533" s="136"/>
      <c r="AB533" s="54"/>
      <c r="AC533" s="54"/>
      <c r="AD533" s="54"/>
      <c r="AE533" s="54"/>
      <c r="AF533" s="55"/>
      <c r="AG533" s="139"/>
      <c r="AH533" s="140"/>
      <c r="AI533" s="137"/>
      <c r="AJ533" s="117">
        <f>SUM(AQ533:AU533)</f>
        <v>0</v>
      </c>
      <c r="AK533" s="137" t="s">
        <v>74</v>
      </c>
      <c r="AL533" s="90" t="s">
        <v>74</v>
      </c>
      <c r="AM533" s="138" t="s">
        <v>74</v>
      </c>
      <c r="AN533" s="137" t="s">
        <v>74</v>
      </c>
      <c r="AO533" s="90" t="s">
        <v>76</v>
      </c>
      <c r="AP533" s="138" t="s">
        <v>76</v>
      </c>
      <c r="AQ533" s="89"/>
      <c r="AR533" s="90"/>
      <c r="AS533" s="90"/>
      <c r="AT533" s="90"/>
      <c r="AU533" s="91"/>
      <c r="AV533" s="92">
        <f t="shared" si="162"/>
        <v>0</v>
      </c>
      <c r="AW533" s="87"/>
      <c r="AX533" s="87"/>
      <c r="AY533" s="87"/>
      <c r="AZ533" s="87"/>
      <c r="BA533" s="87"/>
      <c r="BB533" s="87"/>
      <c r="BC533" s="87"/>
      <c r="BD533" s="87"/>
      <c r="BE533" s="88"/>
    </row>
    <row r="534" spans="1:57" ht="38" customHeight="1" x14ac:dyDescent="0.2">
      <c r="A534" s="732"/>
      <c r="B534" s="706" t="s">
        <v>279</v>
      </c>
      <c r="C534" s="710">
        <v>1998443</v>
      </c>
      <c r="D534" s="72" t="s">
        <v>73</v>
      </c>
      <c r="E534" s="696">
        <v>60</v>
      </c>
      <c r="F534" s="699">
        <f>E534-SUM(M534:M538)</f>
        <v>-4</v>
      </c>
      <c r="G534" s="146">
        <f t="shared" si="158"/>
        <v>0</v>
      </c>
      <c r="H534" s="151">
        <f t="shared" si="161"/>
        <v>0</v>
      </c>
      <c r="I534" s="152"/>
      <c r="J534" s="152"/>
      <c r="K534" s="152"/>
      <c r="L534" s="66"/>
      <c r="M534" s="149">
        <f t="shared" si="159"/>
        <v>0</v>
      </c>
      <c r="N534" s="121"/>
      <c r="O534" s="121"/>
      <c r="P534" s="121"/>
      <c r="Q534" s="121"/>
      <c r="R534" s="122"/>
      <c r="S534" s="128"/>
      <c r="T534" s="121"/>
      <c r="U534" s="121"/>
      <c r="V534" s="77"/>
      <c r="W534" s="121"/>
      <c r="X534" s="122"/>
      <c r="Y534" s="128"/>
      <c r="Z534" s="122"/>
      <c r="AA534" s="70"/>
      <c r="AB534" s="77"/>
      <c r="AC534" s="77"/>
      <c r="AD534" s="77"/>
      <c r="AE534" s="77"/>
      <c r="AF534" s="71"/>
      <c r="AG534" s="70"/>
      <c r="AH534" s="71"/>
      <c r="AI534" s="70"/>
      <c r="AJ534" s="115">
        <f>SUM(AN534:AP534)</f>
        <v>0</v>
      </c>
      <c r="AK534" s="70" t="s">
        <v>74</v>
      </c>
      <c r="AL534" s="77" t="s">
        <v>74</v>
      </c>
      <c r="AM534" s="71" t="s">
        <v>74</v>
      </c>
      <c r="AN534" s="70"/>
      <c r="AO534" s="77"/>
      <c r="AP534" s="71"/>
      <c r="AQ534" s="67" t="s">
        <v>74</v>
      </c>
      <c r="AR534" s="68" t="s">
        <v>74</v>
      </c>
      <c r="AS534" s="68" t="s">
        <v>74</v>
      </c>
      <c r="AT534" s="68" t="s">
        <v>74</v>
      </c>
      <c r="AU534" s="69" t="s">
        <v>74</v>
      </c>
      <c r="AV534" s="103">
        <f t="shared" si="162"/>
        <v>0</v>
      </c>
      <c r="AW534" s="93"/>
      <c r="AX534" s="93"/>
      <c r="AY534" s="93"/>
      <c r="AZ534" s="93"/>
      <c r="BA534" s="93"/>
      <c r="BB534" s="93"/>
      <c r="BC534" s="93"/>
      <c r="BD534" s="93"/>
      <c r="BE534" s="78"/>
    </row>
    <row r="535" spans="1:57" ht="38" customHeight="1" x14ac:dyDescent="0.2">
      <c r="A535" s="732"/>
      <c r="B535" s="675"/>
      <c r="C535" s="711"/>
      <c r="D535" s="73" t="s">
        <v>75</v>
      </c>
      <c r="E535" s="697"/>
      <c r="F535" s="700"/>
      <c r="G535" s="147">
        <f t="shared" si="158"/>
        <v>0</v>
      </c>
      <c r="H535" s="153">
        <f t="shared" si="161"/>
        <v>0</v>
      </c>
      <c r="I535" s="150"/>
      <c r="J535" s="150"/>
      <c r="K535" s="150"/>
      <c r="L535" s="154"/>
      <c r="M535" s="79">
        <f t="shared" si="159"/>
        <v>0</v>
      </c>
      <c r="N535" s="80"/>
      <c r="O535" s="80"/>
      <c r="P535" s="80"/>
      <c r="Q535" s="80"/>
      <c r="R535" s="124"/>
      <c r="S535" s="129"/>
      <c r="T535" s="54"/>
      <c r="U535" s="54"/>
      <c r="V535" s="80"/>
      <c r="W535" s="80"/>
      <c r="X535" s="124"/>
      <c r="Y535" s="131"/>
      <c r="Z535" s="127"/>
      <c r="AA535" s="134"/>
      <c r="AB535" s="56"/>
      <c r="AC535" s="56"/>
      <c r="AD535" s="56"/>
      <c r="AE535" s="56"/>
      <c r="AF535" s="135"/>
      <c r="AG535" s="136"/>
      <c r="AH535" s="55"/>
      <c r="AI535" s="136"/>
      <c r="AJ535" s="116">
        <f>SUM(AN535:AP535)</f>
        <v>0</v>
      </c>
      <c r="AK535" s="136" t="s">
        <v>76</v>
      </c>
      <c r="AL535" s="54" t="s">
        <v>76</v>
      </c>
      <c r="AM535" s="55" t="s">
        <v>76</v>
      </c>
      <c r="AN535" s="136"/>
      <c r="AO535" s="54"/>
      <c r="AP535" s="55"/>
      <c r="AQ535" s="82" t="s">
        <v>74</v>
      </c>
      <c r="AR535" s="54" t="s">
        <v>74</v>
      </c>
      <c r="AS535" s="54" t="s">
        <v>74</v>
      </c>
      <c r="AT535" s="54" t="s">
        <v>74</v>
      </c>
      <c r="AU535" s="58" t="s">
        <v>74</v>
      </c>
      <c r="AV535" s="83">
        <f t="shared" si="162"/>
        <v>0</v>
      </c>
      <c r="AW535" s="80"/>
      <c r="AX535" s="80"/>
      <c r="AY535" s="80"/>
      <c r="AZ535" s="80"/>
      <c r="BA535" s="80"/>
      <c r="BB535" s="80"/>
      <c r="BC535" s="80"/>
      <c r="BD535" s="80"/>
      <c r="BE535" s="81"/>
    </row>
    <row r="536" spans="1:57" ht="38" customHeight="1" x14ac:dyDescent="0.2">
      <c r="A536" s="732"/>
      <c r="B536" s="675"/>
      <c r="C536" s="711"/>
      <c r="D536" s="73" t="s">
        <v>77</v>
      </c>
      <c r="E536" s="697"/>
      <c r="F536" s="700"/>
      <c r="G536" s="147">
        <f t="shared" si="158"/>
        <v>0</v>
      </c>
      <c r="H536" s="153">
        <f t="shared" si="161"/>
        <v>0</v>
      </c>
      <c r="I536" s="150"/>
      <c r="J536" s="150"/>
      <c r="K536" s="150"/>
      <c r="L536" s="154"/>
      <c r="M536" s="79">
        <f t="shared" si="159"/>
        <v>0</v>
      </c>
      <c r="N536" s="80"/>
      <c r="O536" s="80"/>
      <c r="P536" s="80"/>
      <c r="Q536" s="84"/>
      <c r="R536" s="124"/>
      <c r="S536" s="129"/>
      <c r="T536" s="80"/>
      <c r="U536" s="80"/>
      <c r="V536" s="80"/>
      <c r="W536" s="80"/>
      <c r="X536" s="124"/>
      <c r="Y536" s="131"/>
      <c r="Z536" s="127"/>
      <c r="AA536" s="134"/>
      <c r="AB536" s="56"/>
      <c r="AC536" s="56"/>
      <c r="AD536" s="56"/>
      <c r="AE536" s="56"/>
      <c r="AF536" s="135"/>
      <c r="AG536" s="136"/>
      <c r="AH536" s="55"/>
      <c r="AI536" s="136"/>
      <c r="AJ536" s="116">
        <f>SUM(AK536:AM536)</f>
        <v>0</v>
      </c>
      <c r="AK536" s="136"/>
      <c r="AL536" s="54"/>
      <c r="AM536" s="55"/>
      <c r="AN536" s="136" t="s">
        <v>74</v>
      </c>
      <c r="AO536" s="54" t="s">
        <v>74</v>
      </c>
      <c r="AP536" s="55" t="s">
        <v>74</v>
      </c>
      <c r="AQ536" s="82" t="s">
        <v>74</v>
      </c>
      <c r="AR536" s="54" t="s">
        <v>74</v>
      </c>
      <c r="AS536" s="54" t="s">
        <v>74</v>
      </c>
      <c r="AT536" s="54" t="s">
        <v>74</v>
      </c>
      <c r="AU536" s="58" t="s">
        <v>74</v>
      </c>
      <c r="AV536" s="83">
        <f t="shared" si="162"/>
        <v>0</v>
      </c>
      <c r="AW536" s="80"/>
      <c r="AX536" s="80"/>
      <c r="AY536" s="80"/>
      <c r="AZ536" s="80"/>
      <c r="BA536" s="80"/>
      <c r="BB536" s="80"/>
      <c r="BC536" s="80"/>
      <c r="BD536" s="80"/>
      <c r="BE536" s="81"/>
    </row>
    <row r="537" spans="1:57" ht="38" customHeight="1" x14ac:dyDescent="0.2">
      <c r="A537" s="732"/>
      <c r="B537" s="675"/>
      <c r="C537" s="711"/>
      <c r="D537" s="73" t="s">
        <v>78</v>
      </c>
      <c r="E537" s="697"/>
      <c r="F537" s="700"/>
      <c r="G537" s="147">
        <f t="shared" si="158"/>
        <v>64</v>
      </c>
      <c r="H537" s="153">
        <f t="shared" si="161"/>
        <v>2</v>
      </c>
      <c r="I537" s="150">
        <v>2</v>
      </c>
      <c r="J537" s="150"/>
      <c r="K537" s="150"/>
      <c r="L537" s="154"/>
      <c r="M537" s="79">
        <f t="shared" si="159"/>
        <v>64</v>
      </c>
      <c r="N537" s="80">
        <v>64</v>
      </c>
      <c r="O537" s="80"/>
      <c r="P537" s="80"/>
      <c r="Q537" s="80"/>
      <c r="R537" s="124"/>
      <c r="S537" s="129">
        <v>1</v>
      </c>
      <c r="T537" s="80"/>
      <c r="U537" s="80"/>
      <c r="V537" s="80">
        <v>63</v>
      </c>
      <c r="W537" s="80"/>
      <c r="X537" s="124"/>
      <c r="Y537" s="131">
        <v>60</v>
      </c>
      <c r="Z537" s="127">
        <v>4</v>
      </c>
      <c r="AA537" s="134"/>
      <c r="AB537" s="56">
        <v>31</v>
      </c>
      <c r="AC537" s="56">
        <v>30</v>
      </c>
      <c r="AD537" s="56">
        <v>3</v>
      </c>
      <c r="AE537" s="56">
        <v>62</v>
      </c>
      <c r="AF537" s="135">
        <v>8</v>
      </c>
      <c r="AG537" s="136">
        <v>45</v>
      </c>
      <c r="AH537" s="55">
        <v>23</v>
      </c>
      <c r="AI537" s="136">
        <v>75</v>
      </c>
      <c r="AJ537" s="116">
        <f>SUM(AQ537:AU537)</f>
        <v>64</v>
      </c>
      <c r="AK537" s="136" t="s">
        <v>76</v>
      </c>
      <c r="AL537" s="54" t="s">
        <v>76</v>
      </c>
      <c r="AM537" s="55" t="s">
        <v>76</v>
      </c>
      <c r="AN537" s="136" t="s">
        <v>74</v>
      </c>
      <c r="AO537" s="54" t="s">
        <v>74</v>
      </c>
      <c r="AP537" s="55" t="s">
        <v>74</v>
      </c>
      <c r="AQ537" s="142">
        <v>21</v>
      </c>
      <c r="AR537" s="62">
        <v>14</v>
      </c>
      <c r="AS537" s="62">
        <v>28</v>
      </c>
      <c r="AT537" s="62">
        <v>1</v>
      </c>
      <c r="AU537" s="64"/>
      <c r="AV537" s="83">
        <f t="shared" si="162"/>
        <v>0</v>
      </c>
      <c r="AW537" s="80"/>
      <c r="AX537" s="80"/>
      <c r="AY537" s="80"/>
      <c r="AZ537" s="80"/>
      <c r="BA537" s="80"/>
      <c r="BB537" s="80"/>
      <c r="BC537" s="80"/>
      <c r="BD537" s="80"/>
      <c r="BE537" s="81"/>
    </row>
    <row r="538" spans="1:57" ht="38" customHeight="1" thickBot="1" x14ac:dyDescent="0.25">
      <c r="A538" s="732"/>
      <c r="B538" s="663"/>
      <c r="C538" s="712"/>
      <c r="D538" s="76" t="s">
        <v>79</v>
      </c>
      <c r="E538" s="698"/>
      <c r="F538" s="700"/>
      <c r="G538" s="148">
        <f t="shared" si="158"/>
        <v>0</v>
      </c>
      <c r="H538" s="155">
        <f t="shared" si="161"/>
        <v>0</v>
      </c>
      <c r="I538" s="156"/>
      <c r="J538" s="156"/>
      <c r="K538" s="156"/>
      <c r="L538" s="157"/>
      <c r="M538" s="85">
        <f t="shared" si="159"/>
        <v>0</v>
      </c>
      <c r="N538" s="86"/>
      <c r="O538" s="86"/>
      <c r="P538" s="86"/>
      <c r="Q538" s="86"/>
      <c r="R538" s="125"/>
      <c r="S538" s="130"/>
      <c r="T538" s="87"/>
      <c r="U538" s="87"/>
      <c r="V538" s="87"/>
      <c r="W538" s="87"/>
      <c r="X538" s="126"/>
      <c r="Y538" s="129"/>
      <c r="Z538" s="124"/>
      <c r="AA538" s="136"/>
      <c r="AB538" s="54"/>
      <c r="AC538" s="54"/>
      <c r="AD538" s="54"/>
      <c r="AE538" s="54"/>
      <c r="AF538" s="55"/>
      <c r="AG538" s="139"/>
      <c r="AH538" s="140"/>
      <c r="AI538" s="137"/>
      <c r="AJ538" s="117">
        <f>SUM(AQ538:AU538)</f>
        <v>0</v>
      </c>
      <c r="AK538" s="137" t="s">
        <v>74</v>
      </c>
      <c r="AL538" s="90" t="s">
        <v>74</v>
      </c>
      <c r="AM538" s="138" t="s">
        <v>74</v>
      </c>
      <c r="AN538" s="137" t="s">
        <v>74</v>
      </c>
      <c r="AO538" s="90" t="s">
        <v>76</v>
      </c>
      <c r="AP538" s="138" t="s">
        <v>76</v>
      </c>
      <c r="AQ538" s="89"/>
      <c r="AR538" s="90"/>
      <c r="AS538" s="90"/>
      <c r="AT538" s="90"/>
      <c r="AU538" s="91"/>
      <c r="AV538" s="92">
        <f t="shared" si="162"/>
        <v>0</v>
      </c>
      <c r="AW538" s="87"/>
      <c r="AX538" s="87"/>
      <c r="AY538" s="87"/>
      <c r="AZ538" s="87"/>
      <c r="BA538" s="87"/>
      <c r="BB538" s="87"/>
      <c r="BC538" s="87"/>
      <c r="BD538" s="87"/>
      <c r="BE538" s="88"/>
    </row>
    <row r="539" spans="1:57" ht="38" customHeight="1" x14ac:dyDescent="0.2">
      <c r="A539" s="732"/>
      <c r="B539" s="706" t="s">
        <v>280</v>
      </c>
      <c r="C539" s="710">
        <v>33850812</v>
      </c>
      <c r="D539" s="72" t="s">
        <v>73</v>
      </c>
      <c r="E539" s="718">
        <v>48</v>
      </c>
      <c r="F539" s="699">
        <f>E539-SUM(M539:M543)</f>
        <v>1</v>
      </c>
      <c r="G539" s="146">
        <f t="shared" si="158"/>
        <v>0</v>
      </c>
      <c r="H539" s="151">
        <f t="shared" ref="H539:H573" si="163">SUM(I539:L539)</f>
        <v>0</v>
      </c>
      <c r="I539" s="152"/>
      <c r="J539" s="152"/>
      <c r="K539" s="152"/>
      <c r="L539" s="66"/>
      <c r="M539" s="149">
        <f t="shared" si="159"/>
        <v>0</v>
      </c>
      <c r="N539" s="121"/>
      <c r="O539" s="121"/>
      <c r="P539" s="121"/>
      <c r="Q539" s="121"/>
      <c r="R539" s="122"/>
      <c r="S539" s="128"/>
      <c r="T539" s="121"/>
      <c r="U539" s="121"/>
      <c r="V539" s="77"/>
      <c r="W539" s="121"/>
      <c r="X539" s="122"/>
      <c r="Y539" s="128"/>
      <c r="Z539" s="122"/>
      <c r="AA539" s="70"/>
      <c r="AB539" s="77"/>
      <c r="AC539" s="77"/>
      <c r="AD539" s="77"/>
      <c r="AE539" s="77"/>
      <c r="AF539" s="71"/>
      <c r="AG539" s="70"/>
      <c r="AH539" s="71"/>
      <c r="AI539" s="70"/>
      <c r="AJ539" s="115">
        <f>SUM(AN539:AP539)</f>
        <v>0</v>
      </c>
      <c r="AK539" s="70" t="s">
        <v>74</v>
      </c>
      <c r="AL539" s="77" t="s">
        <v>74</v>
      </c>
      <c r="AM539" s="71" t="s">
        <v>74</v>
      </c>
      <c r="AN539" s="70"/>
      <c r="AO539" s="77"/>
      <c r="AP539" s="71"/>
      <c r="AQ539" s="67" t="s">
        <v>74</v>
      </c>
      <c r="AR539" s="68" t="s">
        <v>74</v>
      </c>
      <c r="AS539" s="68" t="s">
        <v>74</v>
      </c>
      <c r="AT539" s="68" t="s">
        <v>74</v>
      </c>
      <c r="AU539" s="69" t="s">
        <v>74</v>
      </c>
      <c r="AV539" s="103">
        <f t="shared" ref="AV539:AV573" si="164">SUM(AW539:BE539)</f>
        <v>0</v>
      </c>
      <c r="AW539" s="93"/>
      <c r="AX539" s="93"/>
      <c r="AY539" s="93"/>
      <c r="AZ539" s="93"/>
      <c r="BA539" s="93"/>
      <c r="BB539" s="93"/>
      <c r="BC539" s="93"/>
      <c r="BD539" s="93"/>
      <c r="BE539" s="78"/>
    </row>
    <row r="540" spans="1:57" ht="38" customHeight="1" x14ac:dyDescent="0.2">
      <c r="A540" s="732"/>
      <c r="B540" s="675"/>
      <c r="C540" s="711"/>
      <c r="D540" s="73" t="s">
        <v>75</v>
      </c>
      <c r="E540" s="716"/>
      <c r="F540" s="700"/>
      <c r="G540" s="147">
        <f t="shared" si="158"/>
        <v>0</v>
      </c>
      <c r="H540" s="153">
        <f t="shared" si="163"/>
        <v>0</v>
      </c>
      <c r="I540" s="150"/>
      <c r="J540" s="150"/>
      <c r="K540" s="150"/>
      <c r="L540" s="154"/>
      <c r="M540" s="79">
        <f t="shared" si="159"/>
        <v>0</v>
      </c>
      <c r="N540" s="80"/>
      <c r="O540" s="80"/>
      <c r="P540" s="80"/>
      <c r="Q540" s="80"/>
      <c r="R540" s="124"/>
      <c r="S540" s="129"/>
      <c r="T540" s="54"/>
      <c r="U540" s="54"/>
      <c r="V540" s="80"/>
      <c r="W540" s="80"/>
      <c r="X540" s="124"/>
      <c r="Y540" s="131"/>
      <c r="Z540" s="127"/>
      <c r="AA540" s="134"/>
      <c r="AB540" s="56"/>
      <c r="AC540" s="56"/>
      <c r="AD540" s="56"/>
      <c r="AE540" s="56"/>
      <c r="AF540" s="135"/>
      <c r="AG540" s="136"/>
      <c r="AH540" s="55"/>
      <c r="AI540" s="136"/>
      <c r="AJ540" s="116">
        <f>SUM(AN540:AP540)</f>
        <v>0</v>
      </c>
      <c r="AK540" s="136" t="s">
        <v>76</v>
      </c>
      <c r="AL540" s="54" t="s">
        <v>76</v>
      </c>
      <c r="AM540" s="55" t="s">
        <v>76</v>
      </c>
      <c r="AN540" s="136"/>
      <c r="AO540" s="54"/>
      <c r="AP540" s="55"/>
      <c r="AQ540" s="82" t="s">
        <v>74</v>
      </c>
      <c r="AR540" s="54" t="s">
        <v>74</v>
      </c>
      <c r="AS540" s="54" t="s">
        <v>74</v>
      </c>
      <c r="AT540" s="54" t="s">
        <v>74</v>
      </c>
      <c r="AU540" s="58" t="s">
        <v>74</v>
      </c>
      <c r="AV540" s="83">
        <f t="shared" si="164"/>
        <v>0</v>
      </c>
      <c r="AW540" s="80"/>
      <c r="AX540" s="80"/>
      <c r="AY540" s="80"/>
      <c r="AZ540" s="80"/>
      <c r="BA540" s="80"/>
      <c r="BB540" s="80"/>
      <c r="BC540" s="80"/>
      <c r="BD540" s="80"/>
      <c r="BE540" s="81"/>
    </row>
    <row r="541" spans="1:57" ht="38" customHeight="1" x14ac:dyDescent="0.2">
      <c r="A541" s="732"/>
      <c r="B541" s="675"/>
      <c r="C541" s="711"/>
      <c r="D541" s="73" t="s">
        <v>77</v>
      </c>
      <c r="E541" s="716"/>
      <c r="F541" s="700"/>
      <c r="G541" s="147">
        <f t="shared" si="158"/>
        <v>0</v>
      </c>
      <c r="H541" s="153">
        <f t="shared" si="163"/>
        <v>0</v>
      </c>
      <c r="I541" s="150"/>
      <c r="J541" s="150"/>
      <c r="K541" s="150"/>
      <c r="L541" s="154"/>
      <c r="M541" s="79">
        <f t="shared" si="159"/>
        <v>0</v>
      </c>
      <c r="N541" s="80"/>
      <c r="O541" s="80"/>
      <c r="P541" s="80"/>
      <c r="Q541" s="84"/>
      <c r="R541" s="124"/>
      <c r="S541" s="129"/>
      <c r="T541" s="80"/>
      <c r="U541" s="80"/>
      <c r="V541" s="80"/>
      <c r="W541" s="80"/>
      <c r="X541" s="124"/>
      <c r="Y541" s="131"/>
      <c r="Z541" s="127"/>
      <c r="AA541" s="134"/>
      <c r="AB541" s="56"/>
      <c r="AC541" s="56"/>
      <c r="AD541" s="56"/>
      <c r="AE541" s="56"/>
      <c r="AF541" s="135"/>
      <c r="AG541" s="136"/>
      <c r="AH541" s="55"/>
      <c r="AI541" s="136"/>
      <c r="AJ541" s="116">
        <f>SUM(AK541:AM541)</f>
        <v>0</v>
      </c>
      <c r="AK541" s="136"/>
      <c r="AL541" s="54"/>
      <c r="AM541" s="55"/>
      <c r="AN541" s="136" t="s">
        <v>74</v>
      </c>
      <c r="AO541" s="54" t="s">
        <v>74</v>
      </c>
      <c r="AP541" s="55" t="s">
        <v>74</v>
      </c>
      <c r="AQ541" s="82" t="s">
        <v>74</v>
      </c>
      <c r="AR541" s="54" t="s">
        <v>74</v>
      </c>
      <c r="AS541" s="54" t="s">
        <v>74</v>
      </c>
      <c r="AT541" s="54" t="s">
        <v>74</v>
      </c>
      <c r="AU541" s="58" t="s">
        <v>74</v>
      </c>
      <c r="AV541" s="83">
        <f t="shared" si="164"/>
        <v>0</v>
      </c>
      <c r="AW541" s="80"/>
      <c r="AX541" s="80"/>
      <c r="AY541" s="80"/>
      <c r="AZ541" s="80"/>
      <c r="BA541" s="80"/>
      <c r="BB541" s="80"/>
      <c r="BC541" s="80"/>
      <c r="BD541" s="80"/>
      <c r="BE541" s="81"/>
    </row>
    <row r="542" spans="1:57" ht="38" customHeight="1" x14ac:dyDescent="0.2">
      <c r="A542" s="732"/>
      <c r="B542" s="675"/>
      <c r="C542" s="711"/>
      <c r="D542" s="73" t="s">
        <v>78</v>
      </c>
      <c r="E542" s="716"/>
      <c r="F542" s="700"/>
      <c r="G542" s="147">
        <f t="shared" si="158"/>
        <v>47</v>
      </c>
      <c r="H542" s="153">
        <f t="shared" si="163"/>
        <v>2</v>
      </c>
      <c r="I542" s="150">
        <v>2</v>
      </c>
      <c r="J542" s="150"/>
      <c r="K542" s="150"/>
      <c r="L542" s="154"/>
      <c r="M542" s="79">
        <f t="shared" si="159"/>
        <v>47</v>
      </c>
      <c r="N542" s="80">
        <v>47</v>
      </c>
      <c r="O542" s="80"/>
      <c r="P542" s="80"/>
      <c r="Q542" s="80"/>
      <c r="R542" s="124"/>
      <c r="S542" s="129">
        <v>37</v>
      </c>
      <c r="T542" s="80"/>
      <c r="U542" s="80"/>
      <c r="V542" s="80">
        <v>10</v>
      </c>
      <c r="W542" s="80"/>
      <c r="X542" s="124"/>
      <c r="Y542" s="131">
        <v>42</v>
      </c>
      <c r="Z542" s="127">
        <v>5</v>
      </c>
      <c r="AA542" s="134"/>
      <c r="AB542" s="56">
        <v>25</v>
      </c>
      <c r="AC542" s="56">
        <v>23</v>
      </c>
      <c r="AD542" s="56">
        <v>7</v>
      </c>
      <c r="AE542" s="56">
        <v>7</v>
      </c>
      <c r="AF542" s="135">
        <v>2</v>
      </c>
      <c r="AG542" s="136">
        <v>42</v>
      </c>
      <c r="AH542" s="55">
        <v>20</v>
      </c>
      <c r="AI542" s="136">
        <v>75</v>
      </c>
      <c r="AJ542" s="116">
        <f>SUM(AQ542:AU542)</f>
        <v>47</v>
      </c>
      <c r="AK542" s="136" t="s">
        <v>76</v>
      </c>
      <c r="AL542" s="54" t="s">
        <v>76</v>
      </c>
      <c r="AM542" s="55" t="s">
        <v>76</v>
      </c>
      <c r="AN542" s="136" t="s">
        <v>74</v>
      </c>
      <c r="AO542" s="54" t="s">
        <v>74</v>
      </c>
      <c r="AP542" s="55" t="s">
        <v>74</v>
      </c>
      <c r="AQ542" s="142">
        <v>14</v>
      </c>
      <c r="AR542" s="62">
        <v>10</v>
      </c>
      <c r="AS542" s="62">
        <v>18</v>
      </c>
      <c r="AT542" s="62">
        <v>5</v>
      </c>
      <c r="AU542" s="64"/>
      <c r="AV542" s="83">
        <f t="shared" si="164"/>
        <v>0</v>
      </c>
      <c r="AW542" s="80"/>
      <c r="AX542" s="80"/>
      <c r="AY542" s="80"/>
      <c r="AZ542" s="80"/>
      <c r="BA542" s="80"/>
      <c r="BB542" s="80"/>
      <c r="BC542" s="80"/>
      <c r="BD542" s="80"/>
      <c r="BE542" s="81"/>
    </row>
    <row r="543" spans="1:57" ht="38" customHeight="1" thickBot="1" x14ac:dyDescent="0.25">
      <c r="A543" s="732"/>
      <c r="B543" s="663"/>
      <c r="C543" s="712"/>
      <c r="D543" s="76" t="s">
        <v>79</v>
      </c>
      <c r="E543" s="717"/>
      <c r="F543" s="700"/>
      <c r="G543" s="148">
        <f t="shared" si="158"/>
        <v>0</v>
      </c>
      <c r="H543" s="155">
        <f t="shared" si="163"/>
        <v>0</v>
      </c>
      <c r="I543" s="156"/>
      <c r="J543" s="156"/>
      <c r="K543" s="156"/>
      <c r="L543" s="157"/>
      <c r="M543" s="85">
        <f t="shared" si="159"/>
        <v>0</v>
      </c>
      <c r="N543" s="86"/>
      <c r="O543" s="86"/>
      <c r="P543" s="86"/>
      <c r="Q543" s="86"/>
      <c r="R543" s="125"/>
      <c r="S543" s="130"/>
      <c r="T543" s="87"/>
      <c r="U543" s="87"/>
      <c r="V543" s="87"/>
      <c r="W543" s="87"/>
      <c r="X543" s="126"/>
      <c r="Y543" s="129"/>
      <c r="Z543" s="124"/>
      <c r="AA543" s="136"/>
      <c r="AB543" s="54"/>
      <c r="AC543" s="54"/>
      <c r="AD543" s="54"/>
      <c r="AE543" s="54"/>
      <c r="AF543" s="55"/>
      <c r="AG543" s="139"/>
      <c r="AH543" s="140"/>
      <c r="AI543" s="137"/>
      <c r="AJ543" s="117">
        <f>SUM(AQ543:AU543)</f>
        <v>0</v>
      </c>
      <c r="AK543" s="137" t="s">
        <v>74</v>
      </c>
      <c r="AL543" s="90" t="s">
        <v>74</v>
      </c>
      <c r="AM543" s="138" t="s">
        <v>74</v>
      </c>
      <c r="AN543" s="137" t="s">
        <v>74</v>
      </c>
      <c r="AO543" s="90" t="s">
        <v>76</v>
      </c>
      <c r="AP543" s="138" t="s">
        <v>76</v>
      </c>
      <c r="AQ543" s="89"/>
      <c r="AR543" s="90"/>
      <c r="AS543" s="90"/>
      <c r="AT543" s="90"/>
      <c r="AU543" s="91"/>
      <c r="AV543" s="92">
        <f t="shared" si="164"/>
        <v>0</v>
      </c>
      <c r="AW543" s="87"/>
      <c r="AX543" s="87"/>
      <c r="AY543" s="87"/>
      <c r="AZ543" s="87"/>
      <c r="BA543" s="87"/>
      <c r="BB543" s="87"/>
      <c r="BC543" s="87"/>
      <c r="BD543" s="87"/>
      <c r="BE543" s="88"/>
    </row>
    <row r="544" spans="1:57" ht="38" customHeight="1" x14ac:dyDescent="0.2">
      <c r="A544" s="732"/>
      <c r="B544" s="706" t="s">
        <v>281</v>
      </c>
      <c r="C544" s="710">
        <v>1998271</v>
      </c>
      <c r="D544" s="72" t="s">
        <v>73</v>
      </c>
      <c r="E544" s="716">
        <v>88</v>
      </c>
      <c r="F544" s="699">
        <v>7</v>
      </c>
      <c r="G544" s="146">
        <f t="shared" si="158"/>
        <v>0</v>
      </c>
      <c r="H544" s="151">
        <f t="shared" si="163"/>
        <v>0</v>
      </c>
      <c r="I544" s="152"/>
      <c r="J544" s="152"/>
      <c r="K544" s="152"/>
      <c r="L544" s="66"/>
      <c r="M544" s="149">
        <f t="shared" si="159"/>
        <v>0</v>
      </c>
      <c r="N544" s="121"/>
      <c r="O544" s="121"/>
      <c r="P544" s="121"/>
      <c r="Q544" s="121"/>
      <c r="R544" s="122"/>
      <c r="S544" s="128"/>
      <c r="T544" s="121"/>
      <c r="U544" s="121"/>
      <c r="V544" s="77"/>
      <c r="W544" s="121"/>
      <c r="X544" s="122"/>
      <c r="Y544" s="128"/>
      <c r="Z544" s="122"/>
      <c r="AA544" s="70"/>
      <c r="AB544" s="77"/>
      <c r="AC544" s="77"/>
      <c r="AD544" s="77"/>
      <c r="AE544" s="77"/>
      <c r="AF544" s="71"/>
      <c r="AG544" s="70"/>
      <c r="AH544" s="71"/>
      <c r="AI544" s="70"/>
      <c r="AJ544" s="115">
        <f>SUM(AN544:AP544)</f>
        <v>0</v>
      </c>
      <c r="AK544" s="70" t="s">
        <v>74</v>
      </c>
      <c r="AL544" s="77" t="s">
        <v>74</v>
      </c>
      <c r="AM544" s="71" t="s">
        <v>74</v>
      </c>
      <c r="AN544" s="70"/>
      <c r="AO544" s="77"/>
      <c r="AP544" s="71"/>
      <c r="AQ544" s="67" t="s">
        <v>74</v>
      </c>
      <c r="AR544" s="68" t="s">
        <v>74</v>
      </c>
      <c r="AS544" s="68" t="s">
        <v>74</v>
      </c>
      <c r="AT544" s="68" t="s">
        <v>74</v>
      </c>
      <c r="AU544" s="69" t="s">
        <v>74</v>
      </c>
      <c r="AV544" s="103">
        <f t="shared" si="164"/>
        <v>0</v>
      </c>
      <c r="AW544" s="93"/>
      <c r="AX544" s="93"/>
      <c r="AY544" s="93"/>
      <c r="AZ544" s="93"/>
      <c r="BA544" s="93"/>
      <c r="BB544" s="93"/>
      <c r="BC544" s="93"/>
      <c r="BD544" s="93"/>
      <c r="BE544" s="78"/>
    </row>
    <row r="545" spans="1:57" ht="38" customHeight="1" x14ac:dyDescent="0.2">
      <c r="A545" s="732"/>
      <c r="B545" s="675"/>
      <c r="C545" s="711"/>
      <c r="D545" s="73" t="s">
        <v>75</v>
      </c>
      <c r="E545" s="716"/>
      <c r="F545" s="700"/>
      <c r="G545" s="147">
        <f t="shared" si="158"/>
        <v>0</v>
      </c>
      <c r="H545" s="153">
        <f t="shared" si="163"/>
        <v>0</v>
      </c>
      <c r="I545" s="150"/>
      <c r="J545" s="150"/>
      <c r="K545" s="150"/>
      <c r="L545" s="154"/>
      <c r="M545" s="79">
        <f t="shared" si="159"/>
        <v>0</v>
      </c>
      <c r="N545" s="80"/>
      <c r="O545" s="80"/>
      <c r="P545" s="80"/>
      <c r="Q545" s="80"/>
      <c r="R545" s="124"/>
      <c r="S545" s="129"/>
      <c r="T545" s="54"/>
      <c r="U545" s="54"/>
      <c r="V545" s="80"/>
      <c r="W545" s="80"/>
      <c r="X545" s="124"/>
      <c r="Y545" s="131"/>
      <c r="Z545" s="127"/>
      <c r="AA545" s="134"/>
      <c r="AB545" s="56"/>
      <c r="AC545" s="56"/>
      <c r="AD545" s="56"/>
      <c r="AE545" s="56"/>
      <c r="AF545" s="135"/>
      <c r="AG545" s="136"/>
      <c r="AH545" s="55"/>
      <c r="AI545" s="136"/>
      <c r="AJ545" s="116">
        <f>SUM(AN545:AP545)</f>
        <v>0</v>
      </c>
      <c r="AK545" s="136" t="s">
        <v>76</v>
      </c>
      <c r="AL545" s="54" t="s">
        <v>76</v>
      </c>
      <c r="AM545" s="55" t="s">
        <v>76</v>
      </c>
      <c r="AN545" s="136"/>
      <c r="AO545" s="54"/>
      <c r="AP545" s="55"/>
      <c r="AQ545" s="82" t="s">
        <v>74</v>
      </c>
      <c r="AR545" s="54" t="s">
        <v>74</v>
      </c>
      <c r="AS545" s="54" t="s">
        <v>74</v>
      </c>
      <c r="AT545" s="54" t="s">
        <v>74</v>
      </c>
      <c r="AU545" s="58" t="s">
        <v>74</v>
      </c>
      <c r="AV545" s="83">
        <f t="shared" si="164"/>
        <v>0</v>
      </c>
      <c r="AW545" s="80"/>
      <c r="AX545" s="80"/>
      <c r="AY545" s="80"/>
      <c r="AZ545" s="80"/>
      <c r="BA545" s="80"/>
      <c r="BB545" s="80"/>
      <c r="BC545" s="80"/>
      <c r="BD545" s="80"/>
      <c r="BE545" s="81"/>
    </row>
    <row r="546" spans="1:57" ht="38" customHeight="1" x14ac:dyDescent="0.2">
      <c r="A546" s="732"/>
      <c r="B546" s="675"/>
      <c r="C546" s="711"/>
      <c r="D546" s="73" t="s">
        <v>77</v>
      </c>
      <c r="E546" s="716"/>
      <c r="F546" s="700"/>
      <c r="G546" s="147">
        <f t="shared" si="158"/>
        <v>0</v>
      </c>
      <c r="H546" s="153">
        <f t="shared" si="163"/>
        <v>0</v>
      </c>
      <c r="I546" s="150"/>
      <c r="J546" s="150"/>
      <c r="K546" s="150"/>
      <c r="L546" s="154"/>
      <c r="M546" s="79">
        <f t="shared" si="159"/>
        <v>0</v>
      </c>
      <c r="N546" s="80"/>
      <c r="O546" s="80"/>
      <c r="P546" s="80"/>
      <c r="Q546" s="84"/>
      <c r="R546" s="124"/>
      <c r="S546" s="129"/>
      <c r="T546" s="80"/>
      <c r="U546" s="80"/>
      <c r="V546" s="80"/>
      <c r="W546" s="80"/>
      <c r="X546" s="124"/>
      <c r="Y546" s="131"/>
      <c r="Z546" s="127"/>
      <c r="AA546" s="134"/>
      <c r="AB546" s="56"/>
      <c r="AC546" s="56"/>
      <c r="AD546" s="56"/>
      <c r="AE546" s="56"/>
      <c r="AF546" s="135"/>
      <c r="AG546" s="136"/>
      <c r="AH546" s="55"/>
      <c r="AI546" s="136"/>
      <c r="AJ546" s="116">
        <f>SUM(AK546:AM546)</f>
        <v>0</v>
      </c>
      <c r="AK546" s="136"/>
      <c r="AL546" s="54"/>
      <c r="AM546" s="55"/>
      <c r="AN546" s="136" t="s">
        <v>74</v>
      </c>
      <c r="AO546" s="54" t="s">
        <v>74</v>
      </c>
      <c r="AP546" s="55" t="s">
        <v>74</v>
      </c>
      <c r="AQ546" s="82" t="s">
        <v>74</v>
      </c>
      <c r="AR546" s="54" t="s">
        <v>74</v>
      </c>
      <c r="AS546" s="54" t="s">
        <v>74</v>
      </c>
      <c r="AT546" s="54" t="s">
        <v>74</v>
      </c>
      <c r="AU546" s="58" t="s">
        <v>74</v>
      </c>
      <c r="AV546" s="83">
        <f t="shared" si="164"/>
        <v>0</v>
      </c>
      <c r="AW546" s="80"/>
      <c r="AX546" s="80"/>
      <c r="AY546" s="80"/>
      <c r="AZ546" s="80"/>
      <c r="BA546" s="80"/>
      <c r="BB546" s="80"/>
      <c r="BC546" s="80"/>
      <c r="BD546" s="80"/>
      <c r="BE546" s="81"/>
    </row>
    <row r="547" spans="1:57" ht="38" customHeight="1" x14ac:dyDescent="0.2">
      <c r="A547" s="732"/>
      <c r="B547" s="675"/>
      <c r="C547" s="711"/>
      <c r="D547" s="73" t="s">
        <v>78</v>
      </c>
      <c r="E547" s="716"/>
      <c r="F547" s="700"/>
      <c r="G547" s="147">
        <f t="shared" si="158"/>
        <v>82</v>
      </c>
      <c r="H547" s="153">
        <f t="shared" si="163"/>
        <v>0</v>
      </c>
      <c r="I547" s="150"/>
      <c r="J547" s="150"/>
      <c r="K547" s="150"/>
      <c r="L547" s="154"/>
      <c r="M547" s="79">
        <f t="shared" si="159"/>
        <v>82</v>
      </c>
      <c r="N547" s="80">
        <v>82</v>
      </c>
      <c r="O547" s="80"/>
      <c r="P547" s="80"/>
      <c r="Q547" s="80"/>
      <c r="R547" s="124"/>
      <c r="S547" s="129"/>
      <c r="T547" s="80"/>
      <c r="U547" s="80"/>
      <c r="V547" s="80">
        <v>82</v>
      </c>
      <c r="W547" s="80"/>
      <c r="X547" s="124"/>
      <c r="Y547" s="131">
        <v>69</v>
      </c>
      <c r="Z547" s="127">
        <v>13</v>
      </c>
      <c r="AA547" s="134"/>
      <c r="AB547" s="56">
        <v>24</v>
      </c>
      <c r="AC547" s="56">
        <v>23</v>
      </c>
      <c r="AD547" s="56">
        <v>4</v>
      </c>
      <c r="AE547" s="56">
        <v>21</v>
      </c>
      <c r="AF547" s="135">
        <v>11</v>
      </c>
      <c r="AG547" s="136">
        <v>43</v>
      </c>
      <c r="AH547" s="55">
        <v>23</v>
      </c>
      <c r="AI547" s="136">
        <v>125</v>
      </c>
      <c r="AJ547" s="116">
        <f>SUM(AQ547:AU547)</f>
        <v>82</v>
      </c>
      <c r="AK547" s="136" t="s">
        <v>76</v>
      </c>
      <c r="AL547" s="54" t="s">
        <v>76</v>
      </c>
      <c r="AM547" s="55" t="s">
        <v>76</v>
      </c>
      <c r="AN547" s="136" t="s">
        <v>74</v>
      </c>
      <c r="AO547" s="54" t="s">
        <v>74</v>
      </c>
      <c r="AP547" s="55" t="s">
        <v>74</v>
      </c>
      <c r="AQ547" s="142">
        <v>4</v>
      </c>
      <c r="AR547" s="62">
        <v>10</v>
      </c>
      <c r="AS547" s="62">
        <v>33</v>
      </c>
      <c r="AT547" s="62">
        <v>18</v>
      </c>
      <c r="AU547" s="64">
        <v>17</v>
      </c>
      <c r="AV547" s="83">
        <f t="shared" si="164"/>
        <v>0</v>
      </c>
      <c r="AW547" s="80"/>
      <c r="AX547" s="80"/>
      <c r="AY547" s="80"/>
      <c r="AZ547" s="80"/>
      <c r="BA547" s="80"/>
      <c r="BB547" s="80"/>
      <c r="BC547" s="80"/>
      <c r="BD547" s="80"/>
      <c r="BE547" s="81"/>
    </row>
    <row r="548" spans="1:57" ht="38" customHeight="1" thickBot="1" x14ac:dyDescent="0.25">
      <c r="A548" s="732"/>
      <c r="B548" s="663"/>
      <c r="C548" s="712"/>
      <c r="D548" s="76" t="s">
        <v>79</v>
      </c>
      <c r="E548" s="717"/>
      <c r="F548" s="700"/>
      <c r="G548" s="148">
        <f t="shared" si="158"/>
        <v>0</v>
      </c>
      <c r="H548" s="155">
        <f t="shared" si="163"/>
        <v>0</v>
      </c>
      <c r="I548" s="156"/>
      <c r="J548" s="156"/>
      <c r="K548" s="156"/>
      <c r="L548" s="157"/>
      <c r="M548" s="85">
        <f t="shared" si="159"/>
        <v>0</v>
      </c>
      <c r="N548" s="86"/>
      <c r="O548" s="86"/>
      <c r="P548" s="86"/>
      <c r="Q548" s="86"/>
      <c r="R548" s="125"/>
      <c r="S548" s="130"/>
      <c r="T548" s="87"/>
      <c r="U548" s="87"/>
      <c r="V548" s="87"/>
      <c r="W548" s="87"/>
      <c r="X548" s="126"/>
      <c r="Y548" s="129"/>
      <c r="Z548" s="124"/>
      <c r="AA548" s="136"/>
      <c r="AB548" s="54"/>
      <c r="AC548" s="54"/>
      <c r="AD548" s="54"/>
      <c r="AE548" s="54"/>
      <c r="AF548" s="55"/>
      <c r="AG548" s="139"/>
      <c r="AH548" s="140"/>
      <c r="AI548" s="137"/>
      <c r="AJ548" s="117">
        <f>SUM(AQ548:AU548)</f>
        <v>0</v>
      </c>
      <c r="AK548" s="137" t="s">
        <v>74</v>
      </c>
      <c r="AL548" s="90" t="s">
        <v>74</v>
      </c>
      <c r="AM548" s="138" t="s">
        <v>74</v>
      </c>
      <c r="AN548" s="137" t="s">
        <v>74</v>
      </c>
      <c r="AO548" s="90" t="s">
        <v>76</v>
      </c>
      <c r="AP548" s="138" t="s">
        <v>76</v>
      </c>
      <c r="AQ548" s="89"/>
      <c r="AR548" s="90"/>
      <c r="AS548" s="90"/>
      <c r="AT548" s="90"/>
      <c r="AU548" s="91"/>
      <c r="AV548" s="92">
        <f t="shared" si="164"/>
        <v>0</v>
      </c>
      <c r="AW548" s="87"/>
      <c r="AX548" s="87"/>
      <c r="AY548" s="87"/>
      <c r="AZ548" s="87"/>
      <c r="BA548" s="87"/>
      <c r="BB548" s="87"/>
      <c r="BC548" s="87"/>
      <c r="BD548" s="87"/>
      <c r="BE548" s="88"/>
    </row>
    <row r="549" spans="1:57" ht="38" customHeight="1" x14ac:dyDescent="0.2">
      <c r="A549" s="732"/>
      <c r="B549" s="706" t="s">
        <v>282</v>
      </c>
      <c r="C549" s="710">
        <v>1998294</v>
      </c>
      <c r="D549" s="72" t="s">
        <v>73</v>
      </c>
      <c r="E549" s="718">
        <v>37</v>
      </c>
      <c r="F549" s="699">
        <v>0</v>
      </c>
      <c r="G549" s="146">
        <f t="shared" si="158"/>
        <v>0</v>
      </c>
      <c r="H549" s="151">
        <f t="shared" si="163"/>
        <v>0</v>
      </c>
      <c r="I549" s="152"/>
      <c r="J549" s="152"/>
      <c r="K549" s="152"/>
      <c r="L549" s="66"/>
      <c r="M549" s="149">
        <f t="shared" si="159"/>
        <v>0</v>
      </c>
      <c r="N549" s="121"/>
      <c r="O549" s="121"/>
      <c r="P549" s="121"/>
      <c r="Q549" s="121"/>
      <c r="R549" s="122"/>
      <c r="S549" s="128"/>
      <c r="T549" s="121"/>
      <c r="U549" s="121"/>
      <c r="V549" s="77"/>
      <c r="W549" s="121"/>
      <c r="X549" s="122"/>
      <c r="Y549" s="128"/>
      <c r="Z549" s="122"/>
      <c r="AA549" s="70"/>
      <c r="AB549" s="77"/>
      <c r="AC549" s="77"/>
      <c r="AD549" s="77"/>
      <c r="AE549" s="77"/>
      <c r="AF549" s="71"/>
      <c r="AG549" s="70"/>
      <c r="AH549" s="71"/>
      <c r="AI549" s="70"/>
      <c r="AJ549" s="115">
        <f>SUM(AN549:AP549)</f>
        <v>0</v>
      </c>
      <c r="AK549" s="70" t="s">
        <v>74</v>
      </c>
      <c r="AL549" s="77" t="s">
        <v>74</v>
      </c>
      <c r="AM549" s="71" t="s">
        <v>74</v>
      </c>
      <c r="AN549" s="70"/>
      <c r="AO549" s="77"/>
      <c r="AP549" s="71"/>
      <c r="AQ549" s="67" t="s">
        <v>74</v>
      </c>
      <c r="AR549" s="68" t="s">
        <v>74</v>
      </c>
      <c r="AS549" s="68" t="s">
        <v>74</v>
      </c>
      <c r="AT549" s="68" t="s">
        <v>74</v>
      </c>
      <c r="AU549" s="69" t="s">
        <v>74</v>
      </c>
      <c r="AV549" s="103">
        <f t="shared" si="164"/>
        <v>0</v>
      </c>
      <c r="AW549" s="93"/>
      <c r="AX549" s="93"/>
      <c r="AY549" s="93"/>
      <c r="AZ549" s="93"/>
      <c r="BA549" s="93"/>
      <c r="BB549" s="93"/>
      <c r="BC549" s="93"/>
      <c r="BD549" s="93"/>
      <c r="BE549" s="78"/>
    </row>
    <row r="550" spans="1:57" ht="38" customHeight="1" x14ac:dyDescent="0.2">
      <c r="A550" s="732"/>
      <c r="B550" s="675"/>
      <c r="C550" s="711"/>
      <c r="D550" s="73" t="s">
        <v>75</v>
      </c>
      <c r="E550" s="716"/>
      <c r="F550" s="700"/>
      <c r="G550" s="147">
        <f t="shared" si="158"/>
        <v>0</v>
      </c>
      <c r="H550" s="153">
        <f t="shared" si="163"/>
        <v>0</v>
      </c>
      <c r="I550" s="150"/>
      <c r="J550" s="150"/>
      <c r="K550" s="150"/>
      <c r="L550" s="154"/>
      <c r="M550" s="79">
        <f t="shared" si="159"/>
        <v>0</v>
      </c>
      <c r="N550" s="80"/>
      <c r="O550" s="80"/>
      <c r="P550" s="80"/>
      <c r="Q550" s="80"/>
      <c r="R550" s="124"/>
      <c r="S550" s="129"/>
      <c r="T550" s="54"/>
      <c r="U550" s="54"/>
      <c r="V550" s="80"/>
      <c r="W550" s="80"/>
      <c r="X550" s="124"/>
      <c r="Y550" s="131"/>
      <c r="Z550" s="127"/>
      <c r="AA550" s="134"/>
      <c r="AB550" s="56"/>
      <c r="AC550" s="56"/>
      <c r="AD550" s="56"/>
      <c r="AE550" s="56"/>
      <c r="AF550" s="135"/>
      <c r="AG550" s="136"/>
      <c r="AH550" s="55"/>
      <c r="AI550" s="136"/>
      <c r="AJ550" s="116">
        <f>SUM(AN550:AP550)</f>
        <v>0</v>
      </c>
      <c r="AK550" s="136" t="s">
        <v>76</v>
      </c>
      <c r="AL550" s="54" t="s">
        <v>76</v>
      </c>
      <c r="AM550" s="55" t="s">
        <v>76</v>
      </c>
      <c r="AN550" s="136"/>
      <c r="AO550" s="54"/>
      <c r="AP550" s="55"/>
      <c r="AQ550" s="82" t="s">
        <v>74</v>
      </c>
      <c r="AR550" s="54" t="s">
        <v>74</v>
      </c>
      <c r="AS550" s="54" t="s">
        <v>74</v>
      </c>
      <c r="AT550" s="54" t="s">
        <v>74</v>
      </c>
      <c r="AU550" s="58" t="s">
        <v>74</v>
      </c>
      <c r="AV550" s="83">
        <f t="shared" si="164"/>
        <v>0</v>
      </c>
      <c r="AW550" s="80"/>
      <c r="AX550" s="80"/>
      <c r="AY550" s="80"/>
      <c r="AZ550" s="80"/>
      <c r="BA550" s="80"/>
      <c r="BB550" s="80"/>
      <c r="BC550" s="80"/>
      <c r="BD550" s="80"/>
      <c r="BE550" s="81"/>
    </row>
    <row r="551" spans="1:57" ht="38" customHeight="1" x14ac:dyDescent="0.2">
      <c r="A551" s="732"/>
      <c r="B551" s="675"/>
      <c r="C551" s="711"/>
      <c r="D551" s="73" t="s">
        <v>77</v>
      </c>
      <c r="E551" s="716"/>
      <c r="F551" s="700"/>
      <c r="G551" s="147">
        <f t="shared" si="158"/>
        <v>0</v>
      </c>
      <c r="H551" s="153">
        <f t="shared" si="163"/>
        <v>0</v>
      </c>
      <c r="I551" s="150"/>
      <c r="J551" s="150"/>
      <c r="K551" s="150"/>
      <c r="L551" s="154"/>
      <c r="M551" s="79">
        <f t="shared" si="159"/>
        <v>0</v>
      </c>
      <c r="N551" s="80"/>
      <c r="O551" s="80"/>
      <c r="P551" s="80"/>
      <c r="Q551" s="84"/>
      <c r="R551" s="124"/>
      <c r="S551" s="129"/>
      <c r="T551" s="80"/>
      <c r="U551" s="80"/>
      <c r="V551" s="80"/>
      <c r="W551" s="80"/>
      <c r="X551" s="124"/>
      <c r="Y551" s="131"/>
      <c r="Z551" s="127"/>
      <c r="AA551" s="134"/>
      <c r="AB551" s="56"/>
      <c r="AC551" s="56"/>
      <c r="AD551" s="56"/>
      <c r="AE551" s="56"/>
      <c r="AF551" s="135"/>
      <c r="AG551" s="136"/>
      <c r="AH551" s="55"/>
      <c r="AI551" s="136"/>
      <c r="AJ551" s="116">
        <f>SUM(AK551:AM551)</f>
        <v>0</v>
      </c>
      <c r="AK551" s="136"/>
      <c r="AL551" s="54"/>
      <c r="AM551" s="55"/>
      <c r="AN551" s="136" t="s">
        <v>74</v>
      </c>
      <c r="AO551" s="54" t="s">
        <v>74</v>
      </c>
      <c r="AP551" s="55" t="s">
        <v>74</v>
      </c>
      <c r="AQ551" s="82" t="s">
        <v>74</v>
      </c>
      <c r="AR551" s="54" t="s">
        <v>74</v>
      </c>
      <c r="AS551" s="54" t="s">
        <v>74</v>
      </c>
      <c r="AT551" s="54" t="s">
        <v>74</v>
      </c>
      <c r="AU551" s="58" t="s">
        <v>74</v>
      </c>
      <c r="AV551" s="83">
        <f t="shared" si="164"/>
        <v>0</v>
      </c>
      <c r="AW551" s="80"/>
      <c r="AX551" s="80"/>
      <c r="AY551" s="80"/>
      <c r="AZ551" s="80"/>
      <c r="BA551" s="80"/>
      <c r="BB551" s="80"/>
      <c r="BC551" s="80"/>
      <c r="BD551" s="80"/>
      <c r="BE551" s="81"/>
    </row>
    <row r="552" spans="1:57" ht="38" customHeight="1" x14ac:dyDescent="0.2">
      <c r="A552" s="732"/>
      <c r="B552" s="675"/>
      <c r="C552" s="711"/>
      <c r="D552" s="73" t="s">
        <v>78</v>
      </c>
      <c r="E552" s="716"/>
      <c r="F552" s="700"/>
      <c r="G552" s="147">
        <f t="shared" si="158"/>
        <v>38</v>
      </c>
      <c r="H552" s="153">
        <f t="shared" si="163"/>
        <v>1</v>
      </c>
      <c r="I552" s="150">
        <v>1</v>
      </c>
      <c r="J552" s="150"/>
      <c r="K552" s="150"/>
      <c r="L552" s="154"/>
      <c r="M552" s="79">
        <f t="shared" si="159"/>
        <v>38</v>
      </c>
      <c r="N552" s="80">
        <v>38</v>
      </c>
      <c r="O552" s="80"/>
      <c r="P552" s="80"/>
      <c r="Q552" s="80"/>
      <c r="R552" s="124"/>
      <c r="S552" s="129">
        <v>1</v>
      </c>
      <c r="T552" s="80"/>
      <c r="U552" s="80"/>
      <c r="V552" s="80">
        <v>37</v>
      </c>
      <c r="W552" s="80"/>
      <c r="X552" s="124"/>
      <c r="Y552" s="131">
        <v>33</v>
      </c>
      <c r="Z552" s="127">
        <v>5</v>
      </c>
      <c r="AA552" s="134"/>
      <c r="AB552" s="56">
        <v>10</v>
      </c>
      <c r="AC552" s="56">
        <v>10</v>
      </c>
      <c r="AD552" s="56">
        <v>2</v>
      </c>
      <c r="AE552" s="56">
        <v>38</v>
      </c>
      <c r="AF552" s="135">
        <v>6</v>
      </c>
      <c r="AG552" s="136">
        <v>45</v>
      </c>
      <c r="AH552" s="55">
        <v>17</v>
      </c>
      <c r="AI552" s="136">
        <v>115</v>
      </c>
      <c r="AJ552" s="116">
        <f>SUM(AQ552:AU552)</f>
        <v>38</v>
      </c>
      <c r="AK552" s="136" t="s">
        <v>76</v>
      </c>
      <c r="AL552" s="54" t="s">
        <v>76</v>
      </c>
      <c r="AM552" s="55" t="s">
        <v>76</v>
      </c>
      <c r="AN552" s="136" t="s">
        <v>74</v>
      </c>
      <c r="AO552" s="54" t="s">
        <v>74</v>
      </c>
      <c r="AP552" s="55" t="s">
        <v>74</v>
      </c>
      <c r="AQ552" s="142"/>
      <c r="AR552" s="62">
        <v>1</v>
      </c>
      <c r="AS552" s="62">
        <v>28</v>
      </c>
      <c r="AT552" s="62">
        <v>4</v>
      </c>
      <c r="AU552" s="64">
        <v>5</v>
      </c>
      <c r="AV552" s="83">
        <f t="shared" si="164"/>
        <v>0</v>
      </c>
      <c r="AW552" s="80"/>
      <c r="AX552" s="80"/>
      <c r="AY552" s="80"/>
      <c r="AZ552" s="80"/>
      <c r="BA552" s="80"/>
      <c r="BB552" s="80"/>
      <c r="BC552" s="80"/>
      <c r="BD552" s="80"/>
      <c r="BE552" s="81"/>
    </row>
    <row r="553" spans="1:57" ht="38" customHeight="1" thickBot="1" x14ac:dyDescent="0.25">
      <c r="A553" s="732"/>
      <c r="B553" s="663"/>
      <c r="C553" s="712"/>
      <c r="D553" s="76" t="s">
        <v>79</v>
      </c>
      <c r="E553" s="717"/>
      <c r="F553" s="700"/>
      <c r="G553" s="148">
        <f t="shared" si="158"/>
        <v>0</v>
      </c>
      <c r="H553" s="155">
        <f t="shared" si="163"/>
        <v>0</v>
      </c>
      <c r="I553" s="156"/>
      <c r="J553" s="156"/>
      <c r="K553" s="156"/>
      <c r="L553" s="157"/>
      <c r="M553" s="85">
        <f t="shared" si="159"/>
        <v>0</v>
      </c>
      <c r="N553" s="86"/>
      <c r="O553" s="86"/>
      <c r="P553" s="86"/>
      <c r="Q553" s="86"/>
      <c r="R553" s="125"/>
      <c r="S553" s="130"/>
      <c r="T553" s="87"/>
      <c r="U553" s="87"/>
      <c r="V553" s="87"/>
      <c r="W553" s="87"/>
      <c r="X553" s="126"/>
      <c r="Y553" s="129"/>
      <c r="Z553" s="124"/>
      <c r="AA553" s="136"/>
      <c r="AB553" s="54"/>
      <c r="AC553" s="54"/>
      <c r="AD553" s="54"/>
      <c r="AE553" s="54"/>
      <c r="AF553" s="55"/>
      <c r="AG553" s="139"/>
      <c r="AH553" s="140"/>
      <c r="AI553" s="137"/>
      <c r="AJ553" s="117">
        <f>SUM(AQ553:AU553)</f>
        <v>0</v>
      </c>
      <c r="AK553" s="137" t="s">
        <v>74</v>
      </c>
      <c r="AL553" s="90" t="s">
        <v>74</v>
      </c>
      <c r="AM553" s="138" t="s">
        <v>74</v>
      </c>
      <c r="AN553" s="137" t="s">
        <v>74</v>
      </c>
      <c r="AO553" s="90" t="s">
        <v>76</v>
      </c>
      <c r="AP553" s="138" t="s">
        <v>76</v>
      </c>
      <c r="AQ553" s="89"/>
      <c r="AR553" s="90"/>
      <c r="AS553" s="90"/>
      <c r="AT553" s="90"/>
      <c r="AU553" s="91"/>
      <c r="AV553" s="92">
        <f t="shared" si="164"/>
        <v>0</v>
      </c>
      <c r="AW553" s="87"/>
      <c r="AX553" s="87"/>
      <c r="AY553" s="87"/>
      <c r="AZ553" s="87"/>
      <c r="BA553" s="87"/>
      <c r="BB553" s="87"/>
      <c r="BC553" s="87"/>
      <c r="BD553" s="87"/>
      <c r="BE553" s="88"/>
    </row>
    <row r="554" spans="1:57" ht="38" customHeight="1" x14ac:dyDescent="0.2">
      <c r="A554" s="732"/>
      <c r="B554" s="706" t="s">
        <v>283</v>
      </c>
      <c r="C554" s="710">
        <v>1998288</v>
      </c>
      <c r="D554" s="72" t="s">
        <v>73</v>
      </c>
      <c r="E554" s="718">
        <v>21</v>
      </c>
      <c r="F554" s="699">
        <v>0</v>
      </c>
      <c r="G554" s="146">
        <f t="shared" si="158"/>
        <v>0</v>
      </c>
      <c r="H554" s="151">
        <f t="shared" si="163"/>
        <v>0</v>
      </c>
      <c r="I554" s="152"/>
      <c r="J554" s="152"/>
      <c r="K554" s="152"/>
      <c r="L554" s="66"/>
      <c r="M554" s="149">
        <f t="shared" si="159"/>
        <v>0</v>
      </c>
      <c r="N554" s="121"/>
      <c r="O554" s="121"/>
      <c r="P554" s="121"/>
      <c r="Q554" s="121"/>
      <c r="R554" s="122"/>
      <c r="S554" s="128"/>
      <c r="T554" s="121"/>
      <c r="U554" s="121"/>
      <c r="V554" s="77"/>
      <c r="W554" s="121"/>
      <c r="X554" s="122"/>
      <c r="Y554" s="128"/>
      <c r="Z554" s="122"/>
      <c r="AA554" s="70"/>
      <c r="AB554" s="77"/>
      <c r="AC554" s="77"/>
      <c r="AD554" s="77"/>
      <c r="AE554" s="77"/>
      <c r="AF554" s="71"/>
      <c r="AG554" s="70"/>
      <c r="AH554" s="71"/>
      <c r="AI554" s="70"/>
      <c r="AJ554" s="115">
        <f>SUM(AN554:AP554)</f>
        <v>0</v>
      </c>
      <c r="AK554" s="70" t="s">
        <v>74</v>
      </c>
      <c r="AL554" s="77" t="s">
        <v>74</v>
      </c>
      <c r="AM554" s="71" t="s">
        <v>74</v>
      </c>
      <c r="AN554" s="70"/>
      <c r="AO554" s="77"/>
      <c r="AP554" s="71"/>
      <c r="AQ554" s="67" t="s">
        <v>74</v>
      </c>
      <c r="AR554" s="68" t="s">
        <v>74</v>
      </c>
      <c r="AS554" s="68" t="s">
        <v>74</v>
      </c>
      <c r="AT554" s="68" t="s">
        <v>74</v>
      </c>
      <c r="AU554" s="69" t="s">
        <v>74</v>
      </c>
      <c r="AV554" s="103">
        <f t="shared" si="164"/>
        <v>0</v>
      </c>
      <c r="AW554" s="93"/>
      <c r="AX554" s="93"/>
      <c r="AY554" s="93"/>
      <c r="AZ554" s="93"/>
      <c r="BA554" s="93"/>
      <c r="BB554" s="93"/>
      <c r="BC554" s="93"/>
      <c r="BD554" s="93"/>
      <c r="BE554" s="78"/>
    </row>
    <row r="555" spans="1:57" ht="38" customHeight="1" x14ac:dyDescent="0.2">
      <c r="A555" s="732"/>
      <c r="B555" s="675"/>
      <c r="C555" s="711"/>
      <c r="D555" s="73" t="s">
        <v>75</v>
      </c>
      <c r="E555" s="716"/>
      <c r="F555" s="700"/>
      <c r="G555" s="147">
        <f t="shared" si="158"/>
        <v>0</v>
      </c>
      <c r="H555" s="153">
        <f t="shared" si="163"/>
        <v>0</v>
      </c>
      <c r="I555" s="150"/>
      <c r="J555" s="150"/>
      <c r="K555" s="150"/>
      <c r="L555" s="154"/>
      <c r="M555" s="79">
        <f t="shared" si="159"/>
        <v>0</v>
      </c>
      <c r="N555" s="80"/>
      <c r="O555" s="80"/>
      <c r="P555" s="80"/>
      <c r="Q555" s="80"/>
      <c r="R555" s="124"/>
      <c r="S555" s="129"/>
      <c r="T555" s="54"/>
      <c r="U555" s="54"/>
      <c r="V555" s="80"/>
      <c r="W555" s="80"/>
      <c r="X555" s="124"/>
      <c r="Y555" s="131"/>
      <c r="Z555" s="127"/>
      <c r="AA555" s="134"/>
      <c r="AB555" s="56"/>
      <c r="AC555" s="56"/>
      <c r="AD555" s="56"/>
      <c r="AE555" s="56"/>
      <c r="AF555" s="135"/>
      <c r="AG555" s="136"/>
      <c r="AH555" s="55"/>
      <c r="AI555" s="136"/>
      <c r="AJ555" s="116">
        <f>SUM(AN555:AP555)</f>
        <v>0</v>
      </c>
      <c r="AK555" s="136" t="s">
        <v>76</v>
      </c>
      <c r="AL555" s="54" t="s">
        <v>76</v>
      </c>
      <c r="AM555" s="55" t="s">
        <v>76</v>
      </c>
      <c r="AN555" s="136"/>
      <c r="AO555" s="54"/>
      <c r="AP555" s="55"/>
      <c r="AQ555" s="82" t="s">
        <v>74</v>
      </c>
      <c r="AR555" s="54" t="s">
        <v>74</v>
      </c>
      <c r="AS555" s="54" t="s">
        <v>74</v>
      </c>
      <c r="AT555" s="54" t="s">
        <v>74</v>
      </c>
      <c r="AU555" s="58" t="s">
        <v>74</v>
      </c>
      <c r="AV555" s="83">
        <f t="shared" si="164"/>
        <v>0</v>
      </c>
      <c r="AW555" s="80"/>
      <c r="AX555" s="80"/>
      <c r="AY555" s="80"/>
      <c r="AZ555" s="80"/>
      <c r="BA555" s="80"/>
      <c r="BB555" s="80"/>
      <c r="BC555" s="80"/>
      <c r="BD555" s="80"/>
      <c r="BE555" s="81"/>
    </row>
    <row r="556" spans="1:57" ht="38" customHeight="1" x14ac:dyDescent="0.2">
      <c r="A556" s="732"/>
      <c r="B556" s="675"/>
      <c r="C556" s="711"/>
      <c r="D556" s="73" t="s">
        <v>77</v>
      </c>
      <c r="E556" s="716"/>
      <c r="F556" s="700"/>
      <c r="G556" s="147">
        <f t="shared" ref="G556:G618" si="165">SUM(M556,AV556)</f>
        <v>0</v>
      </c>
      <c r="H556" s="153">
        <f t="shared" si="163"/>
        <v>0</v>
      </c>
      <c r="I556" s="150"/>
      <c r="J556" s="150"/>
      <c r="K556" s="150"/>
      <c r="L556" s="154"/>
      <c r="M556" s="79">
        <f t="shared" ref="M556:M618" si="166">IF(AND(SUM(N556:R556)=SUM(Y556:Z556),SUM(S556:X556)=SUM(Y556:Z556)),SUM(N556:R556),"ПЕРЕВІРТЕ ПРАВИЛЬНІСТЬ ДАНИХ")</f>
        <v>0</v>
      </c>
      <c r="N556" s="80"/>
      <c r="O556" s="80"/>
      <c r="P556" s="80"/>
      <c r="Q556" s="84"/>
      <c r="R556" s="124"/>
      <c r="S556" s="129"/>
      <c r="T556" s="80"/>
      <c r="U556" s="80"/>
      <c r="V556" s="80"/>
      <c r="W556" s="80"/>
      <c r="X556" s="124"/>
      <c r="Y556" s="131"/>
      <c r="Z556" s="127"/>
      <c r="AA556" s="134"/>
      <c r="AB556" s="56"/>
      <c r="AC556" s="56"/>
      <c r="AD556" s="56"/>
      <c r="AE556" s="56"/>
      <c r="AF556" s="135"/>
      <c r="AG556" s="136"/>
      <c r="AH556" s="55"/>
      <c r="AI556" s="136"/>
      <c r="AJ556" s="116">
        <f>SUM(AK556:AM556)</f>
        <v>0</v>
      </c>
      <c r="AK556" s="136"/>
      <c r="AL556" s="54"/>
      <c r="AM556" s="55"/>
      <c r="AN556" s="136" t="s">
        <v>74</v>
      </c>
      <c r="AO556" s="54" t="s">
        <v>74</v>
      </c>
      <c r="AP556" s="55" t="s">
        <v>74</v>
      </c>
      <c r="AQ556" s="82" t="s">
        <v>74</v>
      </c>
      <c r="AR556" s="54" t="s">
        <v>74</v>
      </c>
      <c r="AS556" s="54" t="s">
        <v>74</v>
      </c>
      <c r="AT556" s="54" t="s">
        <v>74</v>
      </c>
      <c r="AU556" s="58" t="s">
        <v>74</v>
      </c>
      <c r="AV556" s="83">
        <f t="shared" si="164"/>
        <v>0</v>
      </c>
      <c r="AW556" s="80"/>
      <c r="AX556" s="80"/>
      <c r="AY556" s="80"/>
      <c r="AZ556" s="80"/>
      <c r="BA556" s="80"/>
      <c r="BB556" s="80"/>
      <c r="BC556" s="80"/>
      <c r="BD556" s="80"/>
      <c r="BE556" s="81"/>
    </row>
    <row r="557" spans="1:57" ht="38" customHeight="1" x14ac:dyDescent="0.2">
      <c r="A557" s="732"/>
      <c r="B557" s="675"/>
      <c r="C557" s="711"/>
      <c r="D557" s="73" t="s">
        <v>78</v>
      </c>
      <c r="E557" s="716"/>
      <c r="F557" s="700"/>
      <c r="G557" s="147">
        <f t="shared" si="165"/>
        <v>22</v>
      </c>
      <c r="H557" s="153">
        <f t="shared" si="163"/>
        <v>0</v>
      </c>
      <c r="I557" s="150"/>
      <c r="J557" s="150"/>
      <c r="K557" s="150"/>
      <c r="L557" s="154"/>
      <c r="M557" s="79">
        <f t="shared" si="166"/>
        <v>22</v>
      </c>
      <c r="N557" s="80">
        <v>22</v>
      </c>
      <c r="O557" s="80"/>
      <c r="P557" s="80"/>
      <c r="Q557" s="80"/>
      <c r="R557" s="124"/>
      <c r="S557" s="129">
        <v>4</v>
      </c>
      <c r="T557" s="80"/>
      <c r="U557" s="80"/>
      <c r="V557" s="80">
        <v>18</v>
      </c>
      <c r="W557" s="80"/>
      <c r="X557" s="124"/>
      <c r="Y557" s="131">
        <v>18</v>
      </c>
      <c r="Z557" s="127">
        <v>4</v>
      </c>
      <c r="AA557" s="134"/>
      <c r="AB557" s="56">
        <v>11</v>
      </c>
      <c r="AC557" s="56">
        <v>10</v>
      </c>
      <c r="AD557" s="56">
        <v>7</v>
      </c>
      <c r="AE557" s="56">
        <v>9</v>
      </c>
      <c r="AF557" s="135">
        <v>1</v>
      </c>
      <c r="AG557" s="136">
        <v>44</v>
      </c>
      <c r="AH557" s="55">
        <v>19</v>
      </c>
      <c r="AI557" s="136">
        <v>95</v>
      </c>
      <c r="AJ557" s="116">
        <f>SUM(AQ557:AU557)</f>
        <v>22</v>
      </c>
      <c r="AK557" s="136" t="s">
        <v>76</v>
      </c>
      <c r="AL557" s="54" t="s">
        <v>76</v>
      </c>
      <c r="AM557" s="55" t="s">
        <v>76</v>
      </c>
      <c r="AN557" s="136" t="s">
        <v>74</v>
      </c>
      <c r="AO557" s="54" t="s">
        <v>74</v>
      </c>
      <c r="AP557" s="55" t="s">
        <v>74</v>
      </c>
      <c r="AQ557" s="142">
        <v>1</v>
      </c>
      <c r="AR557" s="62">
        <v>3</v>
      </c>
      <c r="AS557" s="62">
        <v>15</v>
      </c>
      <c r="AT557" s="62">
        <v>3</v>
      </c>
      <c r="AU557" s="64"/>
      <c r="AV557" s="83">
        <f t="shared" si="164"/>
        <v>0</v>
      </c>
      <c r="AW557" s="80"/>
      <c r="AX557" s="80"/>
      <c r="AY557" s="80"/>
      <c r="AZ557" s="80"/>
      <c r="BA557" s="80"/>
      <c r="BB557" s="80"/>
      <c r="BC557" s="80"/>
      <c r="BD557" s="80"/>
      <c r="BE557" s="81"/>
    </row>
    <row r="558" spans="1:57" ht="38" customHeight="1" thickBot="1" x14ac:dyDescent="0.25">
      <c r="A558" s="732"/>
      <c r="B558" s="663"/>
      <c r="C558" s="712"/>
      <c r="D558" s="76" t="s">
        <v>79</v>
      </c>
      <c r="E558" s="717"/>
      <c r="F558" s="700"/>
      <c r="G558" s="148">
        <f t="shared" si="165"/>
        <v>0</v>
      </c>
      <c r="H558" s="155">
        <f t="shared" si="163"/>
        <v>0</v>
      </c>
      <c r="I558" s="156"/>
      <c r="J558" s="156"/>
      <c r="K558" s="156"/>
      <c r="L558" s="157"/>
      <c r="M558" s="85">
        <f t="shared" si="166"/>
        <v>0</v>
      </c>
      <c r="N558" s="86"/>
      <c r="O558" s="86"/>
      <c r="P558" s="86"/>
      <c r="Q558" s="86"/>
      <c r="R558" s="125"/>
      <c r="S558" s="130"/>
      <c r="T558" s="87"/>
      <c r="U558" s="87"/>
      <c r="V558" s="87"/>
      <c r="W558" s="87"/>
      <c r="X558" s="126"/>
      <c r="Y558" s="129"/>
      <c r="Z558" s="124"/>
      <c r="AA558" s="136"/>
      <c r="AB558" s="54"/>
      <c r="AC558" s="54"/>
      <c r="AD558" s="54"/>
      <c r="AE558" s="54"/>
      <c r="AF558" s="55"/>
      <c r="AG558" s="139"/>
      <c r="AH558" s="140"/>
      <c r="AI558" s="137"/>
      <c r="AJ558" s="117">
        <f>SUM(AQ558:AU558)</f>
        <v>0</v>
      </c>
      <c r="AK558" s="137" t="s">
        <v>74</v>
      </c>
      <c r="AL558" s="90" t="s">
        <v>74</v>
      </c>
      <c r="AM558" s="138" t="s">
        <v>74</v>
      </c>
      <c r="AN558" s="137" t="s">
        <v>74</v>
      </c>
      <c r="AO558" s="90" t="s">
        <v>76</v>
      </c>
      <c r="AP558" s="138" t="s">
        <v>76</v>
      </c>
      <c r="AQ558" s="89"/>
      <c r="AR558" s="90"/>
      <c r="AS558" s="90"/>
      <c r="AT558" s="90"/>
      <c r="AU558" s="91"/>
      <c r="AV558" s="92">
        <f t="shared" si="164"/>
        <v>0</v>
      </c>
      <c r="AW558" s="87"/>
      <c r="AX558" s="87"/>
      <c r="AY558" s="87"/>
      <c r="AZ558" s="87"/>
      <c r="BA558" s="87"/>
      <c r="BB558" s="87"/>
      <c r="BC558" s="87"/>
      <c r="BD558" s="87"/>
      <c r="BE558" s="88"/>
    </row>
    <row r="559" spans="1:57" ht="38" customHeight="1" x14ac:dyDescent="0.2">
      <c r="A559" s="732"/>
      <c r="B559" s="706" t="s">
        <v>284</v>
      </c>
      <c r="C559" s="710">
        <v>1998265</v>
      </c>
      <c r="D559" s="72" t="s">
        <v>73</v>
      </c>
      <c r="E559" s="718">
        <v>24</v>
      </c>
      <c r="F559" s="699">
        <v>2</v>
      </c>
      <c r="G559" s="146">
        <f t="shared" si="165"/>
        <v>0</v>
      </c>
      <c r="H559" s="151">
        <f t="shared" si="163"/>
        <v>0</v>
      </c>
      <c r="I559" s="152"/>
      <c r="J559" s="152"/>
      <c r="K559" s="152"/>
      <c r="L559" s="66"/>
      <c r="M559" s="149">
        <f t="shared" si="166"/>
        <v>0</v>
      </c>
      <c r="N559" s="121"/>
      <c r="O559" s="121"/>
      <c r="P559" s="121"/>
      <c r="Q559" s="121"/>
      <c r="R559" s="122"/>
      <c r="S559" s="128"/>
      <c r="T559" s="121"/>
      <c r="U559" s="121"/>
      <c r="V559" s="77"/>
      <c r="W559" s="121"/>
      <c r="X559" s="122"/>
      <c r="Y559" s="128"/>
      <c r="Z559" s="122"/>
      <c r="AA559" s="70"/>
      <c r="AB559" s="77"/>
      <c r="AC559" s="77"/>
      <c r="AD559" s="77"/>
      <c r="AE559" s="77"/>
      <c r="AF559" s="71"/>
      <c r="AG559" s="70"/>
      <c r="AH559" s="71"/>
      <c r="AI559" s="70"/>
      <c r="AJ559" s="115">
        <f>SUM(AN559:AP559)</f>
        <v>0</v>
      </c>
      <c r="AK559" s="70" t="s">
        <v>74</v>
      </c>
      <c r="AL559" s="77" t="s">
        <v>74</v>
      </c>
      <c r="AM559" s="71" t="s">
        <v>74</v>
      </c>
      <c r="AN559" s="70"/>
      <c r="AO559" s="77"/>
      <c r="AP559" s="71"/>
      <c r="AQ559" s="67" t="s">
        <v>74</v>
      </c>
      <c r="AR559" s="68" t="s">
        <v>74</v>
      </c>
      <c r="AS559" s="68" t="s">
        <v>74</v>
      </c>
      <c r="AT559" s="68" t="s">
        <v>74</v>
      </c>
      <c r="AU559" s="69" t="s">
        <v>74</v>
      </c>
      <c r="AV559" s="103">
        <f t="shared" si="164"/>
        <v>0</v>
      </c>
      <c r="AW559" s="93"/>
      <c r="AX559" s="93"/>
      <c r="AY559" s="93"/>
      <c r="AZ559" s="93"/>
      <c r="BA559" s="93"/>
      <c r="BB559" s="93"/>
      <c r="BC559" s="93"/>
      <c r="BD559" s="93"/>
      <c r="BE559" s="78"/>
    </row>
    <row r="560" spans="1:57" ht="38" customHeight="1" x14ac:dyDescent="0.2">
      <c r="A560" s="732"/>
      <c r="B560" s="675"/>
      <c r="C560" s="711"/>
      <c r="D560" s="73" t="s">
        <v>75</v>
      </c>
      <c r="E560" s="716"/>
      <c r="F560" s="700"/>
      <c r="G560" s="147">
        <f t="shared" si="165"/>
        <v>0</v>
      </c>
      <c r="H560" s="153">
        <f t="shared" si="163"/>
        <v>0</v>
      </c>
      <c r="I560" s="150"/>
      <c r="J560" s="150"/>
      <c r="K560" s="150"/>
      <c r="L560" s="154"/>
      <c r="M560" s="79">
        <f t="shared" si="166"/>
        <v>0</v>
      </c>
      <c r="N560" s="80"/>
      <c r="O560" s="80"/>
      <c r="P560" s="80"/>
      <c r="Q560" s="80"/>
      <c r="R560" s="124"/>
      <c r="S560" s="129"/>
      <c r="T560" s="54"/>
      <c r="U560" s="54"/>
      <c r="V560" s="80"/>
      <c r="W560" s="80"/>
      <c r="X560" s="124"/>
      <c r="Y560" s="131"/>
      <c r="Z560" s="127"/>
      <c r="AA560" s="134"/>
      <c r="AB560" s="56"/>
      <c r="AC560" s="56"/>
      <c r="AD560" s="56"/>
      <c r="AE560" s="56"/>
      <c r="AF560" s="135"/>
      <c r="AG560" s="136"/>
      <c r="AH560" s="55"/>
      <c r="AI560" s="136"/>
      <c r="AJ560" s="116">
        <f>SUM(AN560:AP560)</f>
        <v>0</v>
      </c>
      <c r="AK560" s="136" t="s">
        <v>76</v>
      </c>
      <c r="AL560" s="54" t="s">
        <v>76</v>
      </c>
      <c r="AM560" s="55" t="s">
        <v>76</v>
      </c>
      <c r="AN560" s="136"/>
      <c r="AO560" s="54"/>
      <c r="AP560" s="55"/>
      <c r="AQ560" s="82" t="s">
        <v>74</v>
      </c>
      <c r="AR560" s="54" t="s">
        <v>74</v>
      </c>
      <c r="AS560" s="54" t="s">
        <v>74</v>
      </c>
      <c r="AT560" s="54" t="s">
        <v>74</v>
      </c>
      <c r="AU560" s="58" t="s">
        <v>74</v>
      </c>
      <c r="AV560" s="83">
        <f t="shared" si="164"/>
        <v>0</v>
      </c>
      <c r="AW560" s="80"/>
      <c r="AX560" s="80"/>
      <c r="AY560" s="80"/>
      <c r="AZ560" s="80"/>
      <c r="BA560" s="80"/>
      <c r="BB560" s="80"/>
      <c r="BC560" s="80"/>
      <c r="BD560" s="80"/>
      <c r="BE560" s="81"/>
    </row>
    <row r="561" spans="1:57" ht="38" customHeight="1" x14ac:dyDescent="0.2">
      <c r="A561" s="732"/>
      <c r="B561" s="675"/>
      <c r="C561" s="711"/>
      <c r="D561" s="73" t="s">
        <v>77</v>
      </c>
      <c r="E561" s="716"/>
      <c r="F561" s="700"/>
      <c r="G561" s="147">
        <f t="shared" si="165"/>
        <v>0</v>
      </c>
      <c r="H561" s="153">
        <f t="shared" si="163"/>
        <v>0</v>
      </c>
      <c r="I561" s="150"/>
      <c r="J561" s="150"/>
      <c r="K561" s="150"/>
      <c r="L561" s="154"/>
      <c r="M561" s="79">
        <f t="shared" si="166"/>
        <v>0</v>
      </c>
      <c r="N561" s="80"/>
      <c r="O561" s="80"/>
      <c r="P561" s="80"/>
      <c r="Q561" s="84"/>
      <c r="R561" s="124"/>
      <c r="S561" s="129"/>
      <c r="T561" s="80"/>
      <c r="U561" s="80"/>
      <c r="V561" s="80"/>
      <c r="W561" s="80"/>
      <c r="X561" s="124"/>
      <c r="Y561" s="131"/>
      <c r="Z561" s="127"/>
      <c r="AA561" s="134"/>
      <c r="AB561" s="56"/>
      <c r="AC561" s="56"/>
      <c r="AD561" s="56"/>
      <c r="AE561" s="56"/>
      <c r="AF561" s="135"/>
      <c r="AG561" s="136"/>
      <c r="AH561" s="55"/>
      <c r="AI561" s="136"/>
      <c r="AJ561" s="116">
        <f>SUM(AK561:AM561)</f>
        <v>0</v>
      </c>
      <c r="AK561" s="136"/>
      <c r="AL561" s="54"/>
      <c r="AM561" s="55"/>
      <c r="AN561" s="136" t="s">
        <v>74</v>
      </c>
      <c r="AO561" s="54" t="s">
        <v>74</v>
      </c>
      <c r="AP561" s="55" t="s">
        <v>74</v>
      </c>
      <c r="AQ561" s="82" t="s">
        <v>74</v>
      </c>
      <c r="AR561" s="54" t="s">
        <v>74</v>
      </c>
      <c r="AS561" s="54" t="s">
        <v>74</v>
      </c>
      <c r="AT561" s="54" t="s">
        <v>74</v>
      </c>
      <c r="AU561" s="58" t="s">
        <v>74</v>
      </c>
      <c r="AV561" s="83">
        <f t="shared" si="164"/>
        <v>0</v>
      </c>
      <c r="AW561" s="80"/>
      <c r="AX561" s="80"/>
      <c r="AY561" s="80"/>
      <c r="AZ561" s="80"/>
      <c r="BA561" s="80"/>
      <c r="BB561" s="80"/>
      <c r="BC561" s="80"/>
      <c r="BD561" s="80"/>
      <c r="BE561" s="81"/>
    </row>
    <row r="562" spans="1:57" ht="38" customHeight="1" x14ac:dyDescent="0.2">
      <c r="A562" s="732"/>
      <c r="B562" s="675"/>
      <c r="C562" s="711"/>
      <c r="D562" s="73" t="s">
        <v>78</v>
      </c>
      <c r="E562" s="716"/>
      <c r="F562" s="700"/>
      <c r="G562" s="147">
        <f t="shared" si="165"/>
        <v>23</v>
      </c>
      <c r="H562" s="153">
        <f t="shared" si="163"/>
        <v>0</v>
      </c>
      <c r="I562" s="150"/>
      <c r="J562" s="150"/>
      <c r="K562" s="150"/>
      <c r="L562" s="154"/>
      <c r="M562" s="79">
        <f t="shared" si="166"/>
        <v>23</v>
      </c>
      <c r="N562" s="80">
        <v>23</v>
      </c>
      <c r="O562" s="80"/>
      <c r="P562" s="80"/>
      <c r="Q562" s="80"/>
      <c r="R562" s="124"/>
      <c r="S562" s="129"/>
      <c r="T562" s="80"/>
      <c r="U562" s="80"/>
      <c r="V562" s="80">
        <v>23</v>
      </c>
      <c r="W562" s="80"/>
      <c r="X562" s="124"/>
      <c r="Y562" s="131">
        <v>21</v>
      </c>
      <c r="Z562" s="127">
        <v>2</v>
      </c>
      <c r="AA562" s="134"/>
      <c r="AB562" s="56">
        <v>6</v>
      </c>
      <c r="AC562" s="56">
        <v>6</v>
      </c>
      <c r="AD562" s="56">
        <v>3</v>
      </c>
      <c r="AE562" s="56">
        <v>10</v>
      </c>
      <c r="AF562" s="135">
        <v>2</v>
      </c>
      <c r="AG562" s="136">
        <v>43</v>
      </c>
      <c r="AH562" s="55">
        <v>21</v>
      </c>
      <c r="AI562" s="136">
        <v>130</v>
      </c>
      <c r="AJ562" s="116">
        <f>SUM(AQ562:AU562)</f>
        <v>23</v>
      </c>
      <c r="AK562" s="136" t="s">
        <v>76</v>
      </c>
      <c r="AL562" s="54" t="s">
        <v>76</v>
      </c>
      <c r="AM562" s="55" t="s">
        <v>76</v>
      </c>
      <c r="AN562" s="136" t="s">
        <v>74</v>
      </c>
      <c r="AO562" s="54" t="s">
        <v>74</v>
      </c>
      <c r="AP562" s="55" t="s">
        <v>74</v>
      </c>
      <c r="AQ562" s="142">
        <v>2</v>
      </c>
      <c r="AR562" s="62">
        <v>1</v>
      </c>
      <c r="AS562" s="62">
        <v>6</v>
      </c>
      <c r="AT562" s="62">
        <v>7</v>
      </c>
      <c r="AU562" s="64">
        <v>7</v>
      </c>
      <c r="AV562" s="83">
        <f t="shared" si="164"/>
        <v>0</v>
      </c>
      <c r="AW562" s="80"/>
      <c r="AX562" s="80"/>
      <c r="AY562" s="80"/>
      <c r="AZ562" s="80"/>
      <c r="BA562" s="80"/>
      <c r="BB562" s="80"/>
      <c r="BC562" s="80"/>
      <c r="BD562" s="80"/>
      <c r="BE562" s="81"/>
    </row>
    <row r="563" spans="1:57" ht="38" customHeight="1" thickBot="1" x14ac:dyDescent="0.25">
      <c r="A563" s="732"/>
      <c r="B563" s="663"/>
      <c r="C563" s="712"/>
      <c r="D563" s="76" t="s">
        <v>79</v>
      </c>
      <c r="E563" s="717"/>
      <c r="F563" s="700"/>
      <c r="G563" s="148">
        <f t="shared" si="165"/>
        <v>0</v>
      </c>
      <c r="H563" s="155">
        <f t="shared" si="163"/>
        <v>0</v>
      </c>
      <c r="I563" s="156"/>
      <c r="J563" s="156"/>
      <c r="K563" s="156"/>
      <c r="L563" s="157"/>
      <c r="M563" s="85">
        <f t="shared" si="166"/>
        <v>0</v>
      </c>
      <c r="N563" s="86"/>
      <c r="O563" s="86"/>
      <c r="P563" s="86"/>
      <c r="Q563" s="86"/>
      <c r="R563" s="125"/>
      <c r="S563" s="130"/>
      <c r="T563" s="87"/>
      <c r="U563" s="87"/>
      <c r="V563" s="87"/>
      <c r="W563" s="87"/>
      <c r="X563" s="126"/>
      <c r="Y563" s="129"/>
      <c r="Z563" s="124"/>
      <c r="AA563" s="136"/>
      <c r="AB563" s="54"/>
      <c r="AC563" s="54"/>
      <c r="AD563" s="54"/>
      <c r="AE563" s="54"/>
      <c r="AF563" s="55"/>
      <c r="AG563" s="139"/>
      <c r="AH563" s="140"/>
      <c r="AI563" s="137"/>
      <c r="AJ563" s="117">
        <f>SUM(AQ563:AU563)</f>
        <v>0</v>
      </c>
      <c r="AK563" s="137" t="s">
        <v>74</v>
      </c>
      <c r="AL563" s="90" t="s">
        <v>74</v>
      </c>
      <c r="AM563" s="138" t="s">
        <v>74</v>
      </c>
      <c r="AN563" s="137" t="s">
        <v>74</v>
      </c>
      <c r="AO563" s="90" t="s">
        <v>76</v>
      </c>
      <c r="AP563" s="138" t="s">
        <v>76</v>
      </c>
      <c r="AQ563" s="89"/>
      <c r="AR563" s="90"/>
      <c r="AS563" s="90"/>
      <c r="AT563" s="90"/>
      <c r="AU563" s="91"/>
      <c r="AV563" s="92">
        <f t="shared" si="164"/>
        <v>0</v>
      </c>
      <c r="AW563" s="87"/>
      <c r="AX563" s="87"/>
      <c r="AY563" s="87"/>
      <c r="AZ563" s="87"/>
      <c r="BA563" s="87"/>
      <c r="BB563" s="87"/>
      <c r="BC563" s="87"/>
      <c r="BD563" s="87"/>
      <c r="BE563" s="88"/>
    </row>
    <row r="564" spans="1:57" ht="38" customHeight="1" x14ac:dyDescent="0.2">
      <c r="A564" s="732"/>
      <c r="B564" s="706" t="s">
        <v>285</v>
      </c>
      <c r="C564" s="710">
        <v>1998455</v>
      </c>
      <c r="D564" s="72" t="s">
        <v>73</v>
      </c>
      <c r="E564" s="718">
        <v>13</v>
      </c>
      <c r="F564" s="719">
        <v>-3</v>
      </c>
      <c r="G564" s="146">
        <f t="shared" si="165"/>
        <v>0</v>
      </c>
      <c r="H564" s="151">
        <f t="shared" si="163"/>
        <v>0</v>
      </c>
      <c r="I564" s="152"/>
      <c r="J564" s="152"/>
      <c r="K564" s="152"/>
      <c r="L564" s="66"/>
      <c r="M564" s="149">
        <f t="shared" si="166"/>
        <v>0</v>
      </c>
      <c r="N564" s="121"/>
      <c r="O564" s="121"/>
      <c r="P564" s="121"/>
      <c r="Q564" s="121"/>
      <c r="R564" s="122"/>
      <c r="S564" s="128"/>
      <c r="T564" s="121"/>
      <c r="U564" s="121"/>
      <c r="V564" s="77"/>
      <c r="W564" s="121"/>
      <c r="X564" s="122"/>
      <c r="Y564" s="128"/>
      <c r="Z564" s="122"/>
      <c r="AA564" s="70"/>
      <c r="AB564" s="77"/>
      <c r="AC564" s="77"/>
      <c r="AD564" s="77"/>
      <c r="AE564" s="77"/>
      <c r="AF564" s="71"/>
      <c r="AG564" s="70"/>
      <c r="AH564" s="71"/>
      <c r="AI564" s="70"/>
      <c r="AJ564" s="115">
        <f>SUM(AN564:AP564)</f>
        <v>0</v>
      </c>
      <c r="AK564" s="70" t="s">
        <v>74</v>
      </c>
      <c r="AL564" s="77" t="s">
        <v>74</v>
      </c>
      <c r="AM564" s="71" t="s">
        <v>74</v>
      </c>
      <c r="AN564" s="70"/>
      <c r="AO564" s="77"/>
      <c r="AP564" s="71"/>
      <c r="AQ564" s="67" t="s">
        <v>74</v>
      </c>
      <c r="AR564" s="68" t="s">
        <v>74</v>
      </c>
      <c r="AS564" s="68" t="s">
        <v>74</v>
      </c>
      <c r="AT564" s="68" t="s">
        <v>74</v>
      </c>
      <c r="AU564" s="69" t="s">
        <v>74</v>
      </c>
      <c r="AV564" s="103">
        <f t="shared" si="164"/>
        <v>0</v>
      </c>
      <c r="AW564" s="93"/>
      <c r="AX564" s="93"/>
      <c r="AY564" s="93"/>
      <c r="AZ564" s="93"/>
      <c r="BA564" s="93"/>
      <c r="BB564" s="93"/>
      <c r="BC564" s="93"/>
      <c r="BD564" s="93"/>
      <c r="BE564" s="78"/>
    </row>
    <row r="565" spans="1:57" ht="38" customHeight="1" x14ac:dyDescent="0.2">
      <c r="A565" s="732"/>
      <c r="B565" s="675"/>
      <c r="C565" s="711"/>
      <c r="D565" s="73" t="s">
        <v>75</v>
      </c>
      <c r="E565" s="716"/>
      <c r="F565" s="720"/>
      <c r="G565" s="147">
        <f t="shared" si="165"/>
        <v>0</v>
      </c>
      <c r="H565" s="153">
        <f t="shared" si="163"/>
        <v>0</v>
      </c>
      <c r="I565" s="150"/>
      <c r="J565" s="150"/>
      <c r="K565" s="150"/>
      <c r="L565" s="154"/>
      <c r="M565" s="79">
        <f t="shared" si="166"/>
        <v>0</v>
      </c>
      <c r="N565" s="80"/>
      <c r="O565" s="80"/>
      <c r="P565" s="80"/>
      <c r="Q565" s="80"/>
      <c r="R565" s="124"/>
      <c r="S565" s="129"/>
      <c r="T565" s="54"/>
      <c r="U565" s="54"/>
      <c r="V565" s="80"/>
      <c r="W565" s="80"/>
      <c r="X565" s="124"/>
      <c r="Y565" s="131"/>
      <c r="Z565" s="127"/>
      <c r="AA565" s="134"/>
      <c r="AB565" s="56"/>
      <c r="AC565" s="56"/>
      <c r="AD565" s="56"/>
      <c r="AE565" s="56"/>
      <c r="AF565" s="135"/>
      <c r="AG565" s="136"/>
      <c r="AH565" s="55"/>
      <c r="AI565" s="136"/>
      <c r="AJ565" s="116">
        <f>SUM(AN565:AP565)</f>
        <v>0</v>
      </c>
      <c r="AK565" s="136" t="s">
        <v>76</v>
      </c>
      <c r="AL565" s="54" t="s">
        <v>76</v>
      </c>
      <c r="AM565" s="55" t="s">
        <v>76</v>
      </c>
      <c r="AN565" s="136"/>
      <c r="AO565" s="54"/>
      <c r="AP565" s="55"/>
      <c r="AQ565" s="82" t="s">
        <v>74</v>
      </c>
      <c r="AR565" s="54" t="s">
        <v>74</v>
      </c>
      <c r="AS565" s="54" t="s">
        <v>74</v>
      </c>
      <c r="AT565" s="54" t="s">
        <v>74</v>
      </c>
      <c r="AU565" s="58" t="s">
        <v>74</v>
      </c>
      <c r="AV565" s="83">
        <f t="shared" si="164"/>
        <v>0</v>
      </c>
      <c r="AW565" s="80"/>
      <c r="AX565" s="80"/>
      <c r="AY565" s="80"/>
      <c r="AZ565" s="80"/>
      <c r="BA565" s="80"/>
      <c r="BB565" s="80"/>
      <c r="BC565" s="80"/>
      <c r="BD565" s="80"/>
      <c r="BE565" s="81"/>
    </row>
    <row r="566" spans="1:57" ht="38" customHeight="1" x14ac:dyDescent="0.2">
      <c r="A566" s="732"/>
      <c r="B566" s="675"/>
      <c r="C566" s="711"/>
      <c r="D566" s="73" t="s">
        <v>77</v>
      </c>
      <c r="E566" s="716"/>
      <c r="F566" s="720"/>
      <c r="G566" s="147">
        <f t="shared" si="165"/>
        <v>0</v>
      </c>
      <c r="H566" s="153">
        <f t="shared" si="163"/>
        <v>0</v>
      </c>
      <c r="I566" s="150"/>
      <c r="J566" s="150"/>
      <c r="K566" s="150"/>
      <c r="L566" s="154"/>
      <c r="M566" s="79">
        <f t="shared" si="166"/>
        <v>0</v>
      </c>
      <c r="N566" s="80"/>
      <c r="O566" s="80"/>
      <c r="P566" s="80"/>
      <c r="Q566" s="84"/>
      <c r="R566" s="124"/>
      <c r="S566" s="129"/>
      <c r="T566" s="80"/>
      <c r="U566" s="80"/>
      <c r="V566" s="80"/>
      <c r="W566" s="80"/>
      <c r="X566" s="124"/>
      <c r="Y566" s="131"/>
      <c r="Z566" s="127"/>
      <c r="AA566" s="134"/>
      <c r="AB566" s="56"/>
      <c r="AC566" s="56"/>
      <c r="AD566" s="56"/>
      <c r="AE566" s="56"/>
      <c r="AF566" s="135"/>
      <c r="AG566" s="136"/>
      <c r="AH566" s="55"/>
      <c r="AI566" s="136"/>
      <c r="AJ566" s="116">
        <f>SUM(AK566:AM566)</f>
        <v>0</v>
      </c>
      <c r="AK566" s="136"/>
      <c r="AL566" s="54"/>
      <c r="AM566" s="55"/>
      <c r="AN566" s="136" t="s">
        <v>74</v>
      </c>
      <c r="AO566" s="54" t="s">
        <v>74</v>
      </c>
      <c r="AP566" s="55" t="s">
        <v>74</v>
      </c>
      <c r="AQ566" s="82" t="s">
        <v>74</v>
      </c>
      <c r="AR566" s="54" t="s">
        <v>74</v>
      </c>
      <c r="AS566" s="54" t="s">
        <v>74</v>
      </c>
      <c r="AT566" s="54" t="s">
        <v>74</v>
      </c>
      <c r="AU566" s="58" t="s">
        <v>74</v>
      </c>
      <c r="AV566" s="83">
        <f t="shared" si="164"/>
        <v>0</v>
      </c>
      <c r="AW566" s="80"/>
      <c r="AX566" s="80"/>
      <c r="AY566" s="80"/>
      <c r="AZ566" s="80"/>
      <c r="BA566" s="80"/>
      <c r="BB566" s="80"/>
      <c r="BC566" s="80"/>
      <c r="BD566" s="80"/>
      <c r="BE566" s="81"/>
    </row>
    <row r="567" spans="1:57" ht="38" customHeight="1" x14ac:dyDescent="0.2">
      <c r="A567" s="732"/>
      <c r="B567" s="675"/>
      <c r="C567" s="711"/>
      <c r="D567" s="73" t="s">
        <v>78</v>
      </c>
      <c r="E567" s="716"/>
      <c r="F567" s="720"/>
      <c r="G567" s="147">
        <f t="shared" si="165"/>
        <v>16</v>
      </c>
      <c r="H567" s="153">
        <f t="shared" si="163"/>
        <v>0</v>
      </c>
      <c r="I567" s="150"/>
      <c r="J567" s="150"/>
      <c r="K567" s="150"/>
      <c r="L567" s="154"/>
      <c r="M567" s="79">
        <f t="shared" si="166"/>
        <v>16</v>
      </c>
      <c r="N567" s="80">
        <v>16</v>
      </c>
      <c r="O567" s="80"/>
      <c r="P567" s="80"/>
      <c r="Q567" s="80"/>
      <c r="R567" s="124"/>
      <c r="S567" s="129"/>
      <c r="T567" s="80"/>
      <c r="U567" s="80"/>
      <c r="V567" s="80">
        <v>16</v>
      </c>
      <c r="W567" s="80"/>
      <c r="X567" s="124"/>
      <c r="Y567" s="131">
        <v>15</v>
      </c>
      <c r="Z567" s="127">
        <v>1</v>
      </c>
      <c r="AA567" s="134"/>
      <c r="AB567" s="56">
        <v>6</v>
      </c>
      <c r="AC567" s="56">
        <v>6</v>
      </c>
      <c r="AD567" s="56"/>
      <c r="AE567" s="56">
        <v>3</v>
      </c>
      <c r="AF567" s="135"/>
      <c r="AG567" s="136">
        <v>42</v>
      </c>
      <c r="AH567" s="55">
        <v>22</v>
      </c>
      <c r="AI567" s="136">
        <v>110</v>
      </c>
      <c r="AJ567" s="116">
        <f>SUM(AQ567:AU567)</f>
        <v>16</v>
      </c>
      <c r="AK567" s="136" t="s">
        <v>76</v>
      </c>
      <c r="AL567" s="54" t="s">
        <v>76</v>
      </c>
      <c r="AM567" s="55" t="s">
        <v>76</v>
      </c>
      <c r="AN567" s="136" t="s">
        <v>74</v>
      </c>
      <c r="AO567" s="54" t="s">
        <v>74</v>
      </c>
      <c r="AP567" s="55" t="s">
        <v>74</v>
      </c>
      <c r="AQ567" s="142"/>
      <c r="AR567" s="62"/>
      <c r="AS567" s="62">
        <v>10</v>
      </c>
      <c r="AT567" s="62">
        <v>6</v>
      </c>
      <c r="AU567" s="64"/>
      <c r="AV567" s="83">
        <f t="shared" si="164"/>
        <v>0</v>
      </c>
      <c r="AW567" s="80"/>
      <c r="AX567" s="80"/>
      <c r="AY567" s="80"/>
      <c r="AZ567" s="80"/>
      <c r="BA567" s="80"/>
      <c r="BB567" s="80"/>
      <c r="BC567" s="80"/>
      <c r="BD567" s="80"/>
      <c r="BE567" s="81"/>
    </row>
    <row r="568" spans="1:57" ht="38" customHeight="1" thickBot="1" x14ac:dyDescent="0.25">
      <c r="A568" s="732"/>
      <c r="B568" s="663"/>
      <c r="C568" s="712"/>
      <c r="D568" s="76" t="s">
        <v>79</v>
      </c>
      <c r="E568" s="717"/>
      <c r="F568" s="721"/>
      <c r="G568" s="148">
        <f t="shared" si="165"/>
        <v>0</v>
      </c>
      <c r="H568" s="155">
        <f t="shared" si="163"/>
        <v>0</v>
      </c>
      <c r="I568" s="156"/>
      <c r="J568" s="156"/>
      <c r="K568" s="156"/>
      <c r="L568" s="157"/>
      <c r="M568" s="85">
        <f t="shared" si="166"/>
        <v>0</v>
      </c>
      <c r="N568" s="86"/>
      <c r="O568" s="86"/>
      <c r="P568" s="86"/>
      <c r="Q568" s="86"/>
      <c r="R568" s="125"/>
      <c r="S568" s="130"/>
      <c r="T568" s="87"/>
      <c r="U568" s="87"/>
      <c r="V568" s="87"/>
      <c r="W568" s="87"/>
      <c r="X568" s="126"/>
      <c r="Y568" s="129"/>
      <c r="Z568" s="124"/>
      <c r="AA568" s="136"/>
      <c r="AB568" s="54"/>
      <c r="AC568" s="54"/>
      <c r="AD568" s="54"/>
      <c r="AE568" s="54"/>
      <c r="AF568" s="55"/>
      <c r="AG568" s="139"/>
      <c r="AH568" s="140"/>
      <c r="AI568" s="137"/>
      <c r="AJ568" s="117">
        <f>SUM(AQ568:AU568)</f>
        <v>0</v>
      </c>
      <c r="AK568" s="137" t="s">
        <v>74</v>
      </c>
      <c r="AL568" s="90" t="s">
        <v>74</v>
      </c>
      <c r="AM568" s="138" t="s">
        <v>74</v>
      </c>
      <c r="AN568" s="137" t="s">
        <v>74</v>
      </c>
      <c r="AO568" s="90" t="s">
        <v>76</v>
      </c>
      <c r="AP568" s="138" t="s">
        <v>76</v>
      </c>
      <c r="AQ568" s="89"/>
      <c r="AR568" s="90"/>
      <c r="AS568" s="90"/>
      <c r="AT568" s="90"/>
      <c r="AU568" s="91"/>
      <c r="AV568" s="92">
        <f t="shared" si="164"/>
        <v>0</v>
      </c>
      <c r="AW568" s="87"/>
      <c r="AX568" s="87"/>
      <c r="AY568" s="87"/>
      <c r="AZ568" s="87"/>
      <c r="BA568" s="87"/>
      <c r="BB568" s="87"/>
      <c r="BC568" s="87"/>
      <c r="BD568" s="87"/>
      <c r="BE568" s="88"/>
    </row>
    <row r="569" spans="1:57" ht="38" customHeight="1" x14ac:dyDescent="0.2">
      <c r="A569" s="732"/>
      <c r="B569" s="706" t="s">
        <v>286</v>
      </c>
      <c r="C569" s="710">
        <v>1998302</v>
      </c>
      <c r="D569" s="112" t="s">
        <v>73</v>
      </c>
      <c r="E569" s="718">
        <v>11</v>
      </c>
      <c r="F569" s="719">
        <v>8</v>
      </c>
      <c r="G569" s="146">
        <f t="shared" si="165"/>
        <v>0</v>
      </c>
      <c r="H569" s="151">
        <f t="shared" si="163"/>
        <v>0</v>
      </c>
      <c r="I569" s="152"/>
      <c r="J569" s="152"/>
      <c r="K569" s="152"/>
      <c r="L569" s="66"/>
      <c r="M569" s="149">
        <f t="shared" si="166"/>
        <v>0</v>
      </c>
      <c r="N569" s="121"/>
      <c r="O569" s="121"/>
      <c r="P569" s="121"/>
      <c r="Q569" s="121"/>
      <c r="R569" s="122"/>
      <c r="S569" s="128"/>
      <c r="T569" s="121"/>
      <c r="U569" s="121"/>
      <c r="V569" s="77"/>
      <c r="W569" s="121"/>
      <c r="X569" s="122"/>
      <c r="Y569" s="128"/>
      <c r="Z569" s="122"/>
      <c r="AA569" s="70"/>
      <c r="AB569" s="77"/>
      <c r="AC569" s="77"/>
      <c r="AD569" s="77"/>
      <c r="AE569" s="77"/>
      <c r="AF569" s="71"/>
      <c r="AG569" s="70"/>
      <c r="AH569" s="71"/>
      <c r="AI569" s="70"/>
      <c r="AJ569" s="115">
        <f>SUM(AN569:AP569)</f>
        <v>0</v>
      </c>
      <c r="AK569" s="70" t="s">
        <v>74</v>
      </c>
      <c r="AL569" s="77" t="s">
        <v>74</v>
      </c>
      <c r="AM569" s="71" t="s">
        <v>74</v>
      </c>
      <c r="AN569" s="70"/>
      <c r="AO569" s="77"/>
      <c r="AP569" s="71"/>
      <c r="AQ569" s="67" t="s">
        <v>74</v>
      </c>
      <c r="AR569" s="68" t="s">
        <v>74</v>
      </c>
      <c r="AS569" s="68" t="s">
        <v>74</v>
      </c>
      <c r="AT569" s="68" t="s">
        <v>74</v>
      </c>
      <c r="AU569" s="69" t="s">
        <v>74</v>
      </c>
      <c r="AV569" s="103">
        <f t="shared" si="164"/>
        <v>0</v>
      </c>
      <c r="AW569" s="93"/>
      <c r="AX569" s="93"/>
      <c r="AY569" s="93"/>
      <c r="AZ569" s="93"/>
      <c r="BA569" s="93"/>
      <c r="BB569" s="93"/>
      <c r="BC569" s="93"/>
      <c r="BD569" s="93"/>
      <c r="BE569" s="78"/>
    </row>
    <row r="570" spans="1:57" ht="38" customHeight="1" x14ac:dyDescent="0.2">
      <c r="A570" s="732"/>
      <c r="B570" s="675"/>
      <c r="C570" s="711"/>
      <c r="D570" s="113" t="s">
        <v>75</v>
      </c>
      <c r="E570" s="716"/>
      <c r="F570" s="720"/>
      <c r="G570" s="147">
        <f t="shared" si="165"/>
        <v>0</v>
      </c>
      <c r="H570" s="153">
        <f t="shared" si="163"/>
        <v>0</v>
      </c>
      <c r="I570" s="150"/>
      <c r="J570" s="150"/>
      <c r="K570" s="150"/>
      <c r="L570" s="154"/>
      <c r="M570" s="79">
        <f t="shared" si="166"/>
        <v>0</v>
      </c>
      <c r="N570" s="80"/>
      <c r="O570" s="80"/>
      <c r="P570" s="80"/>
      <c r="Q570" s="80"/>
      <c r="R570" s="124"/>
      <c r="S570" s="129"/>
      <c r="T570" s="54"/>
      <c r="U570" s="54"/>
      <c r="V570" s="80"/>
      <c r="W570" s="80"/>
      <c r="X570" s="124"/>
      <c r="Y570" s="131"/>
      <c r="Z570" s="127"/>
      <c r="AA570" s="134"/>
      <c r="AB570" s="56"/>
      <c r="AC570" s="56"/>
      <c r="AD570" s="56"/>
      <c r="AE570" s="56"/>
      <c r="AF570" s="135"/>
      <c r="AG570" s="136"/>
      <c r="AH570" s="55"/>
      <c r="AI570" s="136"/>
      <c r="AJ570" s="116">
        <f>SUM(AN570:AP570)</f>
        <v>0</v>
      </c>
      <c r="AK570" s="136" t="s">
        <v>76</v>
      </c>
      <c r="AL570" s="54" t="s">
        <v>76</v>
      </c>
      <c r="AM570" s="55" t="s">
        <v>76</v>
      </c>
      <c r="AN570" s="136"/>
      <c r="AO570" s="54"/>
      <c r="AP570" s="55"/>
      <c r="AQ570" s="82" t="s">
        <v>74</v>
      </c>
      <c r="AR570" s="54" t="s">
        <v>74</v>
      </c>
      <c r="AS570" s="54" t="s">
        <v>74</v>
      </c>
      <c r="AT570" s="54" t="s">
        <v>74</v>
      </c>
      <c r="AU570" s="58" t="s">
        <v>74</v>
      </c>
      <c r="AV570" s="83">
        <f t="shared" si="164"/>
        <v>0</v>
      </c>
      <c r="AW570" s="80"/>
      <c r="AX570" s="80"/>
      <c r="AY570" s="80"/>
      <c r="AZ570" s="80"/>
      <c r="BA570" s="80"/>
      <c r="BB570" s="80"/>
      <c r="BC570" s="80"/>
      <c r="BD570" s="80"/>
      <c r="BE570" s="81"/>
    </row>
    <row r="571" spans="1:57" ht="38" customHeight="1" x14ac:dyDescent="0.2">
      <c r="A571" s="732"/>
      <c r="B571" s="675"/>
      <c r="C571" s="711"/>
      <c r="D571" s="113" t="s">
        <v>77</v>
      </c>
      <c r="E571" s="716"/>
      <c r="F571" s="720"/>
      <c r="G571" s="147">
        <f t="shared" si="165"/>
        <v>0</v>
      </c>
      <c r="H571" s="153">
        <f t="shared" si="163"/>
        <v>0</v>
      </c>
      <c r="I571" s="150"/>
      <c r="J571" s="150"/>
      <c r="K571" s="150"/>
      <c r="L571" s="154"/>
      <c r="M571" s="79">
        <f t="shared" si="166"/>
        <v>0</v>
      </c>
      <c r="N571" s="80"/>
      <c r="O571" s="80"/>
      <c r="P571" s="80"/>
      <c r="Q571" s="84"/>
      <c r="R571" s="124"/>
      <c r="S571" s="129"/>
      <c r="T571" s="80"/>
      <c r="U571" s="80"/>
      <c r="V571" s="80"/>
      <c r="W571" s="80"/>
      <c r="X571" s="124"/>
      <c r="Y571" s="131"/>
      <c r="Z571" s="127"/>
      <c r="AA571" s="134"/>
      <c r="AB571" s="56"/>
      <c r="AC571" s="56"/>
      <c r="AD571" s="56"/>
      <c r="AE571" s="56"/>
      <c r="AF571" s="135"/>
      <c r="AG571" s="136"/>
      <c r="AH571" s="55"/>
      <c r="AI571" s="136"/>
      <c r="AJ571" s="116">
        <f>SUM(AK571:AM571)</f>
        <v>0</v>
      </c>
      <c r="AK571" s="136"/>
      <c r="AL571" s="54"/>
      <c r="AM571" s="55"/>
      <c r="AN571" s="136" t="s">
        <v>74</v>
      </c>
      <c r="AO571" s="54" t="s">
        <v>74</v>
      </c>
      <c r="AP571" s="55" t="s">
        <v>74</v>
      </c>
      <c r="AQ571" s="82" t="s">
        <v>74</v>
      </c>
      <c r="AR571" s="54" t="s">
        <v>74</v>
      </c>
      <c r="AS571" s="54" t="s">
        <v>74</v>
      </c>
      <c r="AT571" s="54" t="s">
        <v>74</v>
      </c>
      <c r="AU571" s="58" t="s">
        <v>74</v>
      </c>
      <c r="AV571" s="83">
        <f t="shared" si="164"/>
        <v>0</v>
      </c>
      <c r="AW571" s="80"/>
      <c r="AX571" s="80"/>
      <c r="AY571" s="80"/>
      <c r="AZ571" s="80"/>
      <c r="BA571" s="80"/>
      <c r="BB571" s="80"/>
      <c r="BC571" s="80"/>
      <c r="BD571" s="80"/>
      <c r="BE571" s="81"/>
    </row>
    <row r="572" spans="1:57" ht="38" customHeight="1" x14ac:dyDescent="0.2">
      <c r="A572" s="732"/>
      <c r="B572" s="675"/>
      <c r="C572" s="711"/>
      <c r="D572" s="113" t="s">
        <v>78</v>
      </c>
      <c r="E572" s="716"/>
      <c r="F572" s="720"/>
      <c r="G572" s="147">
        <f t="shared" si="165"/>
        <v>3</v>
      </c>
      <c r="H572" s="153">
        <f t="shared" si="163"/>
        <v>0</v>
      </c>
      <c r="I572" s="150"/>
      <c r="J572" s="150"/>
      <c r="K572" s="150"/>
      <c r="L572" s="154"/>
      <c r="M572" s="79">
        <f t="shared" si="166"/>
        <v>3</v>
      </c>
      <c r="N572" s="80"/>
      <c r="O572" s="80"/>
      <c r="P572" s="80"/>
      <c r="Q572" s="80"/>
      <c r="R572" s="124">
        <v>3</v>
      </c>
      <c r="S572" s="129"/>
      <c r="T572" s="80"/>
      <c r="U572" s="80"/>
      <c r="V572" s="80">
        <v>3</v>
      </c>
      <c r="W572" s="80"/>
      <c r="X572" s="124"/>
      <c r="Y572" s="131">
        <v>3</v>
      </c>
      <c r="Z572" s="127"/>
      <c r="AA572" s="134"/>
      <c r="AB572" s="56"/>
      <c r="AC572" s="56"/>
      <c r="AD572" s="56">
        <v>2</v>
      </c>
      <c r="AE572" s="56">
        <v>1</v>
      </c>
      <c r="AF572" s="135"/>
      <c r="AG572" s="136">
        <v>44</v>
      </c>
      <c r="AH572" s="55">
        <v>20</v>
      </c>
      <c r="AI572" s="136">
        <v>85</v>
      </c>
      <c r="AJ572" s="116">
        <f>SUM(AQ572:AU572)</f>
        <v>3</v>
      </c>
      <c r="AK572" s="136" t="s">
        <v>76</v>
      </c>
      <c r="AL572" s="54" t="s">
        <v>76</v>
      </c>
      <c r="AM572" s="55" t="s">
        <v>76</v>
      </c>
      <c r="AN572" s="136" t="s">
        <v>74</v>
      </c>
      <c r="AO572" s="54" t="s">
        <v>74</v>
      </c>
      <c r="AP572" s="55" t="s">
        <v>74</v>
      </c>
      <c r="AQ572" s="142">
        <v>1</v>
      </c>
      <c r="AR572" s="62">
        <v>1</v>
      </c>
      <c r="AS572" s="62"/>
      <c r="AT572" s="62">
        <v>1</v>
      </c>
      <c r="AU572" s="64"/>
      <c r="AV572" s="83">
        <f t="shared" si="164"/>
        <v>0</v>
      </c>
      <c r="AW572" s="80"/>
      <c r="AX572" s="80"/>
      <c r="AY572" s="80"/>
      <c r="AZ572" s="80"/>
      <c r="BA572" s="80"/>
      <c r="BB572" s="80"/>
      <c r="BC572" s="80"/>
      <c r="BD572" s="80"/>
      <c r="BE572" s="81"/>
    </row>
    <row r="573" spans="1:57" ht="38" customHeight="1" thickBot="1" x14ac:dyDescent="0.25">
      <c r="A573" s="733"/>
      <c r="B573" s="663"/>
      <c r="C573" s="712"/>
      <c r="D573" s="114" t="s">
        <v>79</v>
      </c>
      <c r="E573" s="717"/>
      <c r="F573" s="721"/>
      <c r="G573" s="148">
        <f t="shared" si="165"/>
        <v>0</v>
      </c>
      <c r="H573" s="155">
        <f t="shared" si="163"/>
        <v>0</v>
      </c>
      <c r="I573" s="156"/>
      <c r="J573" s="156"/>
      <c r="K573" s="156"/>
      <c r="L573" s="157"/>
      <c r="M573" s="85">
        <f t="shared" si="166"/>
        <v>0</v>
      </c>
      <c r="N573" s="86"/>
      <c r="O573" s="86"/>
      <c r="P573" s="86"/>
      <c r="Q573" s="86"/>
      <c r="R573" s="125"/>
      <c r="S573" s="130"/>
      <c r="T573" s="87"/>
      <c r="U573" s="87"/>
      <c r="V573" s="87"/>
      <c r="W573" s="87"/>
      <c r="X573" s="126"/>
      <c r="Y573" s="129"/>
      <c r="Z573" s="124"/>
      <c r="AA573" s="136"/>
      <c r="AB573" s="54"/>
      <c r="AC573" s="54"/>
      <c r="AD573" s="54"/>
      <c r="AE573" s="54"/>
      <c r="AF573" s="55"/>
      <c r="AG573" s="139"/>
      <c r="AH573" s="140"/>
      <c r="AI573" s="137"/>
      <c r="AJ573" s="117">
        <f>SUM(AQ573:AU573)</f>
        <v>0</v>
      </c>
      <c r="AK573" s="137" t="s">
        <v>74</v>
      </c>
      <c r="AL573" s="90" t="s">
        <v>74</v>
      </c>
      <c r="AM573" s="138" t="s">
        <v>74</v>
      </c>
      <c r="AN573" s="137" t="s">
        <v>74</v>
      </c>
      <c r="AO573" s="90" t="s">
        <v>76</v>
      </c>
      <c r="AP573" s="138" t="s">
        <v>76</v>
      </c>
      <c r="AQ573" s="89"/>
      <c r="AR573" s="90"/>
      <c r="AS573" s="90"/>
      <c r="AT573" s="90"/>
      <c r="AU573" s="91"/>
      <c r="AV573" s="92">
        <f t="shared" si="164"/>
        <v>0</v>
      </c>
      <c r="AW573" s="87"/>
      <c r="AX573" s="87"/>
      <c r="AY573" s="87"/>
      <c r="AZ573" s="87"/>
      <c r="BA573" s="87"/>
      <c r="BB573" s="87"/>
      <c r="BC573" s="87"/>
      <c r="BD573" s="87"/>
      <c r="BE573" s="88"/>
    </row>
    <row r="574" spans="1:57" ht="38" customHeight="1" x14ac:dyDescent="0.2">
      <c r="A574" s="731" t="s">
        <v>302</v>
      </c>
      <c r="B574" s="623" t="s">
        <v>288</v>
      </c>
      <c r="C574" s="630">
        <v>25430078</v>
      </c>
      <c r="D574" s="72" t="s">
        <v>73</v>
      </c>
      <c r="E574" s="633">
        <v>503</v>
      </c>
      <c r="F574" s="636">
        <f>E574-SUM(M574:M578)</f>
        <v>-4</v>
      </c>
      <c r="G574" s="146">
        <f t="shared" si="165"/>
        <v>125</v>
      </c>
      <c r="H574" s="151">
        <f>SUM(I574:L574)</f>
        <v>3</v>
      </c>
      <c r="I574" s="152"/>
      <c r="J574" s="152">
        <v>3</v>
      </c>
      <c r="K574" s="152"/>
      <c r="L574" s="66"/>
      <c r="M574" s="149">
        <f t="shared" si="166"/>
        <v>125</v>
      </c>
      <c r="N574" s="121">
        <v>125</v>
      </c>
      <c r="O574" s="121"/>
      <c r="P574" s="121"/>
      <c r="Q574" s="121"/>
      <c r="R574" s="122"/>
      <c r="S574" s="128">
        <v>5</v>
      </c>
      <c r="T574" s="121"/>
      <c r="U574" s="121"/>
      <c r="V574" s="77">
        <v>102</v>
      </c>
      <c r="W574" s="121">
        <v>18</v>
      </c>
      <c r="X574" s="122"/>
      <c r="Y574" s="128">
        <v>95</v>
      </c>
      <c r="Z574" s="122">
        <v>30</v>
      </c>
      <c r="AA574" s="70"/>
      <c r="AB574" s="77">
        <v>60</v>
      </c>
      <c r="AC574" s="77">
        <v>60</v>
      </c>
      <c r="AD574" s="77">
        <v>8</v>
      </c>
      <c r="AE574" s="77">
        <v>78</v>
      </c>
      <c r="AF574" s="71">
        <v>5</v>
      </c>
      <c r="AG574" s="70">
        <v>48.6</v>
      </c>
      <c r="AH574" s="71">
        <v>29.22</v>
      </c>
      <c r="AI574" s="70">
        <v>13.16</v>
      </c>
      <c r="AJ574" s="115">
        <f>SUM(AN574:AP574)</f>
        <v>125</v>
      </c>
      <c r="AK574" s="70" t="s">
        <v>74</v>
      </c>
      <c r="AL574" s="77" t="s">
        <v>74</v>
      </c>
      <c r="AM574" s="71" t="s">
        <v>74</v>
      </c>
      <c r="AN574" s="70">
        <v>9</v>
      </c>
      <c r="AO574" s="77">
        <v>99</v>
      </c>
      <c r="AP574" s="71">
        <v>17</v>
      </c>
      <c r="AQ574" s="67" t="s">
        <v>74</v>
      </c>
      <c r="AR574" s="68" t="s">
        <v>74</v>
      </c>
      <c r="AS574" s="68" t="s">
        <v>74</v>
      </c>
      <c r="AT574" s="68" t="s">
        <v>74</v>
      </c>
      <c r="AU574" s="69" t="s">
        <v>74</v>
      </c>
      <c r="AV574" s="103">
        <f>SUM(AW574:BE574)</f>
        <v>0</v>
      </c>
      <c r="AW574" s="93"/>
      <c r="AX574" s="93"/>
      <c r="AY574" s="93"/>
      <c r="AZ574" s="93"/>
      <c r="BA574" s="93"/>
      <c r="BB574" s="93"/>
      <c r="BC574" s="93"/>
      <c r="BD574" s="93"/>
      <c r="BE574" s="78"/>
    </row>
    <row r="575" spans="1:57" ht="38" customHeight="1" x14ac:dyDescent="0.2">
      <c r="A575" s="732"/>
      <c r="B575" s="624"/>
      <c r="C575" s="631"/>
      <c r="D575" s="73" t="s">
        <v>75</v>
      </c>
      <c r="E575" s="634"/>
      <c r="F575" s="637"/>
      <c r="G575" s="147">
        <f t="shared" si="165"/>
        <v>0</v>
      </c>
      <c r="H575" s="153">
        <f t="shared" ref="H575:H613" si="167">SUM(I575:L575)</f>
        <v>0</v>
      </c>
      <c r="I575" s="150"/>
      <c r="J575" s="150"/>
      <c r="K575" s="150"/>
      <c r="L575" s="154"/>
      <c r="M575" s="79">
        <f t="shared" si="166"/>
        <v>0</v>
      </c>
      <c r="N575" s="80"/>
      <c r="O575" s="80"/>
      <c r="P575" s="80"/>
      <c r="Q575" s="80"/>
      <c r="R575" s="124"/>
      <c r="S575" s="129"/>
      <c r="T575" s="54"/>
      <c r="U575" s="54"/>
      <c r="V575" s="80"/>
      <c r="W575" s="80"/>
      <c r="X575" s="124"/>
      <c r="Y575" s="131"/>
      <c r="Z575" s="127"/>
      <c r="AA575" s="134"/>
      <c r="AB575" s="56"/>
      <c r="AC575" s="56"/>
      <c r="AD575" s="56"/>
      <c r="AE575" s="56"/>
      <c r="AF575" s="135"/>
      <c r="AG575" s="136"/>
      <c r="AH575" s="55"/>
      <c r="AI575" s="136"/>
      <c r="AJ575" s="116">
        <f>SUM(AN575:AP575)</f>
        <v>0</v>
      </c>
      <c r="AK575" s="136" t="s">
        <v>76</v>
      </c>
      <c r="AL575" s="54" t="s">
        <v>76</v>
      </c>
      <c r="AM575" s="55" t="s">
        <v>76</v>
      </c>
      <c r="AN575" s="136"/>
      <c r="AO575" s="54"/>
      <c r="AP575" s="55"/>
      <c r="AQ575" s="82" t="s">
        <v>74</v>
      </c>
      <c r="AR575" s="54" t="s">
        <v>74</v>
      </c>
      <c r="AS575" s="54" t="s">
        <v>74</v>
      </c>
      <c r="AT575" s="54" t="s">
        <v>74</v>
      </c>
      <c r="AU575" s="58" t="s">
        <v>74</v>
      </c>
      <c r="AV575" s="83">
        <f t="shared" ref="AV575:AV628" si="168">SUM(AW575:BE575)</f>
        <v>0</v>
      </c>
      <c r="AW575" s="80"/>
      <c r="AX575" s="80"/>
      <c r="AY575" s="80"/>
      <c r="AZ575" s="80"/>
      <c r="BA575" s="80"/>
      <c r="BB575" s="80"/>
      <c r="BC575" s="80"/>
      <c r="BD575" s="80"/>
      <c r="BE575" s="81"/>
    </row>
    <row r="576" spans="1:57" ht="38" customHeight="1" x14ac:dyDescent="0.2">
      <c r="A576" s="732"/>
      <c r="B576" s="624"/>
      <c r="C576" s="631"/>
      <c r="D576" s="73" t="s">
        <v>77</v>
      </c>
      <c r="E576" s="634"/>
      <c r="F576" s="637"/>
      <c r="G576" s="147">
        <f t="shared" si="165"/>
        <v>0</v>
      </c>
      <c r="H576" s="153">
        <f t="shared" si="167"/>
        <v>0</v>
      </c>
      <c r="I576" s="150"/>
      <c r="J576" s="150"/>
      <c r="K576" s="150"/>
      <c r="L576" s="154"/>
      <c r="M576" s="79">
        <f t="shared" si="166"/>
        <v>0</v>
      </c>
      <c r="N576" s="80"/>
      <c r="O576" s="80"/>
      <c r="P576" s="80"/>
      <c r="Q576" s="84"/>
      <c r="R576" s="124"/>
      <c r="S576" s="129"/>
      <c r="T576" s="80"/>
      <c r="U576" s="80"/>
      <c r="V576" s="80"/>
      <c r="W576" s="80"/>
      <c r="X576" s="124"/>
      <c r="Y576" s="131"/>
      <c r="Z576" s="127"/>
      <c r="AA576" s="134"/>
      <c r="AB576" s="56"/>
      <c r="AC576" s="56"/>
      <c r="AD576" s="56"/>
      <c r="AE576" s="56"/>
      <c r="AF576" s="135"/>
      <c r="AG576" s="136"/>
      <c r="AH576" s="55"/>
      <c r="AI576" s="136"/>
      <c r="AJ576" s="116">
        <f>SUM(AK576:AM576)</f>
        <v>0</v>
      </c>
      <c r="AK576" s="136"/>
      <c r="AL576" s="54"/>
      <c r="AM576" s="55"/>
      <c r="AN576" s="136" t="s">
        <v>74</v>
      </c>
      <c r="AO576" s="54" t="s">
        <v>74</v>
      </c>
      <c r="AP576" s="55" t="s">
        <v>74</v>
      </c>
      <c r="AQ576" s="82" t="s">
        <v>74</v>
      </c>
      <c r="AR576" s="54" t="s">
        <v>74</v>
      </c>
      <c r="AS576" s="54" t="s">
        <v>74</v>
      </c>
      <c r="AT576" s="54" t="s">
        <v>74</v>
      </c>
      <c r="AU576" s="58" t="s">
        <v>74</v>
      </c>
      <c r="AV576" s="83">
        <f t="shared" si="168"/>
        <v>0</v>
      </c>
      <c r="AW576" s="80"/>
      <c r="AX576" s="80"/>
      <c r="AY576" s="80"/>
      <c r="AZ576" s="80"/>
      <c r="BA576" s="80"/>
      <c r="BB576" s="80"/>
      <c r="BC576" s="80"/>
      <c r="BD576" s="80"/>
      <c r="BE576" s="81"/>
    </row>
    <row r="577" spans="1:57" ht="38" customHeight="1" x14ac:dyDescent="0.2">
      <c r="A577" s="732"/>
      <c r="B577" s="624"/>
      <c r="C577" s="631"/>
      <c r="D577" s="73" t="s">
        <v>78</v>
      </c>
      <c r="E577" s="634"/>
      <c r="F577" s="637"/>
      <c r="G577" s="147">
        <f t="shared" si="165"/>
        <v>393</v>
      </c>
      <c r="H577" s="153">
        <f t="shared" si="167"/>
        <v>9</v>
      </c>
      <c r="I577" s="150"/>
      <c r="J577" s="150">
        <v>9</v>
      </c>
      <c r="K577" s="150"/>
      <c r="L577" s="154"/>
      <c r="M577" s="79">
        <f t="shared" si="166"/>
        <v>382</v>
      </c>
      <c r="N577" s="80">
        <v>382</v>
      </c>
      <c r="O577" s="80"/>
      <c r="P577" s="80"/>
      <c r="Q577" s="80"/>
      <c r="R577" s="124"/>
      <c r="S577" s="129">
        <v>17</v>
      </c>
      <c r="T577" s="80"/>
      <c r="U577" s="80"/>
      <c r="V577" s="80">
        <v>338</v>
      </c>
      <c r="W577" s="80">
        <v>27</v>
      </c>
      <c r="X577" s="124"/>
      <c r="Y577" s="131">
        <v>313</v>
      </c>
      <c r="Z577" s="127">
        <v>69</v>
      </c>
      <c r="AA577" s="134"/>
      <c r="AB577" s="56">
        <v>167</v>
      </c>
      <c r="AC577" s="56">
        <v>167</v>
      </c>
      <c r="AD577" s="56">
        <v>21</v>
      </c>
      <c r="AE577" s="56">
        <v>233</v>
      </c>
      <c r="AF577" s="135">
        <v>4</v>
      </c>
      <c r="AG577" s="136">
        <v>44.43</v>
      </c>
      <c r="AH577" s="55">
        <v>2385</v>
      </c>
      <c r="AI577" s="136">
        <v>98.35</v>
      </c>
      <c r="AJ577" s="116">
        <f>SUM(AQ577:AU577)</f>
        <v>382</v>
      </c>
      <c r="AK577" s="136" t="s">
        <v>76</v>
      </c>
      <c r="AL577" s="54" t="s">
        <v>76</v>
      </c>
      <c r="AM577" s="55" t="s">
        <v>76</v>
      </c>
      <c r="AN577" s="136" t="s">
        <v>74</v>
      </c>
      <c r="AO577" s="54" t="s">
        <v>74</v>
      </c>
      <c r="AP577" s="55" t="s">
        <v>74</v>
      </c>
      <c r="AQ577" s="142">
        <v>16</v>
      </c>
      <c r="AR577" s="62">
        <v>42</v>
      </c>
      <c r="AS577" s="62">
        <v>270</v>
      </c>
      <c r="AT577" s="62">
        <v>51</v>
      </c>
      <c r="AU577" s="64">
        <v>3</v>
      </c>
      <c r="AV577" s="83">
        <f t="shared" si="168"/>
        <v>11</v>
      </c>
      <c r="AW577" s="80"/>
      <c r="AX577" s="80">
        <v>4</v>
      </c>
      <c r="AY577" s="80"/>
      <c r="AZ577" s="80">
        <v>1</v>
      </c>
      <c r="BA577" s="80">
        <v>3</v>
      </c>
      <c r="BB577" s="80"/>
      <c r="BC577" s="80"/>
      <c r="BD577" s="80">
        <v>3</v>
      </c>
      <c r="BE577" s="81"/>
    </row>
    <row r="578" spans="1:57" ht="38" customHeight="1" thickBot="1" x14ac:dyDescent="0.25">
      <c r="A578" s="732"/>
      <c r="B578" s="642"/>
      <c r="C578" s="643"/>
      <c r="D578" s="75" t="s">
        <v>79</v>
      </c>
      <c r="E578" s="635"/>
      <c r="F578" s="638"/>
      <c r="G578" s="148">
        <f t="shared" si="165"/>
        <v>0</v>
      </c>
      <c r="H578" s="155">
        <f t="shared" si="167"/>
        <v>0</v>
      </c>
      <c r="I578" s="156"/>
      <c r="J578" s="156"/>
      <c r="K578" s="156"/>
      <c r="L578" s="157"/>
      <c r="M578" s="85">
        <f t="shared" si="166"/>
        <v>0</v>
      </c>
      <c r="N578" s="86"/>
      <c r="O578" s="86"/>
      <c r="P578" s="86"/>
      <c r="Q578" s="86"/>
      <c r="R578" s="125"/>
      <c r="S578" s="130"/>
      <c r="T578" s="87"/>
      <c r="U578" s="87"/>
      <c r="V578" s="87"/>
      <c r="W578" s="87"/>
      <c r="X578" s="126"/>
      <c r="Y578" s="129"/>
      <c r="Z578" s="124"/>
      <c r="AA578" s="136"/>
      <c r="AB578" s="54"/>
      <c r="AC578" s="54"/>
      <c r="AD578" s="54"/>
      <c r="AE578" s="54"/>
      <c r="AF578" s="55"/>
      <c r="AG578" s="139"/>
      <c r="AH578" s="140"/>
      <c r="AI578" s="137"/>
      <c r="AJ578" s="117">
        <f>SUM(AQ578:AU578)</f>
        <v>0</v>
      </c>
      <c r="AK578" s="137" t="s">
        <v>74</v>
      </c>
      <c r="AL578" s="90" t="s">
        <v>74</v>
      </c>
      <c r="AM578" s="138" t="s">
        <v>74</v>
      </c>
      <c r="AN578" s="137" t="s">
        <v>74</v>
      </c>
      <c r="AO578" s="90" t="s">
        <v>76</v>
      </c>
      <c r="AP578" s="138" t="s">
        <v>76</v>
      </c>
      <c r="AQ578" s="89"/>
      <c r="AR578" s="90"/>
      <c r="AS578" s="90"/>
      <c r="AT578" s="90"/>
      <c r="AU578" s="91"/>
      <c r="AV578" s="92">
        <f t="shared" si="168"/>
        <v>0</v>
      </c>
      <c r="AW578" s="87"/>
      <c r="AX578" s="87"/>
      <c r="AY578" s="87"/>
      <c r="AZ578" s="87"/>
      <c r="BA578" s="87"/>
      <c r="BB578" s="87"/>
      <c r="BC578" s="87"/>
      <c r="BD578" s="87"/>
      <c r="BE578" s="88"/>
    </row>
    <row r="579" spans="1:57" ht="38" customHeight="1" x14ac:dyDescent="0.2">
      <c r="A579" s="732"/>
      <c r="B579" s="623" t="s">
        <v>289</v>
      </c>
      <c r="C579" s="630" t="s">
        <v>290</v>
      </c>
      <c r="D579" s="72" t="s">
        <v>73</v>
      </c>
      <c r="E579" s="633">
        <v>182</v>
      </c>
      <c r="F579" s="636">
        <f>E579-SUM(M579:M583)</f>
        <v>-26</v>
      </c>
      <c r="G579" s="146">
        <f t="shared" si="165"/>
        <v>0</v>
      </c>
      <c r="H579" s="151">
        <f t="shared" si="167"/>
        <v>0</v>
      </c>
      <c r="I579" s="152"/>
      <c r="J579" s="152"/>
      <c r="K579" s="152"/>
      <c r="L579" s="66"/>
      <c r="M579" s="149">
        <f t="shared" si="166"/>
        <v>0</v>
      </c>
      <c r="N579" s="121"/>
      <c r="O579" s="121"/>
      <c r="P579" s="121"/>
      <c r="Q579" s="121"/>
      <c r="R579" s="122"/>
      <c r="S579" s="128"/>
      <c r="T579" s="121"/>
      <c r="U579" s="121"/>
      <c r="V579" s="77"/>
      <c r="W579" s="121"/>
      <c r="X579" s="122"/>
      <c r="Y579" s="128"/>
      <c r="Z579" s="122"/>
      <c r="AA579" s="70"/>
      <c r="AB579" s="77"/>
      <c r="AC579" s="77"/>
      <c r="AD579" s="77"/>
      <c r="AE579" s="77"/>
      <c r="AF579" s="71"/>
      <c r="AG579" s="70"/>
      <c r="AH579" s="71"/>
      <c r="AI579" s="70"/>
      <c r="AJ579" s="115">
        <f>SUM(AN579:AP579)</f>
        <v>0</v>
      </c>
      <c r="AK579" s="70" t="s">
        <v>74</v>
      </c>
      <c r="AL579" s="77" t="s">
        <v>74</v>
      </c>
      <c r="AM579" s="71" t="s">
        <v>74</v>
      </c>
      <c r="AN579" s="70"/>
      <c r="AO579" s="77"/>
      <c r="AP579" s="71"/>
      <c r="AQ579" s="67" t="s">
        <v>74</v>
      </c>
      <c r="AR579" s="68" t="s">
        <v>74</v>
      </c>
      <c r="AS579" s="68" t="s">
        <v>74</v>
      </c>
      <c r="AT579" s="68" t="s">
        <v>74</v>
      </c>
      <c r="AU579" s="69" t="s">
        <v>74</v>
      </c>
      <c r="AV579" s="103">
        <f t="shared" si="168"/>
        <v>0</v>
      </c>
      <c r="AW579" s="93"/>
      <c r="AX579" s="93"/>
      <c r="AY579" s="93"/>
      <c r="AZ579" s="93"/>
      <c r="BA579" s="93"/>
      <c r="BB579" s="93"/>
      <c r="BC579" s="93"/>
      <c r="BD579" s="93"/>
      <c r="BE579" s="78"/>
    </row>
    <row r="580" spans="1:57" ht="38" customHeight="1" x14ac:dyDescent="0.2">
      <c r="A580" s="732"/>
      <c r="B580" s="624"/>
      <c r="C580" s="631"/>
      <c r="D580" s="73" t="s">
        <v>75</v>
      </c>
      <c r="E580" s="634"/>
      <c r="F580" s="637"/>
      <c r="G580" s="147">
        <f t="shared" si="165"/>
        <v>0</v>
      </c>
      <c r="H580" s="153">
        <f t="shared" si="167"/>
        <v>0</v>
      </c>
      <c r="I580" s="150"/>
      <c r="J580" s="150"/>
      <c r="K580" s="150"/>
      <c r="L580" s="154"/>
      <c r="M580" s="79">
        <f t="shared" si="166"/>
        <v>0</v>
      </c>
      <c r="N580" s="80"/>
      <c r="O580" s="80"/>
      <c r="P580" s="80"/>
      <c r="Q580" s="80"/>
      <c r="R580" s="124"/>
      <c r="S580" s="129"/>
      <c r="T580" s="54"/>
      <c r="U580" s="54"/>
      <c r="V580" s="80"/>
      <c r="W580" s="80"/>
      <c r="X580" s="124"/>
      <c r="Y580" s="131"/>
      <c r="Z580" s="127"/>
      <c r="AA580" s="134"/>
      <c r="AB580" s="56"/>
      <c r="AC580" s="56"/>
      <c r="AD580" s="56"/>
      <c r="AE580" s="56"/>
      <c r="AF580" s="135"/>
      <c r="AG580" s="136"/>
      <c r="AH580" s="55"/>
      <c r="AI580" s="136"/>
      <c r="AJ580" s="116">
        <f>SUM(AN580:AP580)</f>
        <v>0</v>
      </c>
      <c r="AK580" s="136" t="s">
        <v>76</v>
      </c>
      <c r="AL580" s="54" t="s">
        <v>76</v>
      </c>
      <c r="AM580" s="55" t="s">
        <v>76</v>
      </c>
      <c r="AN580" s="136"/>
      <c r="AO580" s="54"/>
      <c r="AP580" s="55"/>
      <c r="AQ580" s="82" t="s">
        <v>74</v>
      </c>
      <c r="AR580" s="54" t="s">
        <v>74</v>
      </c>
      <c r="AS580" s="54" t="s">
        <v>74</v>
      </c>
      <c r="AT580" s="54" t="s">
        <v>74</v>
      </c>
      <c r="AU580" s="58" t="s">
        <v>74</v>
      </c>
      <c r="AV580" s="83">
        <f t="shared" si="168"/>
        <v>0</v>
      </c>
      <c r="AW580" s="80"/>
      <c r="AX580" s="80"/>
      <c r="AY580" s="80"/>
      <c r="AZ580" s="80"/>
      <c r="BA580" s="80"/>
      <c r="BB580" s="80"/>
      <c r="BC580" s="80"/>
      <c r="BD580" s="80"/>
      <c r="BE580" s="81"/>
    </row>
    <row r="581" spans="1:57" ht="38" customHeight="1" x14ac:dyDescent="0.2">
      <c r="A581" s="732"/>
      <c r="B581" s="624"/>
      <c r="C581" s="631"/>
      <c r="D581" s="73" t="s">
        <v>77</v>
      </c>
      <c r="E581" s="634"/>
      <c r="F581" s="637"/>
      <c r="G581" s="147">
        <f t="shared" si="165"/>
        <v>0</v>
      </c>
      <c r="H581" s="153">
        <f t="shared" si="167"/>
        <v>0</v>
      </c>
      <c r="I581" s="150"/>
      <c r="J581" s="150"/>
      <c r="K581" s="150"/>
      <c r="L581" s="154"/>
      <c r="M581" s="79">
        <f t="shared" si="166"/>
        <v>0</v>
      </c>
      <c r="N581" s="80"/>
      <c r="O581" s="80"/>
      <c r="P581" s="80"/>
      <c r="Q581" s="84"/>
      <c r="R581" s="124"/>
      <c r="S581" s="129"/>
      <c r="T581" s="80"/>
      <c r="U581" s="80"/>
      <c r="V581" s="80"/>
      <c r="W581" s="80"/>
      <c r="X581" s="124"/>
      <c r="Y581" s="131"/>
      <c r="Z581" s="127"/>
      <c r="AA581" s="134"/>
      <c r="AB581" s="56"/>
      <c r="AC581" s="56"/>
      <c r="AD581" s="56"/>
      <c r="AE581" s="56"/>
      <c r="AF581" s="135"/>
      <c r="AG581" s="136"/>
      <c r="AH581" s="55"/>
      <c r="AI581" s="136"/>
      <c r="AJ581" s="116">
        <f>SUM(AK581:AM581)</f>
        <v>0</v>
      </c>
      <c r="AK581" s="136"/>
      <c r="AL581" s="54"/>
      <c r="AM581" s="55"/>
      <c r="AN581" s="136" t="s">
        <v>74</v>
      </c>
      <c r="AO581" s="54" t="s">
        <v>74</v>
      </c>
      <c r="AP581" s="55" t="s">
        <v>74</v>
      </c>
      <c r="AQ581" s="82" t="s">
        <v>74</v>
      </c>
      <c r="AR581" s="54" t="s">
        <v>74</v>
      </c>
      <c r="AS581" s="54" t="s">
        <v>74</v>
      </c>
      <c r="AT581" s="54" t="s">
        <v>74</v>
      </c>
      <c r="AU581" s="58" t="s">
        <v>74</v>
      </c>
      <c r="AV581" s="83">
        <f t="shared" si="168"/>
        <v>0</v>
      </c>
      <c r="AW581" s="80"/>
      <c r="AX581" s="80"/>
      <c r="AY581" s="80"/>
      <c r="AZ581" s="80"/>
      <c r="BA581" s="80"/>
      <c r="BB581" s="80"/>
      <c r="BC581" s="80"/>
      <c r="BD581" s="80"/>
      <c r="BE581" s="81"/>
    </row>
    <row r="582" spans="1:57" ht="38" customHeight="1" x14ac:dyDescent="0.2">
      <c r="A582" s="732"/>
      <c r="B582" s="624"/>
      <c r="C582" s="631"/>
      <c r="D582" s="73" t="s">
        <v>78</v>
      </c>
      <c r="E582" s="634"/>
      <c r="F582" s="637"/>
      <c r="G582" s="147">
        <f t="shared" si="165"/>
        <v>213</v>
      </c>
      <c r="H582" s="153">
        <f t="shared" si="167"/>
        <v>10</v>
      </c>
      <c r="I582" s="150">
        <v>8</v>
      </c>
      <c r="J582" s="150"/>
      <c r="K582" s="150">
        <v>2</v>
      </c>
      <c r="L582" s="154"/>
      <c r="M582" s="79">
        <f t="shared" si="166"/>
        <v>208</v>
      </c>
      <c r="N582" s="80">
        <v>208</v>
      </c>
      <c r="O582" s="80"/>
      <c r="P582" s="80"/>
      <c r="Q582" s="80"/>
      <c r="R582" s="124"/>
      <c r="S582" s="129">
        <v>7</v>
      </c>
      <c r="T582" s="80"/>
      <c r="U582" s="80"/>
      <c r="V582" s="80">
        <v>201</v>
      </c>
      <c r="W582" s="80"/>
      <c r="X582" s="124"/>
      <c r="Y582" s="131">
        <v>180</v>
      </c>
      <c r="Z582" s="127">
        <v>28</v>
      </c>
      <c r="AA582" s="134"/>
      <c r="AB582" s="56">
        <v>58</v>
      </c>
      <c r="AC582" s="56">
        <v>56</v>
      </c>
      <c r="AD582" s="56">
        <v>8</v>
      </c>
      <c r="AE582" s="56">
        <v>105</v>
      </c>
      <c r="AF582" s="135">
        <v>27</v>
      </c>
      <c r="AG582" s="136">
        <v>36</v>
      </c>
      <c r="AH582" s="55">
        <v>25</v>
      </c>
      <c r="AI582" s="136">
        <v>107</v>
      </c>
      <c r="AJ582" s="116">
        <f>SUM(AQ582:AU582)</f>
        <v>208</v>
      </c>
      <c r="AK582" s="136" t="s">
        <v>76</v>
      </c>
      <c r="AL582" s="54" t="s">
        <v>76</v>
      </c>
      <c r="AM582" s="55" t="s">
        <v>76</v>
      </c>
      <c r="AN582" s="136" t="s">
        <v>74</v>
      </c>
      <c r="AO582" s="54" t="s">
        <v>74</v>
      </c>
      <c r="AP582" s="55" t="s">
        <v>74</v>
      </c>
      <c r="AQ582" s="142">
        <v>4</v>
      </c>
      <c r="AR582" s="62">
        <v>16</v>
      </c>
      <c r="AS582" s="62">
        <v>135</v>
      </c>
      <c r="AT582" s="62">
        <v>44</v>
      </c>
      <c r="AU582" s="64">
        <v>9</v>
      </c>
      <c r="AV582" s="83">
        <f t="shared" si="168"/>
        <v>5</v>
      </c>
      <c r="AW582" s="80"/>
      <c r="AX582" s="80"/>
      <c r="AY582" s="80"/>
      <c r="AZ582" s="80"/>
      <c r="BA582" s="80">
        <v>2</v>
      </c>
      <c r="BB582" s="80"/>
      <c r="BC582" s="80"/>
      <c r="BD582" s="80">
        <v>3</v>
      </c>
      <c r="BE582" s="81"/>
    </row>
    <row r="583" spans="1:57" ht="38" customHeight="1" thickBot="1" x14ac:dyDescent="0.25">
      <c r="A583" s="732"/>
      <c r="B583" s="642"/>
      <c r="C583" s="643"/>
      <c r="D583" s="75" t="s">
        <v>79</v>
      </c>
      <c r="E583" s="635"/>
      <c r="F583" s="638"/>
      <c r="G583" s="148">
        <f t="shared" si="165"/>
        <v>0</v>
      </c>
      <c r="H583" s="155">
        <f t="shared" si="167"/>
        <v>0</v>
      </c>
      <c r="I583" s="156"/>
      <c r="J583" s="156"/>
      <c r="K583" s="156"/>
      <c r="L583" s="157"/>
      <c r="M583" s="85">
        <f t="shared" si="166"/>
        <v>0</v>
      </c>
      <c r="N583" s="86"/>
      <c r="O583" s="86"/>
      <c r="P583" s="86"/>
      <c r="Q583" s="86"/>
      <c r="R583" s="125"/>
      <c r="S583" s="130"/>
      <c r="T583" s="87"/>
      <c r="U583" s="87"/>
      <c r="V583" s="87"/>
      <c r="W583" s="87"/>
      <c r="X583" s="126"/>
      <c r="Y583" s="129"/>
      <c r="Z583" s="124"/>
      <c r="AA583" s="136"/>
      <c r="AB583" s="54"/>
      <c r="AC583" s="54"/>
      <c r="AD583" s="54"/>
      <c r="AE583" s="54"/>
      <c r="AF583" s="55"/>
      <c r="AG583" s="139"/>
      <c r="AH583" s="140"/>
      <c r="AI583" s="137"/>
      <c r="AJ583" s="117">
        <f>SUM(AQ583:AU583)</f>
        <v>0</v>
      </c>
      <c r="AK583" s="137" t="s">
        <v>74</v>
      </c>
      <c r="AL583" s="90" t="s">
        <v>74</v>
      </c>
      <c r="AM583" s="138" t="s">
        <v>74</v>
      </c>
      <c r="AN583" s="137" t="s">
        <v>74</v>
      </c>
      <c r="AO583" s="90" t="s">
        <v>76</v>
      </c>
      <c r="AP583" s="138" t="s">
        <v>76</v>
      </c>
      <c r="AQ583" s="89"/>
      <c r="AR583" s="90"/>
      <c r="AS583" s="90"/>
      <c r="AT583" s="90"/>
      <c r="AU583" s="91"/>
      <c r="AV583" s="92">
        <f t="shared" si="168"/>
        <v>0</v>
      </c>
      <c r="AW583" s="87"/>
      <c r="AX583" s="87"/>
      <c r="AY583" s="87"/>
      <c r="AZ583" s="87"/>
      <c r="BA583" s="87"/>
      <c r="BB583" s="87"/>
      <c r="BC583" s="87"/>
      <c r="BD583" s="87"/>
      <c r="BE583" s="88"/>
    </row>
    <row r="584" spans="1:57" ht="38" customHeight="1" x14ac:dyDescent="0.2">
      <c r="A584" s="732"/>
      <c r="B584" s="623" t="s">
        <v>291</v>
      </c>
      <c r="C584" s="630">
        <v>41973328</v>
      </c>
      <c r="D584" s="72" t="s">
        <v>73</v>
      </c>
      <c r="E584" s="633">
        <v>200</v>
      </c>
      <c r="F584" s="636">
        <f>E584-SUM(M584:M588)</f>
        <v>60</v>
      </c>
      <c r="G584" s="146">
        <f t="shared" si="165"/>
        <v>0</v>
      </c>
      <c r="H584" s="151">
        <f t="shared" si="167"/>
        <v>0</v>
      </c>
      <c r="I584" s="152"/>
      <c r="J584" s="152"/>
      <c r="K584" s="152"/>
      <c r="L584" s="66"/>
      <c r="M584" s="149">
        <f t="shared" si="166"/>
        <v>0</v>
      </c>
      <c r="N584" s="121"/>
      <c r="O584" s="121"/>
      <c r="P584" s="121"/>
      <c r="Q584" s="121"/>
      <c r="R584" s="122"/>
      <c r="S584" s="128"/>
      <c r="T584" s="121"/>
      <c r="U584" s="121"/>
      <c r="V584" s="77"/>
      <c r="W584" s="121"/>
      <c r="X584" s="122"/>
      <c r="Y584" s="128"/>
      <c r="Z584" s="122"/>
      <c r="AA584" s="70"/>
      <c r="AB584" s="77"/>
      <c r="AC584" s="77"/>
      <c r="AD584" s="77"/>
      <c r="AE584" s="77"/>
      <c r="AF584" s="71"/>
      <c r="AG584" s="70"/>
      <c r="AH584" s="71"/>
      <c r="AI584" s="70"/>
      <c r="AJ584" s="115">
        <f>SUM(AN584:AP584)</f>
        <v>0</v>
      </c>
      <c r="AK584" s="70" t="s">
        <v>74</v>
      </c>
      <c r="AL584" s="77" t="s">
        <v>74</v>
      </c>
      <c r="AM584" s="71" t="s">
        <v>74</v>
      </c>
      <c r="AN584" s="70"/>
      <c r="AO584" s="77"/>
      <c r="AP584" s="71"/>
      <c r="AQ584" s="67" t="s">
        <v>74</v>
      </c>
      <c r="AR584" s="68" t="s">
        <v>74</v>
      </c>
      <c r="AS584" s="68" t="s">
        <v>74</v>
      </c>
      <c r="AT584" s="68" t="s">
        <v>74</v>
      </c>
      <c r="AU584" s="69" t="s">
        <v>74</v>
      </c>
      <c r="AV584" s="103">
        <f t="shared" si="168"/>
        <v>0</v>
      </c>
      <c r="AW584" s="93"/>
      <c r="AX584" s="93"/>
      <c r="AY584" s="93"/>
      <c r="AZ584" s="93"/>
      <c r="BA584" s="93"/>
      <c r="BB584" s="93"/>
      <c r="BC584" s="93"/>
      <c r="BD584" s="93"/>
      <c r="BE584" s="78"/>
    </row>
    <row r="585" spans="1:57" ht="38" customHeight="1" x14ac:dyDescent="0.2">
      <c r="A585" s="732"/>
      <c r="B585" s="624"/>
      <c r="C585" s="631"/>
      <c r="D585" s="73" t="s">
        <v>75</v>
      </c>
      <c r="E585" s="634"/>
      <c r="F585" s="637"/>
      <c r="G585" s="147">
        <f t="shared" si="165"/>
        <v>0</v>
      </c>
      <c r="H585" s="153">
        <f t="shared" si="167"/>
        <v>0</v>
      </c>
      <c r="I585" s="150"/>
      <c r="J585" s="150"/>
      <c r="K585" s="150"/>
      <c r="L585" s="154"/>
      <c r="M585" s="79">
        <f t="shared" si="166"/>
        <v>0</v>
      </c>
      <c r="N585" s="80"/>
      <c r="O585" s="80"/>
      <c r="P585" s="80"/>
      <c r="Q585" s="80"/>
      <c r="R585" s="124"/>
      <c r="S585" s="129"/>
      <c r="T585" s="54"/>
      <c r="U585" s="54"/>
      <c r="V585" s="80"/>
      <c r="W585" s="80"/>
      <c r="X585" s="124"/>
      <c r="Y585" s="131"/>
      <c r="Z585" s="127"/>
      <c r="AA585" s="134"/>
      <c r="AB585" s="56"/>
      <c r="AC585" s="56"/>
      <c r="AD585" s="56"/>
      <c r="AE585" s="56"/>
      <c r="AF585" s="135"/>
      <c r="AG585" s="136"/>
      <c r="AH585" s="55"/>
      <c r="AI585" s="136"/>
      <c r="AJ585" s="116">
        <f>SUM(AN585:AP585)</f>
        <v>0</v>
      </c>
      <c r="AK585" s="136" t="s">
        <v>76</v>
      </c>
      <c r="AL585" s="54" t="s">
        <v>76</v>
      </c>
      <c r="AM585" s="55" t="s">
        <v>76</v>
      </c>
      <c r="AN585" s="136"/>
      <c r="AO585" s="54"/>
      <c r="AP585" s="55"/>
      <c r="AQ585" s="82" t="s">
        <v>74</v>
      </c>
      <c r="AR585" s="54" t="s">
        <v>74</v>
      </c>
      <c r="AS585" s="54" t="s">
        <v>74</v>
      </c>
      <c r="AT585" s="54" t="s">
        <v>74</v>
      </c>
      <c r="AU585" s="58" t="s">
        <v>74</v>
      </c>
      <c r="AV585" s="83">
        <f t="shared" si="168"/>
        <v>0</v>
      </c>
      <c r="AW585" s="80"/>
      <c r="AX585" s="80"/>
      <c r="AY585" s="80"/>
      <c r="AZ585" s="80"/>
      <c r="BA585" s="80"/>
      <c r="BB585" s="80"/>
      <c r="BC585" s="80"/>
      <c r="BD585" s="80"/>
      <c r="BE585" s="81"/>
    </row>
    <row r="586" spans="1:57" ht="38" customHeight="1" x14ac:dyDescent="0.2">
      <c r="A586" s="732"/>
      <c r="B586" s="624"/>
      <c r="C586" s="631"/>
      <c r="D586" s="73" t="s">
        <v>77</v>
      </c>
      <c r="E586" s="634"/>
      <c r="F586" s="637"/>
      <c r="G586" s="147">
        <f t="shared" si="165"/>
        <v>0</v>
      </c>
      <c r="H586" s="153">
        <f t="shared" si="167"/>
        <v>0</v>
      </c>
      <c r="I586" s="150"/>
      <c r="J586" s="150"/>
      <c r="K586" s="150"/>
      <c r="L586" s="154"/>
      <c r="M586" s="79">
        <f t="shared" si="166"/>
        <v>0</v>
      </c>
      <c r="N586" s="80"/>
      <c r="O586" s="80"/>
      <c r="P586" s="80"/>
      <c r="Q586" s="84"/>
      <c r="R586" s="124"/>
      <c r="S586" s="129"/>
      <c r="T586" s="80"/>
      <c r="U586" s="80"/>
      <c r="V586" s="80"/>
      <c r="W586" s="80"/>
      <c r="X586" s="124"/>
      <c r="Y586" s="131"/>
      <c r="Z586" s="127"/>
      <c r="AA586" s="134"/>
      <c r="AB586" s="56"/>
      <c r="AC586" s="56"/>
      <c r="AD586" s="56"/>
      <c r="AE586" s="56"/>
      <c r="AF586" s="135"/>
      <c r="AG586" s="136"/>
      <c r="AH586" s="55"/>
      <c r="AI586" s="136"/>
      <c r="AJ586" s="116">
        <f>SUM(AK586:AM586)</f>
        <v>0</v>
      </c>
      <c r="AK586" s="136"/>
      <c r="AL586" s="54"/>
      <c r="AM586" s="55"/>
      <c r="AN586" s="136" t="s">
        <v>74</v>
      </c>
      <c r="AO586" s="54" t="s">
        <v>74</v>
      </c>
      <c r="AP586" s="55" t="s">
        <v>74</v>
      </c>
      <c r="AQ586" s="82" t="s">
        <v>74</v>
      </c>
      <c r="AR586" s="54" t="s">
        <v>74</v>
      </c>
      <c r="AS586" s="54" t="s">
        <v>74</v>
      </c>
      <c r="AT586" s="54" t="s">
        <v>74</v>
      </c>
      <c r="AU586" s="58" t="s">
        <v>74</v>
      </c>
      <c r="AV586" s="83">
        <f t="shared" si="168"/>
        <v>0</v>
      </c>
      <c r="AW586" s="80"/>
      <c r="AX586" s="80"/>
      <c r="AY586" s="80"/>
      <c r="AZ586" s="80"/>
      <c r="BA586" s="80"/>
      <c r="BB586" s="80"/>
      <c r="BC586" s="80"/>
      <c r="BD586" s="80"/>
      <c r="BE586" s="81"/>
    </row>
    <row r="587" spans="1:57" ht="38" customHeight="1" x14ac:dyDescent="0.2">
      <c r="A587" s="732"/>
      <c r="B587" s="624"/>
      <c r="C587" s="631"/>
      <c r="D587" s="73" t="s">
        <v>78</v>
      </c>
      <c r="E587" s="634"/>
      <c r="F587" s="637"/>
      <c r="G587" s="147">
        <f t="shared" si="165"/>
        <v>152</v>
      </c>
      <c r="H587" s="153">
        <f t="shared" si="167"/>
        <v>28</v>
      </c>
      <c r="I587" s="150">
        <v>2</v>
      </c>
      <c r="J587" s="150">
        <v>25</v>
      </c>
      <c r="K587" s="150">
        <v>1</v>
      </c>
      <c r="L587" s="154"/>
      <c r="M587" s="79">
        <f t="shared" si="166"/>
        <v>140</v>
      </c>
      <c r="N587" s="80"/>
      <c r="O587" s="80"/>
      <c r="P587" s="80"/>
      <c r="Q587" s="80"/>
      <c r="R587" s="124">
        <v>140</v>
      </c>
      <c r="S587" s="129">
        <v>51</v>
      </c>
      <c r="T587" s="80"/>
      <c r="U587" s="80"/>
      <c r="V587" s="80">
        <v>74</v>
      </c>
      <c r="W587" s="80">
        <v>15</v>
      </c>
      <c r="X587" s="124"/>
      <c r="Y587" s="131">
        <v>121</v>
      </c>
      <c r="Z587" s="127">
        <v>19</v>
      </c>
      <c r="AA587" s="134"/>
      <c r="AB587" s="56">
        <v>55</v>
      </c>
      <c r="AC587" s="56">
        <v>55</v>
      </c>
      <c r="AD587" s="56"/>
      <c r="AE587" s="56"/>
      <c r="AF587" s="135">
        <v>6</v>
      </c>
      <c r="AG587" s="136">
        <v>41.37</v>
      </c>
      <c r="AH587" s="55">
        <v>22.93</v>
      </c>
      <c r="AI587" s="136">
        <v>97.07</v>
      </c>
      <c r="AJ587" s="116">
        <f>SUM(AQ587:AU587)</f>
        <v>140</v>
      </c>
      <c r="AK587" s="136" t="s">
        <v>76</v>
      </c>
      <c r="AL587" s="54" t="s">
        <v>76</v>
      </c>
      <c r="AM587" s="55" t="s">
        <v>76</v>
      </c>
      <c r="AN587" s="136" t="s">
        <v>74</v>
      </c>
      <c r="AO587" s="54" t="s">
        <v>74</v>
      </c>
      <c r="AP587" s="55" t="s">
        <v>74</v>
      </c>
      <c r="AQ587" s="142">
        <v>14</v>
      </c>
      <c r="AR587" s="62">
        <v>26</v>
      </c>
      <c r="AS587" s="62">
        <v>66</v>
      </c>
      <c r="AT587" s="62">
        <v>26</v>
      </c>
      <c r="AU587" s="64">
        <v>8</v>
      </c>
      <c r="AV587" s="83">
        <f t="shared" si="168"/>
        <v>12</v>
      </c>
      <c r="AW587" s="80"/>
      <c r="AX587" s="80"/>
      <c r="AY587" s="80">
        <v>1</v>
      </c>
      <c r="AZ587" s="80">
        <v>1</v>
      </c>
      <c r="BA587" s="80">
        <v>8</v>
      </c>
      <c r="BB587" s="80"/>
      <c r="BC587" s="80"/>
      <c r="BD587" s="80">
        <v>2</v>
      </c>
      <c r="BE587" s="81"/>
    </row>
    <row r="588" spans="1:57" ht="38" customHeight="1" thickBot="1" x14ac:dyDescent="0.25">
      <c r="A588" s="732"/>
      <c r="B588" s="642"/>
      <c r="C588" s="643"/>
      <c r="D588" s="76" t="s">
        <v>79</v>
      </c>
      <c r="E588" s="635"/>
      <c r="F588" s="638"/>
      <c r="G588" s="148">
        <f t="shared" si="165"/>
        <v>0</v>
      </c>
      <c r="H588" s="155">
        <f t="shared" si="167"/>
        <v>0</v>
      </c>
      <c r="I588" s="156"/>
      <c r="J588" s="156"/>
      <c r="K588" s="156"/>
      <c r="L588" s="157"/>
      <c r="M588" s="85">
        <f t="shared" si="166"/>
        <v>0</v>
      </c>
      <c r="N588" s="86"/>
      <c r="O588" s="86"/>
      <c r="P588" s="86"/>
      <c r="Q588" s="86"/>
      <c r="R588" s="125"/>
      <c r="S588" s="130"/>
      <c r="T588" s="87"/>
      <c r="U588" s="87"/>
      <c r="V588" s="87"/>
      <c r="W588" s="87"/>
      <c r="X588" s="126"/>
      <c r="Y588" s="129"/>
      <c r="Z588" s="124"/>
      <c r="AA588" s="136"/>
      <c r="AB588" s="54"/>
      <c r="AC588" s="54"/>
      <c r="AD588" s="54"/>
      <c r="AE588" s="54"/>
      <c r="AF588" s="55"/>
      <c r="AG588" s="139"/>
      <c r="AH588" s="140"/>
      <c r="AI588" s="137"/>
      <c r="AJ588" s="117">
        <f>SUM(AQ588:AU588)</f>
        <v>0</v>
      </c>
      <c r="AK588" s="137" t="s">
        <v>74</v>
      </c>
      <c r="AL588" s="90" t="s">
        <v>74</v>
      </c>
      <c r="AM588" s="138" t="s">
        <v>74</v>
      </c>
      <c r="AN588" s="137" t="s">
        <v>74</v>
      </c>
      <c r="AO588" s="90" t="s">
        <v>76</v>
      </c>
      <c r="AP588" s="138" t="s">
        <v>76</v>
      </c>
      <c r="AQ588" s="89"/>
      <c r="AR588" s="90"/>
      <c r="AS588" s="90"/>
      <c r="AT588" s="90"/>
      <c r="AU588" s="91"/>
      <c r="AV588" s="92">
        <f t="shared" si="168"/>
        <v>0</v>
      </c>
      <c r="AW588" s="87"/>
      <c r="AX588" s="87"/>
      <c r="AY588" s="87"/>
      <c r="AZ588" s="87"/>
      <c r="BA588" s="87"/>
      <c r="BB588" s="87"/>
      <c r="BC588" s="87"/>
      <c r="BD588" s="87"/>
      <c r="BE588" s="88"/>
    </row>
    <row r="589" spans="1:57" ht="38" customHeight="1" x14ac:dyDescent="0.2">
      <c r="A589" s="732"/>
      <c r="B589" s="623" t="s">
        <v>292</v>
      </c>
      <c r="C589" s="630" t="s">
        <v>293</v>
      </c>
      <c r="D589" s="72" t="s">
        <v>73</v>
      </c>
      <c r="E589" s="633">
        <v>80</v>
      </c>
      <c r="F589" s="636">
        <f>E589-SUM(M589:M593)</f>
        <v>4</v>
      </c>
      <c r="G589" s="146">
        <f t="shared" si="165"/>
        <v>0</v>
      </c>
      <c r="H589" s="151">
        <f t="shared" si="167"/>
        <v>0</v>
      </c>
      <c r="I589" s="152"/>
      <c r="J589" s="152"/>
      <c r="K589" s="152"/>
      <c r="L589" s="66"/>
      <c r="M589" s="149">
        <f t="shared" si="166"/>
        <v>0</v>
      </c>
      <c r="N589" s="121"/>
      <c r="O589" s="121"/>
      <c r="P589" s="121"/>
      <c r="Q589" s="121"/>
      <c r="R589" s="122"/>
      <c r="S589" s="128"/>
      <c r="T589" s="121"/>
      <c r="U589" s="121"/>
      <c r="V589" s="77"/>
      <c r="W589" s="121"/>
      <c r="X589" s="122"/>
      <c r="Y589" s="128"/>
      <c r="Z589" s="122"/>
      <c r="AA589" s="70"/>
      <c r="AB589" s="77"/>
      <c r="AC589" s="77"/>
      <c r="AD589" s="77"/>
      <c r="AE589" s="77"/>
      <c r="AF589" s="71"/>
      <c r="AG589" s="70"/>
      <c r="AH589" s="71"/>
      <c r="AI589" s="70"/>
      <c r="AJ589" s="115">
        <f>SUM(AN589:AP589)</f>
        <v>0</v>
      </c>
      <c r="AK589" s="70" t="s">
        <v>74</v>
      </c>
      <c r="AL589" s="77" t="s">
        <v>74</v>
      </c>
      <c r="AM589" s="71" t="s">
        <v>74</v>
      </c>
      <c r="AN589" s="70"/>
      <c r="AO589" s="77"/>
      <c r="AP589" s="71"/>
      <c r="AQ589" s="67" t="s">
        <v>74</v>
      </c>
      <c r="AR589" s="68" t="s">
        <v>74</v>
      </c>
      <c r="AS589" s="68" t="s">
        <v>74</v>
      </c>
      <c r="AT589" s="68" t="s">
        <v>74</v>
      </c>
      <c r="AU589" s="69" t="s">
        <v>74</v>
      </c>
      <c r="AV589" s="103">
        <f t="shared" si="168"/>
        <v>0</v>
      </c>
      <c r="AW589" s="93"/>
      <c r="AX589" s="93"/>
      <c r="AY589" s="93"/>
      <c r="AZ589" s="93"/>
      <c r="BA589" s="93"/>
      <c r="BB589" s="93"/>
      <c r="BC589" s="93"/>
      <c r="BD589" s="93"/>
      <c r="BE589" s="78"/>
    </row>
    <row r="590" spans="1:57" ht="38" customHeight="1" x14ac:dyDescent="0.2">
      <c r="A590" s="732"/>
      <c r="B590" s="624"/>
      <c r="C590" s="631"/>
      <c r="D590" s="73" t="s">
        <v>75</v>
      </c>
      <c r="E590" s="634"/>
      <c r="F590" s="637"/>
      <c r="G590" s="147">
        <f t="shared" si="165"/>
        <v>0</v>
      </c>
      <c r="H590" s="153">
        <f t="shared" si="167"/>
        <v>0</v>
      </c>
      <c r="I590" s="150"/>
      <c r="J590" s="150"/>
      <c r="K590" s="150"/>
      <c r="L590" s="154"/>
      <c r="M590" s="79">
        <f t="shared" si="166"/>
        <v>0</v>
      </c>
      <c r="N590" s="80"/>
      <c r="O590" s="80"/>
      <c r="P590" s="80"/>
      <c r="Q590" s="80"/>
      <c r="R590" s="124"/>
      <c r="S590" s="129"/>
      <c r="T590" s="54"/>
      <c r="U590" s="54"/>
      <c r="V590" s="80"/>
      <c r="W590" s="80"/>
      <c r="X590" s="124"/>
      <c r="Y590" s="131"/>
      <c r="Z590" s="127"/>
      <c r="AA590" s="134"/>
      <c r="AB590" s="56"/>
      <c r="AC590" s="56"/>
      <c r="AD590" s="56"/>
      <c r="AE590" s="56"/>
      <c r="AF590" s="135"/>
      <c r="AG590" s="136"/>
      <c r="AH590" s="55"/>
      <c r="AI590" s="136"/>
      <c r="AJ590" s="116">
        <f>SUM(AN590:AP590)</f>
        <v>0</v>
      </c>
      <c r="AK590" s="136" t="s">
        <v>76</v>
      </c>
      <c r="AL590" s="54" t="s">
        <v>76</v>
      </c>
      <c r="AM590" s="55" t="s">
        <v>76</v>
      </c>
      <c r="AN590" s="136"/>
      <c r="AO590" s="54"/>
      <c r="AP590" s="55"/>
      <c r="AQ590" s="82" t="s">
        <v>74</v>
      </c>
      <c r="AR590" s="54" t="s">
        <v>74</v>
      </c>
      <c r="AS590" s="54" t="s">
        <v>74</v>
      </c>
      <c r="AT590" s="54" t="s">
        <v>74</v>
      </c>
      <c r="AU590" s="58" t="s">
        <v>74</v>
      </c>
      <c r="AV590" s="83">
        <f t="shared" si="168"/>
        <v>0</v>
      </c>
      <c r="AW590" s="80"/>
      <c r="AX590" s="80"/>
      <c r="AY590" s="80"/>
      <c r="AZ590" s="80"/>
      <c r="BA590" s="80"/>
      <c r="BB590" s="80"/>
      <c r="BC590" s="80"/>
      <c r="BD590" s="80"/>
      <c r="BE590" s="81"/>
    </row>
    <row r="591" spans="1:57" ht="38" customHeight="1" x14ac:dyDescent="0.2">
      <c r="A591" s="732"/>
      <c r="B591" s="624"/>
      <c r="C591" s="631"/>
      <c r="D591" s="73" t="s">
        <v>77</v>
      </c>
      <c r="E591" s="634"/>
      <c r="F591" s="637"/>
      <c r="G591" s="147">
        <f t="shared" si="165"/>
        <v>0</v>
      </c>
      <c r="H591" s="153">
        <f t="shared" si="167"/>
        <v>0</v>
      </c>
      <c r="I591" s="150"/>
      <c r="J591" s="150"/>
      <c r="K591" s="150"/>
      <c r="L591" s="154"/>
      <c r="M591" s="79">
        <f t="shared" si="166"/>
        <v>0</v>
      </c>
      <c r="N591" s="80"/>
      <c r="O591" s="80"/>
      <c r="P591" s="80"/>
      <c r="Q591" s="84"/>
      <c r="R591" s="124"/>
      <c r="S591" s="129"/>
      <c r="T591" s="80"/>
      <c r="U591" s="80"/>
      <c r="V591" s="80"/>
      <c r="W591" s="80"/>
      <c r="X591" s="124"/>
      <c r="Y591" s="131"/>
      <c r="Z591" s="127"/>
      <c r="AA591" s="134"/>
      <c r="AB591" s="56"/>
      <c r="AC591" s="56"/>
      <c r="AD591" s="56"/>
      <c r="AE591" s="56"/>
      <c r="AF591" s="135"/>
      <c r="AG591" s="136"/>
      <c r="AH591" s="55"/>
      <c r="AI591" s="136"/>
      <c r="AJ591" s="116">
        <f>SUM(AK591:AM591)</f>
        <v>0</v>
      </c>
      <c r="AK591" s="136"/>
      <c r="AL591" s="54"/>
      <c r="AM591" s="55"/>
      <c r="AN591" s="136" t="s">
        <v>74</v>
      </c>
      <c r="AO591" s="54" t="s">
        <v>74</v>
      </c>
      <c r="AP591" s="55" t="s">
        <v>74</v>
      </c>
      <c r="AQ591" s="82" t="s">
        <v>74</v>
      </c>
      <c r="AR591" s="54" t="s">
        <v>74</v>
      </c>
      <c r="AS591" s="54" t="s">
        <v>74</v>
      </c>
      <c r="AT591" s="54" t="s">
        <v>74</v>
      </c>
      <c r="AU591" s="58" t="s">
        <v>74</v>
      </c>
      <c r="AV591" s="83">
        <f t="shared" si="168"/>
        <v>0</v>
      </c>
      <c r="AW591" s="80"/>
      <c r="AX591" s="80"/>
      <c r="AY591" s="80"/>
      <c r="AZ591" s="80"/>
      <c r="BA591" s="80"/>
      <c r="BB591" s="80"/>
      <c r="BC591" s="80"/>
      <c r="BD591" s="80"/>
      <c r="BE591" s="81"/>
    </row>
    <row r="592" spans="1:57" ht="38" customHeight="1" x14ac:dyDescent="0.2">
      <c r="A592" s="732"/>
      <c r="B592" s="624"/>
      <c r="C592" s="631"/>
      <c r="D592" s="73" t="s">
        <v>78</v>
      </c>
      <c r="E592" s="634"/>
      <c r="F592" s="637"/>
      <c r="G592" s="147">
        <f t="shared" si="165"/>
        <v>77</v>
      </c>
      <c r="H592" s="153">
        <f t="shared" si="167"/>
        <v>1</v>
      </c>
      <c r="I592" s="150">
        <v>1</v>
      </c>
      <c r="J592" s="150">
        <v>0</v>
      </c>
      <c r="K592" s="150">
        <v>0</v>
      </c>
      <c r="L592" s="154">
        <v>0</v>
      </c>
      <c r="M592" s="79">
        <f t="shared" si="166"/>
        <v>76</v>
      </c>
      <c r="N592" s="80">
        <v>0</v>
      </c>
      <c r="O592" s="80">
        <v>76</v>
      </c>
      <c r="P592" s="80">
        <v>0</v>
      </c>
      <c r="Q592" s="80">
        <v>0</v>
      </c>
      <c r="R592" s="124">
        <v>0</v>
      </c>
      <c r="S592" s="129">
        <v>13</v>
      </c>
      <c r="T592" s="80">
        <v>0</v>
      </c>
      <c r="U592" s="80">
        <v>0</v>
      </c>
      <c r="V592" s="80">
        <v>61</v>
      </c>
      <c r="W592" s="80">
        <v>2</v>
      </c>
      <c r="X592" s="124">
        <v>0</v>
      </c>
      <c r="Y592" s="131">
        <v>67</v>
      </c>
      <c r="Z592" s="127">
        <v>9</v>
      </c>
      <c r="AA592" s="134">
        <v>0</v>
      </c>
      <c r="AB592" s="56">
        <v>23</v>
      </c>
      <c r="AC592" s="56">
        <v>23</v>
      </c>
      <c r="AD592" s="56">
        <v>0</v>
      </c>
      <c r="AE592" s="56">
        <v>47</v>
      </c>
      <c r="AF592" s="135">
        <v>2</v>
      </c>
      <c r="AG592" s="136">
        <v>34</v>
      </c>
      <c r="AH592" s="55">
        <v>22</v>
      </c>
      <c r="AI592" s="136">
        <v>93.4</v>
      </c>
      <c r="AJ592" s="116">
        <f>SUM(AQ592:AU592)</f>
        <v>73</v>
      </c>
      <c r="AK592" s="136" t="s">
        <v>76</v>
      </c>
      <c r="AL592" s="54" t="s">
        <v>76</v>
      </c>
      <c r="AM592" s="55" t="s">
        <v>76</v>
      </c>
      <c r="AN592" s="136" t="s">
        <v>74</v>
      </c>
      <c r="AO592" s="54" t="s">
        <v>74</v>
      </c>
      <c r="AP592" s="55" t="s">
        <v>74</v>
      </c>
      <c r="AQ592" s="142">
        <v>5</v>
      </c>
      <c r="AR592" s="62">
        <v>18</v>
      </c>
      <c r="AS592" s="62">
        <v>38</v>
      </c>
      <c r="AT592" s="62">
        <v>8</v>
      </c>
      <c r="AU592" s="64">
        <v>4</v>
      </c>
      <c r="AV592" s="83">
        <f t="shared" si="168"/>
        <v>1</v>
      </c>
      <c r="AW592" s="80">
        <v>0</v>
      </c>
      <c r="AX592" s="80">
        <v>0</v>
      </c>
      <c r="AY592" s="80">
        <v>0</v>
      </c>
      <c r="AZ592" s="80">
        <v>0</v>
      </c>
      <c r="BA592" s="80">
        <v>1</v>
      </c>
      <c r="BB592" s="80">
        <v>0</v>
      </c>
      <c r="BC592" s="80">
        <v>0</v>
      </c>
      <c r="BD592" s="80">
        <v>0</v>
      </c>
      <c r="BE592" s="81">
        <v>0</v>
      </c>
    </row>
    <row r="593" spans="1:57" ht="38" customHeight="1" thickBot="1" x14ac:dyDescent="0.25">
      <c r="A593" s="732"/>
      <c r="B593" s="629"/>
      <c r="C593" s="632"/>
      <c r="D593" s="76" t="s">
        <v>79</v>
      </c>
      <c r="E593" s="635"/>
      <c r="F593" s="638"/>
      <c r="G593" s="148">
        <f t="shared" si="165"/>
        <v>0</v>
      </c>
      <c r="H593" s="155">
        <f t="shared" si="167"/>
        <v>0</v>
      </c>
      <c r="I593" s="156"/>
      <c r="J593" s="156"/>
      <c r="K593" s="156"/>
      <c r="L593" s="157"/>
      <c r="M593" s="85">
        <f t="shared" si="166"/>
        <v>0</v>
      </c>
      <c r="N593" s="86"/>
      <c r="O593" s="86"/>
      <c r="P593" s="86"/>
      <c r="Q593" s="86"/>
      <c r="R593" s="125"/>
      <c r="S593" s="130"/>
      <c r="T593" s="87"/>
      <c r="U593" s="87"/>
      <c r="V593" s="87"/>
      <c r="W593" s="87"/>
      <c r="X593" s="126"/>
      <c r="Y593" s="129"/>
      <c r="Z593" s="124"/>
      <c r="AA593" s="136"/>
      <c r="AB593" s="54"/>
      <c r="AC593" s="54"/>
      <c r="AD593" s="54"/>
      <c r="AE593" s="54"/>
      <c r="AF593" s="55"/>
      <c r="AG593" s="139"/>
      <c r="AH593" s="140"/>
      <c r="AI593" s="137"/>
      <c r="AJ593" s="117">
        <f>SUM(AQ593:AU593)</f>
        <v>0</v>
      </c>
      <c r="AK593" s="137" t="s">
        <v>74</v>
      </c>
      <c r="AL593" s="90" t="s">
        <v>74</v>
      </c>
      <c r="AM593" s="138" t="s">
        <v>74</v>
      </c>
      <c r="AN593" s="137" t="s">
        <v>74</v>
      </c>
      <c r="AO593" s="90" t="s">
        <v>76</v>
      </c>
      <c r="AP593" s="138" t="s">
        <v>76</v>
      </c>
      <c r="AQ593" s="89"/>
      <c r="AR593" s="90"/>
      <c r="AS593" s="90"/>
      <c r="AT593" s="90"/>
      <c r="AU593" s="91"/>
      <c r="AV593" s="92">
        <f t="shared" si="168"/>
        <v>0</v>
      </c>
      <c r="AW593" s="87"/>
      <c r="AX593" s="87"/>
      <c r="AY593" s="87"/>
      <c r="AZ593" s="87"/>
      <c r="BA593" s="87"/>
      <c r="BB593" s="87"/>
      <c r="BC593" s="87"/>
      <c r="BD593" s="87"/>
      <c r="BE593" s="88"/>
    </row>
    <row r="594" spans="1:57" ht="38" customHeight="1" x14ac:dyDescent="0.2">
      <c r="A594" s="732"/>
      <c r="B594" s="623" t="s">
        <v>294</v>
      </c>
      <c r="C594" s="630" t="s">
        <v>295</v>
      </c>
      <c r="D594" s="72" t="s">
        <v>73</v>
      </c>
      <c r="E594" s="633">
        <v>13</v>
      </c>
      <c r="F594" s="636">
        <f>E594-SUM(M594:M598)</f>
        <v>-1</v>
      </c>
      <c r="G594" s="146">
        <f t="shared" si="165"/>
        <v>0</v>
      </c>
      <c r="H594" s="151">
        <f t="shared" si="167"/>
        <v>0</v>
      </c>
      <c r="I594" s="152"/>
      <c r="J594" s="152"/>
      <c r="K594" s="152"/>
      <c r="L594" s="66"/>
      <c r="M594" s="149">
        <f t="shared" si="166"/>
        <v>0</v>
      </c>
      <c r="N594" s="121"/>
      <c r="O594" s="121"/>
      <c r="P594" s="121"/>
      <c r="Q594" s="121"/>
      <c r="R594" s="122"/>
      <c r="S594" s="128"/>
      <c r="T594" s="121"/>
      <c r="U594" s="121"/>
      <c r="V594" s="77"/>
      <c r="W594" s="121"/>
      <c r="X594" s="122"/>
      <c r="Y594" s="128"/>
      <c r="Z594" s="122"/>
      <c r="AA594" s="70"/>
      <c r="AB594" s="77"/>
      <c r="AC594" s="77"/>
      <c r="AD594" s="77"/>
      <c r="AE594" s="77"/>
      <c r="AF594" s="71"/>
      <c r="AG594" s="70"/>
      <c r="AH594" s="71"/>
      <c r="AI594" s="70"/>
      <c r="AJ594" s="115">
        <f>SUM(AN594:AP594)</f>
        <v>0</v>
      </c>
      <c r="AK594" s="70" t="s">
        <v>74</v>
      </c>
      <c r="AL594" s="77" t="s">
        <v>74</v>
      </c>
      <c r="AM594" s="71" t="s">
        <v>74</v>
      </c>
      <c r="AN594" s="70"/>
      <c r="AO594" s="77"/>
      <c r="AP594" s="71"/>
      <c r="AQ594" s="67" t="s">
        <v>74</v>
      </c>
      <c r="AR594" s="68" t="s">
        <v>74</v>
      </c>
      <c r="AS594" s="68" t="s">
        <v>74</v>
      </c>
      <c r="AT594" s="68" t="s">
        <v>74</v>
      </c>
      <c r="AU594" s="69" t="s">
        <v>74</v>
      </c>
      <c r="AV594" s="103">
        <f t="shared" si="168"/>
        <v>0</v>
      </c>
      <c r="AW594" s="93"/>
      <c r="AX594" s="93"/>
      <c r="AY594" s="93"/>
      <c r="AZ594" s="93"/>
      <c r="BA594" s="93"/>
      <c r="BB594" s="93"/>
      <c r="BC594" s="93"/>
      <c r="BD594" s="93"/>
      <c r="BE594" s="78"/>
    </row>
    <row r="595" spans="1:57" ht="38" customHeight="1" x14ac:dyDescent="0.2">
      <c r="A595" s="732"/>
      <c r="B595" s="624"/>
      <c r="C595" s="631"/>
      <c r="D595" s="73" t="s">
        <v>75</v>
      </c>
      <c r="E595" s="634"/>
      <c r="F595" s="637"/>
      <c r="G595" s="147">
        <f t="shared" si="165"/>
        <v>0</v>
      </c>
      <c r="H595" s="153">
        <f t="shared" si="167"/>
        <v>0</v>
      </c>
      <c r="I595" s="150"/>
      <c r="J595" s="150"/>
      <c r="K595" s="150"/>
      <c r="L595" s="154"/>
      <c r="M595" s="79">
        <f t="shared" si="166"/>
        <v>0</v>
      </c>
      <c r="N595" s="80"/>
      <c r="O595" s="80"/>
      <c r="P595" s="80"/>
      <c r="Q595" s="80"/>
      <c r="R595" s="124"/>
      <c r="S595" s="129"/>
      <c r="T595" s="54"/>
      <c r="U595" s="54"/>
      <c r="V595" s="80"/>
      <c r="W595" s="80"/>
      <c r="X595" s="124"/>
      <c r="Y595" s="131"/>
      <c r="Z595" s="127"/>
      <c r="AA595" s="134"/>
      <c r="AB595" s="56"/>
      <c r="AC595" s="56"/>
      <c r="AD595" s="56"/>
      <c r="AE595" s="56"/>
      <c r="AF595" s="135"/>
      <c r="AG595" s="136"/>
      <c r="AH595" s="55"/>
      <c r="AI595" s="136"/>
      <c r="AJ595" s="116">
        <f>SUM(AN595:AP595)</f>
        <v>0</v>
      </c>
      <c r="AK595" s="136" t="s">
        <v>76</v>
      </c>
      <c r="AL595" s="54" t="s">
        <v>76</v>
      </c>
      <c r="AM595" s="55" t="s">
        <v>76</v>
      </c>
      <c r="AN595" s="136"/>
      <c r="AO595" s="54"/>
      <c r="AP595" s="55"/>
      <c r="AQ595" s="82" t="s">
        <v>74</v>
      </c>
      <c r="AR595" s="54" t="s">
        <v>74</v>
      </c>
      <c r="AS595" s="54" t="s">
        <v>74</v>
      </c>
      <c r="AT595" s="54" t="s">
        <v>74</v>
      </c>
      <c r="AU595" s="58" t="s">
        <v>74</v>
      </c>
      <c r="AV595" s="83">
        <f t="shared" si="168"/>
        <v>0</v>
      </c>
      <c r="AW595" s="80"/>
      <c r="AX595" s="80"/>
      <c r="AY595" s="80"/>
      <c r="AZ595" s="80"/>
      <c r="BA595" s="80"/>
      <c r="BB595" s="80"/>
      <c r="BC595" s="80"/>
      <c r="BD595" s="80"/>
      <c r="BE595" s="81"/>
    </row>
    <row r="596" spans="1:57" ht="38" customHeight="1" x14ac:dyDescent="0.2">
      <c r="A596" s="732"/>
      <c r="B596" s="624"/>
      <c r="C596" s="631"/>
      <c r="D596" s="73" t="s">
        <v>77</v>
      </c>
      <c r="E596" s="634"/>
      <c r="F596" s="637"/>
      <c r="G596" s="147">
        <f t="shared" si="165"/>
        <v>0</v>
      </c>
      <c r="H596" s="153">
        <f t="shared" si="167"/>
        <v>0</v>
      </c>
      <c r="I596" s="150"/>
      <c r="J596" s="150"/>
      <c r="K596" s="150"/>
      <c r="L596" s="154"/>
      <c r="M596" s="79">
        <f t="shared" si="166"/>
        <v>0</v>
      </c>
      <c r="N596" s="80"/>
      <c r="O596" s="80"/>
      <c r="P596" s="80"/>
      <c r="Q596" s="84"/>
      <c r="R596" s="124"/>
      <c r="S596" s="129"/>
      <c r="T596" s="80"/>
      <c r="U596" s="80"/>
      <c r="V596" s="80"/>
      <c r="W596" s="80"/>
      <c r="X596" s="124"/>
      <c r="Y596" s="131"/>
      <c r="Z596" s="127"/>
      <c r="AA596" s="134"/>
      <c r="AB596" s="56"/>
      <c r="AC596" s="56"/>
      <c r="AD596" s="56"/>
      <c r="AE596" s="56"/>
      <c r="AF596" s="135"/>
      <c r="AG596" s="136"/>
      <c r="AH596" s="55"/>
      <c r="AI596" s="136"/>
      <c r="AJ596" s="116">
        <f>SUM(AK596:AM596)</f>
        <v>0</v>
      </c>
      <c r="AK596" s="136"/>
      <c r="AL596" s="54"/>
      <c r="AM596" s="55"/>
      <c r="AN596" s="136" t="s">
        <v>74</v>
      </c>
      <c r="AO596" s="54" t="s">
        <v>74</v>
      </c>
      <c r="AP596" s="55" t="s">
        <v>74</v>
      </c>
      <c r="AQ596" s="82" t="s">
        <v>74</v>
      </c>
      <c r="AR596" s="54" t="s">
        <v>74</v>
      </c>
      <c r="AS596" s="54" t="s">
        <v>74</v>
      </c>
      <c r="AT596" s="54" t="s">
        <v>74</v>
      </c>
      <c r="AU596" s="58" t="s">
        <v>74</v>
      </c>
      <c r="AV596" s="83">
        <f t="shared" si="168"/>
        <v>0</v>
      </c>
      <c r="AW596" s="80"/>
      <c r="AX596" s="80"/>
      <c r="AY596" s="80"/>
      <c r="AZ596" s="80"/>
      <c r="BA596" s="80"/>
      <c r="BB596" s="80"/>
      <c r="BC596" s="80"/>
      <c r="BD596" s="80"/>
      <c r="BE596" s="81"/>
    </row>
    <row r="597" spans="1:57" ht="38" customHeight="1" x14ac:dyDescent="0.2">
      <c r="A597" s="732"/>
      <c r="B597" s="624"/>
      <c r="C597" s="631"/>
      <c r="D597" s="73" t="s">
        <v>78</v>
      </c>
      <c r="E597" s="634"/>
      <c r="F597" s="637"/>
      <c r="G597" s="147">
        <f t="shared" si="165"/>
        <v>14</v>
      </c>
      <c r="H597" s="153">
        <f t="shared" si="167"/>
        <v>0</v>
      </c>
      <c r="I597" s="150"/>
      <c r="J597" s="150"/>
      <c r="K597" s="150"/>
      <c r="L597" s="154"/>
      <c r="M597" s="79">
        <f t="shared" si="166"/>
        <v>14</v>
      </c>
      <c r="N597" s="80"/>
      <c r="O597" s="80">
        <v>14</v>
      </c>
      <c r="P597" s="80"/>
      <c r="Q597" s="80"/>
      <c r="R597" s="124">
        <v>0</v>
      </c>
      <c r="S597" s="129">
        <v>3</v>
      </c>
      <c r="T597" s="80"/>
      <c r="U597" s="80"/>
      <c r="V597" s="80">
        <v>11</v>
      </c>
      <c r="W597" s="80"/>
      <c r="X597" s="124"/>
      <c r="Y597" s="131">
        <v>14</v>
      </c>
      <c r="Z597" s="127"/>
      <c r="AA597" s="134"/>
      <c r="AB597" s="56">
        <v>8</v>
      </c>
      <c r="AC597" s="56">
        <v>7</v>
      </c>
      <c r="AD597" s="56"/>
      <c r="AE597" s="56">
        <v>9</v>
      </c>
      <c r="AF597" s="135">
        <v>1</v>
      </c>
      <c r="AG597" s="136">
        <v>45</v>
      </c>
      <c r="AH597" s="55">
        <v>23.7</v>
      </c>
      <c r="AI597" s="136">
        <v>83.8</v>
      </c>
      <c r="AJ597" s="116">
        <f>SUM(AQ597:AU597)</f>
        <v>14</v>
      </c>
      <c r="AK597" s="136" t="s">
        <v>76</v>
      </c>
      <c r="AL597" s="54" t="s">
        <v>76</v>
      </c>
      <c r="AM597" s="55" t="s">
        <v>76</v>
      </c>
      <c r="AN597" s="136" t="s">
        <v>74</v>
      </c>
      <c r="AO597" s="54" t="s">
        <v>74</v>
      </c>
      <c r="AP597" s="55" t="s">
        <v>74</v>
      </c>
      <c r="AQ597" s="142">
        <v>5</v>
      </c>
      <c r="AR597" s="62">
        <v>2</v>
      </c>
      <c r="AS597" s="62">
        <v>2</v>
      </c>
      <c r="AT597" s="62">
        <v>4</v>
      </c>
      <c r="AU597" s="64">
        <v>1</v>
      </c>
      <c r="AV597" s="83">
        <f t="shared" si="168"/>
        <v>0</v>
      </c>
      <c r="AW597" s="80"/>
      <c r="AX597" s="80"/>
      <c r="AY597" s="80"/>
      <c r="AZ597" s="80"/>
      <c r="BA597" s="80"/>
      <c r="BB597" s="80"/>
      <c r="BC597" s="80"/>
      <c r="BD597" s="80"/>
      <c r="BE597" s="81"/>
    </row>
    <row r="598" spans="1:57" ht="38" customHeight="1" thickBot="1" x14ac:dyDescent="0.25">
      <c r="A598" s="732"/>
      <c r="B598" s="642"/>
      <c r="C598" s="643"/>
      <c r="D598" s="76" t="s">
        <v>79</v>
      </c>
      <c r="E598" s="635"/>
      <c r="F598" s="638"/>
      <c r="G598" s="148">
        <f t="shared" si="165"/>
        <v>0</v>
      </c>
      <c r="H598" s="155">
        <f t="shared" si="167"/>
        <v>0</v>
      </c>
      <c r="I598" s="156"/>
      <c r="J598" s="156"/>
      <c r="K598" s="156"/>
      <c r="L598" s="157"/>
      <c r="M598" s="85">
        <f t="shared" si="166"/>
        <v>0</v>
      </c>
      <c r="N598" s="86"/>
      <c r="O598" s="86"/>
      <c r="P598" s="86"/>
      <c r="Q598" s="86"/>
      <c r="R598" s="125"/>
      <c r="S598" s="130"/>
      <c r="T598" s="87"/>
      <c r="U598" s="87"/>
      <c r="V598" s="87"/>
      <c r="W598" s="87"/>
      <c r="X598" s="126"/>
      <c r="Y598" s="129"/>
      <c r="Z598" s="124"/>
      <c r="AA598" s="136"/>
      <c r="AB598" s="54"/>
      <c r="AC598" s="54"/>
      <c r="AD598" s="54"/>
      <c r="AE598" s="54"/>
      <c r="AF598" s="55"/>
      <c r="AG598" s="139"/>
      <c r="AH598" s="140"/>
      <c r="AI598" s="137"/>
      <c r="AJ598" s="117">
        <f>SUM(AQ598:AU598)</f>
        <v>0</v>
      </c>
      <c r="AK598" s="137" t="s">
        <v>74</v>
      </c>
      <c r="AL598" s="90" t="s">
        <v>74</v>
      </c>
      <c r="AM598" s="138" t="s">
        <v>74</v>
      </c>
      <c r="AN598" s="137" t="s">
        <v>74</v>
      </c>
      <c r="AO598" s="90" t="s">
        <v>76</v>
      </c>
      <c r="AP598" s="138" t="s">
        <v>76</v>
      </c>
      <c r="AQ598" s="89"/>
      <c r="AR598" s="90"/>
      <c r="AS598" s="90"/>
      <c r="AT598" s="90"/>
      <c r="AU598" s="91"/>
      <c r="AV598" s="92">
        <f t="shared" si="168"/>
        <v>0</v>
      </c>
      <c r="AW598" s="87"/>
      <c r="AX598" s="87"/>
      <c r="AY598" s="87"/>
      <c r="AZ598" s="87"/>
      <c r="BA598" s="87"/>
      <c r="BB598" s="87"/>
      <c r="BC598" s="87"/>
      <c r="BD598" s="87"/>
      <c r="BE598" s="88"/>
    </row>
    <row r="599" spans="1:57" ht="38" customHeight="1" x14ac:dyDescent="0.2">
      <c r="A599" s="732"/>
      <c r="B599" s="623" t="s">
        <v>296</v>
      </c>
      <c r="C599" s="630" t="s">
        <v>297</v>
      </c>
      <c r="D599" s="72" t="s">
        <v>73</v>
      </c>
      <c r="E599" s="633">
        <v>50</v>
      </c>
      <c r="F599" s="636">
        <f>E599-SUM(M599:M603)</f>
        <v>-18</v>
      </c>
      <c r="G599" s="146">
        <f t="shared" si="165"/>
        <v>0</v>
      </c>
      <c r="H599" s="151">
        <f t="shared" si="167"/>
        <v>0</v>
      </c>
      <c r="I599" s="152"/>
      <c r="J599" s="152"/>
      <c r="K599" s="152"/>
      <c r="L599" s="66"/>
      <c r="M599" s="149">
        <f t="shared" si="166"/>
        <v>0</v>
      </c>
      <c r="N599" s="121"/>
      <c r="O599" s="121"/>
      <c r="P599" s="121"/>
      <c r="Q599" s="121"/>
      <c r="R599" s="122"/>
      <c r="S599" s="128"/>
      <c r="T599" s="121"/>
      <c r="U599" s="121"/>
      <c r="V599" s="77"/>
      <c r="W599" s="121"/>
      <c r="X599" s="122"/>
      <c r="Y599" s="128"/>
      <c r="Z599" s="122"/>
      <c r="AA599" s="70"/>
      <c r="AB599" s="77"/>
      <c r="AC599" s="77"/>
      <c r="AD599" s="77"/>
      <c r="AE599" s="77"/>
      <c r="AF599" s="71"/>
      <c r="AG599" s="70"/>
      <c r="AH599" s="71"/>
      <c r="AI599" s="70"/>
      <c r="AJ599" s="115">
        <f>SUM(AN599:AP599)</f>
        <v>0</v>
      </c>
      <c r="AK599" s="70" t="s">
        <v>74</v>
      </c>
      <c r="AL599" s="77" t="s">
        <v>74</v>
      </c>
      <c r="AM599" s="71" t="s">
        <v>74</v>
      </c>
      <c r="AN599" s="70"/>
      <c r="AO599" s="77"/>
      <c r="AP599" s="71"/>
      <c r="AQ599" s="67" t="s">
        <v>74</v>
      </c>
      <c r="AR599" s="68" t="s">
        <v>74</v>
      </c>
      <c r="AS599" s="68" t="s">
        <v>74</v>
      </c>
      <c r="AT599" s="68" t="s">
        <v>74</v>
      </c>
      <c r="AU599" s="69" t="s">
        <v>74</v>
      </c>
      <c r="AV599" s="103">
        <f t="shared" si="168"/>
        <v>0</v>
      </c>
      <c r="AW599" s="93"/>
      <c r="AX599" s="93"/>
      <c r="AY599" s="93"/>
      <c r="AZ599" s="93"/>
      <c r="BA599" s="93"/>
      <c r="BB599" s="93"/>
      <c r="BC599" s="93"/>
      <c r="BD599" s="93"/>
      <c r="BE599" s="78"/>
    </row>
    <row r="600" spans="1:57" ht="38" customHeight="1" x14ac:dyDescent="0.2">
      <c r="A600" s="732"/>
      <c r="B600" s="624"/>
      <c r="C600" s="631"/>
      <c r="D600" s="73" t="s">
        <v>75</v>
      </c>
      <c r="E600" s="634"/>
      <c r="F600" s="637"/>
      <c r="G600" s="147">
        <f t="shared" si="165"/>
        <v>0</v>
      </c>
      <c r="H600" s="153">
        <f t="shared" si="167"/>
        <v>0</v>
      </c>
      <c r="I600" s="150"/>
      <c r="J600" s="150"/>
      <c r="K600" s="150"/>
      <c r="L600" s="154"/>
      <c r="M600" s="79">
        <f t="shared" si="166"/>
        <v>0</v>
      </c>
      <c r="N600" s="80"/>
      <c r="O600" s="80"/>
      <c r="P600" s="80"/>
      <c r="Q600" s="80"/>
      <c r="R600" s="124"/>
      <c r="S600" s="129"/>
      <c r="T600" s="54"/>
      <c r="U600" s="54"/>
      <c r="V600" s="80"/>
      <c r="W600" s="80"/>
      <c r="X600" s="124"/>
      <c r="Y600" s="131"/>
      <c r="Z600" s="127"/>
      <c r="AA600" s="134"/>
      <c r="AB600" s="56"/>
      <c r="AC600" s="56"/>
      <c r="AD600" s="56"/>
      <c r="AE600" s="56"/>
      <c r="AF600" s="135"/>
      <c r="AG600" s="136"/>
      <c r="AH600" s="55"/>
      <c r="AI600" s="136"/>
      <c r="AJ600" s="116">
        <f>SUM(AN600:AP600)</f>
        <v>0</v>
      </c>
      <c r="AK600" s="136" t="s">
        <v>76</v>
      </c>
      <c r="AL600" s="54" t="s">
        <v>76</v>
      </c>
      <c r="AM600" s="55" t="s">
        <v>76</v>
      </c>
      <c r="AN600" s="136"/>
      <c r="AO600" s="54"/>
      <c r="AP600" s="55"/>
      <c r="AQ600" s="82" t="s">
        <v>74</v>
      </c>
      <c r="AR600" s="54" t="s">
        <v>74</v>
      </c>
      <c r="AS600" s="54" t="s">
        <v>74</v>
      </c>
      <c r="AT600" s="54" t="s">
        <v>74</v>
      </c>
      <c r="AU600" s="58" t="s">
        <v>74</v>
      </c>
      <c r="AV600" s="83">
        <f t="shared" si="168"/>
        <v>0</v>
      </c>
      <c r="AW600" s="80"/>
      <c r="AX600" s="80"/>
      <c r="AY600" s="80"/>
      <c r="AZ600" s="80"/>
      <c r="BA600" s="80"/>
      <c r="BB600" s="80"/>
      <c r="BC600" s="80"/>
      <c r="BD600" s="80"/>
      <c r="BE600" s="81"/>
    </row>
    <row r="601" spans="1:57" ht="38" customHeight="1" x14ac:dyDescent="0.2">
      <c r="A601" s="732"/>
      <c r="B601" s="624"/>
      <c r="C601" s="631"/>
      <c r="D601" s="73" t="s">
        <v>77</v>
      </c>
      <c r="E601" s="634"/>
      <c r="F601" s="637"/>
      <c r="G601" s="147">
        <f t="shared" si="165"/>
        <v>0</v>
      </c>
      <c r="H601" s="153">
        <f t="shared" si="167"/>
        <v>0</v>
      </c>
      <c r="I601" s="150"/>
      <c r="J601" s="150"/>
      <c r="K601" s="150"/>
      <c r="L601" s="154"/>
      <c r="M601" s="79">
        <f t="shared" si="166"/>
        <v>0</v>
      </c>
      <c r="N601" s="80"/>
      <c r="O601" s="80"/>
      <c r="P601" s="80"/>
      <c r="Q601" s="84"/>
      <c r="R601" s="124"/>
      <c r="S601" s="129"/>
      <c r="T601" s="80"/>
      <c r="U601" s="80"/>
      <c r="V601" s="80"/>
      <c r="W601" s="80"/>
      <c r="X601" s="124"/>
      <c r="Y601" s="131"/>
      <c r="Z601" s="127"/>
      <c r="AA601" s="134"/>
      <c r="AB601" s="56"/>
      <c r="AC601" s="56"/>
      <c r="AD601" s="56"/>
      <c r="AE601" s="56"/>
      <c r="AF601" s="135"/>
      <c r="AG601" s="136"/>
      <c r="AH601" s="55"/>
      <c r="AI601" s="136"/>
      <c r="AJ601" s="116">
        <f>SUM(AK601:AM601)</f>
        <v>0</v>
      </c>
      <c r="AK601" s="136"/>
      <c r="AL601" s="54"/>
      <c r="AM601" s="55"/>
      <c r="AN601" s="136" t="s">
        <v>74</v>
      </c>
      <c r="AO601" s="54" t="s">
        <v>74</v>
      </c>
      <c r="AP601" s="55" t="s">
        <v>74</v>
      </c>
      <c r="AQ601" s="82" t="s">
        <v>74</v>
      </c>
      <c r="AR601" s="54" t="s">
        <v>74</v>
      </c>
      <c r="AS601" s="54" t="s">
        <v>74</v>
      </c>
      <c r="AT601" s="54" t="s">
        <v>74</v>
      </c>
      <c r="AU601" s="58" t="s">
        <v>74</v>
      </c>
      <c r="AV601" s="83">
        <f t="shared" si="168"/>
        <v>0</v>
      </c>
      <c r="AW601" s="80"/>
      <c r="AX601" s="80"/>
      <c r="AY601" s="80"/>
      <c r="AZ601" s="80"/>
      <c r="BA601" s="80"/>
      <c r="BB601" s="80"/>
      <c r="BC601" s="80"/>
      <c r="BD601" s="80"/>
      <c r="BE601" s="81"/>
    </row>
    <row r="602" spans="1:57" ht="38" customHeight="1" x14ac:dyDescent="0.2">
      <c r="A602" s="732"/>
      <c r="B602" s="624"/>
      <c r="C602" s="631"/>
      <c r="D602" s="73" t="s">
        <v>78</v>
      </c>
      <c r="E602" s="634"/>
      <c r="F602" s="637"/>
      <c r="G602" s="147">
        <f t="shared" si="165"/>
        <v>69</v>
      </c>
      <c r="H602" s="153">
        <f t="shared" si="167"/>
        <v>7</v>
      </c>
      <c r="I602" s="150">
        <v>4</v>
      </c>
      <c r="J602" s="150">
        <v>2</v>
      </c>
      <c r="K602" s="150"/>
      <c r="L602" s="154">
        <v>1</v>
      </c>
      <c r="M602" s="79">
        <f t="shared" si="166"/>
        <v>68</v>
      </c>
      <c r="N602" s="80"/>
      <c r="O602" s="80">
        <v>68</v>
      </c>
      <c r="P602" s="80"/>
      <c r="Q602" s="80"/>
      <c r="R602" s="124">
        <v>0</v>
      </c>
      <c r="S602" s="129">
        <v>13</v>
      </c>
      <c r="T602" s="80"/>
      <c r="U602" s="80"/>
      <c r="V602" s="80">
        <v>54</v>
      </c>
      <c r="W602" s="80">
        <v>1</v>
      </c>
      <c r="X602" s="124"/>
      <c r="Y602" s="131">
        <v>65</v>
      </c>
      <c r="Z602" s="127">
        <v>3</v>
      </c>
      <c r="AA602" s="134"/>
      <c r="AB602" s="56">
        <v>22</v>
      </c>
      <c r="AC602" s="56">
        <v>20</v>
      </c>
      <c r="AD602" s="56">
        <v>4</v>
      </c>
      <c r="AE602" s="56">
        <v>34</v>
      </c>
      <c r="AF602" s="135">
        <v>4</v>
      </c>
      <c r="AG602" s="136">
        <v>42.8</v>
      </c>
      <c r="AH602" s="55">
        <v>16.899999999999999</v>
      </c>
      <c r="AI602" s="136">
        <v>104.9</v>
      </c>
      <c r="AJ602" s="116">
        <f>SUM(AQ602:AU602)</f>
        <v>55</v>
      </c>
      <c r="AK602" s="136" t="s">
        <v>76</v>
      </c>
      <c r="AL602" s="54" t="s">
        <v>76</v>
      </c>
      <c r="AM602" s="55" t="s">
        <v>76</v>
      </c>
      <c r="AN602" s="136" t="s">
        <v>74</v>
      </c>
      <c r="AO602" s="54" t="s">
        <v>74</v>
      </c>
      <c r="AP602" s="55" t="s">
        <v>74</v>
      </c>
      <c r="AQ602" s="142">
        <v>5</v>
      </c>
      <c r="AR602" s="62">
        <v>10</v>
      </c>
      <c r="AS602" s="62">
        <v>21</v>
      </c>
      <c r="AT602" s="62">
        <v>14</v>
      </c>
      <c r="AU602" s="64">
        <v>5</v>
      </c>
      <c r="AV602" s="83">
        <f t="shared" si="168"/>
        <v>1</v>
      </c>
      <c r="AW602" s="80"/>
      <c r="AX602" s="80"/>
      <c r="AY602" s="80"/>
      <c r="AZ602" s="80"/>
      <c r="BA602" s="80">
        <v>1</v>
      </c>
      <c r="BB602" s="80"/>
      <c r="BC602" s="80"/>
      <c r="BD602" s="80"/>
      <c r="BE602" s="81"/>
    </row>
    <row r="603" spans="1:57" ht="38" customHeight="1" thickBot="1" x14ac:dyDescent="0.25">
      <c r="A603" s="732"/>
      <c r="B603" s="629"/>
      <c r="C603" s="632"/>
      <c r="D603" s="76" t="s">
        <v>79</v>
      </c>
      <c r="E603" s="635"/>
      <c r="F603" s="638"/>
      <c r="G603" s="148">
        <f t="shared" si="165"/>
        <v>0</v>
      </c>
      <c r="H603" s="155">
        <f t="shared" si="167"/>
        <v>0</v>
      </c>
      <c r="I603" s="156"/>
      <c r="J603" s="156"/>
      <c r="K603" s="156"/>
      <c r="L603" s="157"/>
      <c r="M603" s="85">
        <f t="shared" si="166"/>
        <v>0</v>
      </c>
      <c r="N603" s="86"/>
      <c r="O603" s="86"/>
      <c r="P603" s="86"/>
      <c r="Q603" s="86"/>
      <c r="R603" s="125"/>
      <c r="S603" s="130"/>
      <c r="T603" s="87"/>
      <c r="U603" s="87"/>
      <c r="V603" s="87"/>
      <c r="W603" s="87"/>
      <c r="X603" s="126"/>
      <c r="Y603" s="129"/>
      <c r="Z603" s="124"/>
      <c r="AA603" s="136"/>
      <c r="AB603" s="54"/>
      <c r="AC603" s="54"/>
      <c r="AD603" s="54"/>
      <c r="AE603" s="54"/>
      <c r="AF603" s="55"/>
      <c r="AG603" s="139"/>
      <c r="AH603" s="140"/>
      <c r="AI603" s="137"/>
      <c r="AJ603" s="117">
        <f>SUM(AQ603:AU603)</f>
        <v>0</v>
      </c>
      <c r="AK603" s="137" t="s">
        <v>74</v>
      </c>
      <c r="AL603" s="90" t="s">
        <v>74</v>
      </c>
      <c r="AM603" s="138" t="s">
        <v>74</v>
      </c>
      <c r="AN603" s="137" t="s">
        <v>74</v>
      </c>
      <c r="AO603" s="90" t="s">
        <v>76</v>
      </c>
      <c r="AP603" s="138" t="s">
        <v>76</v>
      </c>
      <c r="AQ603" s="89"/>
      <c r="AR603" s="90"/>
      <c r="AS603" s="90"/>
      <c r="AT603" s="90"/>
      <c r="AU603" s="91"/>
      <c r="AV603" s="92">
        <f t="shared" si="168"/>
        <v>0</v>
      </c>
      <c r="AW603" s="87"/>
      <c r="AX603" s="87"/>
      <c r="AY603" s="87"/>
      <c r="AZ603" s="87"/>
      <c r="BA603" s="87"/>
      <c r="BB603" s="87"/>
      <c r="BC603" s="87"/>
      <c r="BD603" s="87"/>
      <c r="BE603" s="88"/>
    </row>
    <row r="604" spans="1:57" ht="38" customHeight="1" x14ac:dyDescent="0.2">
      <c r="A604" s="732"/>
      <c r="B604" s="623" t="s">
        <v>298</v>
      </c>
      <c r="C604" s="630" t="s">
        <v>299</v>
      </c>
      <c r="D604" s="72" t="s">
        <v>73</v>
      </c>
      <c r="E604" s="633">
        <v>60</v>
      </c>
      <c r="F604" s="636">
        <f>E604-SUM(M604:M608)</f>
        <v>2</v>
      </c>
      <c r="G604" s="146">
        <f t="shared" si="165"/>
        <v>0</v>
      </c>
      <c r="H604" s="151">
        <f t="shared" si="167"/>
        <v>0</v>
      </c>
      <c r="I604" s="152"/>
      <c r="J604" s="152"/>
      <c r="K604" s="152"/>
      <c r="L604" s="66"/>
      <c r="M604" s="149">
        <f t="shared" si="166"/>
        <v>0</v>
      </c>
      <c r="N604" s="121"/>
      <c r="O604" s="121"/>
      <c r="P604" s="121"/>
      <c r="Q604" s="121"/>
      <c r="R604" s="122"/>
      <c r="S604" s="128"/>
      <c r="T604" s="121"/>
      <c r="U604" s="121"/>
      <c r="V604" s="77"/>
      <c r="W604" s="121"/>
      <c r="X604" s="122"/>
      <c r="Y604" s="128"/>
      <c r="Z604" s="122"/>
      <c r="AA604" s="70"/>
      <c r="AB604" s="77"/>
      <c r="AC604" s="77"/>
      <c r="AD604" s="77"/>
      <c r="AE604" s="77"/>
      <c r="AF604" s="71"/>
      <c r="AG604" s="70"/>
      <c r="AH604" s="71"/>
      <c r="AI604" s="70"/>
      <c r="AJ604" s="115">
        <f>SUM(AN604:AP604)</f>
        <v>0</v>
      </c>
      <c r="AK604" s="70" t="s">
        <v>74</v>
      </c>
      <c r="AL604" s="77" t="s">
        <v>74</v>
      </c>
      <c r="AM604" s="71" t="s">
        <v>74</v>
      </c>
      <c r="AN604" s="70"/>
      <c r="AO604" s="77"/>
      <c r="AP604" s="71"/>
      <c r="AQ604" s="67" t="s">
        <v>74</v>
      </c>
      <c r="AR604" s="68" t="s">
        <v>74</v>
      </c>
      <c r="AS604" s="68" t="s">
        <v>74</v>
      </c>
      <c r="AT604" s="68" t="s">
        <v>74</v>
      </c>
      <c r="AU604" s="69" t="s">
        <v>74</v>
      </c>
      <c r="AV604" s="103">
        <f t="shared" si="168"/>
        <v>0</v>
      </c>
      <c r="AW604" s="93"/>
      <c r="AX604" s="93"/>
      <c r="AY604" s="93"/>
      <c r="AZ604" s="93"/>
      <c r="BA604" s="93"/>
      <c r="BB604" s="93"/>
      <c r="BC604" s="93"/>
      <c r="BD604" s="93"/>
      <c r="BE604" s="78"/>
    </row>
    <row r="605" spans="1:57" ht="38" customHeight="1" x14ac:dyDescent="0.2">
      <c r="A605" s="732"/>
      <c r="B605" s="624"/>
      <c r="C605" s="631"/>
      <c r="D605" s="73" t="s">
        <v>75</v>
      </c>
      <c r="E605" s="634"/>
      <c r="F605" s="637"/>
      <c r="G605" s="147">
        <f t="shared" si="165"/>
        <v>0</v>
      </c>
      <c r="H605" s="153">
        <f t="shared" si="167"/>
        <v>0</v>
      </c>
      <c r="I605" s="150"/>
      <c r="J605" s="150"/>
      <c r="K605" s="150"/>
      <c r="L605" s="154"/>
      <c r="M605" s="79">
        <f t="shared" si="166"/>
        <v>0</v>
      </c>
      <c r="N605" s="80"/>
      <c r="O605" s="80"/>
      <c r="P605" s="80"/>
      <c r="Q605" s="80"/>
      <c r="R605" s="124"/>
      <c r="S605" s="129"/>
      <c r="T605" s="54"/>
      <c r="U605" s="54"/>
      <c r="V605" s="80"/>
      <c r="W605" s="80"/>
      <c r="X605" s="124"/>
      <c r="Y605" s="131"/>
      <c r="Z605" s="127"/>
      <c r="AA605" s="134"/>
      <c r="AB605" s="56"/>
      <c r="AC605" s="56"/>
      <c r="AD605" s="56"/>
      <c r="AE605" s="56"/>
      <c r="AF605" s="135"/>
      <c r="AG605" s="136"/>
      <c r="AH605" s="55"/>
      <c r="AI605" s="136"/>
      <c r="AJ605" s="116">
        <f>SUM(AN605:AP605)</f>
        <v>0</v>
      </c>
      <c r="AK605" s="136" t="s">
        <v>76</v>
      </c>
      <c r="AL605" s="54" t="s">
        <v>76</v>
      </c>
      <c r="AM605" s="55" t="s">
        <v>76</v>
      </c>
      <c r="AN605" s="136"/>
      <c r="AO605" s="54"/>
      <c r="AP605" s="55"/>
      <c r="AQ605" s="82" t="s">
        <v>74</v>
      </c>
      <c r="AR605" s="54" t="s">
        <v>74</v>
      </c>
      <c r="AS605" s="54" t="s">
        <v>74</v>
      </c>
      <c r="AT605" s="54" t="s">
        <v>74</v>
      </c>
      <c r="AU605" s="58" t="s">
        <v>74</v>
      </c>
      <c r="AV605" s="83">
        <f t="shared" si="168"/>
        <v>0</v>
      </c>
      <c r="AW605" s="80"/>
      <c r="AX605" s="80"/>
      <c r="AY605" s="80"/>
      <c r="AZ605" s="80"/>
      <c r="BA605" s="80"/>
      <c r="BB605" s="80"/>
      <c r="BC605" s="80"/>
      <c r="BD605" s="80"/>
      <c r="BE605" s="81"/>
    </row>
    <row r="606" spans="1:57" ht="38" customHeight="1" x14ac:dyDescent="0.2">
      <c r="A606" s="732"/>
      <c r="B606" s="624"/>
      <c r="C606" s="631"/>
      <c r="D606" s="73" t="s">
        <v>77</v>
      </c>
      <c r="E606" s="634"/>
      <c r="F606" s="637"/>
      <c r="G606" s="147">
        <f t="shared" si="165"/>
        <v>0</v>
      </c>
      <c r="H606" s="153">
        <f t="shared" si="167"/>
        <v>0</v>
      </c>
      <c r="I606" s="150"/>
      <c r="J606" s="150"/>
      <c r="K606" s="150"/>
      <c r="L606" s="154"/>
      <c r="M606" s="79">
        <f t="shared" si="166"/>
        <v>0</v>
      </c>
      <c r="N606" s="80"/>
      <c r="O606" s="80"/>
      <c r="P606" s="80"/>
      <c r="Q606" s="84"/>
      <c r="R606" s="124"/>
      <c r="S606" s="129"/>
      <c r="T606" s="80"/>
      <c r="U606" s="80"/>
      <c r="V606" s="80"/>
      <c r="W606" s="80"/>
      <c r="X606" s="124"/>
      <c r="Y606" s="131"/>
      <c r="Z606" s="127"/>
      <c r="AA606" s="134"/>
      <c r="AB606" s="56"/>
      <c r="AC606" s="56"/>
      <c r="AD606" s="56"/>
      <c r="AE606" s="56"/>
      <c r="AF606" s="135"/>
      <c r="AG606" s="136"/>
      <c r="AH606" s="55"/>
      <c r="AI606" s="136"/>
      <c r="AJ606" s="116">
        <f>SUM(AK606:AM606)</f>
        <v>0</v>
      </c>
      <c r="AK606" s="136"/>
      <c r="AL606" s="54"/>
      <c r="AM606" s="55"/>
      <c r="AN606" s="136" t="s">
        <v>74</v>
      </c>
      <c r="AO606" s="54" t="s">
        <v>74</v>
      </c>
      <c r="AP606" s="55" t="s">
        <v>74</v>
      </c>
      <c r="AQ606" s="82" t="s">
        <v>74</v>
      </c>
      <c r="AR606" s="54" t="s">
        <v>74</v>
      </c>
      <c r="AS606" s="54" t="s">
        <v>74</v>
      </c>
      <c r="AT606" s="54" t="s">
        <v>74</v>
      </c>
      <c r="AU606" s="58" t="s">
        <v>74</v>
      </c>
      <c r="AV606" s="83">
        <f t="shared" si="168"/>
        <v>0</v>
      </c>
      <c r="AW606" s="80"/>
      <c r="AX606" s="80"/>
      <c r="AY606" s="80"/>
      <c r="AZ606" s="80"/>
      <c r="BA606" s="80"/>
      <c r="BB606" s="80"/>
      <c r="BC606" s="80"/>
      <c r="BD606" s="80"/>
      <c r="BE606" s="81"/>
    </row>
    <row r="607" spans="1:57" ht="38" customHeight="1" x14ac:dyDescent="0.2">
      <c r="A607" s="732"/>
      <c r="B607" s="624"/>
      <c r="C607" s="631"/>
      <c r="D607" s="73" t="s">
        <v>78</v>
      </c>
      <c r="E607" s="634"/>
      <c r="F607" s="637"/>
      <c r="G607" s="147">
        <f t="shared" si="165"/>
        <v>58</v>
      </c>
      <c r="H607" s="153">
        <f t="shared" si="167"/>
        <v>2</v>
      </c>
      <c r="I607" s="150"/>
      <c r="J607" s="150"/>
      <c r="K607" s="150">
        <v>2</v>
      </c>
      <c r="L607" s="154"/>
      <c r="M607" s="79">
        <f t="shared" si="166"/>
        <v>58</v>
      </c>
      <c r="N607" s="80">
        <v>0</v>
      </c>
      <c r="O607" s="80">
        <v>58</v>
      </c>
      <c r="P607" s="80"/>
      <c r="Q607" s="80"/>
      <c r="R607" s="124"/>
      <c r="S607" s="129">
        <v>2</v>
      </c>
      <c r="T607" s="80"/>
      <c r="U607" s="80"/>
      <c r="V607" s="80">
        <v>54</v>
      </c>
      <c r="W607" s="80">
        <v>2</v>
      </c>
      <c r="X607" s="124"/>
      <c r="Y607" s="131">
        <v>47</v>
      </c>
      <c r="Z607" s="127">
        <v>11</v>
      </c>
      <c r="AA607" s="134"/>
      <c r="AB607" s="56">
        <v>24</v>
      </c>
      <c r="AC607" s="56">
        <v>24</v>
      </c>
      <c r="AD607" s="56">
        <v>5</v>
      </c>
      <c r="AE607" s="56">
        <v>26</v>
      </c>
      <c r="AF607" s="135">
        <v>1</v>
      </c>
      <c r="AG607" s="136">
        <v>45</v>
      </c>
      <c r="AH607" s="55">
        <v>21</v>
      </c>
      <c r="AI607" s="136">
        <v>96</v>
      </c>
      <c r="AJ607" s="116">
        <f>SUM(AQ607:AU607)</f>
        <v>58</v>
      </c>
      <c r="AK607" s="136" t="s">
        <v>76</v>
      </c>
      <c r="AL607" s="54" t="s">
        <v>76</v>
      </c>
      <c r="AM607" s="55" t="s">
        <v>76</v>
      </c>
      <c r="AN607" s="136" t="s">
        <v>74</v>
      </c>
      <c r="AO607" s="54" t="s">
        <v>74</v>
      </c>
      <c r="AP607" s="55" t="s">
        <v>74</v>
      </c>
      <c r="AQ607" s="142">
        <v>4</v>
      </c>
      <c r="AR607" s="62">
        <v>5</v>
      </c>
      <c r="AS607" s="62">
        <v>40</v>
      </c>
      <c r="AT607" s="62">
        <v>9</v>
      </c>
      <c r="AU607" s="64">
        <v>0</v>
      </c>
      <c r="AV607" s="83">
        <f t="shared" si="168"/>
        <v>0</v>
      </c>
      <c r="AW607" s="80">
        <v>0</v>
      </c>
      <c r="AX607" s="80">
        <v>0</v>
      </c>
      <c r="AY607" s="80">
        <v>0</v>
      </c>
      <c r="AZ607" s="80">
        <v>0</v>
      </c>
      <c r="BA607" s="80">
        <v>0</v>
      </c>
      <c r="BB607" s="80">
        <v>0</v>
      </c>
      <c r="BC607" s="80">
        <v>0</v>
      </c>
      <c r="BD607" s="80">
        <v>0</v>
      </c>
      <c r="BE607" s="81">
        <v>0</v>
      </c>
    </row>
    <row r="608" spans="1:57" ht="38" customHeight="1" thickBot="1" x14ac:dyDescent="0.25">
      <c r="A608" s="732"/>
      <c r="B608" s="642"/>
      <c r="C608" s="643"/>
      <c r="D608" s="76" t="s">
        <v>79</v>
      </c>
      <c r="E608" s="635"/>
      <c r="F608" s="638"/>
      <c r="G608" s="148">
        <f t="shared" si="165"/>
        <v>0</v>
      </c>
      <c r="H608" s="155">
        <f t="shared" si="167"/>
        <v>0</v>
      </c>
      <c r="I608" s="156"/>
      <c r="J608" s="156"/>
      <c r="K608" s="156"/>
      <c r="L608" s="157"/>
      <c r="M608" s="85">
        <f t="shared" si="166"/>
        <v>0</v>
      </c>
      <c r="N608" s="86"/>
      <c r="O608" s="86"/>
      <c r="P608" s="86"/>
      <c r="Q608" s="86"/>
      <c r="R608" s="125"/>
      <c r="S608" s="130"/>
      <c r="T608" s="87"/>
      <c r="U608" s="87"/>
      <c r="V608" s="87"/>
      <c r="W608" s="87"/>
      <c r="X608" s="126"/>
      <c r="Y608" s="129"/>
      <c r="Z608" s="124"/>
      <c r="AA608" s="136"/>
      <c r="AB608" s="54"/>
      <c r="AC608" s="54"/>
      <c r="AD608" s="54"/>
      <c r="AE608" s="54"/>
      <c r="AF608" s="55"/>
      <c r="AG608" s="139"/>
      <c r="AH608" s="140"/>
      <c r="AI608" s="137"/>
      <c r="AJ608" s="117">
        <f>SUM(AQ608:AU608)</f>
        <v>0</v>
      </c>
      <c r="AK608" s="137" t="s">
        <v>74</v>
      </c>
      <c r="AL608" s="90" t="s">
        <v>74</v>
      </c>
      <c r="AM608" s="138" t="s">
        <v>74</v>
      </c>
      <c r="AN608" s="137" t="s">
        <v>74</v>
      </c>
      <c r="AO608" s="90" t="s">
        <v>76</v>
      </c>
      <c r="AP608" s="138" t="s">
        <v>76</v>
      </c>
      <c r="AQ608" s="89"/>
      <c r="AR608" s="90"/>
      <c r="AS608" s="90"/>
      <c r="AT608" s="90"/>
      <c r="AU608" s="91"/>
      <c r="AV608" s="92">
        <f t="shared" si="168"/>
        <v>0</v>
      </c>
      <c r="AW608" s="87"/>
      <c r="AX608" s="87"/>
      <c r="AY608" s="87"/>
      <c r="AZ608" s="87"/>
      <c r="BA608" s="87"/>
      <c r="BB608" s="87"/>
      <c r="BC608" s="87"/>
      <c r="BD608" s="87"/>
      <c r="BE608" s="88"/>
    </row>
    <row r="609" spans="1:57" ht="38" customHeight="1" x14ac:dyDescent="0.2">
      <c r="A609" s="732"/>
      <c r="B609" s="623" t="s">
        <v>300</v>
      </c>
      <c r="C609" s="630" t="s">
        <v>301</v>
      </c>
      <c r="D609" s="72" t="s">
        <v>73</v>
      </c>
      <c r="E609" s="633">
        <v>40</v>
      </c>
      <c r="F609" s="636">
        <f>E609-SUM(M609:M613)</f>
        <v>29</v>
      </c>
      <c r="G609" s="146">
        <f t="shared" si="165"/>
        <v>0</v>
      </c>
      <c r="H609" s="151">
        <f t="shared" si="167"/>
        <v>0</v>
      </c>
      <c r="I609" s="152"/>
      <c r="J609" s="152"/>
      <c r="K609" s="152"/>
      <c r="L609" s="66"/>
      <c r="M609" s="149">
        <f t="shared" si="166"/>
        <v>0</v>
      </c>
      <c r="N609" s="121"/>
      <c r="O609" s="121"/>
      <c r="P609" s="121"/>
      <c r="Q609" s="121"/>
      <c r="R609" s="122"/>
      <c r="S609" s="128"/>
      <c r="T609" s="121"/>
      <c r="U609" s="121"/>
      <c r="V609" s="77"/>
      <c r="W609" s="121"/>
      <c r="X609" s="122"/>
      <c r="Y609" s="128"/>
      <c r="Z609" s="122"/>
      <c r="AA609" s="70"/>
      <c r="AB609" s="77"/>
      <c r="AC609" s="77"/>
      <c r="AD609" s="77"/>
      <c r="AE609" s="77"/>
      <c r="AF609" s="71"/>
      <c r="AG609" s="70"/>
      <c r="AH609" s="71"/>
      <c r="AI609" s="70"/>
      <c r="AJ609" s="115">
        <f>SUM(AN609:AP609)</f>
        <v>0</v>
      </c>
      <c r="AK609" s="70" t="s">
        <v>74</v>
      </c>
      <c r="AL609" s="77" t="s">
        <v>74</v>
      </c>
      <c r="AM609" s="71" t="s">
        <v>74</v>
      </c>
      <c r="AN609" s="70"/>
      <c r="AO609" s="77"/>
      <c r="AP609" s="71"/>
      <c r="AQ609" s="67" t="s">
        <v>74</v>
      </c>
      <c r="AR609" s="68" t="s">
        <v>74</v>
      </c>
      <c r="AS609" s="68" t="s">
        <v>74</v>
      </c>
      <c r="AT609" s="68" t="s">
        <v>74</v>
      </c>
      <c r="AU609" s="69" t="s">
        <v>74</v>
      </c>
      <c r="AV609" s="103">
        <f t="shared" si="168"/>
        <v>0</v>
      </c>
      <c r="AW609" s="93"/>
      <c r="AX609" s="93"/>
      <c r="AY609" s="93"/>
      <c r="AZ609" s="93"/>
      <c r="BA609" s="93"/>
      <c r="BB609" s="93"/>
      <c r="BC609" s="93"/>
      <c r="BD609" s="93"/>
      <c r="BE609" s="78"/>
    </row>
    <row r="610" spans="1:57" ht="38" customHeight="1" x14ac:dyDescent="0.2">
      <c r="A610" s="732"/>
      <c r="B610" s="624"/>
      <c r="C610" s="631"/>
      <c r="D610" s="73" t="s">
        <v>75</v>
      </c>
      <c r="E610" s="634"/>
      <c r="F610" s="637"/>
      <c r="G610" s="147">
        <f t="shared" si="165"/>
        <v>0</v>
      </c>
      <c r="H610" s="153">
        <f t="shared" si="167"/>
        <v>0</v>
      </c>
      <c r="I610" s="150"/>
      <c r="J610" s="150"/>
      <c r="K610" s="150"/>
      <c r="L610" s="154"/>
      <c r="M610" s="79">
        <f t="shared" si="166"/>
        <v>0</v>
      </c>
      <c r="N610" s="80"/>
      <c r="O610" s="80"/>
      <c r="P610" s="80"/>
      <c r="Q610" s="80"/>
      <c r="R610" s="124"/>
      <c r="S610" s="129"/>
      <c r="T610" s="54"/>
      <c r="U610" s="54"/>
      <c r="V610" s="80"/>
      <c r="W610" s="80"/>
      <c r="X610" s="124"/>
      <c r="Y610" s="131"/>
      <c r="Z610" s="127"/>
      <c r="AA610" s="134"/>
      <c r="AB610" s="56"/>
      <c r="AC610" s="56"/>
      <c r="AD610" s="56"/>
      <c r="AE610" s="56"/>
      <c r="AF610" s="135"/>
      <c r="AG610" s="136"/>
      <c r="AH610" s="55"/>
      <c r="AI610" s="136"/>
      <c r="AJ610" s="116">
        <f>SUM(AN610:AP610)</f>
        <v>0</v>
      </c>
      <c r="AK610" s="136" t="s">
        <v>76</v>
      </c>
      <c r="AL610" s="54" t="s">
        <v>76</v>
      </c>
      <c r="AM610" s="55" t="s">
        <v>76</v>
      </c>
      <c r="AN610" s="136"/>
      <c r="AO610" s="54"/>
      <c r="AP610" s="55"/>
      <c r="AQ610" s="82" t="s">
        <v>74</v>
      </c>
      <c r="AR610" s="54" t="s">
        <v>74</v>
      </c>
      <c r="AS610" s="54" t="s">
        <v>74</v>
      </c>
      <c r="AT610" s="54" t="s">
        <v>74</v>
      </c>
      <c r="AU610" s="58" t="s">
        <v>74</v>
      </c>
      <c r="AV610" s="83">
        <f t="shared" si="168"/>
        <v>0</v>
      </c>
      <c r="AW610" s="80"/>
      <c r="AX610" s="80"/>
      <c r="AY610" s="80"/>
      <c r="AZ610" s="80"/>
      <c r="BA610" s="80"/>
      <c r="BB610" s="80"/>
      <c r="BC610" s="80"/>
      <c r="BD610" s="80"/>
      <c r="BE610" s="81"/>
    </row>
    <row r="611" spans="1:57" ht="38" customHeight="1" x14ac:dyDescent="0.2">
      <c r="A611" s="732"/>
      <c r="B611" s="624"/>
      <c r="C611" s="631"/>
      <c r="D611" s="73" t="s">
        <v>77</v>
      </c>
      <c r="E611" s="634"/>
      <c r="F611" s="637"/>
      <c r="G611" s="147">
        <f t="shared" si="165"/>
        <v>0</v>
      </c>
      <c r="H611" s="153">
        <f t="shared" si="167"/>
        <v>0</v>
      </c>
      <c r="I611" s="150"/>
      <c r="J611" s="150"/>
      <c r="K611" s="150"/>
      <c r="L611" s="154"/>
      <c r="M611" s="79">
        <f t="shared" si="166"/>
        <v>0</v>
      </c>
      <c r="N611" s="80"/>
      <c r="O611" s="80"/>
      <c r="P611" s="80"/>
      <c r="Q611" s="84"/>
      <c r="R611" s="124"/>
      <c r="S611" s="129"/>
      <c r="T611" s="80"/>
      <c r="U611" s="80"/>
      <c r="V611" s="80"/>
      <c r="W611" s="80"/>
      <c r="X611" s="124"/>
      <c r="Y611" s="131"/>
      <c r="Z611" s="127"/>
      <c r="AA611" s="134"/>
      <c r="AB611" s="56"/>
      <c r="AC611" s="56"/>
      <c r="AD611" s="56"/>
      <c r="AE611" s="56"/>
      <c r="AF611" s="135"/>
      <c r="AG611" s="136"/>
      <c r="AH611" s="55"/>
      <c r="AI611" s="136"/>
      <c r="AJ611" s="116">
        <f>SUM(AK611:AM611)</f>
        <v>0</v>
      </c>
      <c r="AK611" s="136"/>
      <c r="AL611" s="54"/>
      <c r="AM611" s="55"/>
      <c r="AN611" s="136" t="s">
        <v>74</v>
      </c>
      <c r="AO611" s="54" t="s">
        <v>74</v>
      </c>
      <c r="AP611" s="55" t="s">
        <v>74</v>
      </c>
      <c r="AQ611" s="82" t="s">
        <v>74</v>
      </c>
      <c r="AR611" s="54" t="s">
        <v>74</v>
      </c>
      <c r="AS611" s="54" t="s">
        <v>74</v>
      </c>
      <c r="AT611" s="54" t="s">
        <v>74</v>
      </c>
      <c r="AU611" s="58" t="s">
        <v>74</v>
      </c>
      <c r="AV611" s="83">
        <f t="shared" si="168"/>
        <v>0</v>
      </c>
      <c r="AW611" s="80"/>
      <c r="AX611" s="80"/>
      <c r="AY611" s="80"/>
      <c r="AZ611" s="80"/>
      <c r="BA611" s="80"/>
      <c r="BB611" s="80"/>
      <c r="BC611" s="80"/>
      <c r="BD611" s="80"/>
      <c r="BE611" s="81"/>
    </row>
    <row r="612" spans="1:57" ht="38" customHeight="1" x14ac:dyDescent="0.2">
      <c r="A612" s="732"/>
      <c r="B612" s="624"/>
      <c r="C612" s="631"/>
      <c r="D612" s="73" t="s">
        <v>78</v>
      </c>
      <c r="E612" s="634"/>
      <c r="F612" s="637"/>
      <c r="G612" s="147">
        <f t="shared" si="165"/>
        <v>11</v>
      </c>
      <c r="H612" s="153">
        <f t="shared" si="167"/>
        <v>0</v>
      </c>
      <c r="I612" s="150">
        <v>0</v>
      </c>
      <c r="J612" s="150">
        <v>0</v>
      </c>
      <c r="K612" s="150">
        <v>0</v>
      </c>
      <c r="L612" s="154">
        <v>0</v>
      </c>
      <c r="M612" s="79">
        <f t="shared" si="166"/>
        <v>11</v>
      </c>
      <c r="N612" s="80">
        <v>0</v>
      </c>
      <c r="O612" s="80">
        <v>11</v>
      </c>
      <c r="P612" s="80">
        <v>0</v>
      </c>
      <c r="Q612" s="80">
        <v>0</v>
      </c>
      <c r="R612" s="124">
        <v>0</v>
      </c>
      <c r="S612" s="129">
        <v>0</v>
      </c>
      <c r="T612" s="80">
        <v>0</v>
      </c>
      <c r="U612" s="80">
        <v>0</v>
      </c>
      <c r="V612" s="80">
        <v>11</v>
      </c>
      <c r="W612" s="80">
        <v>0</v>
      </c>
      <c r="X612" s="124">
        <v>0</v>
      </c>
      <c r="Y612" s="131">
        <v>9</v>
      </c>
      <c r="Z612" s="127">
        <v>2</v>
      </c>
      <c r="AA612" s="134">
        <v>0</v>
      </c>
      <c r="AB612" s="56">
        <v>7</v>
      </c>
      <c r="AC612" s="56">
        <v>7</v>
      </c>
      <c r="AD612" s="56">
        <v>1</v>
      </c>
      <c r="AE612" s="56">
        <v>7</v>
      </c>
      <c r="AF612" s="135">
        <v>1</v>
      </c>
      <c r="AG612" s="136">
        <v>40</v>
      </c>
      <c r="AH612" s="55">
        <v>11</v>
      </c>
      <c r="AI612" s="136">
        <v>110</v>
      </c>
      <c r="AJ612" s="116">
        <f>SUM(AQ612:AU612)</f>
        <v>11</v>
      </c>
      <c r="AK612" s="136" t="s">
        <v>76</v>
      </c>
      <c r="AL612" s="54" t="s">
        <v>76</v>
      </c>
      <c r="AM612" s="55" t="s">
        <v>76</v>
      </c>
      <c r="AN612" s="136" t="s">
        <v>74</v>
      </c>
      <c r="AO612" s="54" t="s">
        <v>74</v>
      </c>
      <c r="AP612" s="55" t="s">
        <v>74</v>
      </c>
      <c r="AQ612" s="142">
        <v>0</v>
      </c>
      <c r="AR612" s="62">
        <v>2</v>
      </c>
      <c r="AS612" s="62">
        <v>5</v>
      </c>
      <c r="AT612" s="62">
        <v>4</v>
      </c>
      <c r="AU612" s="64">
        <v>0</v>
      </c>
      <c r="AV612" s="83">
        <f t="shared" si="168"/>
        <v>0</v>
      </c>
      <c r="AW612" s="80">
        <v>0</v>
      </c>
      <c r="AX612" s="80">
        <v>0</v>
      </c>
      <c r="AY612" s="80">
        <v>0</v>
      </c>
      <c r="AZ612" s="80">
        <v>0</v>
      </c>
      <c r="BA612" s="80">
        <v>0</v>
      </c>
      <c r="BB612" s="80">
        <v>0</v>
      </c>
      <c r="BC612" s="80">
        <v>0</v>
      </c>
      <c r="BD612" s="80">
        <v>0</v>
      </c>
      <c r="BE612" s="81">
        <v>0</v>
      </c>
    </row>
    <row r="613" spans="1:57" ht="38" customHeight="1" thickBot="1" x14ac:dyDescent="0.25">
      <c r="A613" s="733"/>
      <c r="B613" s="629"/>
      <c r="C613" s="632"/>
      <c r="D613" s="76" t="s">
        <v>79</v>
      </c>
      <c r="E613" s="635"/>
      <c r="F613" s="638"/>
      <c r="G613" s="148">
        <f t="shared" si="165"/>
        <v>0</v>
      </c>
      <c r="H613" s="155">
        <f t="shared" si="167"/>
        <v>0</v>
      </c>
      <c r="I613" s="156"/>
      <c r="J613" s="156"/>
      <c r="K613" s="156"/>
      <c r="L613" s="157"/>
      <c r="M613" s="85">
        <f t="shared" si="166"/>
        <v>0</v>
      </c>
      <c r="N613" s="86"/>
      <c r="O613" s="86"/>
      <c r="P613" s="86"/>
      <c r="Q613" s="86"/>
      <c r="R613" s="125"/>
      <c r="S613" s="130"/>
      <c r="T613" s="87"/>
      <c r="U613" s="87"/>
      <c r="V613" s="87"/>
      <c r="W613" s="87"/>
      <c r="X613" s="126"/>
      <c r="Y613" s="129"/>
      <c r="Z613" s="124"/>
      <c r="AA613" s="136"/>
      <c r="AB613" s="54"/>
      <c r="AC613" s="54"/>
      <c r="AD613" s="54"/>
      <c r="AE613" s="54"/>
      <c r="AF613" s="55"/>
      <c r="AG613" s="139"/>
      <c r="AH613" s="140"/>
      <c r="AI613" s="137"/>
      <c r="AJ613" s="117">
        <f>SUM(AQ613:AU613)</f>
        <v>0</v>
      </c>
      <c r="AK613" s="137" t="s">
        <v>74</v>
      </c>
      <c r="AL613" s="90" t="s">
        <v>74</v>
      </c>
      <c r="AM613" s="138" t="s">
        <v>74</v>
      </c>
      <c r="AN613" s="137" t="s">
        <v>74</v>
      </c>
      <c r="AO613" s="90" t="s">
        <v>76</v>
      </c>
      <c r="AP613" s="138" t="s">
        <v>76</v>
      </c>
      <c r="AQ613" s="89"/>
      <c r="AR613" s="90"/>
      <c r="AS613" s="90"/>
      <c r="AT613" s="90"/>
      <c r="AU613" s="91"/>
      <c r="AV613" s="92">
        <f t="shared" si="168"/>
        <v>0</v>
      </c>
      <c r="AW613" s="86"/>
      <c r="AX613" s="86"/>
      <c r="AY613" s="86"/>
      <c r="AZ613" s="86"/>
      <c r="BA613" s="86"/>
      <c r="BB613" s="86"/>
      <c r="BC613" s="86"/>
      <c r="BD613" s="86"/>
      <c r="BE613" s="165"/>
    </row>
    <row r="614" spans="1:57" ht="38" customHeight="1" x14ac:dyDescent="0.2">
      <c r="A614" s="731" t="s">
        <v>313</v>
      </c>
      <c r="B614" s="623" t="s">
        <v>314</v>
      </c>
      <c r="C614" s="734" t="s">
        <v>303</v>
      </c>
      <c r="D614" s="72" t="s">
        <v>73</v>
      </c>
      <c r="E614" s="633">
        <v>820</v>
      </c>
      <c r="F614" s="636">
        <f>E614-SUM(M614:M618)</f>
        <v>-35</v>
      </c>
      <c r="G614" s="146">
        <f t="shared" si="165"/>
        <v>84</v>
      </c>
      <c r="H614" s="151">
        <f>SUM(I614:L614)</f>
        <v>1</v>
      </c>
      <c r="I614" s="152">
        <f>SUM('Комунальні по МПД'!I644,'Комунальні по МПД'!I649,'Комунальні по МПД'!I654)</f>
        <v>1</v>
      </c>
      <c r="J614" s="152">
        <f>SUM('Комунальні по МПД'!J644,'Комунальні по МПД'!J649,'Комунальні по МПД'!J654)</f>
        <v>0</v>
      </c>
      <c r="K614" s="152">
        <f>SUM('Комунальні по МПД'!K644,'Комунальні по МПД'!K649,'Комунальні по МПД'!K654)</f>
        <v>0</v>
      </c>
      <c r="L614" s="66">
        <f>SUM('Комунальні по МПД'!L644,'Комунальні по МПД'!L649,'Комунальні по МПД'!L654)</f>
        <v>0</v>
      </c>
      <c r="M614" s="149">
        <f t="shared" si="166"/>
        <v>81</v>
      </c>
      <c r="N614" s="121">
        <f>SUM('Комунальні по МПД'!N644,'Комунальні по МПД'!N649,'Комунальні по МПД'!N654)</f>
        <v>0</v>
      </c>
      <c r="O614" s="121">
        <f>SUM('Комунальні по МПД'!O644,'Комунальні по МПД'!O649,'Комунальні по МПД'!O654)</f>
        <v>0</v>
      </c>
      <c r="P614" s="121">
        <f>SUM('Комунальні по МПД'!P644,'Комунальні по МПД'!P649,'Комунальні по МПД'!P654)</f>
        <v>0</v>
      </c>
      <c r="Q614" s="121">
        <f>SUM('Комунальні по МПД'!Q644,'Комунальні по МПД'!Q649,'Комунальні по МПД'!Q654)</f>
        <v>0</v>
      </c>
      <c r="R614" s="122">
        <f>SUM('Комунальні по МПД'!R644,'Комунальні по МПД'!R649,'Комунальні по МПД'!R654)</f>
        <v>81</v>
      </c>
      <c r="S614" s="128">
        <f>SUM('Комунальні по МПД'!S644,'Комунальні по МПД'!S649,'Комунальні по МПД'!S654)</f>
        <v>11</v>
      </c>
      <c r="T614" s="121">
        <f>SUM('Комунальні по МПД'!T644,'Комунальні по МПД'!T649,'Комунальні по МПД'!T654)</f>
        <v>0</v>
      </c>
      <c r="U614" s="121">
        <f>SUM('Комунальні по МПД'!U644,'Комунальні по МПД'!U649,'Комунальні по МПД'!U654)</f>
        <v>1</v>
      </c>
      <c r="V614" s="77">
        <f>SUM('Комунальні по МПД'!V644,'Комунальні по МПД'!V649,'Комунальні по МПД'!V654)</f>
        <v>66</v>
      </c>
      <c r="W614" s="121">
        <f>SUM('Комунальні по МПД'!W644,'Комунальні по МПД'!W649,'Комунальні по МПД'!W654)</f>
        <v>3</v>
      </c>
      <c r="X614" s="122">
        <f>SUM('Комунальні по МПД'!X644,'Комунальні по МПД'!X649,'Комунальні по МПД'!X654)</f>
        <v>0</v>
      </c>
      <c r="Y614" s="128">
        <f>SUM('Комунальні по МПД'!Y644,'Комунальні по МПД'!Y649,'Комунальні по МПД'!Y654)</f>
        <v>61</v>
      </c>
      <c r="Z614" s="122">
        <f>SUM('Комунальні по МПД'!Z644,'Комунальні по МПД'!Z649,'Комунальні по МПД'!Z654)</f>
        <v>20</v>
      </c>
      <c r="AA614" s="70">
        <f>SUM('Комунальні по МПД'!AA644,'Комунальні по МПД'!AA649,'Комунальні по МПД'!AA654)</f>
        <v>0</v>
      </c>
      <c r="AB614" s="77">
        <f>SUM('Комунальні по МПД'!AB644,'Комунальні по МПД'!AB649,'Комунальні по МПД'!AB654)</f>
        <v>23</v>
      </c>
      <c r="AC614" s="77">
        <f>SUM('Комунальні по МПД'!AC644,'Комунальні по МПД'!AC649,'Комунальні по МПД'!AC654)</f>
        <v>23</v>
      </c>
      <c r="AD614" s="77">
        <f>SUM('Комунальні по МПД'!AD644,'Комунальні по МПД'!AD649,'Комунальні по МПД'!AD654)</f>
        <v>0</v>
      </c>
      <c r="AE614" s="77">
        <f>SUM('Комунальні по МПД'!AE644,'Комунальні по МПД'!AE649,'Комунальні по МПД'!AE654)</f>
        <v>39</v>
      </c>
      <c r="AF614" s="71">
        <f>SUM('Комунальні по МПД'!AF644,'Комунальні по МПД'!AF649,'Комунальні по МПД'!AF654)</f>
        <v>8</v>
      </c>
      <c r="AG614" s="70">
        <f>AVERAGE('Комунальні по МПД'!AG644,'Комунальні по МПД'!AG649)</f>
        <v>41.25</v>
      </c>
      <c r="AH614" s="71">
        <f>AVERAGE('Комунальні по МПД'!AH644,'Комунальні по МПД'!AH649)</f>
        <v>20</v>
      </c>
      <c r="AI614" s="70">
        <f>AVERAGE('Комунальні по МПД'!AI644,'Комунальні по МПД'!AI649)</f>
        <v>8.5</v>
      </c>
      <c r="AJ614" s="115">
        <f>SUM(AN614:AP614)</f>
        <v>81</v>
      </c>
      <c r="AK614" s="70" t="s">
        <v>74</v>
      </c>
      <c r="AL614" s="77" t="s">
        <v>74</v>
      </c>
      <c r="AM614" s="71" t="s">
        <v>74</v>
      </c>
      <c r="AN614" s="70">
        <f>SUM('Комунальні по МПД'!AN644,'Комунальні по МПД'!AN649,'Комунальні по МПД'!AN654)</f>
        <v>3</v>
      </c>
      <c r="AO614" s="77">
        <f>SUM('Комунальні по МПД'!AO644,'Комунальні по МПД'!AO649,'Комунальні по МПД'!AO654)</f>
        <v>78</v>
      </c>
      <c r="AP614" s="71">
        <f>SUM('Комунальні по МПД'!AP644,'Комунальні по МПД'!AP649,'Комунальні по МПД'!AP654)</f>
        <v>0</v>
      </c>
      <c r="AQ614" s="67" t="s">
        <v>74</v>
      </c>
      <c r="AR614" s="68" t="s">
        <v>74</v>
      </c>
      <c r="AS614" s="68" t="s">
        <v>74</v>
      </c>
      <c r="AT614" s="68" t="s">
        <v>74</v>
      </c>
      <c r="AU614" s="69" t="s">
        <v>74</v>
      </c>
      <c r="AV614" s="212">
        <f>SUM(AW614:BE614)</f>
        <v>3</v>
      </c>
      <c r="AW614" s="128">
        <f>SUM('Комунальні по МПД'!AW644,'Комунальні по МПД'!AW649,'Комунальні по МПД'!AW654)</f>
        <v>0</v>
      </c>
      <c r="AX614" s="121">
        <f>SUM('Комунальні по МПД'!AX644,'Комунальні по МПД'!AX649,'Комунальні по МПД'!AX654)</f>
        <v>0</v>
      </c>
      <c r="AY614" s="121">
        <f>SUM('Комунальні по МПД'!AY644,'Комунальні по МПД'!AY649,'Комунальні по МПД'!AY654)</f>
        <v>0</v>
      </c>
      <c r="AZ614" s="121">
        <f>SUM('Комунальні по МПД'!AZ644,'Комунальні по МПД'!AZ649,'Комунальні по МПД'!AZ654)</f>
        <v>0</v>
      </c>
      <c r="BA614" s="121">
        <f>SUM('Комунальні по МПД'!BA644,'Комунальні по МПД'!BA649,'Комунальні по МПД'!BA654)</f>
        <v>2</v>
      </c>
      <c r="BB614" s="121">
        <f>SUM('Комунальні по МПД'!BB644,'Комунальні по МПД'!BB649,'Комунальні по МПД'!BB654)</f>
        <v>0</v>
      </c>
      <c r="BC614" s="121">
        <f>SUM('Комунальні по МПД'!BC644,'Комунальні по МПД'!BC649,'Комунальні по МПД'!BC654)</f>
        <v>1</v>
      </c>
      <c r="BD614" s="121">
        <f>SUM('Комунальні по МПД'!BD644,'Комунальні по МПД'!BD649,'Комунальні по МПД'!BD654)</f>
        <v>0</v>
      </c>
      <c r="BE614" s="122">
        <f>SUM('Комунальні по МПД'!BE644,'Комунальні по МПД'!BE649,'Комунальні по МПД'!BE654)</f>
        <v>0</v>
      </c>
    </row>
    <row r="615" spans="1:57" ht="38" customHeight="1" x14ac:dyDescent="0.2">
      <c r="A615" s="732"/>
      <c r="B615" s="624"/>
      <c r="C615" s="735"/>
      <c r="D615" s="73" t="s">
        <v>75</v>
      </c>
      <c r="E615" s="634"/>
      <c r="F615" s="637"/>
      <c r="G615" s="147">
        <f t="shared" si="165"/>
        <v>0</v>
      </c>
      <c r="H615" s="153">
        <f t="shared" ref="H615:H618" si="169">SUM(I615:L615)</f>
        <v>0</v>
      </c>
      <c r="I615" s="150">
        <f>SUM('Комунальні по МПД'!I645,'Комунальні по МПД'!I650,'Комунальні по МПД'!I655)</f>
        <v>0</v>
      </c>
      <c r="J615" s="150">
        <f>SUM('Комунальні по МПД'!J645,'Комунальні по МПД'!J650,'Комунальні по МПД'!J655)</f>
        <v>0</v>
      </c>
      <c r="K615" s="150">
        <f>SUM('Комунальні по МПД'!K645,'Комунальні по МПД'!K650,'Комунальні по МПД'!K655)</f>
        <v>0</v>
      </c>
      <c r="L615" s="154">
        <f>SUM('Комунальні по МПД'!L645,'Комунальні по МПД'!L650,'Комунальні по МПД'!L655)</f>
        <v>0</v>
      </c>
      <c r="M615" s="79">
        <f t="shared" si="166"/>
        <v>0</v>
      </c>
      <c r="N615" s="80">
        <f>SUM('Комунальні по МПД'!N645,'Комунальні по МПД'!N650,'Комунальні по МПД'!N655)</f>
        <v>0</v>
      </c>
      <c r="O615" s="80"/>
      <c r="P615" s="80"/>
      <c r="Q615" s="80"/>
      <c r="R615" s="124"/>
      <c r="S615" s="129"/>
      <c r="T615" s="54"/>
      <c r="U615" s="54"/>
      <c r="V615" s="80"/>
      <c r="W615" s="80"/>
      <c r="X615" s="124"/>
      <c r="Y615" s="131"/>
      <c r="Z615" s="127"/>
      <c r="AA615" s="134"/>
      <c r="AB615" s="56"/>
      <c r="AC615" s="56"/>
      <c r="AD615" s="56"/>
      <c r="AE615" s="56"/>
      <c r="AF615" s="135"/>
      <c r="AG615" s="136"/>
      <c r="AH615" s="55"/>
      <c r="AI615" s="136"/>
      <c r="AJ615" s="116">
        <f>SUM(AN615:AP615)</f>
        <v>0</v>
      </c>
      <c r="AK615" s="136" t="s">
        <v>76</v>
      </c>
      <c r="AL615" s="54" t="s">
        <v>76</v>
      </c>
      <c r="AM615" s="55" t="s">
        <v>76</v>
      </c>
      <c r="AN615" s="136"/>
      <c r="AO615" s="54"/>
      <c r="AP615" s="55"/>
      <c r="AQ615" s="82" t="s">
        <v>74</v>
      </c>
      <c r="AR615" s="54" t="s">
        <v>74</v>
      </c>
      <c r="AS615" s="54" t="s">
        <v>74</v>
      </c>
      <c r="AT615" s="54" t="s">
        <v>74</v>
      </c>
      <c r="AU615" s="58" t="s">
        <v>74</v>
      </c>
      <c r="AV615" s="213">
        <f t="shared" si="168"/>
        <v>0</v>
      </c>
      <c r="AW615" s="131">
        <f>SUM('Комунальні по МПД'!AW645,'Комунальні по МПД'!AW650,'Комунальні по МПД'!AW655)</f>
        <v>0</v>
      </c>
      <c r="AX615" s="93">
        <f>SUM('Комунальні по МПД'!AX645,'Комунальні по МПД'!AX650,'Комунальні по МПД'!AX655)</f>
        <v>0</v>
      </c>
      <c r="AY615" s="93">
        <f>SUM('Комунальні по МПД'!AY645,'Комунальні по МПД'!AY650,'Комунальні по МПД'!AY655)</f>
        <v>0</v>
      </c>
      <c r="AZ615" s="93">
        <f>SUM('Комунальні по МПД'!AZ645,'Комунальні по МПД'!AZ650,'Комунальні по МПД'!AZ655)</f>
        <v>0</v>
      </c>
      <c r="BA615" s="93">
        <f>SUM('Комунальні по МПД'!BA645,'Комунальні по МПД'!BA650,'Комунальні по МПД'!BA655)</f>
        <v>0</v>
      </c>
      <c r="BB615" s="93">
        <f>SUM('Комунальні по МПД'!BB645,'Комунальні по МПД'!BB650,'Комунальні по МПД'!BB655)</f>
        <v>0</v>
      </c>
      <c r="BC615" s="93">
        <f>SUM('Комунальні по МПД'!BC645,'Комунальні по МПД'!BC650,'Комунальні по МПД'!BC655)</f>
        <v>0</v>
      </c>
      <c r="BD615" s="93">
        <f>SUM('Комунальні по МПД'!BD645,'Комунальні по МПД'!BD650,'Комунальні по МПД'!BD655)</f>
        <v>0</v>
      </c>
      <c r="BE615" s="127">
        <f>SUM('Комунальні по МПД'!BE645,'Комунальні по МПД'!BE650,'Комунальні по МПД'!BE655)</f>
        <v>0</v>
      </c>
    </row>
    <row r="616" spans="1:57" ht="38" customHeight="1" x14ac:dyDescent="0.2">
      <c r="A616" s="732"/>
      <c r="B616" s="624"/>
      <c r="C616" s="735"/>
      <c r="D616" s="73" t="s">
        <v>77</v>
      </c>
      <c r="E616" s="634"/>
      <c r="F616" s="637"/>
      <c r="G616" s="147">
        <f t="shared" si="165"/>
        <v>16</v>
      </c>
      <c r="H616" s="153">
        <f>SUM(I616:L616)</f>
        <v>1</v>
      </c>
      <c r="I616" s="150">
        <f>SUM('Комунальні по МПД'!I646,'Комунальні по МПД'!I651,'Комунальні по МПД'!I656)</f>
        <v>1</v>
      </c>
      <c r="J616" s="150">
        <f>SUM('Комунальні по МПД'!J646,'Комунальні по МПД'!J651,'Комунальні по МПД'!J656)</f>
        <v>0</v>
      </c>
      <c r="K616" s="150">
        <f>SUM('Комунальні по МПД'!K646,'Комунальні по МПД'!K651,'Комунальні по МПД'!K656)</f>
        <v>0</v>
      </c>
      <c r="L616" s="154">
        <f>SUM('Комунальні по МПД'!L646,'Комунальні по МПД'!L651,'Комунальні по МПД'!L656)</f>
        <v>0</v>
      </c>
      <c r="M616" s="79">
        <f t="shared" si="166"/>
        <v>16</v>
      </c>
      <c r="N616" s="80">
        <f>SUM('Комунальні по МПД'!N646,'Комунальні по МПД'!N651,'Комунальні по МПД'!N656)</f>
        <v>0</v>
      </c>
      <c r="O616" s="80">
        <f>SUM('Комунальні по МПД'!O646,'Комунальні по МПД'!O651,'Комунальні по МПД'!O656)</f>
        <v>16</v>
      </c>
      <c r="P616" s="80">
        <f>SUM('Комунальні по МПД'!P646,'Комунальні по МПД'!P651,'Комунальні по МПД'!P656)</f>
        <v>0</v>
      </c>
      <c r="Q616" s="84">
        <f>SUM('Комунальні по МПД'!Q646,'Комунальні по МПД'!Q651,'Комунальні по МПД'!Q656)</f>
        <v>0</v>
      </c>
      <c r="R616" s="124">
        <f>SUM('Комунальні по МПД'!R646,'Комунальні по МПД'!R651,'Комунальні по МПД'!R656)</f>
        <v>0</v>
      </c>
      <c r="S616" s="129">
        <f>SUM('Комунальні по МПД'!S646,'Комунальні по МПД'!S651,'Комунальні по МПД'!S656)</f>
        <v>0</v>
      </c>
      <c r="T616" s="80">
        <f>SUM('Комунальні по МПД'!T646,'Комунальні по МПД'!T651,'Комунальні по МПД'!T656)</f>
        <v>0</v>
      </c>
      <c r="U616" s="80">
        <f>SUM('Комунальні по МПД'!U646,'Комунальні по МПД'!U651,'Комунальні по МПД'!U656)</f>
        <v>16</v>
      </c>
      <c r="V616" s="80">
        <f>SUM('Комунальні по МПД'!V646,'Комунальні по МПД'!V651,'Комунальні по МПД'!V656)</f>
        <v>0</v>
      </c>
      <c r="W616" s="80">
        <f>SUM('Комунальні по МПД'!W646,'Комунальні по МПД'!W651,'Комунальні по МПД'!W656)</f>
        <v>0</v>
      </c>
      <c r="X616" s="124">
        <f>SUM('Комунальні по МПД'!X646,'Комунальні по МПД'!X651,'Комунальні по МПД'!X656)</f>
        <v>0</v>
      </c>
      <c r="Y616" s="131">
        <f>SUM('Комунальні по МПД'!Y646,'Комунальні по МПД'!Y651,'Комунальні по МПД'!Y656)</f>
        <v>15</v>
      </c>
      <c r="Z616" s="127">
        <f>SUM('Комунальні по МПД'!Z646,'Комунальні по МПД'!Z651,'Комунальні по МПД'!Z656)</f>
        <v>1</v>
      </c>
      <c r="AA616" s="134">
        <f>SUM('Комунальні по МПД'!AA646,'Комунальні по МПД'!AA651,'Комунальні по МПД'!AA656)</f>
        <v>0</v>
      </c>
      <c r="AB616" s="56">
        <f>SUM('Комунальні по МПД'!AB646,'Комунальні по МПД'!AB651,'Комунальні по МПД'!AB656)</f>
        <v>5</v>
      </c>
      <c r="AC616" s="56">
        <f>SUM('Комунальні по МПД'!AC646,'Комунальні по МПД'!AC651,'Комунальні по МПД'!AC656)</f>
        <v>5</v>
      </c>
      <c r="AD616" s="56">
        <f>SUM('Комунальні по МПД'!AD646,'Комунальні по МПД'!AD651,'Комунальні по МПД'!AD656)</f>
        <v>0</v>
      </c>
      <c r="AE616" s="56">
        <f>SUM('Комунальні по МПД'!AE646,'Комунальні по МПД'!AE651,'Комунальні по МПД'!AE656)</f>
        <v>7</v>
      </c>
      <c r="AF616" s="135">
        <f>SUM('Комунальні по МПД'!AF646,'Комунальні по МПД'!AF651,'Комунальні по МПД'!AF656)</f>
        <v>2</v>
      </c>
      <c r="AG616" s="136">
        <f>SUM('Комунальні по МПД'!AG646,'Комунальні по МПД'!AG651,'Комунальні по МПД'!AG656)</f>
        <v>41</v>
      </c>
      <c r="AH616" s="55">
        <f>SUM('Комунальні по МПД'!AH646,'Комунальні по МПД'!AH651,'Комунальні по МПД'!AH656)</f>
        <v>24</v>
      </c>
      <c r="AI616" s="136">
        <f>SUM('Комунальні по МПД'!AI646,'Комунальні по МПД'!AI651,'Комунальні по МПД'!AI656)</f>
        <v>92</v>
      </c>
      <c r="AJ616" s="116">
        <f>SUM(AK616:AM616)</f>
        <v>16</v>
      </c>
      <c r="AK616" s="136">
        <f>SUM('Комунальні по МПД'!AK646,'Комунальні по МПД'!AK651,'Комунальні по МПД'!AK656)</f>
        <v>5</v>
      </c>
      <c r="AL616" s="54">
        <f>SUM('Комунальні по МПД'!AL646,'Комунальні по МПД'!AL651,'Комунальні по МПД'!AL656)</f>
        <v>8</v>
      </c>
      <c r="AM616" s="55">
        <f>SUM('Комунальні по МПД'!AM646,'Комунальні по МПД'!AM651,'Комунальні по МПД'!AM656)</f>
        <v>3</v>
      </c>
      <c r="AN616" s="136" t="s">
        <v>74</v>
      </c>
      <c r="AO616" s="54" t="s">
        <v>74</v>
      </c>
      <c r="AP616" s="55" t="s">
        <v>74</v>
      </c>
      <c r="AQ616" s="82" t="s">
        <v>74</v>
      </c>
      <c r="AR616" s="54" t="s">
        <v>74</v>
      </c>
      <c r="AS616" s="54" t="s">
        <v>74</v>
      </c>
      <c r="AT616" s="54" t="s">
        <v>74</v>
      </c>
      <c r="AU616" s="58" t="s">
        <v>74</v>
      </c>
      <c r="AV616" s="213">
        <f t="shared" si="168"/>
        <v>0</v>
      </c>
      <c r="AW616" s="131">
        <f>SUM('Комунальні по МПД'!AW646,'Комунальні по МПД'!AW651,'Комунальні по МПД'!AW656)</f>
        <v>0</v>
      </c>
      <c r="AX616" s="93">
        <f>SUM('Комунальні по МПД'!AX646,'Комунальні по МПД'!AX651,'Комунальні по МПД'!AX656)</f>
        <v>0</v>
      </c>
      <c r="AY616" s="93">
        <f>SUM('Комунальні по МПД'!AY646,'Комунальні по МПД'!AY651,'Комунальні по МПД'!AY656)</f>
        <v>0</v>
      </c>
      <c r="AZ616" s="93">
        <f>SUM('Комунальні по МПД'!AZ646,'Комунальні по МПД'!AZ651,'Комунальні по МПД'!AZ656)</f>
        <v>0</v>
      </c>
      <c r="BA616" s="93">
        <f>SUM('Комунальні по МПД'!BA646,'Комунальні по МПД'!BA651,'Комунальні по МПД'!BA656)</f>
        <v>0</v>
      </c>
      <c r="BB616" s="93">
        <f>SUM('Комунальні по МПД'!BB646,'Комунальні по МПД'!BB651,'Комунальні по МПД'!BB656)</f>
        <v>0</v>
      </c>
      <c r="BC616" s="93">
        <f>SUM('Комунальні по МПД'!BC646,'Комунальні по МПД'!BC651,'Комунальні по МПД'!BC656)</f>
        <v>0</v>
      </c>
      <c r="BD616" s="93">
        <f>SUM('Комунальні по МПД'!BD646,'Комунальні по МПД'!BD651,'Комунальні по МПД'!BD656)</f>
        <v>0</v>
      </c>
      <c r="BE616" s="127">
        <f>SUM('Комунальні по МПД'!BE646,'Комунальні по МПД'!BE651,'Комунальні по МПД'!BE656)</f>
        <v>0</v>
      </c>
    </row>
    <row r="617" spans="1:57" ht="38" customHeight="1" x14ac:dyDescent="0.2">
      <c r="A617" s="732"/>
      <c r="B617" s="624"/>
      <c r="C617" s="735"/>
      <c r="D617" s="73" t="s">
        <v>78</v>
      </c>
      <c r="E617" s="634"/>
      <c r="F617" s="637"/>
      <c r="G617" s="147">
        <f t="shared" si="165"/>
        <v>776</v>
      </c>
      <c r="H617" s="153">
        <f t="shared" si="169"/>
        <v>7</v>
      </c>
      <c r="I617" s="150">
        <f>SUM('Комунальні по МПД'!I647,'Комунальні по МПД'!I652,'Комунальні по МПД'!I657)</f>
        <v>0</v>
      </c>
      <c r="J617" s="150">
        <f>SUM('Комунальні по МПД'!J647,'Комунальні по МПД'!J652,'Комунальні по МПД'!J657)</f>
        <v>0</v>
      </c>
      <c r="K617" s="150">
        <f>SUM('Комунальні по МПД'!K647,'Комунальні по МПД'!K652,'Комунальні по МПД'!K657)</f>
        <v>7</v>
      </c>
      <c r="L617" s="154">
        <f>SUM('Комунальні по МПД'!L647,'Комунальні по МПД'!L652,'Комунальні по МПД'!L657)</f>
        <v>0</v>
      </c>
      <c r="M617" s="79">
        <f t="shared" si="166"/>
        <v>758</v>
      </c>
      <c r="N617" s="80">
        <f>SUM('Комунальні по МПД'!N647,'Комунальні по МПД'!N652,'Комунальні по МПД'!N657)</f>
        <v>0</v>
      </c>
      <c r="O617" s="80">
        <f>SUM('Комунальні по МПД'!O647,'Комунальні по МПД'!O652,'Комунальні по МПД'!O657)</f>
        <v>0</v>
      </c>
      <c r="P617" s="80">
        <f>SUM('Комунальні по МПД'!P647,'Комунальні по МПД'!P652,'Комунальні по МПД'!P657)</f>
        <v>0</v>
      </c>
      <c r="Q617" s="80">
        <f>SUM('Комунальні по МПД'!Q647,'Комунальні по МПД'!Q652,'Комунальні по МПД'!Q657)</f>
        <v>0</v>
      </c>
      <c r="R617" s="124">
        <f>SUM('Комунальні по МПД'!R647,'Комунальні по МПД'!R652,'Комунальні по МПД'!R657)</f>
        <v>758</v>
      </c>
      <c r="S617" s="129">
        <f>SUM('Комунальні по МПД'!S647,'Комунальні по МПД'!S652,'Комунальні по МПД'!S657)</f>
        <v>196</v>
      </c>
      <c r="T617" s="80">
        <f>SUM('Комунальні по МПД'!T647,'Комунальні по МПД'!T652,'Комунальні по МПД'!T657)</f>
        <v>0</v>
      </c>
      <c r="U617" s="80">
        <f>SUM('Комунальні по МПД'!U647,'Комунальні по МПД'!U652,'Комунальні по МПД'!U657)</f>
        <v>1</v>
      </c>
      <c r="V617" s="80">
        <f>SUM('Комунальні по МПД'!V647,'Комунальні по МПД'!V652,'Комунальні по МПД'!V657)</f>
        <v>527</v>
      </c>
      <c r="W617" s="80">
        <f>SUM('Комунальні по МПД'!W647,'Комунальні по МПД'!W652,'Комунальні по МПД'!W657)</f>
        <v>34</v>
      </c>
      <c r="X617" s="124">
        <f>SUM('Комунальні по МПД'!X647,'Комунальні по МПД'!X652,'Комунальні по МПД'!X657)</f>
        <v>0</v>
      </c>
      <c r="Y617" s="131">
        <f>SUM('Комунальні по МПД'!Y647,'Комунальні по МПД'!Y652,'Комунальні по МПД'!Y657)</f>
        <v>622</v>
      </c>
      <c r="Z617" s="127">
        <f>SUM('Комунальні по МПД'!Z647,'Комунальні по МПД'!Z652,'Комунальні по МПД'!Z657)</f>
        <v>136</v>
      </c>
      <c r="AA617" s="134">
        <f>SUM('Комунальні по МПД'!AA647,'Комунальні по МПД'!AA652,'Комунальні по МПД'!AA657)</f>
        <v>0</v>
      </c>
      <c r="AB617" s="56">
        <f>SUM('Комунальні по МПД'!AB647,'Комунальні по МПД'!AB652,'Комунальні по МПД'!AB657)</f>
        <v>209</v>
      </c>
      <c r="AC617" s="56">
        <f>SUM('Комунальні по МПД'!AC647,'Комунальні по МПД'!AC652,'Комунальні по МПД'!AC657)</f>
        <v>206</v>
      </c>
      <c r="AD617" s="56">
        <f>SUM('Комунальні по МПД'!AD647,'Комунальні по МПД'!AD652,'Комунальні по МПД'!AD657)</f>
        <v>3</v>
      </c>
      <c r="AE617" s="56">
        <f>SUM('Комунальні по МПД'!AE647,'Комунальні по МПД'!AE652,'Комунальні по МПД'!AE657)</f>
        <v>494</v>
      </c>
      <c r="AF617" s="135">
        <f>SUM('Комунальні по МПД'!AF647,'Комунальні по МПД'!AF652,'Комунальні по МПД'!AF657)</f>
        <v>79</v>
      </c>
      <c r="AG617" s="181">
        <f>AVERAGE('Комунальні по МПД'!AG647,'Комунальні по МПД'!AG652,'Комунальні по МПД'!AG657)</f>
        <v>43.9</v>
      </c>
      <c r="AH617" s="182">
        <f>AVERAGE('Комунальні по МПД'!AH647,'Комунальні по МПД'!AH652,'Комунальні по МПД'!AH657)</f>
        <v>20.833333333333332</v>
      </c>
      <c r="AI617" s="181">
        <f>AVERAGE('Комунальні по МПД'!AI647,'Комунальні по МПД'!AI652,'Комунальні по МПД'!AI657)</f>
        <v>85.5</v>
      </c>
      <c r="AJ617" s="116">
        <f>SUM(AQ617:AU617)</f>
        <v>758</v>
      </c>
      <c r="AK617" s="136" t="s">
        <v>76</v>
      </c>
      <c r="AL617" s="54" t="s">
        <v>76</v>
      </c>
      <c r="AM617" s="55" t="s">
        <v>76</v>
      </c>
      <c r="AN617" s="136" t="s">
        <v>74</v>
      </c>
      <c r="AO617" s="54" t="s">
        <v>74</v>
      </c>
      <c r="AP617" s="55" t="s">
        <v>74</v>
      </c>
      <c r="AQ617" s="142">
        <f>SUM('Комунальні по МПД'!AQ647,'Комунальні по МПД'!AQ652,'Комунальні по МПД'!AQ657)</f>
        <v>108</v>
      </c>
      <c r="AR617" s="62">
        <f>SUM('Комунальні по МПД'!AR647,'Комунальні по МПД'!AR652,'Комунальні по МПД'!AR657)</f>
        <v>243</v>
      </c>
      <c r="AS617" s="62">
        <f>SUM('Комунальні по МПД'!AS647,'Комунальні по МПД'!AS652,'Комунальні по МПД'!AS657)</f>
        <v>342</v>
      </c>
      <c r="AT617" s="62">
        <f>SUM('Комунальні по МПД'!AT647,'Комунальні по МПД'!AT652,'Комунальні по МПД'!AT657)</f>
        <v>59</v>
      </c>
      <c r="AU617" s="64">
        <f>SUM('Комунальні по МПД'!AU647,'Комунальні по МПД'!AU652,'Комунальні по МПД'!AU657)</f>
        <v>6</v>
      </c>
      <c r="AV617" s="213">
        <f>SUM(AW617:BE617)</f>
        <v>18</v>
      </c>
      <c r="AW617" s="131">
        <f>SUM('Комунальні по МПД'!AW647,'Комунальні по МПД'!AW652,'Комунальні по МПД'!AW657)</f>
        <v>0</v>
      </c>
      <c r="AX617" s="93">
        <f>SUM('Комунальні по МПД'!AX647,'Комунальні по МПД'!AX652,'Комунальні по МПД'!AX657)</f>
        <v>0</v>
      </c>
      <c r="AY617" s="93">
        <f>SUM('Комунальні по МПД'!AY647,'Комунальні по МПД'!AY652,'Комунальні по МПД'!AY657)</f>
        <v>4</v>
      </c>
      <c r="AZ617" s="93">
        <f>SUM('Комунальні по МПД'!AZ647,'Комунальні по МПД'!AZ652,'Комунальні по МПД'!AZ657)</f>
        <v>0</v>
      </c>
      <c r="BA617" s="93">
        <f>SUM('Комунальні по МПД'!BA647,'Комунальні по МПД'!BA652,'Комунальні по МПД'!BA657)</f>
        <v>9</v>
      </c>
      <c r="BB617" s="93">
        <f>SUM('Комунальні по МПД'!BB647,'Комунальні по МПД'!BB652,'Комунальні по МПД'!BB657)</f>
        <v>0</v>
      </c>
      <c r="BC617" s="93">
        <f>SUM('Комунальні по МПД'!BC647,'Комунальні по МПД'!BC652,'Комунальні по МПД'!BC657)</f>
        <v>4</v>
      </c>
      <c r="BD617" s="93">
        <f>SUM('Комунальні по МПД'!BD647,'Комунальні по МПД'!BD652,'Комунальні по МПД'!BD657)</f>
        <v>1</v>
      </c>
      <c r="BE617" s="127">
        <f>SUM('Комунальні по МПД'!BE647,'Комунальні по МПД'!BE652,'Комунальні по МПД'!BE657)</f>
        <v>0</v>
      </c>
    </row>
    <row r="618" spans="1:57" ht="38" customHeight="1" thickBot="1" x14ac:dyDescent="0.25">
      <c r="A618" s="732"/>
      <c r="B618" s="624"/>
      <c r="C618" s="735"/>
      <c r="D618" s="75" t="s">
        <v>79</v>
      </c>
      <c r="E618" s="635"/>
      <c r="F618" s="638"/>
      <c r="G618" s="148">
        <f t="shared" si="165"/>
        <v>0</v>
      </c>
      <c r="H618" s="155">
        <f t="shared" si="169"/>
        <v>0</v>
      </c>
      <c r="I618" s="156">
        <f>SUM('Комунальні по МПД'!I648,'Комунальні по МПД'!I653,'Комунальні по МПД'!I658)</f>
        <v>0</v>
      </c>
      <c r="J618" s="156">
        <f>SUM('Комунальні по МПД'!J648,'Комунальні по МПД'!J653,'Комунальні по МПД'!J658)</f>
        <v>0</v>
      </c>
      <c r="K618" s="156">
        <f>SUM('Комунальні по МПД'!K648,'Комунальні по МПД'!K653,'Комунальні по МПД'!K658)</f>
        <v>0</v>
      </c>
      <c r="L618" s="157">
        <f>SUM('Комунальні по МПД'!L648,'Комунальні по МПД'!L653,'Комунальні по МПД'!L658)</f>
        <v>0</v>
      </c>
      <c r="M618" s="85">
        <f t="shared" si="166"/>
        <v>0</v>
      </c>
      <c r="N618" s="86">
        <f>SUM('Комунальні по МПД'!N648,'Комунальні по МПД'!N653,'Комунальні по МПД'!N658)</f>
        <v>0</v>
      </c>
      <c r="O618" s="86"/>
      <c r="P618" s="86"/>
      <c r="Q618" s="86"/>
      <c r="R618" s="125"/>
      <c r="S618" s="130"/>
      <c r="T618" s="87"/>
      <c r="U618" s="87"/>
      <c r="V618" s="87"/>
      <c r="W618" s="87"/>
      <c r="X618" s="126"/>
      <c r="Y618" s="129"/>
      <c r="Z618" s="124"/>
      <c r="AA618" s="136"/>
      <c r="AB618" s="54"/>
      <c r="AC618" s="54"/>
      <c r="AD618" s="54"/>
      <c r="AE618" s="54"/>
      <c r="AF618" s="55"/>
      <c r="AG618" s="139"/>
      <c r="AH618" s="140"/>
      <c r="AI618" s="137"/>
      <c r="AJ618" s="117">
        <f>SUM(AQ618:AU618)</f>
        <v>0</v>
      </c>
      <c r="AK618" s="137" t="s">
        <v>74</v>
      </c>
      <c r="AL618" s="90" t="s">
        <v>74</v>
      </c>
      <c r="AM618" s="138" t="s">
        <v>74</v>
      </c>
      <c r="AN618" s="137" t="s">
        <v>74</v>
      </c>
      <c r="AO618" s="90" t="s">
        <v>76</v>
      </c>
      <c r="AP618" s="138" t="s">
        <v>76</v>
      </c>
      <c r="AQ618" s="89"/>
      <c r="AR618" s="90"/>
      <c r="AS618" s="90"/>
      <c r="AT618" s="90"/>
      <c r="AU618" s="91"/>
      <c r="AV618" s="214">
        <f t="shared" si="168"/>
        <v>0</v>
      </c>
      <c r="AW618" s="215">
        <f>SUM('Комунальні по МПД'!AW648,'Комунальні по МПД'!AW653,'Комунальні по МПД'!AW658)</f>
        <v>0</v>
      </c>
      <c r="AX618" s="186">
        <f>SUM('Комунальні по МПД'!AX648,'Комунальні по МПД'!AX653,'Комунальні по МПД'!AX658)</f>
        <v>0</v>
      </c>
      <c r="AY618" s="186">
        <f>SUM('Комунальні по МПД'!AY648,'Комунальні по МПД'!AY653,'Комунальні по МПД'!AY658)</f>
        <v>0</v>
      </c>
      <c r="AZ618" s="186">
        <f>SUM('Комунальні по МПД'!AZ648,'Комунальні по МПД'!AZ653,'Комунальні по МПД'!AZ658)</f>
        <v>0</v>
      </c>
      <c r="BA618" s="186">
        <f>SUM('Комунальні по МПД'!BA648,'Комунальні по МПД'!BA653,'Комунальні по МПД'!BA658)</f>
        <v>0</v>
      </c>
      <c r="BB618" s="186">
        <f>SUM('Комунальні по МПД'!BB648,'Комунальні по МПД'!BB653,'Комунальні по МПД'!BB658)</f>
        <v>0</v>
      </c>
      <c r="BC618" s="186">
        <f>SUM('Комунальні по МПД'!BC648,'Комунальні по МПД'!BC653,'Комунальні по МПД'!BC658)</f>
        <v>0</v>
      </c>
      <c r="BD618" s="186">
        <f>SUM('Комунальні по МПД'!BD648,'Комунальні по МПД'!BD653,'Комунальні по МПД'!BD658)</f>
        <v>0</v>
      </c>
      <c r="BE618" s="216">
        <f>SUM('Комунальні по МПД'!BE648,'Комунальні по МПД'!BE653,'Комунальні по МПД'!BE658)</f>
        <v>0</v>
      </c>
    </row>
    <row r="619" spans="1:57" ht="38" customHeight="1" x14ac:dyDescent="0.2">
      <c r="A619" s="732"/>
      <c r="B619" s="646" t="s">
        <v>317</v>
      </c>
      <c r="C619" s="728" t="s">
        <v>304</v>
      </c>
      <c r="D619" s="72" t="s">
        <v>73</v>
      </c>
      <c r="E619" s="722">
        <v>38</v>
      </c>
      <c r="F619" s="636">
        <f t="shared" ref="F619" si="170">E619-SUM(M619:M623)</f>
        <v>1</v>
      </c>
      <c r="G619" s="146">
        <f t="shared" ref="G619:G673" si="171">SUM(M619,AV619)</f>
        <v>0</v>
      </c>
      <c r="H619" s="151"/>
      <c r="I619" s="152"/>
      <c r="J619" s="152"/>
      <c r="K619" s="152"/>
      <c r="L619" s="66"/>
      <c r="M619" s="149">
        <f t="shared" ref="M619:M673" si="172">IF(AND(SUM(N619:R619)=SUM(Y619:Z619),SUM(S619:X619)=SUM(Y619:Z619)),SUM(N619:R619),"ПЕРЕВІРТЕ ПРАВИЛЬНІСТЬ ДАНИХ")</f>
        <v>0</v>
      </c>
      <c r="N619" s="121"/>
      <c r="O619" s="121"/>
      <c r="P619" s="121"/>
      <c r="Q619" s="121"/>
      <c r="R619" s="122"/>
      <c r="S619" s="128"/>
      <c r="T619" s="121"/>
      <c r="U619" s="121"/>
      <c r="V619" s="77"/>
      <c r="W619" s="121"/>
      <c r="X619" s="122"/>
      <c r="Y619" s="128"/>
      <c r="Z619" s="122"/>
      <c r="AA619" s="70"/>
      <c r="AB619" s="77"/>
      <c r="AC619" s="77"/>
      <c r="AD619" s="77"/>
      <c r="AE619" s="77"/>
      <c r="AF619" s="71"/>
      <c r="AG619" s="70"/>
      <c r="AH619" s="71"/>
      <c r="AI619" s="70"/>
      <c r="AJ619" s="115">
        <f>SUM(AN619:AP619)</f>
        <v>0</v>
      </c>
      <c r="AK619" s="70" t="s">
        <v>74</v>
      </c>
      <c r="AL619" s="77" t="s">
        <v>74</v>
      </c>
      <c r="AM619" s="71" t="s">
        <v>74</v>
      </c>
      <c r="AN619" s="70"/>
      <c r="AO619" s="77"/>
      <c r="AP619" s="71"/>
      <c r="AQ619" s="67" t="s">
        <v>74</v>
      </c>
      <c r="AR619" s="68" t="s">
        <v>74</v>
      </c>
      <c r="AS619" s="68" t="s">
        <v>74</v>
      </c>
      <c r="AT619" s="68" t="s">
        <v>74</v>
      </c>
      <c r="AU619" s="69" t="s">
        <v>74</v>
      </c>
      <c r="AV619" s="103">
        <f t="shared" si="168"/>
        <v>0</v>
      </c>
      <c r="AW619" s="93"/>
      <c r="AX619" s="93"/>
      <c r="AY619" s="93"/>
      <c r="AZ619" s="93"/>
      <c r="BA619" s="93"/>
      <c r="BB619" s="93"/>
      <c r="BC619" s="93"/>
      <c r="BD619" s="93"/>
      <c r="BE619" s="78"/>
    </row>
    <row r="620" spans="1:57" ht="38" customHeight="1" x14ac:dyDescent="0.2">
      <c r="A620" s="732"/>
      <c r="B620" s="647"/>
      <c r="C620" s="729"/>
      <c r="D620" s="73" t="s">
        <v>75</v>
      </c>
      <c r="E620" s="723"/>
      <c r="F620" s="637"/>
      <c r="G620" s="147">
        <f t="shared" si="171"/>
        <v>0</v>
      </c>
      <c r="H620" s="153"/>
      <c r="I620" s="150"/>
      <c r="J620" s="150"/>
      <c r="K620" s="150"/>
      <c r="L620" s="154"/>
      <c r="M620" s="79">
        <f t="shared" si="172"/>
        <v>0</v>
      </c>
      <c r="N620" s="80"/>
      <c r="O620" s="80"/>
      <c r="P620" s="80"/>
      <c r="Q620" s="80"/>
      <c r="R620" s="124"/>
      <c r="S620" s="129"/>
      <c r="T620" s="54"/>
      <c r="U620" s="54"/>
      <c r="V620" s="80"/>
      <c r="W620" s="80"/>
      <c r="X620" s="124"/>
      <c r="Y620" s="131"/>
      <c r="Z620" s="127"/>
      <c r="AA620" s="134"/>
      <c r="AB620" s="56"/>
      <c r="AC620" s="56"/>
      <c r="AD620" s="56"/>
      <c r="AE620" s="56"/>
      <c r="AF620" s="135"/>
      <c r="AG620" s="136"/>
      <c r="AH620" s="55"/>
      <c r="AI620" s="136"/>
      <c r="AJ620" s="116">
        <f>SUM(AN620:AP620)</f>
        <v>0</v>
      </c>
      <c r="AK620" s="136" t="s">
        <v>76</v>
      </c>
      <c r="AL620" s="54" t="s">
        <v>76</v>
      </c>
      <c r="AM620" s="55" t="s">
        <v>76</v>
      </c>
      <c r="AN620" s="136"/>
      <c r="AO620" s="54"/>
      <c r="AP620" s="55"/>
      <c r="AQ620" s="82" t="s">
        <v>74</v>
      </c>
      <c r="AR620" s="54" t="s">
        <v>74</v>
      </c>
      <c r="AS620" s="54" t="s">
        <v>74</v>
      </c>
      <c r="AT620" s="54" t="s">
        <v>74</v>
      </c>
      <c r="AU620" s="58" t="s">
        <v>74</v>
      </c>
      <c r="AV620" s="83">
        <f t="shared" si="168"/>
        <v>0</v>
      </c>
      <c r="AW620" s="80"/>
      <c r="AX620" s="80"/>
      <c r="AY620" s="80"/>
      <c r="AZ620" s="80"/>
      <c r="BA620" s="80"/>
      <c r="BB620" s="80"/>
      <c r="BC620" s="80"/>
      <c r="BD620" s="80"/>
      <c r="BE620" s="81"/>
    </row>
    <row r="621" spans="1:57" ht="38" customHeight="1" x14ac:dyDescent="0.2">
      <c r="A621" s="732"/>
      <c r="B621" s="647"/>
      <c r="C621" s="729"/>
      <c r="D621" s="73" t="s">
        <v>77</v>
      </c>
      <c r="E621" s="723"/>
      <c r="F621" s="637"/>
      <c r="G621" s="147">
        <f t="shared" si="171"/>
        <v>0</v>
      </c>
      <c r="H621" s="153"/>
      <c r="I621" s="150"/>
      <c r="J621" s="150"/>
      <c r="K621" s="150"/>
      <c r="L621" s="154"/>
      <c r="M621" s="79">
        <f t="shared" si="172"/>
        <v>0</v>
      </c>
      <c r="N621" s="80"/>
      <c r="O621" s="80"/>
      <c r="P621" s="80"/>
      <c r="Q621" s="84"/>
      <c r="R621" s="124"/>
      <c r="S621" s="129"/>
      <c r="T621" s="80"/>
      <c r="U621" s="80"/>
      <c r="V621" s="80"/>
      <c r="W621" s="80"/>
      <c r="X621" s="124"/>
      <c r="Y621" s="131"/>
      <c r="Z621" s="127"/>
      <c r="AA621" s="134"/>
      <c r="AB621" s="56"/>
      <c r="AC621" s="56"/>
      <c r="AD621" s="56"/>
      <c r="AE621" s="56"/>
      <c r="AF621" s="135"/>
      <c r="AG621" s="136"/>
      <c r="AH621" s="55"/>
      <c r="AI621" s="136"/>
      <c r="AJ621" s="116">
        <f>SUM(AK621:AM621)</f>
        <v>0</v>
      </c>
      <c r="AK621" s="136"/>
      <c r="AL621" s="54"/>
      <c r="AM621" s="55"/>
      <c r="AN621" s="136" t="s">
        <v>74</v>
      </c>
      <c r="AO621" s="54" t="s">
        <v>74</v>
      </c>
      <c r="AP621" s="55" t="s">
        <v>74</v>
      </c>
      <c r="AQ621" s="82" t="s">
        <v>74</v>
      </c>
      <c r="AR621" s="54" t="s">
        <v>74</v>
      </c>
      <c r="AS621" s="54" t="s">
        <v>74</v>
      </c>
      <c r="AT621" s="54" t="s">
        <v>74</v>
      </c>
      <c r="AU621" s="58" t="s">
        <v>74</v>
      </c>
      <c r="AV621" s="83">
        <f t="shared" si="168"/>
        <v>0</v>
      </c>
      <c r="AW621" s="80"/>
      <c r="AX621" s="80"/>
      <c r="AY621" s="80"/>
      <c r="AZ621" s="80"/>
      <c r="BA621" s="80"/>
      <c r="BB621" s="80"/>
      <c r="BC621" s="80"/>
      <c r="BD621" s="80"/>
      <c r="BE621" s="81"/>
    </row>
    <row r="622" spans="1:57" ht="38" customHeight="1" x14ac:dyDescent="0.2">
      <c r="A622" s="732"/>
      <c r="B622" s="647"/>
      <c r="C622" s="729"/>
      <c r="D622" s="73" t="s">
        <v>78</v>
      </c>
      <c r="E622" s="723"/>
      <c r="F622" s="637"/>
      <c r="G622" s="147">
        <f t="shared" si="171"/>
        <v>37</v>
      </c>
      <c r="H622" s="153"/>
      <c r="I622" s="150"/>
      <c r="J622" s="150">
        <v>0</v>
      </c>
      <c r="K622" s="150">
        <v>0</v>
      </c>
      <c r="L622" s="154">
        <v>0</v>
      </c>
      <c r="M622" s="79">
        <f t="shared" si="172"/>
        <v>37</v>
      </c>
      <c r="N622" s="80"/>
      <c r="O622" s="80"/>
      <c r="P622" s="80"/>
      <c r="Q622" s="80"/>
      <c r="R622" s="124">
        <v>37</v>
      </c>
      <c r="S622" s="129">
        <v>20</v>
      </c>
      <c r="T622" s="80"/>
      <c r="U622" s="80"/>
      <c r="V622" s="80">
        <v>17</v>
      </c>
      <c r="W622" s="80"/>
      <c r="X622" s="124"/>
      <c r="Y622" s="131">
        <v>29</v>
      </c>
      <c r="Z622" s="127">
        <v>8</v>
      </c>
      <c r="AA622" s="134"/>
      <c r="AB622" s="56">
        <v>11</v>
      </c>
      <c r="AC622" s="56">
        <v>11</v>
      </c>
      <c r="AD622" s="56"/>
      <c r="AE622" s="56">
        <v>36</v>
      </c>
      <c r="AF622" s="135">
        <v>2</v>
      </c>
      <c r="AG622" s="136">
        <v>35</v>
      </c>
      <c r="AH622" s="55">
        <v>15</v>
      </c>
      <c r="AI622" s="136">
        <v>93</v>
      </c>
      <c r="AJ622" s="116">
        <f>SUM(AQ622:AU622)</f>
        <v>37</v>
      </c>
      <c r="AK622" s="136"/>
      <c r="AL622" s="54"/>
      <c r="AM622" s="55"/>
      <c r="AN622" s="136"/>
      <c r="AO622" s="54"/>
      <c r="AP622" s="55"/>
      <c r="AQ622" s="142"/>
      <c r="AR622" s="62">
        <v>10</v>
      </c>
      <c r="AS622" s="62">
        <v>24</v>
      </c>
      <c r="AT622" s="62">
        <v>3</v>
      </c>
      <c r="AU622" s="64"/>
      <c r="AV622" s="83">
        <f t="shared" si="168"/>
        <v>0</v>
      </c>
      <c r="AW622" s="80"/>
      <c r="AX622" s="80"/>
      <c r="AY622" s="80"/>
      <c r="AZ622" s="80"/>
      <c r="BA622" s="80"/>
      <c r="BB622" s="80"/>
      <c r="BC622" s="80"/>
      <c r="BD622" s="80"/>
      <c r="BE622" s="81"/>
    </row>
    <row r="623" spans="1:57" ht="38" customHeight="1" thickBot="1" x14ac:dyDescent="0.25">
      <c r="A623" s="732"/>
      <c r="B623" s="647"/>
      <c r="C623" s="729"/>
      <c r="D623" s="75" t="s">
        <v>79</v>
      </c>
      <c r="E623" s="724"/>
      <c r="F623" s="637"/>
      <c r="G623" s="148">
        <f t="shared" si="171"/>
        <v>0</v>
      </c>
      <c r="H623" s="155"/>
      <c r="I623" s="156"/>
      <c r="J623" s="156"/>
      <c r="K623" s="156"/>
      <c r="L623" s="157"/>
      <c r="M623" s="85">
        <f t="shared" si="172"/>
        <v>0</v>
      </c>
      <c r="N623" s="86"/>
      <c r="O623" s="86"/>
      <c r="P623" s="86"/>
      <c r="Q623" s="86"/>
      <c r="R623" s="125"/>
      <c r="S623" s="130"/>
      <c r="T623" s="87"/>
      <c r="U623" s="87"/>
      <c r="V623" s="87"/>
      <c r="W623" s="87"/>
      <c r="X623" s="126"/>
      <c r="Y623" s="129"/>
      <c r="Z623" s="124"/>
      <c r="AA623" s="136"/>
      <c r="AB623" s="54"/>
      <c r="AC623" s="54"/>
      <c r="AD623" s="54"/>
      <c r="AE623" s="54"/>
      <c r="AF623" s="55"/>
      <c r="AG623" s="139"/>
      <c r="AH623" s="140"/>
      <c r="AI623" s="137"/>
      <c r="AJ623" s="117">
        <f>SUM(AQ623:AU623)</f>
        <v>0</v>
      </c>
      <c r="AK623" s="137" t="s">
        <v>74</v>
      </c>
      <c r="AL623" s="90" t="s">
        <v>74</v>
      </c>
      <c r="AM623" s="138" t="s">
        <v>74</v>
      </c>
      <c r="AN623" s="137" t="s">
        <v>74</v>
      </c>
      <c r="AO623" s="90" t="s">
        <v>76</v>
      </c>
      <c r="AP623" s="138" t="s">
        <v>76</v>
      </c>
      <c r="AQ623" s="89"/>
      <c r="AR623" s="90"/>
      <c r="AS623" s="90"/>
      <c r="AT623" s="90"/>
      <c r="AU623" s="91"/>
      <c r="AV623" s="92">
        <f t="shared" si="168"/>
        <v>0</v>
      </c>
      <c r="AW623" s="87"/>
      <c r="AX623" s="87"/>
      <c r="AY623" s="87"/>
      <c r="AZ623" s="87"/>
      <c r="BA623" s="87"/>
      <c r="BB623" s="87"/>
      <c r="BC623" s="87"/>
      <c r="BD623" s="87"/>
      <c r="BE623" s="88"/>
    </row>
    <row r="624" spans="1:57" ht="38" customHeight="1" x14ac:dyDescent="0.2">
      <c r="A624" s="732"/>
      <c r="B624" s="646" t="s">
        <v>318</v>
      </c>
      <c r="C624" s="728" t="s">
        <v>305</v>
      </c>
      <c r="D624" s="72" t="s">
        <v>73</v>
      </c>
      <c r="E624" s="722">
        <v>17</v>
      </c>
      <c r="F624" s="636">
        <f t="shared" ref="F624" si="173">E624-SUM(M624:M628)</f>
        <v>-4</v>
      </c>
      <c r="G624" s="146">
        <f t="shared" si="171"/>
        <v>0</v>
      </c>
      <c r="H624" s="151">
        <f t="shared" ref="H624:H643" si="174">SUM(I624:L624)</f>
        <v>0</v>
      </c>
      <c r="I624" s="152"/>
      <c r="J624" s="152"/>
      <c r="K624" s="152"/>
      <c r="L624" s="66"/>
      <c r="M624" s="149">
        <f t="shared" si="172"/>
        <v>0</v>
      </c>
      <c r="N624" s="121"/>
      <c r="O624" s="121"/>
      <c r="P624" s="121"/>
      <c r="Q624" s="121"/>
      <c r="R624" s="122"/>
      <c r="S624" s="128"/>
      <c r="T624" s="121"/>
      <c r="U624" s="121"/>
      <c r="V624" s="77"/>
      <c r="W624" s="121"/>
      <c r="X624" s="122"/>
      <c r="Y624" s="128"/>
      <c r="Z624" s="122"/>
      <c r="AA624" s="70"/>
      <c r="AB624" s="77"/>
      <c r="AC624" s="77"/>
      <c r="AD624" s="77"/>
      <c r="AE624" s="77"/>
      <c r="AF624" s="71"/>
      <c r="AG624" s="70"/>
      <c r="AH624" s="71"/>
      <c r="AI624" s="70"/>
      <c r="AJ624" s="115">
        <f>SUM(AN624:AP624)</f>
        <v>0</v>
      </c>
      <c r="AK624" s="70" t="s">
        <v>74</v>
      </c>
      <c r="AL624" s="77" t="s">
        <v>74</v>
      </c>
      <c r="AM624" s="71" t="s">
        <v>74</v>
      </c>
      <c r="AN624" s="70"/>
      <c r="AO624" s="77"/>
      <c r="AP624" s="71"/>
      <c r="AQ624" s="67" t="s">
        <v>74</v>
      </c>
      <c r="AR624" s="68" t="s">
        <v>74</v>
      </c>
      <c r="AS624" s="68" t="s">
        <v>74</v>
      </c>
      <c r="AT624" s="68" t="s">
        <v>74</v>
      </c>
      <c r="AU624" s="69" t="s">
        <v>74</v>
      </c>
      <c r="AV624" s="103">
        <f t="shared" si="168"/>
        <v>0</v>
      </c>
      <c r="AW624" s="93"/>
      <c r="AX624" s="93"/>
      <c r="AY624" s="93"/>
      <c r="AZ624" s="93"/>
      <c r="BA624" s="93"/>
      <c r="BB624" s="93"/>
      <c r="BC624" s="93"/>
      <c r="BD624" s="93"/>
      <c r="BE624" s="78"/>
    </row>
    <row r="625" spans="1:57" ht="38" customHeight="1" x14ac:dyDescent="0.2">
      <c r="A625" s="732"/>
      <c r="B625" s="647"/>
      <c r="C625" s="729"/>
      <c r="D625" s="73" t="s">
        <v>75</v>
      </c>
      <c r="E625" s="723"/>
      <c r="F625" s="637"/>
      <c r="G625" s="147">
        <f t="shared" si="171"/>
        <v>0</v>
      </c>
      <c r="H625" s="153">
        <f t="shared" si="174"/>
        <v>0</v>
      </c>
      <c r="I625" s="150"/>
      <c r="J625" s="150"/>
      <c r="K625" s="150"/>
      <c r="L625" s="154"/>
      <c r="M625" s="79">
        <f t="shared" si="172"/>
        <v>0</v>
      </c>
      <c r="N625" s="80"/>
      <c r="O625" s="80"/>
      <c r="P625" s="80"/>
      <c r="Q625" s="80"/>
      <c r="R625" s="124"/>
      <c r="S625" s="129"/>
      <c r="T625" s="54"/>
      <c r="U625" s="54"/>
      <c r="V625" s="80"/>
      <c r="W625" s="80"/>
      <c r="X625" s="124"/>
      <c r="Y625" s="131"/>
      <c r="Z625" s="127"/>
      <c r="AA625" s="134"/>
      <c r="AB625" s="56"/>
      <c r="AC625" s="56"/>
      <c r="AD625" s="56"/>
      <c r="AE625" s="56"/>
      <c r="AF625" s="135"/>
      <c r="AG625" s="136"/>
      <c r="AH625" s="55"/>
      <c r="AI625" s="136"/>
      <c r="AJ625" s="116">
        <f>SUM(AN625:AP625)</f>
        <v>0</v>
      </c>
      <c r="AK625" s="136" t="s">
        <v>76</v>
      </c>
      <c r="AL625" s="54" t="s">
        <v>76</v>
      </c>
      <c r="AM625" s="55" t="s">
        <v>76</v>
      </c>
      <c r="AN625" s="136"/>
      <c r="AO625" s="54"/>
      <c r="AP625" s="55"/>
      <c r="AQ625" s="82" t="s">
        <v>74</v>
      </c>
      <c r="AR625" s="54" t="s">
        <v>74</v>
      </c>
      <c r="AS625" s="54" t="s">
        <v>74</v>
      </c>
      <c r="AT625" s="54" t="s">
        <v>74</v>
      </c>
      <c r="AU625" s="58" t="s">
        <v>74</v>
      </c>
      <c r="AV625" s="83">
        <f t="shared" si="168"/>
        <v>0</v>
      </c>
      <c r="AW625" s="80"/>
      <c r="AX625" s="80"/>
      <c r="AY625" s="80"/>
      <c r="AZ625" s="80"/>
      <c r="BA625" s="80"/>
      <c r="BB625" s="80"/>
      <c r="BC625" s="80"/>
      <c r="BD625" s="80"/>
      <c r="BE625" s="81"/>
    </row>
    <row r="626" spans="1:57" ht="38" customHeight="1" x14ac:dyDescent="0.2">
      <c r="A626" s="732"/>
      <c r="B626" s="647"/>
      <c r="C626" s="729"/>
      <c r="D626" s="73" t="s">
        <v>77</v>
      </c>
      <c r="E626" s="723"/>
      <c r="F626" s="637"/>
      <c r="G626" s="147">
        <f t="shared" si="171"/>
        <v>0</v>
      </c>
      <c r="H626" s="153"/>
      <c r="I626" s="150"/>
      <c r="J626" s="150"/>
      <c r="K626" s="150"/>
      <c r="L626" s="154"/>
      <c r="M626" s="79">
        <f t="shared" si="172"/>
        <v>0</v>
      </c>
      <c r="N626" s="80"/>
      <c r="O626" s="80"/>
      <c r="P626" s="80"/>
      <c r="Q626" s="84"/>
      <c r="R626" s="124"/>
      <c r="S626" s="129"/>
      <c r="T626" s="80"/>
      <c r="U626" s="80"/>
      <c r="V626" s="80"/>
      <c r="W626" s="80"/>
      <c r="X626" s="124"/>
      <c r="Y626" s="131"/>
      <c r="Z626" s="127"/>
      <c r="AA626" s="134"/>
      <c r="AB626" s="56"/>
      <c r="AC626" s="56"/>
      <c r="AD626" s="56"/>
      <c r="AE626" s="56"/>
      <c r="AF626" s="135"/>
      <c r="AG626" s="136"/>
      <c r="AH626" s="55"/>
      <c r="AI626" s="136"/>
      <c r="AJ626" s="116">
        <f>SUM(AK626:AM626)</f>
        <v>0</v>
      </c>
      <c r="AK626" s="136"/>
      <c r="AL626" s="54"/>
      <c r="AM626" s="55"/>
      <c r="AN626" s="136" t="s">
        <v>74</v>
      </c>
      <c r="AO626" s="54" t="s">
        <v>74</v>
      </c>
      <c r="AP626" s="55" t="s">
        <v>74</v>
      </c>
      <c r="AQ626" s="82" t="s">
        <v>74</v>
      </c>
      <c r="AR626" s="54" t="s">
        <v>74</v>
      </c>
      <c r="AS626" s="54" t="s">
        <v>74</v>
      </c>
      <c r="AT626" s="54" t="s">
        <v>74</v>
      </c>
      <c r="AU626" s="58" t="s">
        <v>74</v>
      </c>
      <c r="AV626" s="83">
        <f t="shared" si="168"/>
        <v>0</v>
      </c>
      <c r="AW626" s="80"/>
      <c r="AX626" s="80"/>
      <c r="AY626" s="80"/>
      <c r="AZ626" s="80"/>
      <c r="BA626" s="80"/>
      <c r="BB626" s="80"/>
      <c r="BC626" s="80"/>
      <c r="BD626" s="80"/>
      <c r="BE626" s="81"/>
    </row>
    <row r="627" spans="1:57" ht="38" customHeight="1" x14ac:dyDescent="0.2">
      <c r="A627" s="732"/>
      <c r="B627" s="647"/>
      <c r="C627" s="729"/>
      <c r="D627" s="73" t="s">
        <v>78</v>
      </c>
      <c r="E627" s="723"/>
      <c r="F627" s="637"/>
      <c r="G627" s="147">
        <f t="shared" si="171"/>
        <v>21</v>
      </c>
      <c r="H627" s="153">
        <v>2</v>
      </c>
      <c r="I627" s="150">
        <v>2</v>
      </c>
      <c r="J627" s="150"/>
      <c r="K627" s="150"/>
      <c r="L627" s="154"/>
      <c r="M627" s="79">
        <f t="shared" si="172"/>
        <v>21</v>
      </c>
      <c r="N627" s="80"/>
      <c r="O627" s="80"/>
      <c r="P627" s="80"/>
      <c r="Q627" s="80"/>
      <c r="R627" s="124">
        <v>21</v>
      </c>
      <c r="S627" s="129">
        <v>6</v>
      </c>
      <c r="T627" s="80"/>
      <c r="U627" s="80"/>
      <c r="V627" s="80">
        <v>15</v>
      </c>
      <c r="W627" s="80"/>
      <c r="X627" s="124"/>
      <c r="Y627" s="131">
        <v>18</v>
      </c>
      <c r="Z627" s="127">
        <v>3</v>
      </c>
      <c r="AA627" s="134"/>
      <c r="AB627" s="56">
        <v>6</v>
      </c>
      <c r="AC627" s="56">
        <v>6</v>
      </c>
      <c r="AD627" s="56"/>
      <c r="AE627" s="56">
        <v>14</v>
      </c>
      <c r="AF627" s="135"/>
      <c r="AG627" s="136">
        <v>41</v>
      </c>
      <c r="AH627" s="55">
        <v>20</v>
      </c>
      <c r="AI627" s="136">
        <v>77</v>
      </c>
      <c r="AJ627" s="116">
        <f>SUM(AQ627:AU627)</f>
        <v>21</v>
      </c>
      <c r="AK627" s="136" t="s">
        <v>76</v>
      </c>
      <c r="AL627" s="54" t="s">
        <v>76</v>
      </c>
      <c r="AM627" s="55" t="s">
        <v>76</v>
      </c>
      <c r="AN627" s="136" t="s">
        <v>74</v>
      </c>
      <c r="AO627" s="54" t="s">
        <v>74</v>
      </c>
      <c r="AP627" s="55" t="s">
        <v>74</v>
      </c>
      <c r="AQ627" s="142">
        <v>1</v>
      </c>
      <c r="AR627" s="62">
        <v>10</v>
      </c>
      <c r="AS627" s="62">
        <v>10</v>
      </c>
      <c r="AT627" s="62">
        <v>0</v>
      </c>
      <c r="AU627" s="64">
        <v>0</v>
      </c>
      <c r="AV627" s="83">
        <f t="shared" si="168"/>
        <v>0</v>
      </c>
      <c r="AW627" s="80"/>
      <c r="AX627" s="80"/>
      <c r="AY627" s="80"/>
      <c r="AZ627" s="80"/>
      <c r="BA627" s="80"/>
      <c r="BB627" s="80"/>
      <c r="BC627" s="80"/>
      <c r="BD627" s="80"/>
      <c r="BE627" s="81"/>
    </row>
    <row r="628" spans="1:57" ht="38" customHeight="1" thickBot="1" x14ac:dyDescent="0.25">
      <c r="A628" s="732"/>
      <c r="B628" s="648"/>
      <c r="C628" s="730"/>
      <c r="D628" s="76" t="s">
        <v>79</v>
      </c>
      <c r="E628" s="725"/>
      <c r="F628" s="638"/>
      <c r="G628" s="148">
        <f t="shared" si="171"/>
        <v>0</v>
      </c>
      <c r="H628" s="155">
        <f t="shared" si="174"/>
        <v>0</v>
      </c>
      <c r="I628" s="156"/>
      <c r="J628" s="156"/>
      <c r="K628" s="156"/>
      <c r="L628" s="157"/>
      <c r="M628" s="85">
        <f t="shared" si="172"/>
        <v>0</v>
      </c>
      <c r="N628" s="86"/>
      <c r="O628" s="86"/>
      <c r="P628" s="86"/>
      <c r="Q628" s="86"/>
      <c r="R628" s="125"/>
      <c r="S628" s="130"/>
      <c r="T628" s="87"/>
      <c r="U628" s="87"/>
      <c r="V628" s="87"/>
      <c r="W628" s="87"/>
      <c r="X628" s="126"/>
      <c r="Y628" s="129"/>
      <c r="Z628" s="124"/>
      <c r="AA628" s="136"/>
      <c r="AB628" s="54"/>
      <c r="AC628" s="54"/>
      <c r="AD628" s="54"/>
      <c r="AE628" s="54"/>
      <c r="AF628" s="55"/>
      <c r="AG628" s="139"/>
      <c r="AH628" s="140"/>
      <c r="AI628" s="137"/>
      <c r="AJ628" s="117">
        <f>SUM(AQ628:AU628)</f>
        <v>0</v>
      </c>
      <c r="AK628" s="137" t="s">
        <v>74</v>
      </c>
      <c r="AL628" s="90" t="s">
        <v>74</v>
      </c>
      <c r="AM628" s="138" t="s">
        <v>74</v>
      </c>
      <c r="AN628" s="137" t="s">
        <v>74</v>
      </c>
      <c r="AO628" s="90" t="s">
        <v>76</v>
      </c>
      <c r="AP628" s="138" t="s">
        <v>76</v>
      </c>
      <c r="AQ628" s="89"/>
      <c r="AR628" s="90"/>
      <c r="AS628" s="90"/>
      <c r="AT628" s="90"/>
      <c r="AU628" s="91"/>
      <c r="AV628" s="92">
        <f t="shared" si="168"/>
        <v>0</v>
      </c>
      <c r="AW628" s="87"/>
      <c r="AX628" s="87"/>
      <c r="AY628" s="87"/>
      <c r="AZ628" s="87"/>
      <c r="BA628" s="87"/>
      <c r="BB628" s="87"/>
      <c r="BC628" s="87"/>
      <c r="BD628" s="87"/>
      <c r="BE628" s="88"/>
    </row>
    <row r="629" spans="1:57" ht="38" customHeight="1" x14ac:dyDescent="0.2">
      <c r="A629" s="732"/>
      <c r="B629" s="646" t="s">
        <v>319</v>
      </c>
      <c r="C629" s="740" t="s">
        <v>306</v>
      </c>
      <c r="D629" s="72" t="s">
        <v>73</v>
      </c>
      <c r="E629" s="722">
        <v>15</v>
      </c>
      <c r="F629" s="636">
        <f t="shared" ref="F629" si="175">E629-SUM(M629:M633)</f>
        <v>-3</v>
      </c>
      <c r="G629" s="146">
        <f t="shared" si="171"/>
        <v>0</v>
      </c>
      <c r="H629" s="151">
        <f t="shared" si="174"/>
        <v>0</v>
      </c>
      <c r="I629" s="152"/>
      <c r="J629" s="152"/>
      <c r="K629" s="152"/>
      <c r="L629" s="66"/>
      <c r="M629" s="149">
        <f t="shared" si="172"/>
        <v>0</v>
      </c>
      <c r="N629" s="121"/>
      <c r="O629" s="121"/>
      <c r="P629" s="121"/>
      <c r="Q629" s="121"/>
      <c r="R629" s="122"/>
      <c r="S629" s="128"/>
      <c r="T629" s="121"/>
      <c r="U629" s="121"/>
      <c r="V629" s="77"/>
      <c r="W629" s="121"/>
      <c r="X629" s="122"/>
      <c r="Y629" s="128"/>
      <c r="Z629" s="122"/>
      <c r="AA629" s="70"/>
      <c r="AB629" s="77"/>
      <c r="AC629" s="77"/>
      <c r="AD629" s="77"/>
      <c r="AE629" s="77"/>
      <c r="AF629" s="71"/>
      <c r="AG629" s="70"/>
      <c r="AH629" s="71"/>
      <c r="AI629" s="70"/>
      <c r="AJ629" s="115">
        <f>SUM(AN629:AP629)</f>
        <v>0</v>
      </c>
      <c r="AK629" s="70" t="s">
        <v>74</v>
      </c>
      <c r="AL629" s="77" t="s">
        <v>74</v>
      </c>
      <c r="AM629" s="71" t="s">
        <v>74</v>
      </c>
      <c r="AN629" s="70"/>
      <c r="AO629" s="77"/>
      <c r="AP629" s="71"/>
      <c r="AQ629" s="67" t="s">
        <v>74</v>
      </c>
      <c r="AR629" s="68" t="s">
        <v>74</v>
      </c>
      <c r="AS629" s="68" t="s">
        <v>74</v>
      </c>
      <c r="AT629" s="68" t="s">
        <v>74</v>
      </c>
      <c r="AU629" s="69" t="s">
        <v>74</v>
      </c>
      <c r="AV629" s="103">
        <f t="shared" ref="AV629:AV668" si="176">SUM(AW629:BE629)</f>
        <v>0</v>
      </c>
      <c r="AW629" s="93"/>
      <c r="AX629" s="93"/>
      <c r="AY629" s="93"/>
      <c r="AZ629" s="93"/>
      <c r="BA629" s="93"/>
      <c r="BB629" s="93"/>
      <c r="BC629" s="93"/>
      <c r="BD629" s="93"/>
      <c r="BE629" s="78"/>
    </row>
    <row r="630" spans="1:57" ht="38" customHeight="1" x14ac:dyDescent="0.2">
      <c r="A630" s="732"/>
      <c r="B630" s="647"/>
      <c r="C630" s="741"/>
      <c r="D630" s="73" t="s">
        <v>75</v>
      </c>
      <c r="E630" s="723"/>
      <c r="F630" s="637"/>
      <c r="G630" s="147">
        <f t="shared" si="171"/>
        <v>0</v>
      </c>
      <c r="H630" s="153">
        <f t="shared" si="174"/>
        <v>0</v>
      </c>
      <c r="I630" s="150"/>
      <c r="J630" s="150"/>
      <c r="K630" s="150"/>
      <c r="L630" s="154"/>
      <c r="M630" s="79">
        <f t="shared" si="172"/>
        <v>0</v>
      </c>
      <c r="N630" s="80"/>
      <c r="O630" s="80"/>
      <c r="P630" s="80"/>
      <c r="Q630" s="80"/>
      <c r="R630" s="124"/>
      <c r="S630" s="129"/>
      <c r="T630" s="54"/>
      <c r="U630" s="54"/>
      <c r="V630" s="80"/>
      <c r="W630" s="80"/>
      <c r="X630" s="124"/>
      <c r="Y630" s="131"/>
      <c r="Z630" s="127"/>
      <c r="AA630" s="134"/>
      <c r="AB630" s="56"/>
      <c r="AC630" s="56"/>
      <c r="AD630" s="56"/>
      <c r="AE630" s="56"/>
      <c r="AF630" s="135"/>
      <c r="AG630" s="136"/>
      <c r="AH630" s="55"/>
      <c r="AI630" s="136"/>
      <c r="AJ630" s="116">
        <f>SUM(AN630:AP630)</f>
        <v>0</v>
      </c>
      <c r="AK630" s="136" t="s">
        <v>76</v>
      </c>
      <c r="AL630" s="54" t="s">
        <v>76</v>
      </c>
      <c r="AM630" s="55" t="s">
        <v>76</v>
      </c>
      <c r="AN630" s="136"/>
      <c r="AO630" s="54"/>
      <c r="AP630" s="55"/>
      <c r="AQ630" s="82" t="s">
        <v>74</v>
      </c>
      <c r="AR630" s="54" t="s">
        <v>74</v>
      </c>
      <c r="AS630" s="54" t="s">
        <v>74</v>
      </c>
      <c r="AT630" s="54" t="s">
        <v>74</v>
      </c>
      <c r="AU630" s="58" t="s">
        <v>74</v>
      </c>
      <c r="AV630" s="83">
        <f t="shared" si="176"/>
        <v>0</v>
      </c>
      <c r="AW630" s="80"/>
      <c r="AX630" s="80"/>
      <c r="AY630" s="80"/>
      <c r="AZ630" s="80"/>
      <c r="BA630" s="80"/>
      <c r="BB630" s="80"/>
      <c r="BC630" s="80"/>
      <c r="BD630" s="80"/>
      <c r="BE630" s="81"/>
    </row>
    <row r="631" spans="1:57" ht="38" customHeight="1" x14ac:dyDescent="0.2">
      <c r="A631" s="732"/>
      <c r="B631" s="647"/>
      <c r="C631" s="741"/>
      <c r="D631" s="73" t="s">
        <v>77</v>
      </c>
      <c r="E631" s="723"/>
      <c r="F631" s="637"/>
      <c r="G631" s="147">
        <f t="shared" si="171"/>
        <v>0</v>
      </c>
      <c r="H631" s="153"/>
      <c r="I631" s="150"/>
      <c r="J631" s="150"/>
      <c r="K631" s="150"/>
      <c r="L631" s="154"/>
      <c r="M631" s="79">
        <f t="shared" si="172"/>
        <v>0</v>
      </c>
      <c r="N631" s="80"/>
      <c r="O631" s="80"/>
      <c r="P631" s="80"/>
      <c r="Q631" s="84"/>
      <c r="R631" s="124"/>
      <c r="S631" s="129"/>
      <c r="T631" s="80"/>
      <c r="U631" s="80"/>
      <c r="V631" s="80"/>
      <c r="W631" s="80"/>
      <c r="X631" s="124"/>
      <c r="Y631" s="131"/>
      <c r="Z631" s="127"/>
      <c r="AA631" s="134"/>
      <c r="AB631" s="56"/>
      <c r="AC631" s="56"/>
      <c r="AD631" s="56"/>
      <c r="AE631" s="56"/>
      <c r="AF631" s="135"/>
      <c r="AG631" s="136"/>
      <c r="AH631" s="55"/>
      <c r="AI631" s="136"/>
      <c r="AJ631" s="116">
        <f>SUM(AK631:AM631)</f>
        <v>0</v>
      </c>
      <c r="AK631" s="136"/>
      <c r="AL631" s="54"/>
      <c r="AM631" s="55"/>
      <c r="AN631" s="136" t="s">
        <v>74</v>
      </c>
      <c r="AO631" s="54" t="s">
        <v>74</v>
      </c>
      <c r="AP631" s="55" t="s">
        <v>74</v>
      </c>
      <c r="AQ631" s="82" t="s">
        <v>74</v>
      </c>
      <c r="AR631" s="54" t="s">
        <v>74</v>
      </c>
      <c r="AS631" s="54" t="s">
        <v>74</v>
      </c>
      <c r="AT631" s="54" t="s">
        <v>74</v>
      </c>
      <c r="AU631" s="58" t="s">
        <v>74</v>
      </c>
      <c r="AV631" s="83">
        <f t="shared" si="176"/>
        <v>0</v>
      </c>
      <c r="AW631" s="80"/>
      <c r="AX631" s="80"/>
      <c r="AY631" s="80"/>
      <c r="AZ631" s="80"/>
      <c r="BA631" s="80"/>
      <c r="BB631" s="80"/>
      <c r="BC631" s="80"/>
      <c r="BD631" s="80"/>
      <c r="BE631" s="81"/>
    </row>
    <row r="632" spans="1:57" ht="38" customHeight="1" x14ac:dyDescent="0.2">
      <c r="A632" s="732"/>
      <c r="B632" s="647"/>
      <c r="C632" s="741"/>
      <c r="D632" s="73" t="s">
        <v>78</v>
      </c>
      <c r="E632" s="723"/>
      <c r="F632" s="637"/>
      <c r="G632" s="147">
        <f t="shared" si="171"/>
        <v>20</v>
      </c>
      <c r="H632" s="153">
        <f>-I632</f>
        <v>0</v>
      </c>
      <c r="I632" s="150"/>
      <c r="J632" s="150"/>
      <c r="K632" s="150"/>
      <c r="L632" s="154"/>
      <c r="M632" s="79">
        <f t="shared" si="172"/>
        <v>18</v>
      </c>
      <c r="N632" s="80"/>
      <c r="O632" s="80"/>
      <c r="P632" s="80"/>
      <c r="Q632" s="80"/>
      <c r="R632" s="124">
        <v>18</v>
      </c>
      <c r="S632" s="129">
        <v>3</v>
      </c>
      <c r="T632" s="80"/>
      <c r="U632" s="80"/>
      <c r="V632" s="80">
        <v>15</v>
      </c>
      <c r="W632" s="80"/>
      <c r="X632" s="124"/>
      <c r="Y632" s="131">
        <v>15</v>
      </c>
      <c r="Z632" s="127">
        <v>3</v>
      </c>
      <c r="AA632" s="134"/>
      <c r="AB632" s="56">
        <v>11</v>
      </c>
      <c r="AC632" s="56">
        <v>11</v>
      </c>
      <c r="AD632" s="56">
        <v>1</v>
      </c>
      <c r="AE632" s="56">
        <v>11</v>
      </c>
      <c r="AF632" s="135">
        <v>18</v>
      </c>
      <c r="AG632" s="136">
        <v>48</v>
      </c>
      <c r="AH632" s="55">
        <v>28</v>
      </c>
      <c r="AI632" s="136">
        <v>80</v>
      </c>
      <c r="AJ632" s="116">
        <f>SUM(AQ632:AU632)</f>
        <v>18</v>
      </c>
      <c r="AK632" s="136"/>
      <c r="AL632" s="54"/>
      <c r="AM632" s="55"/>
      <c r="AN632" s="136"/>
      <c r="AO632" s="54"/>
      <c r="AP632" s="55"/>
      <c r="AQ632" s="142">
        <v>3</v>
      </c>
      <c r="AR632" s="62">
        <v>8</v>
      </c>
      <c r="AS632" s="62">
        <v>7</v>
      </c>
      <c r="AT632" s="62"/>
      <c r="AU632" s="64"/>
      <c r="AV632" s="83">
        <f t="shared" si="176"/>
        <v>2</v>
      </c>
      <c r="AW632" s="80"/>
      <c r="AX632" s="80"/>
      <c r="AY632" s="80"/>
      <c r="AZ632" s="80"/>
      <c r="BA632" s="80"/>
      <c r="BB632" s="80"/>
      <c r="BC632" s="80">
        <v>2</v>
      </c>
      <c r="BD632" s="80"/>
      <c r="BE632" s="81"/>
    </row>
    <row r="633" spans="1:57" ht="38" customHeight="1" thickBot="1" x14ac:dyDescent="0.25">
      <c r="A633" s="732"/>
      <c r="B633" s="648"/>
      <c r="C633" s="742"/>
      <c r="D633" s="76" t="s">
        <v>79</v>
      </c>
      <c r="E633" s="725"/>
      <c r="F633" s="638"/>
      <c r="G633" s="148">
        <f t="shared" si="171"/>
        <v>0</v>
      </c>
      <c r="H633" s="155">
        <f t="shared" si="174"/>
        <v>0</v>
      </c>
      <c r="I633" s="156"/>
      <c r="J633" s="156"/>
      <c r="K633" s="156"/>
      <c r="L633" s="157"/>
      <c r="M633" s="85">
        <f t="shared" si="172"/>
        <v>0</v>
      </c>
      <c r="N633" s="86"/>
      <c r="O633" s="86"/>
      <c r="P633" s="86"/>
      <c r="Q633" s="86"/>
      <c r="R633" s="125"/>
      <c r="S633" s="130"/>
      <c r="T633" s="87"/>
      <c r="U633" s="87"/>
      <c r="V633" s="87"/>
      <c r="W633" s="87"/>
      <c r="X633" s="126"/>
      <c r="Y633" s="129"/>
      <c r="Z633" s="124"/>
      <c r="AA633" s="136"/>
      <c r="AB633" s="54"/>
      <c r="AC633" s="54"/>
      <c r="AD633" s="54"/>
      <c r="AE633" s="54"/>
      <c r="AF633" s="55"/>
      <c r="AG633" s="139"/>
      <c r="AH633" s="140"/>
      <c r="AI633" s="137"/>
      <c r="AJ633" s="117">
        <f>SUM(AQ633:AU633)</f>
        <v>0</v>
      </c>
      <c r="AK633" s="137" t="s">
        <v>74</v>
      </c>
      <c r="AL633" s="90" t="s">
        <v>74</v>
      </c>
      <c r="AM633" s="138" t="s">
        <v>74</v>
      </c>
      <c r="AN633" s="137" t="s">
        <v>74</v>
      </c>
      <c r="AO633" s="90" t="s">
        <v>76</v>
      </c>
      <c r="AP633" s="138" t="s">
        <v>76</v>
      </c>
      <c r="AQ633" s="89"/>
      <c r="AR633" s="90"/>
      <c r="AS633" s="90"/>
      <c r="AT633" s="90"/>
      <c r="AU633" s="91"/>
      <c r="AV633" s="92">
        <f t="shared" si="176"/>
        <v>0</v>
      </c>
      <c r="AW633" s="87"/>
      <c r="AX633" s="87"/>
      <c r="AY633" s="87"/>
      <c r="AZ633" s="87"/>
      <c r="BA633" s="87"/>
      <c r="BB633" s="87"/>
      <c r="BC633" s="87"/>
      <c r="BD633" s="87"/>
      <c r="BE633" s="88"/>
    </row>
    <row r="634" spans="1:57" ht="38" customHeight="1" x14ac:dyDescent="0.2">
      <c r="A634" s="732"/>
      <c r="B634" s="646" t="s">
        <v>320</v>
      </c>
      <c r="C634" s="728" t="s">
        <v>307</v>
      </c>
      <c r="D634" s="72" t="s">
        <v>73</v>
      </c>
      <c r="E634" s="722">
        <v>42</v>
      </c>
      <c r="F634" s="636">
        <f t="shared" ref="F634" si="177">E634-SUM(M634:M638)</f>
        <v>-6</v>
      </c>
      <c r="G634" s="146">
        <f t="shared" si="171"/>
        <v>0</v>
      </c>
      <c r="H634" s="151">
        <f t="shared" si="174"/>
        <v>0</v>
      </c>
      <c r="I634" s="152"/>
      <c r="J634" s="152"/>
      <c r="K634" s="152"/>
      <c r="L634" s="66"/>
      <c r="M634" s="149">
        <f t="shared" si="172"/>
        <v>0</v>
      </c>
      <c r="N634" s="121"/>
      <c r="O634" s="121"/>
      <c r="P634" s="121"/>
      <c r="Q634" s="121"/>
      <c r="R634" s="122"/>
      <c r="S634" s="128"/>
      <c r="T634" s="121"/>
      <c r="U634" s="121"/>
      <c r="V634" s="77"/>
      <c r="W634" s="121"/>
      <c r="X634" s="122"/>
      <c r="Y634" s="128"/>
      <c r="Z634" s="122"/>
      <c r="AA634" s="70"/>
      <c r="AB634" s="77"/>
      <c r="AC634" s="77"/>
      <c r="AD634" s="77"/>
      <c r="AE634" s="77"/>
      <c r="AF634" s="71"/>
      <c r="AG634" s="70"/>
      <c r="AH634" s="71"/>
      <c r="AI634" s="70"/>
      <c r="AJ634" s="115">
        <f>SUM(AN634:AP634)</f>
        <v>0</v>
      </c>
      <c r="AK634" s="70" t="s">
        <v>74</v>
      </c>
      <c r="AL634" s="77" t="s">
        <v>74</v>
      </c>
      <c r="AM634" s="71" t="s">
        <v>74</v>
      </c>
      <c r="AN634" s="70"/>
      <c r="AO634" s="77"/>
      <c r="AP634" s="71"/>
      <c r="AQ634" s="67" t="s">
        <v>74</v>
      </c>
      <c r="AR634" s="68" t="s">
        <v>74</v>
      </c>
      <c r="AS634" s="68" t="s">
        <v>74</v>
      </c>
      <c r="AT634" s="68" t="s">
        <v>74</v>
      </c>
      <c r="AU634" s="69" t="s">
        <v>74</v>
      </c>
      <c r="AV634" s="103">
        <f t="shared" si="176"/>
        <v>0</v>
      </c>
      <c r="AW634" s="93"/>
      <c r="AX634" s="93"/>
      <c r="AY634" s="93"/>
      <c r="AZ634" s="93"/>
      <c r="BA634" s="93"/>
      <c r="BB634" s="93"/>
      <c r="BC634" s="93"/>
      <c r="BD634" s="93"/>
      <c r="BE634" s="78"/>
    </row>
    <row r="635" spans="1:57" ht="38" customHeight="1" x14ac:dyDescent="0.2">
      <c r="A635" s="732"/>
      <c r="B635" s="647"/>
      <c r="C635" s="729"/>
      <c r="D635" s="73" t="s">
        <v>75</v>
      </c>
      <c r="E635" s="723"/>
      <c r="F635" s="637"/>
      <c r="G635" s="147">
        <f t="shared" si="171"/>
        <v>0</v>
      </c>
      <c r="H635" s="153">
        <f t="shared" si="174"/>
        <v>0</v>
      </c>
      <c r="I635" s="150"/>
      <c r="J635" s="150"/>
      <c r="K635" s="150"/>
      <c r="L635" s="154"/>
      <c r="M635" s="79">
        <f t="shared" si="172"/>
        <v>0</v>
      </c>
      <c r="N635" s="80"/>
      <c r="O635" s="80"/>
      <c r="P635" s="80"/>
      <c r="Q635" s="80"/>
      <c r="R635" s="124"/>
      <c r="S635" s="129"/>
      <c r="T635" s="54"/>
      <c r="U635" s="54"/>
      <c r="V635" s="80"/>
      <c r="W635" s="80"/>
      <c r="X635" s="124"/>
      <c r="Y635" s="131"/>
      <c r="Z635" s="127"/>
      <c r="AA635" s="134"/>
      <c r="AB635" s="56"/>
      <c r="AC635" s="56"/>
      <c r="AD635" s="56"/>
      <c r="AE635" s="56"/>
      <c r="AF635" s="135"/>
      <c r="AG635" s="136"/>
      <c r="AH635" s="55"/>
      <c r="AI635" s="136"/>
      <c r="AJ635" s="116">
        <f>SUM(AN635:AP635)</f>
        <v>0</v>
      </c>
      <c r="AK635" s="136" t="s">
        <v>76</v>
      </c>
      <c r="AL635" s="54" t="s">
        <v>76</v>
      </c>
      <c r="AM635" s="55" t="s">
        <v>76</v>
      </c>
      <c r="AN635" s="136"/>
      <c r="AO635" s="54"/>
      <c r="AP635" s="55"/>
      <c r="AQ635" s="82" t="s">
        <v>74</v>
      </c>
      <c r="AR635" s="54" t="s">
        <v>74</v>
      </c>
      <c r="AS635" s="54" t="s">
        <v>74</v>
      </c>
      <c r="AT635" s="54" t="s">
        <v>74</v>
      </c>
      <c r="AU635" s="58" t="s">
        <v>74</v>
      </c>
      <c r="AV635" s="83">
        <f t="shared" si="176"/>
        <v>0</v>
      </c>
      <c r="AW635" s="80"/>
      <c r="AX635" s="80"/>
      <c r="AY635" s="80"/>
      <c r="AZ635" s="80"/>
      <c r="BA635" s="80"/>
      <c r="BB635" s="80"/>
      <c r="BC635" s="80"/>
      <c r="BD635" s="80"/>
      <c r="BE635" s="81"/>
    </row>
    <row r="636" spans="1:57" ht="38" customHeight="1" x14ac:dyDescent="0.2">
      <c r="A636" s="732"/>
      <c r="B636" s="647"/>
      <c r="C636" s="729"/>
      <c r="D636" s="73" t="s">
        <v>77</v>
      </c>
      <c r="E636" s="723"/>
      <c r="F636" s="637"/>
      <c r="G636" s="147">
        <f t="shared" si="171"/>
        <v>0</v>
      </c>
      <c r="H636" s="153"/>
      <c r="I636" s="150"/>
      <c r="J636" s="150"/>
      <c r="K636" s="150"/>
      <c r="L636" s="154"/>
      <c r="M636" s="79">
        <f t="shared" si="172"/>
        <v>0</v>
      </c>
      <c r="N636" s="80"/>
      <c r="O636" s="80"/>
      <c r="P636" s="80"/>
      <c r="Q636" s="84"/>
      <c r="R636" s="124"/>
      <c r="S636" s="129"/>
      <c r="T636" s="80"/>
      <c r="U636" s="80"/>
      <c r="V636" s="80"/>
      <c r="W636" s="80"/>
      <c r="X636" s="124"/>
      <c r="Y636" s="131"/>
      <c r="Z636" s="127"/>
      <c r="AA636" s="134"/>
      <c r="AB636" s="56"/>
      <c r="AC636" s="56"/>
      <c r="AD636" s="56"/>
      <c r="AE636" s="56"/>
      <c r="AF636" s="135"/>
      <c r="AG636" s="136"/>
      <c r="AH636" s="55"/>
      <c r="AI636" s="136"/>
      <c r="AJ636" s="116">
        <f>SUM(AK636:AM636)</f>
        <v>0</v>
      </c>
      <c r="AK636" s="136"/>
      <c r="AL636" s="54"/>
      <c r="AM636" s="55"/>
      <c r="AN636" s="136" t="s">
        <v>74</v>
      </c>
      <c r="AO636" s="54" t="s">
        <v>74</v>
      </c>
      <c r="AP636" s="55" t="s">
        <v>74</v>
      </c>
      <c r="AQ636" s="82" t="s">
        <v>74</v>
      </c>
      <c r="AR636" s="54" t="s">
        <v>74</v>
      </c>
      <c r="AS636" s="54" t="s">
        <v>74</v>
      </c>
      <c r="AT636" s="54" t="s">
        <v>74</v>
      </c>
      <c r="AU636" s="58" t="s">
        <v>74</v>
      </c>
      <c r="AV636" s="83">
        <f t="shared" si="176"/>
        <v>0</v>
      </c>
      <c r="AW636" s="80"/>
      <c r="AX636" s="80"/>
      <c r="AY636" s="80"/>
      <c r="AZ636" s="80"/>
      <c r="BA636" s="80"/>
      <c r="BB636" s="80"/>
      <c r="BC636" s="80"/>
      <c r="BD636" s="80"/>
      <c r="BE636" s="81"/>
    </row>
    <row r="637" spans="1:57" ht="38" customHeight="1" x14ac:dyDescent="0.2">
      <c r="A637" s="732"/>
      <c r="B637" s="647"/>
      <c r="C637" s="729"/>
      <c r="D637" s="73" t="s">
        <v>78</v>
      </c>
      <c r="E637" s="723"/>
      <c r="F637" s="637"/>
      <c r="G637" s="147">
        <f t="shared" si="171"/>
        <v>50</v>
      </c>
      <c r="H637" s="153">
        <f t="shared" ref="H637" si="178">SUM(I637:L637)</f>
        <v>0</v>
      </c>
      <c r="I637" s="150"/>
      <c r="J637" s="150"/>
      <c r="K637" s="150"/>
      <c r="L637" s="154"/>
      <c r="M637" s="79">
        <f t="shared" si="172"/>
        <v>48</v>
      </c>
      <c r="N637" s="80"/>
      <c r="O637" s="80"/>
      <c r="P637" s="80"/>
      <c r="Q637" s="80"/>
      <c r="R637" s="124">
        <v>48</v>
      </c>
      <c r="S637" s="129">
        <v>10</v>
      </c>
      <c r="T637" s="80"/>
      <c r="U637" s="80"/>
      <c r="V637" s="80">
        <v>18</v>
      </c>
      <c r="W637" s="80">
        <v>20</v>
      </c>
      <c r="X637" s="124"/>
      <c r="Y637" s="131">
        <v>40</v>
      </c>
      <c r="Z637" s="127">
        <v>8</v>
      </c>
      <c r="AA637" s="134"/>
      <c r="AB637" s="56">
        <v>6</v>
      </c>
      <c r="AC637" s="56">
        <v>6</v>
      </c>
      <c r="AD637" s="56">
        <v>1</v>
      </c>
      <c r="AE637" s="56">
        <v>32</v>
      </c>
      <c r="AF637" s="135">
        <v>7</v>
      </c>
      <c r="AG637" s="136">
        <v>44</v>
      </c>
      <c r="AH637" s="55">
        <v>23</v>
      </c>
      <c r="AI637" s="136">
        <v>83.6</v>
      </c>
      <c r="AJ637" s="116">
        <f>SUM(AQ637:AU637)</f>
        <v>48</v>
      </c>
      <c r="AK637" s="136"/>
      <c r="AL637" s="54"/>
      <c r="AM637" s="55"/>
      <c r="AN637" s="136"/>
      <c r="AO637" s="54"/>
      <c r="AP637" s="55"/>
      <c r="AQ637" s="142">
        <v>8</v>
      </c>
      <c r="AR637" s="62">
        <v>13</v>
      </c>
      <c r="AS637" s="62">
        <v>22</v>
      </c>
      <c r="AT637" s="62">
        <v>4</v>
      </c>
      <c r="AU637" s="64">
        <v>1</v>
      </c>
      <c r="AV637" s="83">
        <f t="shared" si="176"/>
        <v>2</v>
      </c>
      <c r="AW637" s="80"/>
      <c r="AX637" s="80"/>
      <c r="AY637" s="80"/>
      <c r="AZ637" s="80">
        <v>1</v>
      </c>
      <c r="BA637" s="80"/>
      <c r="BB637" s="80"/>
      <c r="BC637" s="80">
        <v>1</v>
      </c>
      <c r="BD637" s="80"/>
      <c r="BE637" s="81"/>
    </row>
    <row r="638" spans="1:57" ht="38" customHeight="1" thickBot="1" x14ac:dyDescent="0.25">
      <c r="A638" s="732"/>
      <c r="B638" s="648"/>
      <c r="C638" s="730"/>
      <c r="D638" s="76" t="s">
        <v>79</v>
      </c>
      <c r="E638" s="725"/>
      <c r="F638" s="638"/>
      <c r="G638" s="148">
        <f t="shared" si="171"/>
        <v>0</v>
      </c>
      <c r="H638" s="155">
        <f t="shared" si="174"/>
        <v>0</v>
      </c>
      <c r="I638" s="156"/>
      <c r="J638" s="156"/>
      <c r="K638" s="156"/>
      <c r="L638" s="157"/>
      <c r="M638" s="85">
        <f t="shared" si="172"/>
        <v>0</v>
      </c>
      <c r="N638" s="86"/>
      <c r="O638" s="86"/>
      <c r="P638" s="86"/>
      <c r="Q638" s="86"/>
      <c r="R638" s="125"/>
      <c r="S638" s="130"/>
      <c r="T638" s="87"/>
      <c r="U638" s="87"/>
      <c r="V638" s="87"/>
      <c r="W638" s="87"/>
      <c r="X638" s="126"/>
      <c r="Y638" s="129"/>
      <c r="Z638" s="124"/>
      <c r="AA638" s="136"/>
      <c r="AB638" s="54"/>
      <c r="AC638" s="54"/>
      <c r="AD638" s="54"/>
      <c r="AE638" s="54"/>
      <c r="AF638" s="55"/>
      <c r="AG638" s="139"/>
      <c r="AH638" s="140"/>
      <c r="AI638" s="137"/>
      <c r="AJ638" s="117">
        <f>SUM(AQ638:AU638)</f>
        <v>0</v>
      </c>
      <c r="AK638" s="137" t="s">
        <v>74</v>
      </c>
      <c r="AL638" s="90" t="s">
        <v>74</v>
      </c>
      <c r="AM638" s="138" t="s">
        <v>74</v>
      </c>
      <c r="AN638" s="137" t="s">
        <v>74</v>
      </c>
      <c r="AO638" s="90" t="s">
        <v>76</v>
      </c>
      <c r="AP638" s="138" t="s">
        <v>76</v>
      </c>
      <c r="AQ638" s="89"/>
      <c r="AR638" s="90"/>
      <c r="AS638" s="90"/>
      <c r="AT638" s="90"/>
      <c r="AU638" s="91"/>
      <c r="AV638" s="92">
        <f t="shared" si="176"/>
        <v>0</v>
      </c>
      <c r="AW638" s="87"/>
      <c r="AX638" s="87"/>
      <c r="AY638" s="87"/>
      <c r="AZ638" s="87"/>
      <c r="BA638" s="87"/>
      <c r="BB638" s="87"/>
      <c r="BC638" s="87"/>
      <c r="BD638" s="87"/>
      <c r="BE638" s="88"/>
    </row>
    <row r="639" spans="1:57" ht="38" customHeight="1" x14ac:dyDescent="0.2">
      <c r="A639" s="732"/>
      <c r="B639" s="647" t="s">
        <v>321</v>
      </c>
      <c r="C639" s="743" t="s">
        <v>308</v>
      </c>
      <c r="D639" s="282" t="s">
        <v>73</v>
      </c>
      <c r="E639" s="634">
        <v>30</v>
      </c>
      <c r="F639" s="637">
        <f t="shared" ref="F639" si="179">E639-SUM(M639:M643)</f>
        <v>-1</v>
      </c>
      <c r="G639" s="146">
        <f t="shared" si="171"/>
        <v>0</v>
      </c>
      <c r="H639" s="151">
        <f t="shared" si="174"/>
        <v>0</v>
      </c>
      <c r="I639" s="152"/>
      <c r="J639" s="152"/>
      <c r="K639" s="152"/>
      <c r="L639" s="66"/>
      <c r="M639" s="149">
        <f t="shared" si="172"/>
        <v>0</v>
      </c>
      <c r="N639" s="121"/>
      <c r="O639" s="121"/>
      <c r="P639" s="121"/>
      <c r="Q639" s="121"/>
      <c r="R639" s="122"/>
      <c r="S639" s="128"/>
      <c r="T639" s="121"/>
      <c r="U639" s="121"/>
      <c r="V639" s="77"/>
      <c r="W639" s="121"/>
      <c r="X639" s="122"/>
      <c r="Y639" s="128"/>
      <c r="Z639" s="122"/>
      <c r="AA639" s="70"/>
      <c r="AB639" s="77"/>
      <c r="AC639" s="77"/>
      <c r="AD639" s="77"/>
      <c r="AE639" s="77"/>
      <c r="AF639" s="71"/>
      <c r="AG639" s="70"/>
      <c r="AH639" s="71"/>
      <c r="AI639" s="70"/>
      <c r="AJ639" s="115">
        <f>SUM(AN639:AP639)</f>
        <v>0</v>
      </c>
      <c r="AK639" s="70" t="s">
        <v>74</v>
      </c>
      <c r="AL639" s="77" t="s">
        <v>74</v>
      </c>
      <c r="AM639" s="71" t="s">
        <v>74</v>
      </c>
      <c r="AN639" s="70"/>
      <c r="AO639" s="77"/>
      <c r="AP639" s="71"/>
      <c r="AQ639" s="67" t="s">
        <v>74</v>
      </c>
      <c r="AR639" s="68" t="s">
        <v>74</v>
      </c>
      <c r="AS639" s="68" t="s">
        <v>74</v>
      </c>
      <c r="AT639" s="68" t="s">
        <v>74</v>
      </c>
      <c r="AU639" s="69" t="s">
        <v>74</v>
      </c>
      <c r="AV639" s="103">
        <f t="shared" si="176"/>
        <v>0</v>
      </c>
      <c r="AW639" s="93"/>
      <c r="AX639" s="93"/>
      <c r="AY639" s="93"/>
      <c r="AZ639" s="93"/>
      <c r="BA639" s="93"/>
      <c r="BB639" s="93"/>
      <c r="BC639" s="93"/>
      <c r="BD639" s="93"/>
      <c r="BE639" s="78"/>
    </row>
    <row r="640" spans="1:57" ht="38" customHeight="1" x14ac:dyDescent="0.2">
      <c r="A640" s="732"/>
      <c r="B640" s="647"/>
      <c r="C640" s="743"/>
      <c r="D640" s="73" t="s">
        <v>75</v>
      </c>
      <c r="E640" s="634"/>
      <c r="F640" s="637"/>
      <c r="G640" s="147">
        <f t="shared" si="171"/>
        <v>0</v>
      </c>
      <c r="H640" s="153">
        <f t="shared" si="174"/>
        <v>0</v>
      </c>
      <c r="I640" s="150"/>
      <c r="J640" s="150"/>
      <c r="K640" s="150"/>
      <c r="L640" s="154"/>
      <c r="M640" s="79">
        <f t="shared" si="172"/>
        <v>0</v>
      </c>
      <c r="N640" s="80"/>
      <c r="O640" s="80"/>
      <c r="P640" s="80"/>
      <c r="Q640" s="80"/>
      <c r="R640" s="124"/>
      <c r="S640" s="129"/>
      <c r="T640" s="54"/>
      <c r="U640" s="54"/>
      <c r="V640" s="80"/>
      <c r="W640" s="80"/>
      <c r="X640" s="124"/>
      <c r="Y640" s="131"/>
      <c r="Z640" s="127"/>
      <c r="AA640" s="134"/>
      <c r="AB640" s="56"/>
      <c r="AC640" s="56"/>
      <c r="AD640" s="56"/>
      <c r="AE640" s="56"/>
      <c r="AF640" s="135"/>
      <c r="AG640" s="136"/>
      <c r="AH640" s="55"/>
      <c r="AI640" s="136"/>
      <c r="AJ640" s="116">
        <f>SUM(AN640:AP640)</f>
        <v>0</v>
      </c>
      <c r="AK640" s="136" t="s">
        <v>76</v>
      </c>
      <c r="AL640" s="54" t="s">
        <v>76</v>
      </c>
      <c r="AM640" s="55" t="s">
        <v>76</v>
      </c>
      <c r="AN640" s="136"/>
      <c r="AO640" s="54"/>
      <c r="AP640" s="55"/>
      <c r="AQ640" s="82" t="s">
        <v>74</v>
      </c>
      <c r="AR640" s="54" t="s">
        <v>74</v>
      </c>
      <c r="AS640" s="54" t="s">
        <v>74</v>
      </c>
      <c r="AT640" s="54" t="s">
        <v>74</v>
      </c>
      <c r="AU640" s="58" t="s">
        <v>74</v>
      </c>
      <c r="AV640" s="83">
        <f t="shared" si="176"/>
        <v>0</v>
      </c>
      <c r="AW640" s="80"/>
      <c r="AX640" s="80"/>
      <c r="AY640" s="80"/>
      <c r="AZ640" s="80"/>
      <c r="BA640" s="80"/>
      <c r="BB640" s="80"/>
      <c r="BC640" s="80"/>
      <c r="BD640" s="80"/>
      <c r="BE640" s="81"/>
    </row>
    <row r="641" spans="1:57" ht="38" customHeight="1" x14ac:dyDescent="0.2">
      <c r="A641" s="732"/>
      <c r="B641" s="647"/>
      <c r="C641" s="743"/>
      <c r="D641" s="73" t="s">
        <v>77</v>
      </c>
      <c r="E641" s="634"/>
      <c r="F641" s="637"/>
      <c r="G641" s="147">
        <f t="shared" si="171"/>
        <v>0</v>
      </c>
      <c r="H641" s="153">
        <f t="shared" si="174"/>
        <v>0</v>
      </c>
      <c r="I641" s="150"/>
      <c r="J641" s="150"/>
      <c r="K641" s="150"/>
      <c r="L641" s="154"/>
      <c r="M641" s="79">
        <f t="shared" si="172"/>
        <v>0</v>
      </c>
      <c r="N641" s="80"/>
      <c r="O641" s="80"/>
      <c r="P641" s="80"/>
      <c r="Q641" s="84"/>
      <c r="R641" s="124"/>
      <c r="S641" s="129"/>
      <c r="T641" s="80"/>
      <c r="U641" s="80"/>
      <c r="V641" s="80"/>
      <c r="W641" s="80"/>
      <c r="X641" s="124"/>
      <c r="Y641" s="131"/>
      <c r="Z641" s="127"/>
      <c r="AA641" s="134"/>
      <c r="AB641" s="56"/>
      <c r="AC641" s="56"/>
      <c r="AD641" s="56"/>
      <c r="AE641" s="56"/>
      <c r="AF641" s="135"/>
      <c r="AG641" s="136"/>
      <c r="AH641" s="55"/>
      <c r="AI641" s="136"/>
      <c r="AJ641" s="116">
        <f>SUM(AK641:AM641)</f>
        <v>0</v>
      </c>
      <c r="AK641" s="136"/>
      <c r="AL641" s="54"/>
      <c r="AM641" s="55"/>
      <c r="AN641" s="136" t="s">
        <v>74</v>
      </c>
      <c r="AO641" s="54" t="s">
        <v>74</v>
      </c>
      <c r="AP641" s="55" t="s">
        <v>74</v>
      </c>
      <c r="AQ641" s="82" t="s">
        <v>74</v>
      </c>
      <c r="AR641" s="54" t="s">
        <v>74</v>
      </c>
      <c r="AS641" s="54" t="s">
        <v>74</v>
      </c>
      <c r="AT641" s="54" t="s">
        <v>74</v>
      </c>
      <c r="AU641" s="58" t="s">
        <v>74</v>
      </c>
      <c r="AV641" s="83">
        <f t="shared" si="176"/>
        <v>0</v>
      </c>
      <c r="AW641" s="80"/>
      <c r="AX641" s="80"/>
      <c r="AY641" s="80"/>
      <c r="AZ641" s="80"/>
      <c r="BA641" s="80"/>
      <c r="BB641" s="80"/>
      <c r="BC641" s="80"/>
      <c r="BD641" s="80"/>
      <c r="BE641" s="81"/>
    </row>
    <row r="642" spans="1:57" ht="38" customHeight="1" x14ac:dyDescent="0.2">
      <c r="A642" s="732"/>
      <c r="B642" s="647"/>
      <c r="C642" s="743"/>
      <c r="D642" s="73" t="s">
        <v>78</v>
      </c>
      <c r="E642" s="634"/>
      <c r="F642" s="637"/>
      <c r="G642" s="147">
        <f t="shared" si="171"/>
        <v>32</v>
      </c>
      <c r="H642" s="153">
        <v>1</v>
      </c>
      <c r="I642" s="150">
        <v>1</v>
      </c>
      <c r="J642" s="150"/>
      <c r="K642" s="150"/>
      <c r="L642" s="154"/>
      <c r="M642" s="79">
        <f t="shared" si="172"/>
        <v>31</v>
      </c>
      <c r="N642" s="80"/>
      <c r="O642" s="80"/>
      <c r="P642" s="80"/>
      <c r="Q642" s="80"/>
      <c r="R642" s="124">
        <v>31</v>
      </c>
      <c r="S642" s="129">
        <v>3</v>
      </c>
      <c r="T642" s="80"/>
      <c r="U642" s="80"/>
      <c r="V642" s="80">
        <v>28</v>
      </c>
      <c r="W642" s="80"/>
      <c r="X642" s="124"/>
      <c r="Y642" s="131">
        <v>27</v>
      </c>
      <c r="Z642" s="127">
        <v>4</v>
      </c>
      <c r="AA642" s="134"/>
      <c r="AB642" s="56">
        <v>8</v>
      </c>
      <c r="AC642" s="56">
        <v>8</v>
      </c>
      <c r="AD642" s="56"/>
      <c r="AE642" s="56">
        <v>12</v>
      </c>
      <c r="AF642" s="135">
        <v>2</v>
      </c>
      <c r="AG642" s="136">
        <v>42</v>
      </c>
      <c r="AH642" s="55">
        <v>20</v>
      </c>
      <c r="AI642" s="136">
        <v>83</v>
      </c>
      <c r="AJ642" s="116">
        <f>SUM(AQ642:AU642)</f>
        <v>31</v>
      </c>
      <c r="AK642" s="136"/>
      <c r="AL642" s="54"/>
      <c r="AM642" s="55"/>
      <c r="AN642" s="136"/>
      <c r="AO642" s="54"/>
      <c r="AP642" s="55"/>
      <c r="AQ642" s="142"/>
      <c r="AR642" s="62">
        <v>6</v>
      </c>
      <c r="AS642" s="62">
        <v>25</v>
      </c>
      <c r="AT642" s="62"/>
      <c r="AU642" s="64"/>
      <c r="AV642" s="83">
        <f t="shared" si="176"/>
        <v>1</v>
      </c>
      <c r="AW642" s="80"/>
      <c r="AX642" s="80"/>
      <c r="AY642" s="80"/>
      <c r="AZ642" s="80">
        <v>1</v>
      </c>
      <c r="BA642" s="80"/>
      <c r="BB642" s="80"/>
      <c r="BC642" s="80"/>
      <c r="BD642" s="80"/>
      <c r="BE642" s="81"/>
    </row>
    <row r="643" spans="1:57" ht="38" customHeight="1" thickBot="1" x14ac:dyDescent="0.25">
      <c r="A643" s="732"/>
      <c r="B643" s="647"/>
      <c r="C643" s="743"/>
      <c r="D643" s="75" t="s">
        <v>79</v>
      </c>
      <c r="E643" s="634"/>
      <c r="F643" s="637"/>
      <c r="G643" s="148">
        <f t="shared" si="171"/>
        <v>0</v>
      </c>
      <c r="H643" s="155">
        <f t="shared" si="174"/>
        <v>0</v>
      </c>
      <c r="I643" s="156"/>
      <c r="J643" s="156"/>
      <c r="K643" s="156"/>
      <c r="L643" s="157"/>
      <c r="M643" s="85">
        <f t="shared" si="172"/>
        <v>0</v>
      </c>
      <c r="N643" s="86"/>
      <c r="O643" s="86"/>
      <c r="P643" s="86"/>
      <c r="Q643" s="86"/>
      <c r="R643" s="125"/>
      <c r="S643" s="130"/>
      <c r="T643" s="87"/>
      <c r="U643" s="87"/>
      <c r="V643" s="87"/>
      <c r="W643" s="87"/>
      <c r="X643" s="126"/>
      <c r="Y643" s="129"/>
      <c r="Z643" s="124"/>
      <c r="AA643" s="136"/>
      <c r="AB643" s="54"/>
      <c r="AC643" s="54"/>
      <c r="AD643" s="54"/>
      <c r="AE643" s="54"/>
      <c r="AF643" s="55"/>
      <c r="AG643" s="139"/>
      <c r="AH643" s="140"/>
      <c r="AI643" s="137"/>
      <c r="AJ643" s="117">
        <f>SUM(AQ643:AU643)</f>
        <v>0</v>
      </c>
      <c r="AK643" s="137" t="s">
        <v>74</v>
      </c>
      <c r="AL643" s="90" t="s">
        <v>74</v>
      </c>
      <c r="AM643" s="138" t="s">
        <v>74</v>
      </c>
      <c r="AN643" s="137" t="s">
        <v>74</v>
      </c>
      <c r="AO643" s="90" t="s">
        <v>76</v>
      </c>
      <c r="AP643" s="138" t="s">
        <v>76</v>
      </c>
      <c r="AQ643" s="89"/>
      <c r="AR643" s="90"/>
      <c r="AS643" s="90"/>
      <c r="AT643" s="90"/>
      <c r="AU643" s="91"/>
      <c r="AV643" s="92">
        <f t="shared" si="176"/>
        <v>0</v>
      </c>
      <c r="AW643" s="87"/>
      <c r="AX643" s="87"/>
      <c r="AY643" s="87"/>
      <c r="AZ643" s="87"/>
      <c r="BA643" s="87"/>
      <c r="BB643" s="87"/>
      <c r="BC643" s="87"/>
      <c r="BD643" s="87"/>
      <c r="BE643" s="88"/>
    </row>
    <row r="644" spans="1:57" ht="38" customHeight="1" x14ac:dyDescent="0.2">
      <c r="A644" s="732"/>
      <c r="B644" s="646" t="s">
        <v>322</v>
      </c>
      <c r="C644" s="728" t="s">
        <v>309</v>
      </c>
      <c r="D644" s="283" t="s">
        <v>73</v>
      </c>
      <c r="E644" s="749">
        <v>22</v>
      </c>
      <c r="F644" s="746">
        <f t="shared" ref="F644" si="180">E644-SUM(M644:M648)</f>
        <v>-2</v>
      </c>
      <c r="G644" s="146">
        <f t="shared" si="171"/>
        <v>0</v>
      </c>
      <c r="H644" s="151"/>
      <c r="I644" s="152"/>
      <c r="J644" s="152"/>
      <c r="K644" s="152"/>
      <c r="L644" s="66"/>
      <c r="M644" s="149">
        <f t="shared" si="172"/>
        <v>0</v>
      </c>
      <c r="N644" s="121"/>
      <c r="O644" s="121"/>
      <c r="P644" s="121"/>
      <c r="Q644" s="121"/>
      <c r="R644" s="122"/>
      <c r="S644" s="128"/>
      <c r="T644" s="121"/>
      <c r="U644" s="121"/>
      <c r="V644" s="77"/>
      <c r="W644" s="121"/>
      <c r="X644" s="122"/>
      <c r="Y644" s="128"/>
      <c r="Z644" s="122"/>
      <c r="AA644" s="70"/>
      <c r="AB644" s="77"/>
      <c r="AC644" s="77"/>
      <c r="AD644" s="77"/>
      <c r="AE644" s="77"/>
      <c r="AF644" s="71"/>
      <c r="AG644" s="70"/>
      <c r="AH644" s="71"/>
      <c r="AI644" s="70"/>
      <c r="AJ644" s="115">
        <f>SUM(AN644:AP644)</f>
        <v>0</v>
      </c>
      <c r="AK644" s="70" t="s">
        <v>74</v>
      </c>
      <c r="AL644" s="77" t="s">
        <v>74</v>
      </c>
      <c r="AM644" s="71" t="s">
        <v>74</v>
      </c>
      <c r="AN644" s="70"/>
      <c r="AO644" s="77"/>
      <c r="AP644" s="71"/>
      <c r="AQ644" s="67" t="s">
        <v>74</v>
      </c>
      <c r="AR644" s="68" t="s">
        <v>74</v>
      </c>
      <c r="AS644" s="68" t="s">
        <v>74</v>
      </c>
      <c r="AT644" s="68" t="s">
        <v>74</v>
      </c>
      <c r="AU644" s="69" t="s">
        <v>74</v>
      </c>
      <c r="AV644" s="103">
        <f t="shared" si="176"/>
        <v>0</v>
      </c>
      <c r="AW644" s="93"/>
      <c r="AX644" s="93"/>
      <c r="AY644" s="93"/>
      <c r="AZ644" s="93"/>
      <c r="BA644" s="93"/>
      <c r="BB644" s="93"/>
      <c r="BC644" s="93"/>
      <c r="BD644" s="93"/>
      <c r="BE644" s="78"/>
    </row>
    <row r="645" spans="1:57" ht="38" customHeight="1" x14ac:dyDescent="0.2">
      <c r="A645" s="732"/>
      <c r="B645" s="647"/>
      <c r="C645" s="729"/>
      <c r="D645" s="284" t="s">
        <v>75</v>
      </c>
      <c r="E645" s="750"/>
      <c r="F645" s="747"/>
      <c r="G645" s="147">
        <f t="shared" si="171"/>
        <v>0</v>
      </c>
      <c r="H645" s="153"/>
      <c r="I645" s="150"/>
      <c r="J645" s="150"/>
      <c r="K645" s="150"/>
      <c r="L645" s="154"/>
      <c r="M645" s="79">
        <f t="shared" si="172"/>
        <v>0</v>
      </c>
      <c r="N645" s="80"/>
      <c r="O645" s="80"/>
      <c r="P645" s="80"/>
      <c r="Q645" s="80"/>
      <c r="R645" s="124"/>
      <c r="S645" s="129"/>
      <c r="T645" s="54"/>
      <c r="U645" s="54"/>
      <c r="V645" s="80"/>
      <c r="W645" s="80"/>
      <c r="X645" s="124"/>
      <c r="Y645" s="131"/>
      <c r="Z645" s="127"/>
      <c r="AA645" s="134"/>
      <c r="AB645" s="56"/>
      <c r="AC645" s="56"/>
      <c r="AD645" s="56"/>
      <c r="AE645" s="56"/>
      <c r="AF645" s="135"/>
      <c r="AG645" s="136"/>
      <c r="AH645" s="55"/>
      <c r="AI645" s="136"/>
      <c r="AJ645" s="116">
        <f>SUM(AN645:AP645)</f>
        <v>0</v>
      </c>
      <c r="AK645" s="136" t="s">
        <v>76</v>
      </c>
      <c r="AL645" s="54" t="s">
        <v>76</v>
      </c>
      <c r="AM645" s="55" t="s">
        <v>76</v>
      </c>
      <c r="AN645" s="136"/>
      <c r="AO645" s="54"/>
      <c r="AP645" s="55"/>
      <c r="AQ645" s="82" t="s">
        <v>74</v>
      </c>
      <c r="AR645" s="54" t="s">
        <v>74</v>
      </c>
      <c r="AS645" s="54" t="s">
        <v>74</v>
      </c>
      <c r="AT645" s="54" t="s">
        <v>74</v>
      </c>
      <c r="AU645" s="58" t="s">
        <v>74</v>
      </c>
      <c r="AV645" s="83">
        <f t="shared" si="176"/>
        <v>0</v>
      </c>
      <c r="AW645" s="80"/>
      <c r="AX645" s="80"/>
      <c r="AY645" s="80"/>
      <c r="AZ645" s="80"/>
      <c r="BA645" s="80"/>
      <c r="BB645" s="80"/>
      <c r="BC645" s="80"/>
      <c r="BD645" s="80"/>
      <c r="BE645" s="81"/>
    </row>
    <row r="646" spans="1:57" ht="38" customHeight="1" x14ac:dyDescent="0.2">
      <c r="A646" s="732"/>
      <c r="B646" s="647"/>
      <c r="C646" s="729"/>
      <c r="D646" s="284" t="s">
        <v>77</v>
      </c>
      <c r="E646" s="750"/>
      <c r="F646" s="747"/>
      <c r="G646" s="147">
        <f t="shared" si="171"/>
        <v>0</v>
      </c>
      <c r="H646" s="153"/>
      <c r="I646" s="150"/>
      <c r="J646" s="150"/>
      <c r="K646" s="150"/>
      <c r="L646" s="154"/>
      <c r="M646" s="79">
        <f t="shared" si="172"/>
        <v>0</v>
      </c>
      <c r="N646" s="80"/>
      <c r="O646" s="80"/>
      <c r="P646" s="80"/>
      <c r="Q646" s="84"/>
      <c r="R646" s="124"/>
      <c r="S646" s="129"/>
      <c r="T646" s="80"/>
      <c r="U646" s="80"/>
      <c r="V646" s="80"/>
      <c r="W646" s="80"/>
      <c r="X646" s="124"/>
      <c r="Y646" s="131"/>
      <c r="Z646" s="127"/>
      <c r="AA646" s="134"/>
      <c r="AB646" s="56"/>
      <c r="AC646" s="56"/>
      <c r="AD646" s="56"/>
      <c r="AE646" s="56"/>
      <c r="AF646" s="135"/>
      <c r="AG646" s="136"/>
      <c r="AH646" s="55"/>
      <c r="AI646" s="136"/>
      <c r="AJ646" s="116">
        <f>SUM(AK646:AM646)</f>
        <v>0</v>
      </c>
      <c r="AK646" s="136"/>
      <c r="AL646" s="54"/>
      <c r="AM646" s="55"/>
      <c r="AN646" s="136" t="s">
        <v>74</v>
      </c>
      <c r="AO646" s="54" t="s">
        <v>74</v>
      </c>
      <c r="AP646" s="55" t="s">
        <v>74</v>
      </c>
      <c r="AQ646" s="82" t="s">
        <v>74</v>
      </c>
      <c r="AR646" s="54" t="s">
        <v>74</v>
      </c>
      <c r="AS646" s="54" t="s">
        <v>74</v>
      </c>
      <c r="AT646" s="54" t="s">
        <v>74</v>
      </c>
      <c r="AU646" s="58" t="s">
        <v>74</v>
      </c>
      <c r="AV646" s="83">
        <f t="shared" si="176"/>
        <v>0</v>
      </c>
      <c r="AW646" s="80"/>
      <c r="AX646" s="80"/>
      <c r="AY646" s="80"/>
      <c r="AZ646" s="80"/>
      <c r="BA646" s="80"/>
      <c r="BB646" s="80"/>
      <c r="BC646" s="80"/>
      <c r="BD646" s="80"/>
      <c r="BE646" s="81"/>
    </row>
    <row r="647" spans="1:57" ht="38" customHeight="1" x14ac:dyDescent="0.2">
      <c r="A647" s="732"/>
      <c r="B647" s="647"/>
      <c r="C647" s="729"/>
      <c r="D647" s="284" t="s">
        <v>78</v>
      </c>
      <c r="E647" s="750"/>
      <c r="F647" s="747"/>
      <c r="G647" s="147">
        <f t="shared" si="171"/>
        <v>24</v>
      </c>
      <c r="H647" s="153"/>
      <c r="I647" s="150">
        <v>0</v>
      </c>
      <c r="J647" s="150"/>
      <c r="K647" s="150"/>
      <c r="L647" s="154"/>
      <c r="M647" s="79">
        <f t="shared" si="172"/>
        <v>24</v>
      </c>
      <c r="N647" s="80"/>
      <c r="O647" s="80"/>
      <c r="P647" s="80"/>
      <c r="Q647" s="80"/>
      <c r="R647" s="124">
        <v>24</v>
      </c>
      <c r="S647" s="129"/>
      <c r="T647" s="80"/>
      <c r="U647" s="80"/>
      <c r="V647" s="80">
        <v>24</v>
      </c>
      <c r="W647" s="80"/>
      <c r="X647" s="124"/>
      <c r="Y647" s="131">
        <v>22</v>
      </c>
      <c r="Z647" s="127">
        <v>2</v>
      </c>
      <c r="AA647" s="134"/>
      <c r="AB647" s="56">
        <v>6</v>
      </c>
      <c r="AC647" s="56">
        <v>6</v>
      </c>
      <c r="AD647" s="56"/>
      <c r="AE647" s="56">
        <v>14</v>
      </c>
      <c r="AF647" s="135">
        <v>4</v>
      </c>
      <c r="AG647" s="136">
        <v>37</v>
      </c>
      <c r="AH647" s="55">
        <v>15</v>
      </c>
      <c r="AI647" s="136">
        <v>95</v>
      </c>
      <c r="AJ647" s="116">
        <f>SUM(AQ647:AU647)</f>
        <v>24</v>
      </c>
      <c r="AK647" s="136" t="s">
        <v>74</v>
      </c>
      <c r="AL647" s="54" t="s">
        <v>74</v>
      </c>
      <c r="AM647" s="55" t="s">
        <v>74</v>
      </c>
      <c r="AN647" s="136"/>
      <c r="AO647" s="54"/>
      <c r="AP647" s="55"/>
      <c r="AQ647" s="142">
        <v>1</v>
      </c>
      <c r="AR647" s="62">
        <v>7</v>
      </c>
      <c r="AS647" s="62">
        <v>11</v>
      </c>
      <c r="AT647" s="62">
        <v>2</v>
      </c>
      <c r="AU647" s="64">
        <v>3</v>
      </c>
      <c r="AV647" s="83">
        <f t="shared" si="176"/>
        <v>0</v>
      </c>
      <c r="AW647" s="80"/>
      <c r="AX647" s="80"/>
      <c r="AY647" s="80"/>
      <c r="AZ647" s="80"/>
      <c r="BA647" s="80"/>
      <c r="BB647" s="80"/>
      <c r="BC647" s="80"/>
      <c r="BD647" s="80"/>
      <c r="BE647" s="81"/>
    </row>
    <row r="648" spans="1:57" ht="38" customHeight="1" thickBot="1" x14ac:dyDescent="0.25">
      <c r="A648" s="732"/>
      <c r="B648" s="648"/>
      <c r="C648" s="730"/>
      <c r="D648" s="285" t="s">
        <v>79</v>
      </c>
      <c r="E648" s="751"/>
      <c r="F648" s="748"/>
      <c r="G648" s="148">
        <f t="shared" si="171"/>
        <v>0</v>
      </c>
      <c r="H648" s="155"/>
      <c r="I648" s="156"/>
      <c r="J648" s="156"/>
      <c r="K648" s="156"/>
      <c r="L648" s="157"/>
      <c r="M648" s="85">
        <f t="shared" si="172"/>
        <v>0</v>
      </c>
      <c r="N648" s="86"/>
      <c r="O648" s="86"/>
      <c r="P648" s="86"/>
      <c r="Q648" s="86"/>
      <c r="R648" s="125"/>
      <c r="S648" s="130"/>
      <c r="T648" s="87"/>
      <c r="U648" s="87"/>
      <c r="V648" s="87"/>
      <c r="W648" s="87"/>
      <c r="X648" s="126"/>
      <c r="Y648" s="129"/>
      <c r="Z648" s="124"/>
      <c r="AA648" s="136"/>
      <c r="AB648" s="54"/>
      <c r="AC648" s="54"/>
      <c r="AD648" s="54"/>
      <c r="AE648" s="54"/>
      <c r="AF648" s="55"/>
      <c r="AG648" s="139"/>
      <c r="AH648" s="140"/>
      <c r="AI648" s="137"/>
      <c r="AJ648" s="117">
        <f>SUM(AQ648:AU648)</f>
        <v>0</v>
      </c>
      <c r="AK648" s="137" t="s">
        <v>74</v>
      </c>
      <c r="AL648" s="90" t="s">
        <v>74</v>
      </c>
      <c r="AM648" s="138" t="s">
        <v>74</v>
      </c>
      <c r="AN648" s="137" t="s">
        <v>74</v>
      </c>
      <c r="AO648" s="90" t="s">
        <v>76</v>
      </c>
      <c r="AP648" s="138" t="s">
        <v>76</v>
      </c>
      <c r="AQ648" s="89"/>
      <c r="AR648" s="90"/>
      <c r="AS648" s="90"/>
      <c r="AT648" s="90"/>
      <c r="AU648" s="91"/>
      <c r="AV648" s="92">
        <f t="shared" si="176"/>
        <v>0</v>
      </c>
      <c r="AW648" s="87"/>
      <c r="AX648" s="87"/>
      <c r="AY648" s="87"/>
      <c r="AZ648" s="87"/>
      <c r="BA648" s="87"/>
      <c r="BB648" s="87"/>
      <c r="BC648" s="87"/>
      <c r="BD648" s="87"/>
      <c r="BE648" s="88"/>
    </row>
    <row r="649" spans="1:57" ht="38" customHeight="1" x14ac:dyDescent="0.2">
      <c r="A649" s="732"/>
      <c r="B649" s="646" t="s">
        <v>323</v>
      </c>
      <c r="C649" s="737" t="str">
        <f>IF(C648=0,"",C648)</f>
        <v/>
      </c>
      <c r="D649" s="72" t="s">
        <v>73</v>
      </c>
      <c r="E649" s="722">
        <v>12</v>
      </c>
      <c r="F649" s="636">
        <f t="shared" ref="F649" si="181">E649-SUM(M649:M653)</f>
        <v>-1</v>
      </c>
      <c r="G649" s="146">
        <f t="shared" si="171"/>
        <v>0</v>
      </c>
      <c r="H649" s="151"/>
      <c r="I649" s="152"/>
      <c r="J649" s="152"/>
      <c r="K649" s="152"/>
      <c r="L649" s="66"/>
      <c r="M649" s="149">
        <f t="shared" si="172"/>
        <v>0</v>
      </c>
      <c r="N649" s="121"/>
      <c r="O649" s="121"/>
      <c r="P649" s="121"/>
      <c r="Q649" s="121"/>
      <c r="R649" s="122"/>
      <c r="S649" s="128"/>
      <c r="T649" s="121"/>
      <c r="U649" s="121"/>
      <c r="V649" s="77"/>
      <c r="W649" s="121"/>
      <c r="X649" s="122"/>
      <c r="Y649" s="128"/>
      <c r="Z649" s="122"/>
      <c r="AA649" s="70"/>
      <c r="AB649" s="77"/>
      <c r="AC649" s="77"/>
      <c r="AD649" s="77"/>
      <c r="AE649" s="77"/>
      <c r="AF649" s="71"/>
      <c r="AG649" s="70"/>
      <c r="AH649" s="71"/>
      <c r="AI649" s="70"/>
      <c r="AJ649" s="115">
        <f>SUM(AN649:AP649)</f>
        <v>0</v>
      </c>
      <c r="AK649" s="70" t="s">
        <v>74</v>
      </c>
      <c r="AL649" s="77" t="s">
        <v>74</v>
      </c>
      <c r="AM649" s="71" t="s">
        <v>74</v>
      </c>
      <c r="AN649" s="70"/>
      <c r="AO649" s="77"/>
      <c r="AP649" s="71"/>
      <c r="AQ649" s="67" t="s">
        <v>74</v>
      </c>
      <c r="AR649" s="68" t="s">
        <v>74</v>
      </c>
      <c r="AS649" s="68" t="s">
        <v>74</v>
      </c>
      <c r="AT649" s="68" t="s">
        <v>74</v>
      </c>
      <c r="AU649" s="69" t="s">
        <v>74</v>
      </c>
      <c r="AV649" s="103">
        <f t="shared" si="176"/>
        <v>0</v>
      </c>
      <c r="AW649" s="93"/>
      <c r="AX649" s="93"/>
      <c r="AY649" s="93"/>
      <c r="AZ649" s="93"/>
      <c r="BA649" s="93"/>
      <c r="BB649" s="93"/>
      <c r="BC649" s="93"/>
      <c r="BD649" s="93"/>
      <c r="BE649" s="78"/>
    </row>
    <row r="650" spans="1:57" ht="38" customHeight="1" x14ac:dyDescent="0.2">
      <c r="A650" s="732"/>
      <c r="B650" s="647"/>
      <c r="C650" s="738"/>
      <c r="D650" s="73" t="s">
        <v>75</v>
      </c>
      <c r="E650" s="723"/>
      <c r="F650" s="637"/>
      <c r="G650" s="147">
        <f t="shared" si="171"/>
        <v>0</v>
      </c>
      <c r="H650" s="153"/>
      <c r="I650" s="150"/>
      <c r="J650" s="150"/>
      <c r="K650" s="150"/>
      <c r="L650" s="154"/>
      <c r="M650" s="79">
        <f t="shared" si="172"/>
        <v>0</v>
      </c>
      <c r="N650" s="80"/>
      <c r="O650" s="80"/>
      <c r="P650" s="80"/>
      <c r="Q650" s="80"/>
      <c r="R650" s="124"/>
      <c r="S650" s="129"/>
      <c r="T650" s="54"/>
      <c r="U650" s="54"/>
      <c r="V650" s="80"/>
      <c r="W650" s="80"/>
      <c r="X650" s="124"/>
      <c r="Y650" s="131"/>
      <c r="Z650" s="127"/>
      <c r="AA650" s="134"/>
      <c r="AB650" s="56"/>
      <c r="AC650" s="56"/>
      <c r="AD650" s="56"/>
      <c r="AE650" s="56"/>
      <c r="AF650" s="135"/>
      <c r="AG650" s="136"/>
      <c r="AH650" s="55"/>
      <c r="AI650" s="136"/>
      <c r="AJ650" s="116">
        <f>SUM(AN650:AP650)</f>
        <v>0</v>
      </c>
      <c r="AK650" s="136" t="s">
        <v>76</v>
      </c>
      <c r="AL650" s="54" t="s">
        <v>76</v>
      </c>
      <c r="AM650" s="55" t="s">
        <v>76</v>
      </c>
      <c r="AN650" s="136"/>
      <c r="AO650" s="54"/>
      <c r="AP650" s="55"/>
      <c r="AQ650" s="82" t="s">
        <v>74</v>
      </c>
      <c r="AR650" s="54" t="s">
        <v>74</v>
      </c>
      <c r="AS650" s="54" t="s">
        <v>74</v>
      </c>
      <c r="AT650" s="54" t="s">
        <v>74</v>
      </c>
      <c r="AU650" s="58" t="s">
        <v>74</v>
      </c>
      <c r="AV650" s="83">
        <f t="shared" si="176"/>
        <v>0</v>
      </c>
      <c r="AW650" s="80"/>
      <c r="AX650" s="80"/>
      <c r="AY650" s="80"/>
      <c r="AZ650" s="80"/>
      <c r="BA650" s="80"/>
      <c r="BB650" s="80"/>
      <c r="BC650" s="80"/>
      <c r="BD650" s="80"/>
      <c r="BE650" s="81"/>
    </row>
    <row r="651" spans="1:57" ht="38" customHeight="1" x14ac:dyDescent="0.2">
      <c r="A651" s="732"/>
      <c r="B651" s="647"/>
      <c r="C651" s="738"/>
      <c r="D651" s="73" t="s">
        <v>77</v>
      </c>
      <c r="E651" s="723"/>
      <c r="F651" s="637"/>
      <c r="G651" s="147">
        <f t="shared" si="171"/>
        <v>0</v>
      </c>
      <c r="H651" s="153"/>
      <c r="I651" s="150"/>
      <c r="J651" s="150"/>
      <c r="K651" s="150"/>
      <c r="L651" s="154"/>
      <c r="M651" s="79">
        <f t="shared" si="172"/>
        <v>0</v>
      </c>
      <c r="N651" s="80"/>
      <c r="O651" s="80"/>
      <c r="P651" s="80"/>
      <c r="Q651" s="84"/>
      <c r="R651" s="124"/>
      <c r="S651" s="129"/>
      <c r="T651" s="80"/>
      <c r="U651" s="80"/>
      <c r="V651" s="80"/>
      <c r="W651" s="80"/>
      <c r="X651" s="124"/>
      <c r="Y651" s="131"/>
      <c r="Z651" s="127"/>
      <c r="AA651" s="134"/>
      <c r="AB651" s="56"/>
      <c r="AC651" s="56"/>
      <c r="AD651" s="56"/>
      <c r="AE651" s="56"/>
      <c r="AF651" s="135"/>
      <c r="AG651" s="136"/>
      <c r="AH651" s="55"/>
      <c r="AI651" s="136"/>
      <c r="AJ651" s="116">
        <f>SUM(AK651:AM651)</f>
        <v>0</v>
      </c>
      <c r="AK651" s="136"/>
      <c r="AL651" s="54"/>
      <c r="AM651" s="55"/>
      <c r="AN651" s="136" t="s">
        <v>74</v>
      </c>
      <c r="AO651" s="54" t="s">
        <v>74</v>
      </c>
      <c r="AP651" s="55" t="s">
        <v>74</v>
      </c>
      <c r="AQ651" s="82" t="s">
        <v>74</v>
      </c>
      <c r="AR651" s="54" t="s">
        <v>74</v>
      </c>
      <c r="AS651" s="54" t="s">
        <v>74</v>
      </c>
      <c r="AT651" s="54" t="s">
        <v>74</v>
      </c>
      <c r="AU651" s="58" t="s">
        <v>74</v>
      </c>
      <c r="AV651" s="83">
        <f t="shared" si="176"/>
        <v>0</v>
      </c>
      <c r="AW651" s="80"/>
      <c r="AX651" s="80"/>
      <c r="AY651" s="80"/>
      <c r="AZ651" s="80"/>
      <c r="BA651" s="80"/>
      <c r="BB651" s="80"/>
      <c r="BC651" s="80"/>
      <c r="BD651" s="80"/>
      <c r="BE651" s="81"/>
    </row>
    <row r="652" spans="1:57" ht="38" customHeight="1" x14ac:dyDescent="0.2">
      <c r="A652" s="732"/>
      <c r="B652" s="647"/>
      <c r="C652" s="738"/>
      <c r="D652" s="73" t="s">
        <v>78</v>
      </c>
      <c r="E652" s="723"/>
      <c r="F652" s="637"/>
      <c r="G652" s="147">
        <f t="shared" si="171"/>
        <v>13</v>
      </c>
      <c r="H652" s="153">
        <v>1</v>
      </c>
      <c r="I652" s="150">
        <v>1</v>
      </c>
      <c r="J652" s="150"/>
      <c r="K652" s="150"/>
      <c r="L652" s="154"/>
      <c r="M652" s="79">
        <f t="shared" si="172"/>
        <v>13</v>
      </c>
      <c r="N652" s="80"/>
      <c r="O652" s="80"/>
      <c r="P652" s="80"/>
      <c r="Q652" s="80"/>
      <c r="R652" s="124">
        <v>13</v>
      </c>
      <c r="S652" s="129">
        <v>1</v>
      </c>
      <c r="T652" s="80"/>
      <c r="U652" s="80"/>
      <c r="V652" s="80">
        <v>12</v>
      </c>
      <c r="W652" s="80"/>
      <c r="X652" s="124"/>
      <c r="Y652" s="131">
        <v>11</v>
      </c>
      <c r="Z652" s="127">
        <v>2</v>
      </c>
      <c r="AA652" s="134"/>
      <c r="AB652" s="56">
        <v>2</v>
      </c>
      <c r="AC652" s="56">
        <v>2</v>
      </c>
      <c r="AD652" s="56"/>
      <c r="AE652" s="56">
        <v>9</v>
      </c>
      <c r="AF652" s="135">
        <v>3</v>
      </c>
      <c r="AG652" s="136">
        <v>41.5</v>
      </c>
      <c r="AH652" s="55">
        <v>20</v>
      </c>
      <c r="AI652" s="136">
        <v>99</v>
      </c>
      <c r="AJ652" s="116">
        <f>SUM(AQ652:AU652)</f>
        <v>13</v>
      </c>
      <c r="AK652" s="136" t="s">
        <v>76</v>
      </c>
      <c r="AL652" s="54" t="s">
        <v>76</v>
      </c>
      <c r="AM652" s="55" t="s">
        <v>76</v>
      </c>
      <c r="AN652" s="136" t="s">
        <v>74</v>
      </c>
      <c r="AO652" s="54" t="s">
        <v>74</v>
      </c>
      <c r="AP652" s="55" t="s">
        <v>74</v>
      </c>
      <c r="AQ652" s="142"/>
      <c r="AR652" s="62">
        <v>4</v>
      </c>
      <c r="AS652" s="62">
        <v>6</v>
      </c>
      <c r="AT652" s="62">
        <v>3</v>
      </c>
      <c r="AU652" s="64"/>
      <c r="AV652" s="83">
        <f t="shared" si="176"/>
        <v>0</v>
      </c>
      <c r="AW652" s="80"/>
      <c r="AX652" s="80"/>
      <c r="AY652" s="80"/>
      <c r="AZ652" s="80"/>
      <c r="BA652" s="80"/>
      <c r="BB652" s="80"/>
      <c r="BC652" s="80"/>
      <c r="BD652" s="80"/>
      <c r="BE652" s="81"/>
    </row>
    <row r="653" spans="1:57" ht="38" customHeight="1" thickBot="1" x14ac:dyDescent="0.25">
      <c r="A653" s="732"/>
      <c r="B653" s="648"/>
      <c r="C653" s="739"/>
      <c r="D653" s="76" t="s">
        <v>79</v>
      </c>
      <c r="E653" s="725"/>
      <c r="F653" s="638"/>
      <c r="G653" s="148">
        <f t="shared" si="171"/>
        <v>0</v>
      </c>
      <c r="H653" s="155"/>
      <c r="I653" s="156"/>
      <c r="J653" s="156"/>
      <c r="K653" s="156"/>
      <c r="L653" s="157"/>
      <c r="M653" s="85">
        <f t="shared" si="172"/>
        <v>0</v>
      </c>
      <c r="N653" s="86"/>
      <c r="O653" s="86"/>
      <c r="P653" s="86"/>
      <c r="Q653" s="86"/>
      <c r="R653" s="125"/>
      <c r="S653" s="130"/>
      <c r="T653" s="87"/>
      <c r="U653" s="87"/>
      <c r="V653" s="87"/>
      <c r="W653" s="87"/>
      <c r="X653" s="126"/>
      <c r="Y653" s="129"/>
      <c r="Z653" s="124"/>
      <c r="AA653" s="136"/>
      <c r="AB653" s="54"/>
      <c r="AC653" s="54"/>
      <c r="AD653" s="54"/>
      <c r="AE653" s="54"/>
      <c r="AF653" s="55"/>
      <c r="AG653" s="139"/>
      <c r="AH653" s="140"/>
      <c r="AI653" s="137"/>
      <c r="AJ653" s="117">
        <f>SUM(AQ653:AU653)</f>
        <v>0</v>
      </c>
      <c r="AK653" s="137" t="s">
        <v>74</v>
      </c>
      <c r="AL653" s="90" t="s">
        <v>74</v>
      </c>
      <c r="AM653" s="138" t="s">
        <v>74</v>
      </c>
      <c r="AN653" s="137" t="s">
        <v>74</v>
      </c>
      <c r="AO653" s="90" t="s">
        <v>76</v>
      </c>
      <c r="AP653" s="138" t="s">
        <v>76</v>
      </c>
      <c r="AQ653" s="89"/>
      <c r="AR653" s="90"/>
      <c r="AS653" s="90"/>
      <c r="AT653" s="90"/>
      <c r="AU653" s="91"/>
      <c r="AV653" s="92">
        <f t="shared" si="176"/>
        <v>0</v>
      </c>
      <c r="AW653" s="87"/>
      <c r="AX653" s="87"/>
      <c r="AY653" s="87"/>
      <c r="AZ653" s="87"/>
      <c r="BA653" s="87"/>
      <c r="BB653" s="87"/>
      <c r="BC653" s="87"/>
      <c r="BD653" s="87"/>
      <c r="BE653" s="88"/>
    </row>
    <row r="654" spans="1:57" ht="38" customHeight="1" x14ac:dyDescent="0.2">
      <c r="A654" s="732"/>
      <c r="B654" s="646" t="s">
        <v>324</v>
      </c>
      <c r="C654" s="728" t="s">
        <v>310</v>
      </c>
      <c r="D654" s="72" t="s">
        <v>73</v>
      </c>
      <c r="E654" s="722">
        <v>15</v>
      </c>
      <c r="F654" s="636">
        <f t="shared" ref="F654" si="182">E654-SUM(M654:M658)</f>
        <v>-2</v>
      </c>
      <c r="G654" s="146">
        <f t="shared" si="171"/>
        <v>0</v>
      </c>
      <c r="H654" s="151">
        <v>0</v>
      </c>
      <c r="I654" s="152"/>
      <c r="J654" s="152"/>
      <c r="K654" s="152"/>
      <c r="L654" s="66"/>
      <c r="M654" s="149">
        <f t="shared" si="172"/>
        <v>0</v>
      </c>
      <c r="N654" s="121"/>
      <c r="O654" s="121"/>
      <c r="P654" s="121"/>
      <c r="Q654" s="121"/>
      <c r="R654" s="122"/>
      <c r="S654" s="128"/>
      <c r="T654" s="121"/>
      <c r="U654" s="121"/>
      <c r="V654" s="77"/>
      <c r="W654" s="121"/>
      <c r="X654" s="122"/>
      <c r="Y654" s="128"/>
      <c r="Z654" s="122"/>
      <c r="AA654" s="70"/>
      <c r="AB654" s="77"/>
      <c r="AC654" s="77"/>
      <c r="AD654" s="77"/>
      <c r="AE654" s="77"/>
      <c r="AF654" s="71"/>
      <c r="AG654" s="70"/>
      <c r="AH654" s="71"/>
      <c r="AI654" s="70"/>
      <c r="AJ654" s="115">
        <f>SUM(AN653:AU653)</f>
        <v>0</v>
      </c>
      <c r="AK654" s="70" t="s">
        <v>74</v>
      </c>
      <c r="AL654" s="77" t="s">
        <v>74</v>
      </c>
      <c r="AM654" s="71" t="s">
        <v>74</v>
      </c>
      <c r="AN654" s="70"/>
      <c r="AO654" s="77"/>
      <c r="AP654" s="71"/>
      <c r="AQ654" s="67" t="s">
        <v>74</v>
      </c>
      <c r="AR654" s="68" t="s">
        <v>74</v>
      </c>
      <c r="AS654" s="68" t="s">
        <v>74</v>
      </c>
      <c r="AT654" s="68" t="s">
        <v>74</v>
      </c>
      <c r="AU654" s="69" t="s">
        <v>74</v>
      </c>
      <c r="AV654" s="103">
        <f t="shared" si="176"/>
        <v>0</v>
      </c>
      <c r="AW654" s="93"/>
      <c r="AX654" s="93"/>
      <c r="AY654" s="93"/>
      <c r="AZ654" s="93"/>
      <c r="BA654" s="93"/>
      <c r="BB654" s="93"/>
      <c r="BC654" s="93"/>
      <c r="BD654" s="93"/>
      <c r="BE654" s="78"/>
    </row>
    <row r="655" spans="1:57" ht="38" customHeight="1" x14ac:dyDescent="0.2">
      <c r="A655" s="732"/>
      <c r="B655" s="647"/>
      <c r="C655" s="729"/>
      <c r="D655" s="73" t="s">
        <v>75</v>
      </c>
      <c r="E655" s="723"/>
      <c r="F655" s="637"/>
      <c r="G655" s="147">
        <f t="shared" si="171"/>
        <v>0</v>
      </c>
      <c r="H655" s="153">
        <v>0</v>
      </c>
      <c r="I655" s="150"/>
      <c r="J655" s="150"/>
      <c r="K655" s="150"/>
      <c r="L655" s="154"/>
      <c r="M655" s="79">
        <f t="shared" si="172"/>
        <v>0</v>
      </c>
      <c r="N655" s="80"/>
      <c r="O655" s="80"/>
      <c r="P655" s="80"/>
      <c r="Q655" s="80"/>
      <c r="R655" s="124"/>
      <c r="S655" s="129"/>
      <c r="T655" s="54"/>
      <c r="U655" s="54"/>
      <c r="V655" s="80"/>
      <c r="W655" s="80"/>
      <c r="X655" s="124"/>
      <c r="Y655" s="131"/>
      <c r="Z655" s="127"/>
      <c r="AA655" s="134"/>
      <c r="AB655" s="56"/>
      <c r="AC655" s="56"/>
      <c r="AD655" s="56"/>
      <c r="AE655" s="56"/>
      <c r="AF655" s="135"/>
      <c r="AG655" s="136"/>
      <c r="AH655" s="55"/>
      <c r="AI655" s="136"/>
      <c r="AJ655" s="116">
        <v>0</v>
      </c>
      <c r="AK655" s="136" t="s">
        <v>76</v>
      </c>
      <c r="AL655" s="54" t="s">
        <v>76</v>
      </c>
      <c r="AM655" s="55" t="s">
        <v>76</v>
      </c>
      <c r="AN655" s="136"/>
      <c r="AO655" s="54"/>
      <c r="AP655" s="55"/>
      <c r="AQ655" s="82" t="s">
        <v>74</v>
      </c>
      <c r="AR655" s="54" t="s">
        <v>74</v>
      </c>
      <c r="AS655" s="54" t="s">
        <v>74</v>
      </c>
      <c r="AT655" s="54" t="s">
        <v>74</v>
      </c>
      <c r="AU655" s="58" t="s">
        <v>74</v>
      </c>
      <c r="AV655" s="83">
        <f t="shared" si="176"/>
        <v>0</v>
      </c>
      <c r="AW655" s="80"/>
      <c r="AX655" s="80"/>
      <c r="AY655" s="80"/>
      <c r="AZ655" s="80"/>
      <c r="BA655" s="80"/>
      <c r="BB655" s="80"/>
      <c r="BC655" s="80"/>
      <c r="BD655" s="80"/>
      <c r="BE655" s="81"/>
    </row>
    <row r="656" spans="1:57" ht="38" customHeight="1" x14ac:dyDescent="0.2">
      <c r="A656" s="732"/>
      <c r="B656" s="647"/>
      <c r="C656" s="729"/>
      <c r="D656" s="73" t="s">
        <v>77</v>
      </c>
      <c r="E656" s="723"/>
      <c r="F656" s="637"/>
      <c r="G656" s="147">
        <f t="shared" si="171"/>
        <v>0</v>
      </c>
      <c r="H656" s="153">
        <v>0</v>
      </c>
      <c r="I656" s="150"/>
      <c r="J656" s="150"/>
      <c r="K656" s="150"/>
      <c r="L656" s="154"/>
      <c r="M656" s="79">
        <f t="shared" si="172"/>
        <v>0</v>
      </c>
      <c r="N656" s="80"/>
      <c r="O656" s="80"/>
      <c r="P656" s="80"/>
      <c r="Q656" s="84"/>
      <c r="R656" s="124"/>
      <c r="S656" s="129"/>
      <c r="T656" s="80"/>
      <c r="U656" s="80"/>
      <c r="V656" s="80"/>
      <c r="W656" s="80"/>
      <c r="X656" s="124"/>
      <c r="Y656" s="131"/>
      <c r="Z656" s="127"/>
      <c r="AA656" s="134"/>
      <c r="AB656" s="56"/>
      <c r="AC656" s="56"/>
      <c r="AD656" s="56"/>
      <c r="AE656" s="56"/>
      <c r="AF656" s="135"/>
      <c r="AG656" s="136"/>
      <c r="AH656" s="55"/>
      <c r="AI656" s="136"/>
      <c r="AJ656" s="116">
        <v>0</v>
      </c>
      <c r="AK656" s="136"/>
      <c r="AL656" s="54"/>
      <c r="AM656" s="55"/>
      <c r="AN656" s="136" t="s">
        <v>74</v>
      </c>
      <c r="AO656" s="54" t="s">
        <v>74</v>
      </c>
      <c r="AP656" s="55" t="s">
        <v>74</v>
      </c>
      <c r="AQ656" s="82" t="s">
        <v>74</v>
      </c>
      <c r="AR656" s="54" t="s">
        <v>74</v>
      </c>
      <c r="AS656" s="54" t="s">
        <v>74</v>
      </c>
      <c r="AT656" s="54" t="s">
        <v>74</v>
      </c>
      <c r="AU656" s="58" t="s">
        <v>74</v>
      </c>
      <c r="AV656" s="83">
        <f t="shared" si="176"/>
        <v>0</v>
      </c>
      <c r="AW656" s="80"/>
      <c r="AX656" s="80"/>
      <c r="AY656" s="80"/>
      <c r="AZ656" s="80"/>
      <c r="BA656" s="80"/>
      <c r="BB656" s="80"/>
      <c r="BC656" s="80"/>
      <c r="BD656" s="80"/>
      <c r="BE656" s="81"/>
    </row>
    <row r="657" spans="1:57" ht="38" customHeight="1" x14ac:dyDescent="0.2">
      <c r="A657" s="732"/>
      <c r="B657" s="647"/>
      <c r="C657" s="729"/>
      <c r="D657" s="73" t="s">
        <v>78</v>
      </c>
      <c r="E657" s="723"/>
      <c r="F657" s="637"/>
      <c r="G657" s="147">
        <f t="shared" si="171"/>
        <v>17</v>
      </c>
      <c r="H657" s="153">
        <f t="shared" ref="H657" si="183">SUM(I657:L657)</f>
        <v>0</v>
      </c>
      <c r="I657" s="150">
        <v>0</v>
      </c>
      <c r="J657" s="150">
        <v>0</v>
      </c>
      <c r="K657" s="150">
        <v>0</v>
      </c>
      <c r="L657" s="154">
        <v>0</v>
      </c>
      <c r="M657" s="79">
        <f t="shared" si="172"/>
        <v>17</v>
      </c>
      <c r="N657" s="80">
        <v>0</v>
      </c>
      <c r="O657" s="80">
        <v>0</v>
      </c>
      <c r="P657" s="80">
        <v>0</v>
      </c>
      <c r="Q657" s="80">
        <v>0</v>
      </c>
      <c r="R657" s="124">
        <v>17</v>
      </c>
      <c r="S657" s="129">
        <v>0</v>
      </c>
      <c r="T657" s="80">
        <v>0</v>
      </c>
      <c r="U657" s="80">
        <v>0</v>
      </c>
      <c r="V657" s="80">
        <v>17</v>
      </c>
      <c r="W657" s="80">
        <v>0</v>
      </c>
      <c r="X657" s="124">
        <v>0</v>
      </c>
      <c r="Y657" s="131">
        <v>14</v>
      </c>
      <c r="Z657" s="127">
        <v>3</v>
      </c>
      <c r="AA657" s="134">
        <v>0</v>
      </c>
      <c r="AB657" s="56">
        <v>0</v>
      </c>
      <c r="AC657" s="56">
        <v>0</v>
      </c>
      <c r="AD657" s="56">
        <v>2</v>
      </c>
      <c r="AE657" s="56">
        <v>2</v>
      </c>
      <c r="AF657" s="135">
        <v>0</v>
      </c>
      <c r="AG657" s="136">
        <v>36.700000000000003</v>
      </c>
      <c r="AH657" s="55">
        <v>13.5</v>
      </c>
      <c r="AI657" s="136">
        <v>93.8</v>
      </c>
      <c r="AJ657" s="116">
        <f>SUM(AQ657:AU657)</f>
        <v>17</v>
      </c>
      <c r="AK657" s="136" t="s">
        <v>76</v>
      </c>
      <c r="AL657" s="54" t="s">
        <v>76</v>
      </c>
      <c r="AM657" s="55" t="s">
        <v>76</v>
      </c>
      <c r="AN657" s="136" t="s">
        <v>74</v>
      </c>
      <c r="AO657" s="54" t="s">
        <v>74</v>
      </c>
      <c r="AP657" s="55" t="s">
        <v>74</v>
      </c>
      <c r="AQ657" s="142">
        <v>0</v>
      </c>
      <c r="AR657" s="62">
        <v>3</v>
      </c>
      <c r="AS657" s="62">
        <v>14</v>
      </c>
      <c r="AT657" s="62">
        <v>0</v>
      </c>
      <c r="AU657" s="64">
        <v>0</v>
      </c>
      <c r="AV657" s="83">
        <f t="shared" si="176"/>
        <v>0</v>
      </c>
      <c r="AW657" s="80"/>
      <c r="AX657" s="80"/>
      <c r="AY657" s="80"/>
      <c r="AZ657" s="80"/>
      <c r="BA657" s="80"/>
      <c r="BB657" s="80"/>
      <c r="BC657" s="80"/>
      <c r="BD657" s="80"/>
      <c r="BE657" s="81"/>
    </row>
    <row r="658" spans="1:57" ht="38" customHeight="1" thickBot="1" x14ac:dyDescent="0.25">
      <c r="A658" s="732"/>
      <c r="B658" s="647"/>
      <c r="C658" s="729"/>
      <c r="D658" s="75" t="s">
        <v>79</v>
      </c>
      <c r="E658" s="724"/>
      <c r="F658" s="637"/>
      <c r="G658" s="148">
        <f t="shared" si="171"/>
        <v>0</v>
      </c>
      <c r="H658" s="155">
        <v>0</v>
      </c>
      <c r="I658" s="156"/>
      <c r="J658" s="156"/>
      <c r="K658" s="156"/>
      <c r="L658" s="157"/>
      <c r="M658" s="85">
        <f t="shared" si="172"/>
        <v>0</v>
      </c>
      <c r="N658" s="86"/>
      <c r="O658" s="86"/>
      <c r="P658" s="86"/>
      <c r="Q658" s="86"/>
      <c r="R658" s="125"/>
      <c r="S658" s="130"/>
      <c r="T658" s="87"/>
      <c r="U658" s="87"/>
      <c r="V658" s="87"/>
      <c r="W658" s="87"/>
      <c r="X658" s="126"/>
      <c r="Y658" s="129"/>
      <c r="Z658" s="124"/>
      <c r="AA658" s="136"/>
      <c r="AB658" s="54"/>
      <c r="AC658" s="54"/>
      <c r="AD658" s="54"/>
      <c r="AE658" s="54"/>
      <c r="AF658" s="55"/>
      <c r="AG658" s="139"/>
      <c r="AH658" s="140"/>
      <c r="AI658" s="137"/>
      <c r="AJ658" s="117">
        <v>0</v>
      </c>
      <c r="AK658" s="137" t="s">
        <v>74</v>
      </c>
      <c r="AL658" s="90" t="s">
        <v>74</v>
      </c>
      <c r="AM658" s="138" t="s">
        <v>74</v>
      </c>
      <c r="AN658" s="137" t="s">
        <v>74</v>
      </c>
      <c r="AO658" s="90" t="s">
        <v>76</v>
      </c>
      <c r="AP658" s="138" t="s">
        <v>76</v>
      </c>
      <c r="AQ658" s="89"/>
      <c r="AR658" s="90"/>
      <c r="AS658" s="90"/>
      <c r="AT658" s="90"/>
      <c r="AU658" s="91"/>
      <c r="AV658" s="92">
        <f t="shared" si="176"/>
        <v>0</v>
      </c>
      <c r="AW658" s="87"/>
      <c r="AX658" s="87"/>
      <c r="AY658" s="87"/>
      <c r="AZ658" s="87"/>
      <c r="BA658" s="87"/>
      <c r="BB658" s="87"/>
      <c r="BC658" s="87"/>
      <c r="BD658" s="87"/>
      <c r="BE658" s="88"/>
    </row>
    <row r="659" spans="1:57" ht="38" customHeight="1" x14ac:dyDescent="0.2">
      <c r="A659" s="732"/>
      <c r="B659" s="646" t="s">
        <v>325</v>
      </c>
      <c r="C659" s="728" t="s">
        <v>311</v>
      </c>
      <c r="D659" s="72" t="s">
        <v>73</v>
      </c>
      <c r="E659" s="722">
        <v>15</v>
      </c>
      <c r="F659" s="636">
        <f t="shared" ref="F659" si="184">E659-SUM(M659:M663)</f>
        <v>-10</v>
      </c>
      <c r="G659" s="146">
        <f t="shared" si="171"/>
        <v>0</v>
      </c>
      <c r="H659" s="151"/>
      <c r="I659" s="152"/>
      <c r="J659" s="152"/>
      <c r="K659" s="152"/>
      <c r="L659" s="66"/>
      <c r="M659" s="149">
        <f t="shared" si="172"/>
        <v>0</v>
      </c>
      <c r="N659" s="121"/>
      <c r="O659" s="121"/>
      <c r="P659" s="121"/>
      <c r="Q659" s="121"/>
      <c r="R659" s="122"/>
      <c r="S659" s="128"/>
      <c r="T659" s="121"/>
      <c r="U659" s="121"/>
      <c r="V659" s="77"/>
      <c r="W659" s="121"/>
      <c r="X659" s="122"/>
      <c r="Y659" s="128"/>
      <c r="Z659" s="122"/>
      <c r="AA659" s="70"/>
      <c r="AB659" s="77"/>
      <c r="AC659" s="77"/>
      <c r="AD659" s="77"/>
      <c r="AE659" s="77"/>
      <c r="AF659" s="71"/>
      <c r="AG659" s="70"/>
      <c r="AH659" s="71"/>
      <c r="AI659" s="70"/>
      <c r="AJ659" s="115">
        <f>SUM(AN659:AP659)</f>
        <v>0</v>
      </c>
      <c r="AK659" s="70" t="s">
        <v>74</v>
      </c>
      <c r="AL659" s="77" t="s">
        <v>74</v>
      </c>
      <c r="AM659" s="71" t="s">
        <v>74</v>
      </c>
      <c r="AN659" s="70"/>
      <c r="AO659" s="77"/>
      <c r="AP659" s="71"/>
      <c r="AQ659" s="67" t="s">
        <v>74</v>
      </c>
      <c r="AR659" s="68" t="s">
        <v>74</v>
      </c>
      <c r="AS659" s="68" t="s">
        <v>74</v>
      </c>
      <c r="AT659" s="68" t="s">
        <v>74</v>
      </c>
      <c r="AU659" s="69" t="s">
        <v>74</v>
      </c>
      <c r="AV659" s="103">
        <f t="shared" si="176"/>
        <v>0</v>
      </c>
      <c r="AW659" s="93"/>
      <c r="AX659" s="93"/>
      <c r="AY659" s="93"/>
      <c r="AZ659" s="93"/>
      <c r="BA659" s="93"/>
      <c r="BB659" s="93"/>
      <c r="BC659" s="93"/>
      <c r="BD659" s="93"/>
      <c r="BE659" s="78"/>
    </row>
    <row r="660" spans="1:57" ht="38" customHeight="1" x14ac:dyDescent="0.2">
      <c r="A660" s="732"/>
      <c r="B660" s="647"/>
      <c r="C660" s="729"/>
      <c r="D660" s="73" t="s">
        <v>75</v>
      </c>
      <c r="E660" s="723"/>
      <c r="F660" s="637"/>
      <c r="G660" s="147">
        <f t="shared" si="171"/>
        <v>0</v>
      </c>
      <c r="H660" s="153"/>
      <c r="I660" s="150"/>
      <c r="J660" s="150"/>
      <c r="K660" s="150"/>
      <c r="L660" s="154"/>
      <c r="M660" s="79">
        <f t="shared" si="172"/>
        <v>0</v>
      </c>
      <c r="N660" s="80"/>
      <c r="O660" s="80"/>
      <c r="P660" s="80"/>
      <c r="Q660" s="80"/>
      <c r="R660" s="124"/>
      <c r="S660" s="129"/>
      <c r="T660" s="54"/>
      <c r="U660" s="54"/>
      <c r="V660" s="80"/>
      <c r="W660" s="80"/>
      <c r="X660" s="124"/>
      <c r="Y660" s="131"/>
      <c r="Z660" s="127"/>
      <c r="AA660" s="134"/>
      <c r="AB660" s="56"/>
      <c r="AC660" s="56"/>
      <c r="AD660" s="56"/>
      <c r="AE660" s="56"/>
      <c r="AF660" s="135"/>
      <c r="AG660" s="136"/>
      <c r="AH660" s="55"/>
      <c r="AI660" s="136"/>
      <c r="AJ660" s="116">
        <f>SUM(AN660:AP660)</f>
        <v>0</v>
      </c>
      <c r="AK660" s="136" t="s">
        <v>76</v>
      </c>
      <c r="AL660" s="54" t="s">
        <v>76</v>
      </c>
      <c r="AM660" s="55" t="s">
        <v>76</v>
      </c>
      <c r="AN660" s="136"/>
      <c r="AO660" s="54"/>
      <c r="AP660" s="55"/>
      <c r="AQ660" s="82" t="s">
        <v>74</v>
      </c>
      <c r="AR660" s="54" t="s">
        <v>74</v>
      </c>
      <c r="AS660" s="54" t="s">
        <v>74</v>
      </c>
      <c r="AT660" s="54" t="s">
        <v>74</v>
      </c>
      <c r="AU660" s="58" t="s">
        <v>74</v>
      </c>
      <c r="AV660" s="83">
        <f t="shared" si="176"/>
        <v>0</v>
      </c>
      <c r="AW660" s="80"/>
      <c r="AX660" s="80"/>
      <c r="AY660" s="80"/>
      <c r="AZ660" s="80"/>
      <c r="BA660" s="80"/>
      <c r="BB660" s="80"/>
      <c r="BC660" s="80"/>
      <c r="BD660" s="80"/>
      <c r="BE660" s="81"/>
    </row>
    <row r="661" spans="1:57" ht="38" customHeight="1" x14ac:dyDescent="0.2">
      <c r="A661" s="732"/>
      <c r="B661" s="647"/>
      <c r="C661" s="729"/>
      <c r="D661" s="73" t="s">
        <v>77</v>
      </c>
      <c r="E661" s="723"/>
      <c r="F661" s="637"/>
      <c r="G661" s="147">
        <f t="shared" si="171"/>
        <v>0</v>
      </c>
      <c r="H661" s="153"/>
      <c r="I661" s="150"/>
      <c r="J661" s="150"/>
      <c r="K661" s="150"/>
      <c r="L661" s="154"/>
      <c r="M661" s="79">
        <f t="shared" si="172"/>
        <v>0</v>
      </c>
      <c r="N661" s="80"/>
      <c r="O661" s="80"/>
      <c r="P661" s="80"/>
      <c r="Q661" s="84"/>
      <c r="R661" s="124"/>
      <c r="S661" s="129"/>
      <c r="T661" s="80"/>
      <c r="U661" s="80"/>
      <c r="V661" s="80"/>
      <c r="W661" s="80"/>
      <c r="X661" s="124"/>
      <c r="Y661" s="131"/>
      <c r="Z661" s="127"/>
      <c r="AA661" s="134"/>
      <c r="AB661" s="56"/>
      <c r="AC661" s="56"/>
      <c r="AD661" s="56"/>
      <c r="AE661" s="56"/>
      <c r="AF661" s="135"/>
      <c r="AG661" s="136"/>
      <c r="AH661" s="55"/>
      <c r="AI661" s="136"/>
      <c r="AJ661" s="116">
        <f>SUM(AK661:AM661)</f>
        <v>0</v>
      </c>
      <c r="AK661" s="136"/>
      <c r="AL661" s="54"/>
      <c r="AM661" s="55"/>
      <c r="AN661" s="136" t="s">
        <v>74</v>
      </c>
      <c r="AO661" s="54" t="s">
        <v>74</v>
      </c>
      <c r="AP661" s="55" t="s">
        <v>74</v>
      </c>
      <c r="AQ661" s="82" t="s">
        <v>74</v>
      </c>
      <c r="AR661" s="54" t="s">
        <v>74</v>
      </c>
      <c r="AS661" s="54" t="s">
        <v>74</v>
      </c>
      <c r="AT661" s="54" t="s">
        <v>74</v>
      </c>
      <c r="AU661" s="58" t="s">
        <v>74</v>
      </c>
      <c r="AV661" s="83">
        <f t="shared" si="176"/>
        <v>0</v>
      </c>
      <c r="AW661" s="80"/>
      <c r="AX661" s="80"/>
      <c r="AY661" s="80"/>
      <c r="AZ661" s="80"/>
      <c r="BA661" s="80"/>
      <c r="BB661" s="80"/>
      <c r="BC661" s="80"/>
      <c r="BD661" s="80"/>
      <c r="BE661" s="81"/>
    </row>
    <row r="662" spans="1:57" ht="38" customHeight="1" x14ac:dyDescent="0.2">
      <c r="A662" s="732"/>
      <c r="B662" s="647"/>
      <c r="C662" s="729"/>
      <c r="D662" s="73" t="s">
        <v>78</v>
      </c>
      <c r="E662" s="723"/>
      <c r="F662" s="637"/>
      <c r="G662" s="147">
        <f t="shared" si="171"/>
        <v>26</v>
      </c>
      <c r="H662" s="153">
        <v>0</v>
      </c>
      <c r="I662" s="150"/>
      <c r="J662" s="150"/>
      <c r="K662" s="150"/>
      <c r="L662" s="154"/>
      <c r="M662" s="79">
        <f t="shared" si="172"/>
        <v>25</v>
      </c>
      <c r="N662" s="80"/>
      <c r="O662" s="80"/>
      <c r="P662" s="80"/>
      <c r="Q662" s="80"/>
      <c r="R662" s="124">
        <v>25</v>
      </c>
      <c r="S662" s="129">
        <v>3</v>
      </c>
      <c r="T662" s="80"/>
      <c r="U662" s="80"/>
      <c r="V662" s="80"/>
      <c r="W662" s="80">
        <v>22</v>
      </c>
      <c r="X662" s="124"/>
      <c r="Y662" s="131">
        <v>20</v>
      </c>
      <c r="Z662" s="127">
        <v>5</v>
      </c>
      <c r="AA662" s="134"/>
      <c r="AB662" s="56">
        <v>9</v>
      </c>
      <c r="AC662" s="56">
        <v>9</v>
      </c>
      <c r="AD662" s="56"/>
      <c r="AE662" s="56">
        <v>17</v>
      </c>
      <c r="AF662" s="135">
        <v>1</v>
      </c>
      <c r="AG662" s="136">
        <v>42.1</v>
      </c>
      <c r="AH662" s="55">
        <v>24.6</v>
      </c>
      <c r="AI662" s="136">
        <v>99.6</v>
      </c>
      <c r="AJ662" s="116">
        <f>SUM(AQ662:AU662)</f>
        <v>25</v>
      </c>
      <c r="AK662" s="136"/>
      <c r="AL662" s="54"/>
      <c r="AM662" s="55"/>
      <c r="AN662" s="136"/>
      <c r="AO662" s="54"/>
      <c r="AP662" s="55"/>
      <c r="AQ662" s="142"/>
      <c r="AR662" s="62">
        <v>3</v>
      </c>
      <c r="AS662" s="62">
        <v>18</v>
      </c>
      <c r="AT662" s="62">
        <v>4</v>
      </c>
      <c r="AU662" s="64"/>
      <c r="AV662" s="83">
        <f t="shared" si="176"/>
        <v>1</v>
      </c>
      <c r="AW662" s="80"/>
      <c r="AX662" s="80"/>
      <c r="AY662" s="80"/>
      <c r="AZ662" s="80"/>
      <c r="BA662" s="80"/>
      <c r="BB662" s="80"/>
      <c r="BC662" s="80">
        <v>1</v>
      </c>
      <c r="BD662" s="80"/>
      <c r="BE662" s="81"/>
    </row>
    <row r="663" spans="1:57" ht="38" customHeight="1" thickBot="1" x14ac:dyDescent="0.25">
      <c r="A663" s="732"/>
      <c r="B663" s="648"/>
      <c r="C663" s="730"/>
      <c r="D663" s="76" t="s">
        <v>79</v>
      </c>
      <c r="E663" s="725"/>
      <c r="F663" s="638"/>
      <c r="G663" s="148">
        <f t="shared" si="171"/>
        <v>0</v>
      </c>
      <c r="H663" s="155"/>
      <c r="I663" s="156"/>
      <c r="J663" s="156"/>
      <c r="K663" s="156"/>
      <c r="L663" s="157"/>
      <c r="M663" s="85">
        <f t="shared" si="172"/>
        <v>0</v>
      </c>
      <c r="N663" s="86"/>
      <c r="O663" s="86"/>
      <c r="P663" s="86"/>
      <c r="Q663" s="86"/>
      <c r="R663" s="125"/>
      <c r="S663" s="130"/>
      <c r="T663" s="87"/>
      <c r="U663" s="87"/>
      <c r="V663" s="87"/>
      <c r="W663" s="87"/>
      <c r="X663" s="126"/>
      <c r="Y663" s="129"/>
      <c r="Z663" s="124"/>
      <c r="AA663" s="136"/>
      <c r="AB663" s="54"/>
      <c r="AC663" s="54"/>
      <c r="AD663" s="54"/>
      <c r="AE663" s="54"/>
      <c r="AF663" s="55"/>
      <c r="AG663" s="139"/>
      <c r="AH663" s="140"/>
      <c r="AI663" s="137"/>
      <c r="AJ663" s="117">
        <f>SUM(AQ663:AU663)</f>
        <v>0</v>
      </c>
      <c r="AK663" s="137" t="s">
        <v>74</v>
      </c>
      <c r="AL663" s="90" t="s">
        <v>74</v>
      </c>
      <c r="AM663" s="138" t="s">
        <v>74</v>
      </c>
      <c r="AN663" s="137" t="s">
        <v>74</v>
      </c>
      <c r="AO663" s="90" t="s">
        <v>76</v>
      </c>
      <c r="AP663" s="138" t="s">
        <v>76</v>
      </c>
      <c r="AQ663" s="89"/>
      <c r="AR663" s="90"/>
      <c r="AS663" s="90"/>
      <c r="AT663" s="90"/>
      <c r="AU663" s="91"/>
      <c r="AV663" s="92">
        <f t="shared" si="176"/>
        <v>0</v>
      </c>
      <c r="AW663" s="87"/>
      <c r="AX663" s="87"/>
      <c r="AY663" s="87"/>
      <c r="AZ663" s="87"/>
      <c r="BA663" s="87"/>
      <c r="BB663" s="87"/>
      <c r="BC663" s="87"/>
      <c r="BD663" s="87"/>
      <c r="BE663" s="88"/>
    </row>
    <row r="664" spans="1:57" ht="38" customHeight="1" x14ac:dyDescent="0.2">
      <c r="A664" s="732"/>
      <c r="B664" s="646" t="s">
        <v>326</v>
      </c>
      <c r="C664" s="728" t="s">
        <v>312</v>
      </c>
      <c r="D664" s="72" t="s">
        <v>73</v>
      </c>
      <c r="E664" s="722">
        <v>80</v>
      </c>
      <c r="F664" s="744">
        <f>E664-SUM(M664:M668)</f>
        <v>-4</v>
      </c>
      <c r="G664" s="146">
        <f t="shared" si="171"/>
        <v>0</v>
      </c>
      <c r="H664" s="151">
        <f t="shared" ref="H664:H668" si="185">SUM(I664:L664)</f>
        <v>0</v>
      </c>
      <c r="I664" s="152"/>
      <c r="J664" s="152"/>
      <c r="K664" s="152"/>
      <c r="L664" s="66"/>
      <c r="M664" s="149">
        <f t="shared" si="172"/>
        <v>0</v>
      </c>
      <c r="N664" s="121"/>
      <c r="O664" s="121"/>
      <c r="P664" s="121"/>
      <c r="Q664" s="121"/>
      <c r="R664" s="122"/>
      <c r="S664" s="128"/>
      <c r="T664" s="121"/>
      <c r="U664" s="121"/>
      <c r="V664" s="77"/>
      <c r="W664" s="121"/>
      <c r="X664" s="122"/>
      <c r="Y664" s="128"/>
      <c r="Z664" s="122"/>
      <c r="AA664" s="70"/>
      <c r="AB664" s="77"/>
      <c r="AC664" s="77"/>
      <c r="AD664" s="77"/>
      <c r="AE664" s="77"/>
      <c r="AF664" s="71"/>
      <c r="AG664" s="70"/>
      <c r="AH664" s="71"/>
      <c r="AI664" s="70"/>
      <c r="AJ664" s="115">
        <f>SUM(AN664:AP664)</f>
        <v>0</v>
      </c>
      <c r="AK664" s="70" t="s">
        <v>74</v>
      </c>
      <c r="AL664" s="77" t="s">
        <v>74</v>
      </c>
      <c r="AM664" s="71" t="s">
        <v>74</v>
      </c>
      <c r="AN664" s="70"/>
      <c r="AO664" s="77"/>
      <c r="AP664" s="71"/>
      <c r="AQ664" s="67" t="s">
        <v>74</v>
      </c>
      <c r="AR664" s="68" t="s">
        <v>74</v>
      </c>
      <c r="AS664" s="68" t="s">
        <v>74</v>
      </c>
      <c r="AT664" s="68" t="s">
        <v>74</v>
      </c>
      <c r="AU664" s="69" t="s">
        <v>74</v>
      </c>
      <c r="AV664" s="103">
        <f t="shared" si="176"/>
        <v>0</v>
      </c>
      <c r="AW664" s="93"/>
      <c r="AX664" s="93"/>
      <c r="AY664" s="93"/>
      <c r="AZ664" s="93"/>
      <c r="BA664" s="93"/>
      <c r="BB664" s="93"/>
      <c r="BC664" s="93"/>
      <c r="BD664" s="93"/>
      <c r="BE664" s="78"/>
    </row>
    <row r="665" spans="1:57" ht="38" customHeight="1" x14ac:dyDescent="0.2">
      <c r="A665" s="732"/>
      <c r="B665" s="647"/>
      <c r="C665" s="729"/>
      <c r="D665" s="73" t="s">
        <v>75</v>
      </c>
      <c r="E665" s="723"/>
      <c r="F665" s="726"/>
      <c r="G665" s="147">
        <f t="shared" si="171"/>
        <v>0</v>
      </c>
      <c r="H665" s="153">
        <f t="shared" si="185"/>
        <v>0</v>
      </c>
      <c r="I665" s="150"/>
      <c r="J665" s="150"/>
      <c r="K665" s="150"/>
      <c r="L665" s="154"/>
      <c r="M665" s="79">
        <f t="shared" si="172"/>
        <v>0</v>
      </c>
      <c r="N665" s="80"/>
      <c r="O665" s="80"/>
      <c r="P665" s="80"/>
      <c r="Q665" s="80"/>
      <c r="R665" s="124"/>
      <c r="S665" s="129"/>
      <c r="T665" s="54"/>
      <c r="U665" s="54"/>
      <c r="V665" s="80"/>
      <c r="W665" s="80"/>
      <c r="X665" s="124"/>
      <c r="Y665" s="131"/>
      <c r="Z665" s="127"/>
      <c r="AA665" s="134"/>
      <c r="AB665" s="56"/>
      <c r="AC665" s="56"/>
      <c r="AD665" s="56"/>
      <c r="AE665" s="56"/>
      <c r="AF665" s="135"/>
      <c r="AG665" s="136"/>
      <c r="AH665" s="55"/>
      <c r="AI665" s="136"/>
      <c r="AJ665" s="116">
        <f>SUM(AN665:AP665)</f>
        <v>0</v>
      </c>
      <c r="AK665" s="136" t="s">
        <v>76</v>
      </c>
      <c r="AL665" s="54" t="s">
        <v>76</v>
      </c>
      <c r="AM665" s="55" t="s">
        <v>76</v>
      </c>
      <c r="AN665" s="136"/>
      <c r="AO665" s="54"/>
      <c r="AP665" s="55"/>
      <c r="AQ665" s="82" t="s">
        <v>74</v>
      </c>
      <c r="AR665" s="54" t="s">
        <v>74</v>
      </c>
      <c r="AS665" s="54" t="s">
        <v>74</v>
      </c>
      <c r="AT665" s="54" t="s">
        <v>74</v>
      </c>
      <c r="AU665" s="58" t="s">
        <v>74</v>
      </c>
      <c r="AV665" s="83">
        <f t="shared" si="176"/>
        <v>0</v>
      </c>
      <c r="AW665" s="80"/>
      <c r="AX665" s="80"/>
      <c r="AY665" s="80"/>
      <c r="AZ665" s="80"/>
      <c r="BA665" s="80"/>
      <c r="BB665" s="80"/>
      <c r="BC665" s="80"/>
      <c r="BD665" s="80"/>
      <c r="BE665" s="81"/>
    </row>
    <row r="666" spans="1:57" ht="38" customHeight="1" x14ac:dyDescent="0.2">
      <c r="A666" s="732"/>
      <c r="B666" s="647"/>
      <c r="C666" s="729"/>
      <c r="D666" s="73" t="s">
        <v>77</v>
      </c>
      <c r="E666" s="723"/>
      <c r="F666" s="726"/>
      <c r="G666" s="147">
        <f t="shared" si="171"/>
        <v>0</v>
      </c>
      <c r="H666" s="153">
        <f t="shared" si="185"/>
        <v>0</v>
      </c>
      <c r="I666" s="150"/>
      <c r="J666" s="150"/>
      <c r="K666" s="150"/>
      <c r="L666" s="154"/>
      <c r="M666" s="79">
        <f t="shared" si="172"/>
        <v>0</v>
      </c>
      <c r="N666" s="80"/>
      <c r="O666" s="80"/>
      <c r="P666" s="80"/>
      <c r="Q666" s="84"/>
      <c r="R666" s="124"/>
      <c r="S666" s="129"/>
      <c r="T666" s="80"/>
      <c r="U666" s="80"/>
      <c r="V666" s="80"/>
      <c r="W666" s="80"/>
      <c r="X666" s="124"/>
      <c r="Y666" s="131"/>
      <c r="Z666" s="127"/>
      <c r="AA666" s="134"/>
      <c r="AB666" s="56"/>
      <c r="AC666" s="56"/>
      <c r="AD666" s="56"/>
      <c r="AE666" s="56"/>
      <c r="AF666" s="135"/>
      <c r="AG666" s="136"/>
      <c r="AH666" s="55"/>
      <c r="AI666" s="136"/>
      <c r="AJ666" s="116">
        <f>SUM(AK666:AM666)</f>
        <v>0</v>
      </c>
      <c r="AK666" s="136"/>
      <c r="AL666" s="54"/>
      <c r="AM666" s="55"/>
      <c r="AN666" s="136" t="s">
        <v>74</v>
      </c>
      <c r="AO666" s="54" t="s">
        <v>74</v>
      </c>
      <c r="AP666" s="55" t="s">
        <v>74</v>
      </c>
      <c r="AQ666" s="82" t="s">
        <v>74</v>
      </c>
      <c r="AR666" s="54" t="s">
        <v>74</v>
      </c>
      <c r="AS666" s="54" t="s">
        <v>74</v>
      </c>
      <c r="AT666" s="54" t="s">
        <v>74</v>
      </c>
      <c r="AU666" s="58" t="s">
        <v>74</v>
      </c>
      <c r="AV666" s="83">
        <f t="shared" si="176"/>
        <v>0</v>
      </c>
      <c r="AW666" s="80"/>
      <c r="AX666" s="80"/>
      <c r="AY666" s="80"/>
      <c r="AZ666" s="80"/>
      <c r="BA666" s="80"/>
      <c r="BB666" s="80"/>
      <c r="BC666" s="80"/>
      <c r="BD666" s="80"/>
      <c r="BE666" s="81"/>
    </row>
    <row r="667" spans="1:57" ht="38" customHeight="1" x14ac:dyDescent="0.2">
      <c r="A667" s="732"/>
      <c r="B667" s="647"/>
      <c r="C667" s="729"/>
      <c r="D667" s="73" t="s">
        <v>78</v>
      </c>
      <c r="E667" s="723"/>
      <c r="F667" s="726"/>
      <c r="G667" s="147">
        <f t="shared" si="171"/>
        <v>84</v>
      </c>
      <c r="H667" s="153">
        <v>1</v>
      </c>
      <c r="I667" s="150">
        <v>1</v>
      </c>
      <c r="J667" s="150"/>
      <c r="K667" s="150"/>
      <c r="L667" s="154"/>
      <c r="M667" s="79">
        <f t="shared" si="172"/>
        <v>84</v>
      </c>
      <c r="N667" s="80">
        <v>0</v>
      </c>
      <c r="O667" s="80">
        <v>0</v>
      </c>
      <c r="P667" s="80">
        <v>0</v>
      </c>
      <c r="Q667" s="80">
        <v>0</v>
      </c>
      <c r="R667" s="124">
        <v>84</v>
      </c>
      <c r="S667" s="129">
        <v>5</v>
      </c>
      <c r="T667" s="80">
        <v>0</v>
      </c>
      <c r="U667" s="80">
        <v>0</v>
      </c>
      <c r="V667" s="80">
        <v>74</v>
      </c>
      <c r="W667" s="80">
        <v>5</v>
      </c>
      <c r="X667" s="124">
        <v>0</v>
      </c>
      <c r="Y667" s="131">
        <v>67</v>
      </c>
      <c r="Z667" s="127">
        <v>17</v>
      </c>
      <c r="AA667" s="134"/>
      <c r="AB667" s="56">
        <v>13</v>
      </c>
      <c r="AC667" s="56">
        <v>11</v>
      </c>
      <c r="AD667" s="56">
        <v>7</v>
      </c>
      <c r="AE667" s="56">
        <v>79</v>
      </c>
      <c r="AF667" s="135">
        <v>9</v>
      </c>
      <c r="AG667" s="136">
        <v>36</v>
      </c>
      <c r="AH667" s="55">
        <v>16</v>
      </c>
      <c r="AI667" s="136">
        <v>95</v>
      </c>
      <c r="AJ667" s="116">
        <f>SUM(AQ667:AU667)</f>
        <v>83</v>
      </c>
      <c r="AK667" s="136" t="s">
        <v>76</v>
      </c>
      <c r="AL667" s="54" t="s">
        <v>76</v>
      </c>
      <c r="AM667" s="55" t="s">
        <v>76</v>
      </c>
      <c r="AN667" s="136" t="s">
        <v>74</v>
      </c>
      <c r="AO667" s="54" t="s">
        <v>74</v>
      </c>
      <c r="AP667" s="55" t="s">
        <v>74</v>
      </c>
      <c r="AQ667" s="142">
        <v>12</v>
      </c>
      <c r="AR667" s="62">
        <v>15</v>
      </c>
      <c r="AS667" s="62">
        <v>38</v>
      </c>
      <c r="AT667" s="62">
        <v>10</v>
      </c>
      <c r="AU667" s="64">
        <v>8</v>
      </c>
      <c r="AV667" s="83">
        <f t="shared" si="176"/>
        <v>0</v>
      </c>
      <c r="AW667" s="80"/>
      <c r="AX667" s="80"/>
      <c r="AY667" s="80"/>
      <c r="AZ667" s="80"/>
      <c r="BA667" s="80"/>
      <c r="BB667" s="80"/>
      <c r="BC667" s="80"/>
      <c r="BD667" s="80"/>
      <c r="BE667" s="81"/>
    </row>
    <row r="668" spans="1:57" ht="38" customHeight="1" thickBot="1" x14ac:dyDescent="0.25">
      <c r="A668" s="733"/>
      <c r="B668" s="648"/>
      <c r="C668" s="730"/>
      <c r="D668" s="76" t="s">
        <v>79</v>
      </c>
      <c r="E668" s="725"/>
      <c r="F668" s="745"/>
      <c r="G668" s="148">
        <f t="shared" si="171"/>
        <v>0</v>
      </c>
      <c r="H668" s="155">
        <f t="shared" si="185"/>
        <v>0</v>
      </c>
      <c r="I668" s="156"/>
      <c r="J668" s="156"/>
      <c r="K668" s="156"/>
      <c r="L668" s="157"/>
      <c r="M668" s="85">
        <f t="shared" si="172"/>
        <v>0</v>
      </c>
      <c r="N668" s="86"/>
      <c r="O668" s="86"/>
      <c r="P668" s="86"/>
      <c r="Q668" s="86"/>
      <c r="R668" s="125"/>
      <c r="S668" s="130"/>
      <c r="T668" s="87"/>
      <c r="U668" s="87"/>
      <c r="V668" s="87"/>
      <c r="W668" s="87"/>
      <c r="X668" s="126"/>
      <c r="Y668" s="129"/>
      <c r="Z668" s="124"/>
      <c r="AA668" s="136"/>
      <c r="AB668" s="54"/>
      <c r="AC668" s="54"/>
      <c r="AD668" s="54"/>
      <c r="AE668" s="54"/>
      <c r="AF668" s="55"/>
      <c r="AG668" s="139"/>
      <c r="AH668" s="140"/>
      <c r="AI668" s="137"/>
      <c r="AJ668" s="117">
        <f>SUM(AQ668:AU668)</f>
        <v>0</v>
      </c>
      <c r="AK668" s="137" t="s">
        <v>74</v>
      </c>
      <c r="AL668" s="90" t="s">
        <v>74</v>
      </c>
      <c r="AM668" s="138" t="s">
        <v>74</v>
      </c>
      <c r="AN668" s="137" t="s">
        <v>74</v>
      </c>
      <c r="AO668" s="90" t="s">
        <v>76</v>
      </c>
      <c r="AP668" s="138" t="s">
        <v>76</v>
      </c>
      <c r="AQ668" s="89"/>
      <c r="AR668" s="90"/>
      <c r="AS668" s="90"/>
      <c r="AT668" s="90"/>
      <c r="AU668" s="91"/>
      <c r="AV668" s="92">
        <f t="shared" si="176"/>
        <v>0</v>
      </c>
      <c r="AW668" s="87"/>
      <c r="AX668" s="87"/>
      <c r="AY668" s="87"/>
      <c r="AZ668" s="87"/>
      <c r="BA668" s="87"/>
      <c r="BB668" s="87"/>
      <c r="BC668" s="87"/>
      <c r="BD668" s="87"/>
      <c r="BE668" s="88"/>
    </row>
    <row r="669" spans="1:57" ht="38" customHeight="1" x14ac:dyDescent="0.2">
      <c r="A669" s="731" t="s">
        <v>338</v>
      </c>
      <c r="B669" s="623" t="s">
        <v>327</v>
      </c>
      <c r="C669" s="630" t="s">
        <v>328</v>
      </c>
      <c r="D669" s="72" t="s">
        <v>73</v>
      </c>
      <c r="E669" s="633">
        <v>191</v>
      </c>
      <c r="F669" s="636">
        <f>E669-SUM(M669:M673)</f>
        <v>3</v>
      </c>
      <c r="G669" s="146">
        <f t="shared" si="171"/>
        <v>37</v>
      </c>
      <c r="H669" s="151">
        <f>SUM(I669:L669)</f>
        <v>2</v>
      </c>
      <c r="I669" s="152"/>
      <c r="J669" s="152">
        <v>2</v>
      </c>
      <c r="K669" s="152"/>
      <c r="L669" s="66"/>
      <c r="M669" s="149">
        <f t="shared" si="172"/>
        <v>37</v>
      </c>
      <c r="N669" s="121">
        <v>37</v>
      </c>
      <c r="O669" s="121"/>
      <c r="P669" s="121"/>
      <c r="Q669" s="121"/>
      <c r="R669" s="122"/>
      <c r="S669" s="128">
        <v>2</v>
      </c>
      <c r="T669" s="121"/>
      <c r="U669" s="121"/>
      <c r="V669" s="77">
        <v>35</v>
      </c>
      <c r="W669" s="121"/>
      <c r="X669" s="122"/>
      <c r="Y669" s="128">
        <v>35</v>
      </c>
      <c r="Z669" s="122">
        <v>2</v>
      </c>
      <c r="AA669" s="70"/>
      <c r="AB669" s="77">
        <v>13</v>
      </c>
      <c r="AC669" s="77">
        <v>13</v>
      </c>
      <c r="AD669" s="77">
        <v>2</v>
      </c>
      <c r="AE669" s="77">
        <v>27</v>
      </c>
      <c r="AF669" s="71">
        <v>2</v>
      </c>
      <c r="AG669" s="70">
        <v>40</v>
      </c>
      <c r="AH669" s="71">
        <v>20</v>
      </c>
      <c r="AI669" s="70">
        <v>10</v>
      </c>
      <c r="AJ669" s="115">
        <f>SUM(AN669:AP669)</f>
        <v>37</v>
      </c>
      <c r="AK669" s="70" t="s">
        <v>74</v>
      </c>
      <c r="AL669" s="77" t="s">
        <v>74</v>
      </c>
      <c r="AM669" s="71" t="s">
        <v>74</v>
      </c>
      <c r="AN669" s="70"/>
      <c r="AO669" s="77">
        <v>37</v>
      </c>
      <c r="AP669" s="71"/>
      <c r="AQ669" s="67" t="s">
        <v>74</v>
      </c>
      <c r="AR669" s="68" t="s">
        <v>74</v>
      </c>
      <c r="AS669" s="68" t="s">
        <v>74</v>
      </c>
      <c r="AT669" s="68" t="s">
        <v>74</v>
      </c>
      <c r="AU669" s="69" t="s">
        <v>74</v>
      </c>
      <c r="AV669" s="103">
        <f>SUM(AW669:BE669)</f>
        <v>0</v>
      </c>
      <c r="AW669" s="93"/>
      <c r="AX669" s="93"/>
      <c r="AY669" s="93"/>
      <c r="AZ669" s="93"/>
      <c r="BA669" s="93"/>
      <c r="BB669" s="93"/>
      <c r="BC669" s="93"/>
      <c r="BD669" s="93"/>
      <c r="BE669" s="78"/>
    </row>
    <row r="670" spans="1:57" ht="38" customHeight="1" x14ac:dyDescent="0.2">
      <c r="A670" s="732"/>
      <c r="B670" s="624"/>
      <c r="C670" s="631"/>
      <c r="D670" s="73" t="s">
        <v>75</v>
      </c>
      <c r="E670" s="634"/>
      <c r="F670" s="637"/>
      <c r="G670" s="147">
        <f t="shared" si="171"/>
        <v>0</v>
      </c>
      <c r="H670" s="153">
        <f>SUM(I670:L670)</f>
        <v>0</v>
      </c>
      <c r="I670" s="150"/>
      <c r="J670" s="150"/>
      <c r="K670" s="150"/>
      <c r="L670" s="154"/>
      <c r="M670" s="79">
        <f t="shared" si="172"/>
        <v>0</v>
      </c>
      <c r="N670" s="80"/>
      <c r="O670" s="80"/>
      <c r="P670" s="80"/>
      <c r="Q670" s="80"/>
      <c r="R670" s="124"/>
      <c r="S670" s="129"/>
      <c r="T670" s="54"/>
      <c r="U670" s="54"/>
      <c r="V670" s="80" t="s">
        <v>329</v>
      </c>
      <c r="W670" s="80"/>
      <c r="X670" s="124"/>
      <c r="Y670" s="131"/>
      <c r="Z670" s="127"/>
      <c r="AA670" s="134"/>
      <c r="AB670" s="56"/>
      <c r="AC670" s="56"/>
      <c r="AD670" s="56"/>
      <c r="AE670" s="56"/>
      <c r="AF670" s="135"/>
      <c r="AG670" s="136"/>
      <c r="AH670" s="55"/>
      <c r="AI670" s="136"/>
      <c r="AJ670" s="116">
        <f>SUM(AN670:AP670)</f>
        <v>0</v>
      </c>
      <c r="AK670" s="136" t="s">
        <v>76</v>
      </c>
      <c r="AL670" s="54" t="s">
        <v>76</v>
      </c>
      <c r="AM670" s="55" t="s">
        <v>76</v>
      </c>
      <c r="AN670" s="136"/>
      <c r="AO670" s="54"/>
      <c r="AP670" s="55"/>
      <c r="AQ670" s="82" t="s">
        <v>74</v>
      </c>
      <c r="AR670" s="54" t="s">
        <v>74</v>
      </c>
      <c r="AS670" s="54" t="s">
        <v>74</v>
      </c>
      <c r="AT670" s="54" t="s">
        <v>74</v>
      </c>
      <c r="AU670" s="58" t="s">
        <v>74</v>
      </c>
      <c r="AV670" s="83">
        <f t="shared" ref="AV670:AV683" si="186">SUM(AW670:BE670)</f>
        <v>0</v>
      </c>
      <c r="AW670" s="80"/>
      <c r="AX670" s="80"/>
      <c r="AY670" s="80"/>
      <c r="AZ670" s="80"/>
      <c r="BA670" s="80"/>
      <c r="BB670" s="80"/>
      <c r="BC670" s="80"/>
      <c r="BD670" s="80"/>
      <c r="BE670" s="81"/>
    </row>
    <row r="671" spans="1:57" ht="38" customHeight="1" x14ac:dyDescent="0.2">
      <c r="A671" s="732"/>
      <c r="B671" s="624"/>
      <c r="C671" s="631"/>
      <c r="D671" s="73" t="s">
        <v>77</v>
      </c>
      <c r="E671" s="634"/>
      <c r="F671" s="637"/>
      <c r="G671" s="147">
        <f t="shared" si="171"/>
        <v>6</v>
      </c>
      <c r="H671" s="153">
        <f t="shared" ref="H671:H677" si="187">SUM(I671:L671)</f>
        <v>0</v>
      </c>
      <c r="I671" s="150"/>
      <c r="J671" s="150"/>
      <c r="K671" s="150"/>
      <c r="L671" s="154"/>
      <c r="M671" s="79">
        <f t="shared" si="172"/>
        <v>6</v>
      </c>
      <c r="N671" s="80"/>
      <c r="O671" s="80">
        <v>6</v>
      </c>
      <c r="P671" s="80"/>
      <c r="Q671" s="84"/>
      <c r="R671" s="124"/>
      <c r="S671" s="129"/>
      <c r="T671" s="80"/>
      <c r="U671" s="80">
        <v>6</v>
      </c>
      <c r="V671" s="80"/>
      <c r="W671" s="80"/>
      <c r="X671" s="124"/>
      <c r="Y671" s="131">
        <v>6</v>
      </c>
      <c r="Z671" s="127">
        <v>0</v>
      </c>
      <c r="AA671" s="134"/>
      <c r="AB671" s="56">
        <v>2</v>
      </c>
      <c r="AC671" s="56">
        <v>2</v>
      </c>
      <c r="AD671" s="56"/>
      <c r="AE671" s="56">
        <v>1</v>
      </c>
      <c r="AF671" s="135"/>
      <c r="AG671" s="136">
        <v>48</v>
      </c>
      <c r="AH671" s="55">
        <v>20</v>
      </c>
      <c r="AI671" s="892">
        <v>74.66</v>
      </c>
      <c r="AJ671" s="116">
        <f>SUM(AK671:AM671)</f>
        <v>6</v>
      </c>
      <c r="AK671" s="136">
        <v>4</v>
      </c>
      <c r="AL671" s="54">
        <v>2</v>
      </c>
      <c r="AM671" s="55"/>
      <c r="AN671" s="136" t="s">
        <v>74</v>
      </c>
      <c r="AO671" s="54" t="s">
        <v>74</v>
      </c>
      <c r="AP671" s="55" t="s">
        <v>74</v>
      </c>
      <c r="AQ671" s="82" t="s">
        <v>74</v>
      </c>
      <c r="AR671" s="54" t="s">
        <v>74</v>
      </c>
      <c r="AS671" s="54" t="s">
        <v>74</v>
      </c>
      <c r="AT671" s="54" t="s">
        <v>74</v>
      </c>
      <c r="AU671" s="58" t="s">
        <v>74</v>
      </c>
      <c r="AV671" s="83">
        <f t="shared" si="186"/>
        <v>0</v>
      </c>
      <c r="AW671" s="80"/>
      <c r="AX671" s="80"/>
      <c r="AY671" s="80"/>
      <c r="AZ671" s="80"/>
      <c r="BA671" s="80"/>
      <c r="BB671" s="80"/>
      <c r="BC671" s="80"/>
      <c r="BD671" s="80"/>
      <c r="BE671" s="81"/>
    </row>
    <row r="672" spans="1:57" ht="38" customHeight="1" x14ac:dyDescent="0.2">
      <c r="A672" s="732"/>
      <c r="B672" s="624"/>
      <c r="C672" s="631"/>
      <c r="D672" s="73" t="s">
        <v>78</v>
      </c>
      <c r="E672" s="634"/>
      <c r="F672" s="637"/>
      <c r="G672" s="147">
        <f t="shared" si="171"/>
        <v>147</v>
      </c>
      <c r="H672" s="153">
        <f t="shared" si="187"/>
        <v>4</v>
      </c>
      <c r="I672" s="150"/>
      <c r="J672" s="150">
        <v>4</v>
      </c>
      <c r="K672" s="150"/>
      <c r="L672" s="154"/>
      <c r="M672" s="79">
        <f t="shared" si="172"/>
        <v>145</v>
      </c>
      <c r="N672" s="80">
        <v>145</v>
      </c>
      <c r="O672" s="80"/>
      <c r="P672" s="80"/>
      <c r="Q672" s="80"/>
      <c r="R672" s="124"/>
      <c r="S672" s="129">
        <v>11</v>
      </c>
      <c r="T672" s="80"/>
      <c r="U672" s="80"/>
      <c r="V672" s="80">
        <v>133</v>
      </c>
      <c r="W672" s="80">
        <v>1</v>
      </c>
      <c r="X672" s="124"/>
      <c r="Y672" s="131">
        <v>123</v>
      </c>
      <c r="Z672" s="127">
        <v>22</v>
      </c>
      <c r="AA672" s="134"/>
      <c r="AB672" s="56">
        <v>43</v>
      </c>
      <c r="AC672" s="56">
        <v>43</v>
      </c>
      <c r="AD672" s="56">
        <v>7</v>
      </c>
      <c r="AE672" s="56">
        <v>65</v>
      </c>
      <c r="AF672" s="135">
        <v>7</v>
      </c>
      <c r="AG672" s="136">
        <v>38</v>
      </c>
      <c r="AH672" s="55">
        <v>19</v>
      </c>
      <c r="AI672" s="136">
        <v>100</v>
      </c>
      <c r="AJ672" s="116">
        <f>SUM(AQ672:AU672)</f>
        <v>145</v>
      </c>
      <c r="AK672" s="136" t="s">
        <v>76</v>
      </c>
      <c r="AL672" s="54" t="s">
        <v>76</v>
      </c>
      <c r="AM672" s="55" t="s">
        <v>76</v>
      </c>
      <c r="AN672" s="136" t="s">
        <v>74</v>
      </c>
      <c r="AO672" s="54" t="s">
        <v>74</v>
      </c>
      <c r="AP672" s="55" t="s">
        <v>74</v>
      </c>
      <c r="AQ672" s="142">
        <v>9</v>
      </c>
      <c r="AR672" s="62">
        <v>13</v>
      </c>
      <c r="AS672" s="62">
        <v>115</v>
      </c>
      <c r="AT672" s="62">
        <v>8</v>
      </c>
      <c r="AU672" s="64"/>
      <c r="AV672" s="83">
        <f t="shared" si="186"/>
        <v>2</v>
      </c>
      <c r="AW672" s="80"/>
      <c r="AX672" s="80"/>
      <c r="AY672" s="80"/>
      <c r="AZ672" s="80"/>
      <c r="BA672" s="80">
        <v>1</v>
      </c>
      <c r="BB672" s="80"/>
      <c r="BC672" s="80">
        <v>1</v>
      </c>
      <c r="BD672" s="80"/>
      <c r="BE672" s="81"/>
    </row>
    <row r="673" spans="1:57" ht="38" customHeight="1" thickBot="1" x14ac:dyDescent="0.25">
      <c r="A673" s="732"/>
      <c r="B673" s="642"/>
      <c r="C673" s="643"/>
      <c r="D673" s="75" t="s">
        <v>79</v>
      </c>
      <c r="E673" s="635"/>
      <c r="F673" s="638"/>
      <c r="G673" s="148">
        <f t="shared" si="171"/>
        <v>0</v>
      </c>
      <c r="H673" s="155">
        <f t="shared" si="187"/>
        <v>0</v>
      </c>
      <c r="I673" s="156"/>
      <c r="J673" s="156"/>
      <c r="K673" s="156"/>
      <c r="L673" s="157"/>
      <c r="M673" s="85">
        <f t="shared" si="172"/>
        <v>0</v>
      </c>
      <c r="N673" s="86"/>
      <c r="O673" s="86"/>
      <c r="P673" s="86"/>
      <c r="Q673" s="86"/>
      <c r="R673" s="125"/>
      <c r="S673" s="130"/>
      <c r="T673" s="87"/>
      <c r="U673" s="87"/>
      <c r="V673" s="87"/>
      <c r="W673" s="87"/>
      <c r="X673" s="126"/>
      <c r="Y673" s="129"/>
      <c r="Z673" s="124"/>
      <c r="AA673" s="136"/>
      <c r="AB673" s="54"/>
      <c r="AC673" s="54"/>
      <c r="AD673" s="54"/>
      <c r="AE673" s="54"/>
      <c r="AF673" s="55"/>
      <c r="AG673" s="139"/>
      <c r="AH673" s="140"/>
      <c r="AI673" s="137"/>
      <c r="AJ673" s="117">
        <f>SUM(AQ673:AU673)</f>
        <v>0</v>
      </c>
      <c r="AK673" s="137" t="s">
        <v>74</v>
      </c>
      <c r="AL673" s="90" t="s">
        <v>74</v>
      </c>
      <c r="AM673" s="138" t="s">
        <v>74</v>
      </c>
      <c r="AN673" s="137" t="s">
        <v>74</v>
      </c>
      <c r="AO673" s="90" t="s">
        <v>76</v>
      </c>
      <c r="AP673" s="138" t="s">
        <v>76</v>
      </c>
      <c r="AQ673" s="89"/>
      <c r="AR673" s="90"/>
      <c r="AS673" s="90"/>
      <c r="AT673" s="90"/>
      <c r="AU673" s="91"/>
      <c r="AV673" s="92">
        <f t="shared" si="186"/>
        <v>0</v>
      </c>
      <c r="AW673" s="87"/>
      <c r="AX673" s="87"/>
      <c r="AY673" s="87"/>
      <c r="AZ673" s="87"/>
      <c r="BA673" s="87"/>
      <c r="BB673" s="87"/>
      <c r="BC673" s="87"/>
      <c r="BD673" s="87"/>
      <c r="BE673" s="88"/>
    </row>
    <row r="674" spans="1:57" ht="38" customHeight="1" x14ac:dyDescent="0.2">
      <c r="A674" s="732"/>
      <c r="B674" s="623" t="s">
        <v>330</v>
      </c>
      <c r="C674" s="630" t="s">
        <v>331</v>
      </c>
      <c r="D674" s="72" t="s">
        <v>73</v>
      </c>
      <c r="E674" s="633">
        <v>25</v>
      </c>
      <c r="F674" s="636">
        <f>E674-SUM(M674:M678)</f>
        <v>6</v>
      </c>
      <c r="G674" s="146">
        <f t="shared" ref="G674:G737" si="188">SUM(M674,AV674)</f>
        <v>0</v>
      </c>
      <c r="H674" s="151">
        <f t="shared" si="187"/>
        <v>0</v>
      </c>
      <c r="I674" s="152"/>
      <c r="J674" s="152"/>
      <c r="K674" s="152"/>
      <c r="L674" s="66"/>
      <c r="M674" s="149">
        <f t="shared" ref="M674:M737" si="189">IF(AND(SUM(N674:R674)=SUM(Y674:Z674),SUM(S674:X674)=SUM(Y674:Z674)),SUM(N674:R674),"ПЕРЕВІРТЕ ПРАВИЛЬНІСТЬ ДАНИХ")</f>
        <v>0</v>
      </c>
      <c r="N674" s="121"/>
      <c r="O674" s="121"/>
      <c r="P674" s="121"/>
      <c r="Q674" s="121"/>
      <c r="R674" s="122"/>
      <c r="S674" s="128"/>
      <c r="T674" s="121"/>
      <c r="U674" s="121"/>
      <c r="V674" s="77"/>
      <c r="W674" s="121"/>
      <c r="X674" s="122"/>
      <c r="Y674" s="128"/>
      <c r="Z674" s="122"/>
      <c r="AA674" s="70"/>
      <c r="AB674" s="77"/>
      <c r="AC674" s="77"/>
      <c r="AD674" s="77"/>
      <c r="AE674" s="77"/>
      <c r="AF674" s="71"/>
      <c r="AG674" s="70"/>
      <c r="AH674" s="71"/>
      <c r="AI674" s="70"/>
      <c r="AJ674" s="115">
        <f>SUM(AN674:AP674)</f>
        <v>0</v>
      </c>
      <c r="AK674" s="70" t="s">
        <v>74</v>
      </c>
      <c r="AL674" s="77" t="s">
        <v>74</v>
      </c>
      <c r="AM674" s="71" t="s">
        <v>74</v>
      </c>
      <c r="AN674" s="70"/>
      <c r="AO674" s="77"/>
      <c r="AP674" s="71"/>
      <c r="AQ674" s="67" t="s">
        <v>74</v>
      </c>
      <c r="AR674" s="68" t="s">
        <v>74</v>
      </c>
      <c r="AS674" s="68" t="s">
        <v>74</v>
      </c>
      <c r="AT674" s="68" t="s">
        <v>74</v>
      </c>
      <c r="AU674" s="69" t="s">
        <v>74</v>
      </c>
      <c r="AV674" s="103">
        <f t="shared" si="186"/>
        <v>0</v>
      </c>
      <c r="AW674" s="93"/>
      <c r="AX674" s="93"/>
      <c r="AY674" s="93"/>
      <c r="AZ674" s="93"/>
      <c r="BA674" s="93"/>
      <c r="BB674" s="93"/>
      <c r="BC674" s="93"/>
      <c r="BD674" s="93"/>
      <c r="BE674" s="78"/>
    </row>
    <row r="675" spans="1:57" ht="38" customHeight="1" x14ac:dyDescent="0.2">
      <c r="A675" s="732"/>
      <c r="B675" s="624"/>
      <c r="C675" s="631"/>
      <c r="D675" s="73" t="s">
        <v>75</v>
      </c>
      <c r="E675" s="634"/>
      <c r="F675" s="637"/>
      <c r="G675" s="147">
        <f t="shared" si="188"/>
        <v>0</v>
      </c>
      <c r="H675" s="153">
        <f t="shared" si="187"/>
        <v>0</v>
      </c>
      <c r="I675" s="150"/>
      <c r="J675" s="150"/>
      <c r="K675" s="150"/>
      <c r="L675" s="154"/>
      <c r="M675" s="79">
        <f t="shared" si="189"/>
        <v>0</v>
      </c>
      <c r="N675" s="80"/>
      <c r="O675" s="80"/>
      <c r="P675" s="80"/>
      <c r="Q675" s="80"/>
      <c r="R675" s="124"/>
      <c r="S675" s="129"/>
      <c r="T675" s="54"/>
      <c r="U675" s="54"/>
      <c r="V675" s="80"/>
      <c r="W675" s="80"/>
      <c r="X675" s="124"/>
      <c r="Y675" s="131"/>
      <c r="Z675" s="127"/>
      <c r="AA675" s="134"/>
      <c r="AB675" s="56"/>
      <c r="AC675" s="56"/>
      <c r="AD675" s="56"/>
      <c r="AE675" s="56"/>
      <c r="AF675" s="135"/>
      <c r="AG675" s="136"/>
      <c r="AH675" s="55"/>
      <c r="AI675" s="136"/>
      <c r="AJ675" s="116">
        <f>SUM(AN675:AP675)</f>
        <v>0</v>
      </c>
      <c r="AK675" s="136" t="s">
        <v>76</v>
      </c>
      <c r="AL675" s="54" t="s">
        <v>76</v>
      </c>
      <c r="AM675" s="55" t="s">
        <v>76</v>
      </c>
      <c r="AN675" s="136"/>
      <c r="AO675" s="54"/>
      <c r="AP675" s="55"/>
      <c r="AQ675" s="82" t="s">
        <v>74</v>
      </c>
      <c r="AR675" s="54" t="s">
        <v>74</v>
      </c>
      <c r="AS675" s="54" t="s">
        <v>74</v>
      </c>
      <c r="AT675" s="54" t="s">
        <v>74</v>
      </c>
      <c r="AU675" s="58" t="s">
        <v>74</v>
      </c>
      <c r="AV675" s="83">
        <f t="shared" si="186"/>
        <v>0</v>
      </c>
      <c r="AW675" s="80"/>
      <c r="AX675" s="80"/>
      <c r="AY675" s="80"/>
      <c r="AZ675" s="80"/>
      <c r="BA675" s="80"/>
      <c r="BB675" s="80"/>
      <c r="BC675" s="80"/>
      <c r="BD675" s="80"/>
      <c r="BE675" s="81"/>
    </row>
    <row r="676" spans="1:57" ht="38" customHeight="1" x14ac:dyDescent="0.2">
      <c r="A676" s="732"/>
      <c r="B676" s="624"/>
      <c r="C676" s="631"/>
      <c r="D676" s="73" t="s">
        <v>77</v>
      </c>
      <c r="E676" s="634"/>
      <c r="F676" s="637"/>
      <c r="G676" s="147">
        <f t="shared" si="188"/>
        <v>0</v>
      </c>
      <c r="H676" s="153">
        <f t="shared" si="187"/>
        <v>0</v>
      </c>
      <c r="I676" s="150"/>
      <c r="J676" s="150"/>
      <c r="K676" s="150"/>
      <c r="L676" s="154"/>
      <c r="M676" s="79">
        <f t="shared" si="189"/>
        <v>0</v>
      </c>
      <c r="N676" s="80"/>
      <c r="O676" s="80"/>
      <c r="P676" s="80"/>
      <c r="Q676" s="84"/>
      <c r="R676" s="124"/>
      <c r="S676" s="129"/>
      <c r="T676" s="80"/>
      <c r="U676" s="80"/>
      <c r="V676" s="80"/>
      <c r="W676" s="80"/>
      <c r="X676" s="124"/>
      <c r="Y676" s="131"/>
      <c r="Z676" s="127"/>
      <c r="AA676" s="134"/>
      <c r="AB676" s="56"/>
      <c r="AC676" s="56"/>
      <c r="AD676" s="56"/>
      <c r="AE676" s="56"/>
      <c r="AF676" s="135"/>
      <c r="AG676" s="136"/>
      <c r="AH676" s="55"/>
      <c r="AI676" s="136"/>
      <c r="AJ676" s="116">
        <f>SUM(AK676:AM676)</f>
        <v>0</v>
      </c>
      <c r="AK676" s="136"/>
      <c r="AL676" s="54"/>
      <c r="AM676" s="55"/>
      <c r="AN676" s="136" t="s">
        <v>74</v>
      </c>
      <c r="AO676" s="54" t="s">
        <v>74</v>
      </c>
      <c r="AP676" s="55" t="s">
        <v>74</v>
      </c>
      <c r="AQ676" s="82" t="s">
        <v>74</v>
      </c>
      <c r="AR676" s="54" t="s">
        <v>74</v>
      </c>
      <c r="AS676" s="54" t="s">
        <v>74</v>
      </c>
      <c r="AT676" s="54" t="s">
        <v>74</v>
      </c>
      <c r="AU676" s="58" t="s">
        <v>74</v>
      </c>
      <c r="AV676" s="83">
        <f t="shared" si="186"/>
        <v>0</v>
      </c>
      <c r="AW676" s="80"/>
      <c r="AX676" s="80"/>
      <c r="AY676" s="80"/>
      <c r="AZ676" s="80"/>
      <c r="BA676" s="80"/>
      <c r="BB676" s="80"/>
      <c r="BC676" s="80"/>
      <c r="BD676" s="80"/>
      <c r="BE676" s="81"/>
    </row>
    <row r="677" spans="1:57" ht="38" customHeight="1" x14ac:dyDescent="0.2">
      <c r="A677" s="732"/>
      <c r="B677" s="624"/>
      <c r="C677" s="631"/>
      <c r="D677" s="73" t="s">
        <v>78</v>
      </c>
      <c r="E677" s="634"/>
      <c r="F677" s="637"/>
      <c r="G677" s="147">
        <f t="shared" si="188"/>
        <v>20</v>
      </c>
      <c r="H677" s="153">
        <f t="shared" si="187"/>
        <v>0</v>
      </c>
      <c r="I677" s="150"/>
      <c r="J677" s="150"/>
      <c r="K677" s="150"/>
      <c r="L677" s="154"/>
      <c r="M677" s="79">
        <f t="shared" si="189"/>
        <v>19</v>
      </c>
      <c r="N677" s="80">
        <v>19</v>
      </c>
      <c r="O677" s="80"/>
      <c r="P677" s="80"/>
      <c r="Q677" s="80"/>
      <c r="R677" s="124"/>
      <c r="S677" s="129">
        <v>2</v>
      </c>
      <c r="T677" s="80"/>
      <c r="U677" s="80"/>
      <c r="V677" s="80">
        <v>17</v>
      </c>
      <c r="W677" s="80"/>
      <c r="X677" s="124"/>
      <c r="Y677" s="131">
        <v>17</v>
      </c>
      <c r="Z677" s="127">
        <v>2</v>
      </c>
      <c r="AA677" s="134"/>
      <c r="AB677" s="56">
        <v>6</v>
      </c>
      <c r="AC677" s="56">
        <v>6</v>
      </c>
      <c r="AD677" s="56"/>
      <c r="AE677" s="56">
        <v>14</v>
      </c>
      <c r="AF677" s="135">
        <v>3</v>
      </c>
      <c r="AG677" s="136">
        <v>41</v>
      </c>
      <c r="AH677" s="55">
        <v>22</v>
      </c>
      <c r="AI677" s="136">
        <v>78</v>
      </c>
      <c r="AJ677" s="116">
        <f>SUM(AQ677:AU677)</f>
        <v>19</v>
      </c>
      <c r="AK677" s="136" t="s">
        <v>76</v>
      </c>
      <c r="AL677" s="54" t="s">
        <v>76</v>
      </c>
      <c r="AM677" s="55" t="s">
        <v>76</v>
      </c>
      <c r="AN677" s="136" t="s">
        <v>74</v>
      </c>
      <c r="AO677" s="54" t="s">
        <v>74</v>
      </c>
      <c r="AP677" s="55" t="s">
        <v>74</v>
      </c>
      <c r="AQ677" s="142"/>
      <c r="AR677" s="62">
        <v>14</v>
      </c>
      <c r="AS677" s="62">
        <v>5</v>
      </c>
      <c r="AT677" s="62"/>
      <c r="AU677" s="64"/>
      <c r="AV677" s="83">
        <f t="shared" si="186"/>
        <v>1</v>
      </c>
      <c r="AW677" s="80"/>
      <c r="AX677" s="80"/>
      <c r="AY677" s="80"/>
      <c r="AZ677" s="80"/>
      <c r="BA677" s="80"/>
      <c r="BB677" s="80"/>
      <c r="BC677" s="80"/>
      <c r="BD677" s="80"/>
      <c r="BE677" s="81">
        <v>1</v>
      </c>
    </row>
    <row r="678" spans="1:57" ht="38" customHeight="1" thickBot="1" x14ac:dyDescent="0.25">
      <c r="A678" s="732"/>
      <c r="B678" s="642"/>
      <c r="C678" s="643"/>
      <c r="D678" s="75" t="s">
        <v>79</v>
      </c>
      <c r="E678" s="635"/>
      <c r="F678" s="638"/>
      <c r="G678" s="148">
        <f t="shared" si="188"/>
        <v>0</v>
      </c>
      <c r="H678" s="155">
        <f t="shared" ref="H678:H683" si="190">SUM(I678:L678)</f>
        <v>0</v>
      </c>
      <c r="I678" s="156"/>
      <c r="J678" s="156"/>
      <c r="K678" s="156"/>
      <c r="L678" s="157"/>
      <c r="M678" s="85">
        <f t="shared" si="189"/>
        <v>0</v>
      </c>
      <c r="N678" s="86"/>
      <c r="O678" s="86"/>
      <c r="P678" s="86"/>
      <c r="Q678" s="86"/>
      <c r="R678" s="125"/>
      <c r="S678" s="130"/>
      <c r="T678" s="87"/>
      <c r="U678" s="87"/>
      <c r="V678" s="87"/>
      <c r="W678" s="87"/>
      <c r="X678" s="126"/>
      <c r="Y678" s="129"/>
      <c r="Z678" s="124"/>
      <c r="AA678" s="136"/>
      <c r="AB678" s="54"/>
      <c r="AC678" s="54"/>
      <c r="AD678" s="54"/>
      <c r="AE678" s="54"/>
      <c r="AF678" s="55"/>
      <c r="AG678" s="139"/>
      <c r="AH678" s="140"/>
      <c r="AI678" s="137"/>
      <c r="AJ678" s="117">
        <f>SUM(AQ678:AU678)</f>
        <v>0</v>
      </c>
      <c r="AK678" s="137" t="s">
        <v>74</v>
      </c>
      <c r="AL678" s="90" t="s">
        <v>74</v>
      </c>
      <c r="AM678" s="138" t="s">
        <v>74</v>
      </c>
      <c r="AN678" s="137" t="s">
        <v>74</v>
      </c>
      <c r="AO678" s="90" t="s">
        <v>76</v>
      </c>
      <c r="AP678" s="138" t="s">
        <v>76</v>
      </c>
      <c r="AQ678" s="89"/>
      <c r="AR678" s="90"/>
      <c r="AS678" s="90"/>
      <c r="AT678" s="90"/>
      <c r="AU678" s="91"/>
      <c r="AV678" s="92">
        <f t="shared" si="186"/>
        <v>0</v>
      </c>
      <c r="AW678" s="87"/>
      <c r="AX678" s="87"/>
      <c r="AY678" s="87"/>
      <c r="AZ678" s="87"/>
      <c r="BA678" s="87"/>
      <c r="BB678" s="87"/>
      <c r="BC678" s="87"/>
      <c r="BD678" s="87"/>
      <c r="BE678" s="88"/>
    </row>
    <row r="679" spans="1:57" ht="38" customHeight="1" x14ac:dyDescent="0.2">
      <c r="A679" s="732"/>
      <c r="B679" s="623" t="s">
        <v>332</v>
      </c>
      <c r="C679" s="630" t="s">
        <v>333</v>
      </c>
      <c r="D679" s="72" t="s">
        <v>73</v>
      </c>
      <c r="E679" s="633">
        <v>34</v>
      </c>
      <c r="F679" s="636">
        <f>E679-SUM(M679:M683)</f>
        <v>-8</v>
      </c>
      <c r="G679" s="146">
        <f t="shared" si="188"/>
        <v>0</v>
      </c>
      <c r="H679" s="151">
        <f t="shared" si="190"/>
        <v>0</v>
      </c>
      <c r="I679" s="152"/>
      <c r="J679" s="152"/>
      <c r="K679" s="152"/>
      <c r="L679" s="66"/>
      <c r="M679" s="149">
        <f t="shared" si="189"/>
        <v>0</v>
      </c>
      <c r="N679" s="121"/>
      <c r="O679" s="121"/>
      <c r="P679" s="121"/>
      <c r="Q679" s="121"/>
      <c r="R679" s="122"/>
      <c r="S679" s="128"/>
      <c r="T679" s="121"/>
      <c r="U679" s="121"/>
      <c r="V679" s="77"/>
      <c r="W679" s="121"/>
      <c r="X679" s="122"/>
      <c r="Y679" s="128"/>
      <c r="Z679" s="122"/>
      <c r="AA679" s="70"/>
      <c r="AB679" s="77"/>
      <c r="AC679" s="77"/>
      <c r="AD679" s="77"/>
      <c r="AE679" s="77"/>
      <c r="AF679" s="71"/>
      <c r="AG679" s="70"/>
      <c r="AH679" s="71"/>
      <c r="AI679" s="70"/>
      <c r="AJ679" s="115">
        <f>SUM(AN679:AP679)</f>
        <v>0</v>
      </c>
      <c r="AK679" s="70" t="s">
        <v>74</v>
      </c>
      <c r="AL679" s="77" t="s">
        <v>74</v>
      </c>
      <c r="AM679" s="71" t="s">
        <v>74</v>
      </c>
      <c r="AN679" s="70"/>
      <c r="AO679" s="77"/>
      <c r="AP679" s="71"/>
      <c r="AQ679" s="67" t="s">
        <v>74</v>
      </c>
      <c r="AR679" s="68" t="s">
        <v>74</v>
      </c>
      <c r="AS679" s="68" t="s">
        <v>74</v>
      </c>
      <c r="AT679" s="68" t="s">
        <v>74</v>
      </c>
      <c r="AU679" s="69" t="s">
        <v>74</v>
      </c>
      <c r="AV679" s="103">
        <f t="shared" si="186"/>
        <v>0</v>
      </c>
      <c r="AW679" s="93"/>
      <c r="AX679" s="93"/>
      <c r="AY679" s="93"/>
      <c r="AZ679" s="93"/>
      <c r="BA679" s="93"/>
      <c r="BB679" s="93"/>
      <c r="BC679" s="93"/>
      <c r="BD679" s="93"/>
      <c r="BE679" s="78"/>
    </row>
    <row r="680" spans="1:57" ht="38" customHeight="1" x14ac:dyDescent="0.2">
      <c r="A680" s="732"/>
      <c r="B680" s="624"/>
      <c r="C680" s="631"/>
      <c r="D680" s="73" t="s">
        <v>75</v>
      </c>
      <c r="E680" s="634"/>
      <c r="F680" s="637"/>
      <c r="G680" s="147">
        <f t="shared" si="188"/>
        <v>0</v>
      </c>
      <c r="H680" s="153">
        <f t="shared" si="190"/>
        <v>0</v>
      </c>
      <c r="I680" s="150"/>
      <c r="J680" s="150"/>
      <c r="K680" s="150" t="s">
        <v>329</v>
      </c>
      <c r="L680" s="154"/>
      <c r="M680" s="79">
        <f t="shared" si="189"/>
        <v>0</v>
      </c>
      <c r="N680" s="80"/>
      <c r="O680" s="80"/>
      <c r="P680" s="80"/>
      <c r="Q680" s="80"/>
      <c r="R680" s="124"/>
      <c r="S680" s="129"/>
      <c r="T680" s="54"/>
      <c r="U680" s="54"/>
      <c r="V680" s="80"/>
      <c r="W680" s="80"/>
      <c r="X680" s="124"/>
      <c r="Y680" s="131"/>
      <c r="Z680" s="127"/>
      <c r="AA680" s="134"/>
      <c r="AB680" s="56"/>
      <c r="AC680" s="56"/>
      <c r="AD680" s="56"/>
      <c r="AE680" s="56"/>
      <c r="AF680" s="135"/>
      <c r="AG680" s="136"/>
      <c r="AH680" s="55"/>
      <c r="AI680" s="136"/>
      <c r="AJ680" s="116">
        <f>SUM(AN680:AP680)</f>
        <v>0</v>
      </c>
      <c r="AK680" s="136" t="s">
        <v>76</v>
      </c>
      <c r="AL680" s="54" t="s">
        <v>76</v>
      </c>
      <c r="AM680" s="55" t="s">
        <v>76</v>
      </c>
      <c r="AN680" s="136"/>
      <c r="AO680" s="54"/>
      <c r="AP680" s="55"/>
      <c r="AQ680" s="82" t="s">
        <v>74</v>
      </c>
      <c r="AR680" s="54" t="s">
        <v>74</v>
      </c>
      <c r="AS680" s="54" t="s">
        <v>74</v>
      </c>
      <c r="AT680" s="54" t="s">
        <v>74</v>
      </c>
      <c r="AU680" s="58" t="s">
        <v>74</v>
      </c>
      <c r="AV680" s="83">
        <f t="shared" si="186"/>
        <v>0</v>
      </c>
      <c r="AW680" s="80"/>
      <c r="AX680" s="80"/>
      <c r="AY680" s="80"/>
      <c r="AZ680" s="80"/>
      <c r="BA680" s="80"/>
      <c r="BB680" s="80"/>
      <c r="BC680" s="80"/>
      <c r="BD680" s="80"/>
      <c r="BE680" s="81"/>
    </row>
    <row r="681" spans="1:57" ht="38" customHeight="1" x14ac:dyDescent="0.2">
      <c r="A681" s="732"/>
      <c r="B681" s="624"/>
      <c r="C681" s="631"/>
      <c r="D681" s="73" t="s">
        <v>77</v>
      </c>
      <c r="E681" s="634"/>
      <c r="F681" s="637"/>
      <c r="G681" s="147">
        <f t="shared" si="188"/>
        <v>0</v>
      </c>
      <c r="H681" s="153">
        <f t="shared" si="190"/>
        <v>0</v>
      </c>
      <c r="I681" s="150"/>
      <c r="J681" s="150"/>
      <c r="K681" s="150"/>
      <c r="L681" s="154"/>
      <c r="M681" s="79">
        <f t="shared" si="189"/>
        <v>0</v>
      </c>
      <c r="N681" s="80"/>
      <c r="O681" s="80"/>
      <c r="P681" s="80"/>
      <c r="Q681" s="84"/>
      <c r="R681" s="124"/>
      <c r="S681" s="129"/>
      <c r="T681" s="80"/>
      <c r="U681" s="80"/>
      <c r="V681" s="80"/>
      <c r="W681" s="80"/>
      <c r="X681" s="124"/>
      <c r="Y681" s="131"/>
      <c r="Z681" s="127"/>
      <c r="AA681" s="134"/>
      <c r="AB681" s="56"/>
      <c r="AC681" s="56"/>
      <c r="AD681" s="56"/>
      <c r="AE681" s="56"/>
      <c r="AF681" s="135"/>
      <c r="AG681" s="136"/>
      <c r="AH681" s="55"/>
      <c r="AI681" s="136"/>
      <c r="AJ681" s="116">
        <f>SUM(AK681:AM681)</f>
        <v>0</v>
      </c>
      <c r="AK681" s="136"/>
      <c r="AL681" s="54"/>
      <c r="AM681" s="55"/>
      <c r="AN681" s="136" t="s">
        <v>74</v>
      </c>
      <c r="AO681" s="54" t="s">
        <v>74</v>
      </c>
      <c r="AP681" s="55" t="s">
        <v>74</v>
      </c>
      <c r="AQ681" s="82" t="s">
        <v>74</v>
      </c>
      <c r="AR681" s="54" t="s">
        <v>74</v>
      </c>
      <c r="AS681" s="54" t="s">
        <v>74</v>
      </c>
      <c r="AT681" s="54" t="s">
        <v>74</v>
      </c>
      <c r="AU681" s="58" t="s">
        <v>74</v>
      </c>
      <c r="AV681" s="83">
        <f t="shared" si="186"/>
        <v>0</v>
      </c>
      <c r="AW681" s="80"/>
      <c r="AX681" s="80"/>
      <c r="AY681" s="80"/>
      <c r="AZ681" s="80"/>
      <c r="BA681" s="80"/>
      <c r="BB681" s="80"/>
      <c r="BC681" s="80"/>
      <c r="BD681" s="80"/>
      <c r="BE681" s="81"/>
    </row>
    <row r="682" spans="1:57" ht="38" customHeight="1" x14ac:dyDescent="0.2">
      <c r="A682" s="732"/>
      <c r="B682" s="624"/>
      <c r="C682" s="631"/>
      <c r="D682" s="73" t="s">
        <v>78</v>
      </c>
      <c r="E682" s="634"/>
      <c r="F682" s="637"/>
      <c r="G682" s="147">
        <f t="shared" si="188"/>
        <v>42</v>
      </c>
      <c r="H682" s="153">
        <f t="shared" si="190"/>
        <v>0</v>
      </c>
      <c r="I682" s="150"/>
      <c r="J682" s="150"/>
      <c r="K682" s="150"/>
      <c r="L682" s="154"/>
      <c r="M682" s="79">
        <f t="shared" si="189"/>
        <v>42</v>
      </c>
      <c r="N682" s="80">
        <v>42</v>
      </c>
      <c r="O682" s="80"/>
      <c r="P682" s="80"/>
      <c r="Q682" s="80"/>
      <c r="R682" s="124"/>
      <c r="S682" s="129">
        <v>10</v>
      </c>
      <c r="T682" s="80"/>
      <c r="U682" s="80"/>
      <c r="V682" s="80">
        <v>32</v>
      </c>
      <c r="W682" s="80"/>
      <c r="X682" s="124"/>
      <c r="Y682" s="131">
        <v>41</v>
      </c>
      <c r="Z682" s="127">
        <v>1</v>
      </c>
      <c r="AA682" s="134"/>
      <c r="AB682" s="56">
        <v>16</v>
      </c>
      <c r="AC682" s="56">
        <v>16</v>
      </c>
      <c r="AD682" s="56">
        <v>6</v>
      </c>
      <c r="AE682" s="56">
        <v>41</v>
      </c>
      <c r="AF682" s="135">
        <v>3</v>
      </c>
      <c r="AG682" s="136">
        <v>38</v>
      </c>
      <c r="AH682" s="55">
        <v>17</v>
      </c>
      <c r="AI682" s="136">
        <v>103</v>
      </c>
      <c r="AJ682" s="116">
        <f>SUM(AQ682:AU682)</f>
        <v>42</v>
      </c>
      <c r="AK682" s="136" t="s">
        <v>76</v>
      </c>
      <c r="AL682" s="54" t="s">
        <v>76</v>
      </c>
      <c r="AM682" s="55" t="s">
        <v>76</v>
      </c>
      <c r="AN682" s="136" t="s">
        <v>74</v>
      </c>
      <c r="AO682" s="54" t="s">
        <v>74</v>
      </c>
      <c r="AP682" s="55" t="s">
        <v>74</v>
      </c>
      <c r="AQ682" s="142">
        <v>1</v>
      </c>
      <c r="AR682" s="62">
        <v>6</v>
      </c>
      <c r="AS682" s="62">
        <v>30</v>
      </c>
      <c r="AT682" s="62">
        <v>5</v>
      </c>
      <c r="AU682" s="64"/>
      <c r="AV682" s="83">
        <f t="shared" si="186"/>
        <v>0</v>
      </c>
      <c r="AW682" s="80"/>
      <c r="AX682" s="80"/>
      <c r="AY682" s="80"/>
      <c r="AZ682" s="80"/>
      <c r="BA682" s="80"/>
      <c r="BB682" s="80"/>
      <c r="BC682" s="80"/>
      <c r="BD682" s="80"/>
      <c r="BE682" s="81"/>
    </row>
    <row r="683" spans="1:57" ht="38" customHeight="1" thickBot="1" x14ac:dyDescent="0.25">
      <c r="A683" s="732"/>
      <c r="B683" s="629"/>
      <c r="C683" s="632"/>
      <c r="D683" s="76" t="s">
        <v>79</v>
      </c>
      <c r="E683" s="635"/>
      <c r="F683" s="638"/>
      <c r="G683" s="148">
        <f t="shared" si="188"/>
        <v>0</v>
      </c>
      <c r="H683" s="155">
        <f t="shared" si="190"/>
        <v>0</v>
      </c>
      <c r="I683" s="156"/>
      <c r="J683" s="156"/>
      <c r="K683" s="156"/>
      <c r="L683" s="157"/>
      <c r="M683" s="85">
        <f t="shared" si="189"/>
        <v>0</v>
      </c>
      <c r="N683" s="86"/>
      <c r="O683" s="86"/>
      <c r="P683" s="86"/>
      <c r="Q683" s="86"/>
      <c r="R683" s="125"/>
      <c r="S683" s="130"/>
      <c r="T683" s="87"/>
      <c r="U683" s="87"/>
      <c r="V683" s="87"/>
      <c r="W683" s="87"/>
      <c r="X683" s="126"/>
      <c r="Y683" s="129"/>
      <c r="Z683" s="124"/>
      <c r="AA683" s="136"/>
      <c r="AB683" s="54"/>
      <c r="AC683" s="54"/>
      <c r="AD683" s="54"/>
      <c r="AE683" s="54"/>
      <c r="AF683" s="55"/>
      <c r="AG683" s="139"/>
      <c r="AH683" s="140"/>
      <c r="AI683" s="137"/>
      <c r="AJ683" s="117">
        <f>SUM(AQ683:AU683)</f>
        <v>0</v>
      </c>
      <c r="AK683" s="137" t="s">
        <v>74</v>
      </c>
      <c r="AL683" s="90" t="s">
        <v>74</v>
      </c>
      <c r="AM683" s="138" t="s">
        <v>74</v>
      </c>
      <c r="AN683" s="137" t="s">
        <v>74</v>
      </c>
      <c r="AO683" s="90" t="s">
        <v>76</v>
      </c>
      <c r="AP683" s="138" t="s">
        <v>76</v>
      </c>
      <c r="AQ683" s="89"/>
      <c r="AR683" s="90"/>
      <c r="AS683" s="90"/>
      <c r="AT683" s="90"/>
      <c r="AU683" s="91"/>
      <c r="AV683" s="92">
        <f t="shared" si="186"/>
        <v>0</v>
      </c>
      <c r="AW683" s="87"/>
      <c r="AX683" s="87"/>
      <c r="AY683" s="87"/>
      <c r="AZ683" s="87"/>
      <c r="BA683" s="87"/>
      <c r="BB683" s="87"/>
      <c r="BC683" s="87"/>
      <c r="BD683" s="87"/>
      <c r="BE683" s="88"/>
    </row>
    <row r="684" spans="1:57" ht="38" customHeight="1" x14ac:dyDescent="0.2">
      <c r="A684" s="732"/>
      <c r="B684" s="623" t="s">
        <v>334</v>
      </c>
      <c r="C684" s="630" t="s">
        <v>335</v>
      </c>
      <c r="D684" s="72" t="s">
        <v>73</v>
      </c>
      <c r="E684" s="633">
        <v>50</v>
      </c>
      <c r="F684" s="636">
        <f>E684-SUM(M684:M688)</f>
        <v>0</v>
      </c>
      <c r="G684" s="146">
        <f t="shared" si="188"/>
        <v>0</v>
      </c>
      <c r="H684" s="151">
        <f t="shared" ref="H684:H693" si="191">SUM(I684:L684)</f>
        <v>0</v>
      </c>
      <c r="I684" s="152"/>
      <c r="J684" s="152"/>
      <c r="K684" s="152"/>
      <c r="L684" s="66"/>
      <c r="M684" s="149">
        <f t="shared" si="189"/>
        <v>0</v>
      </c>
      <c r="N684" s="121"/>
      <c r="O684" s="121"/>
      <c r="P684" s="121"/>
      <c r="Q684" s="121"/>
      <c r="R684" s="122"/>
      <c r="S684" s="128"/>
      <c r="T684" s="121"/>
      <c r="U684" s="121"/>
      <c r="V684" s="77"/>
      <c r="W684" s="121"/>
      <c r="X684" s="122"/>
      <c r="Y684" s="128"/>
      <c r="Z684" s="122"/>
      <c r="AA684" s="70"/>
      <c r="AB684" s="77"/>
      <c r="AC684" s="77"/>
      <c r="AD684" s="77"/>
      <c r="AE684" s="77"/>
      <c r="AF684" s="71"/>
      <c r="AG684" s="70"/>
      <c r="AH684" s="71"/>
      <c r="AI684" s="70"/>
      <c r="AJ684" s="115">
        <f>SUM(AN684:AP684)</f>
        <v>0</v>
      </c>
      <c r="AK684" s="70" t="s">
        <v>74</v>
      </c>
      <c r="AL684" s="77" t="s">
        <v>74</v>
      </c>
      <c r="AM684" s="71" t="s">
        <v>74</v>
      </c>
      <c r="AN684" s="70"/>
      <c r="AO684" s="77"/>
      <c r="AP684" s="71"/>
      <c r="AQ684" s="67" t="s">
        <v>74</v>
      </c>
      <c r="AR684" s="68" t="s">
        <v>74</v>
      </c>
      <c r="AS684" s="68" t="s">
        <v>74</v>
      </c>
      <c r="AT684" s="68" t="s">
        <v>74</v>
      </c>
      <c r="AU684" s="69" t="s">
        <v>74</v>
      </c>
      <c r="AV684" s="103">
        <f t="shared" ref="AV684:AV693" si="192">SUM(AW684:BE684)</f>
        <v>0</v>
      </c>
      <c r="AW684" s="93"/>
      <c r="AX684" s="93"/>
      <c r="AY684" s="93"/>
      <c r="AZ684" s="93"/>
      <c r="BA684" s="93"/>
      <c r="BB684" s="93"/>
      <c r="BC684" s="93"/>
      <c r="BD684" s="93"/>
      <c r="BE684" s="78"/>
    </row>
    <row r="685" spans="1:57" ht="38" customHeight="1" x14ac:dyDescent="0.2">
      <c r="A685" s="732"/>
      <c r="B685" s="624"/>
      <c r="C685" s="631"/>
      <c r="D685" s="73" t="s">
        <v>75</v>
      </c>
      <c r="E685" s="634"/>
      <c r="F685" s="637"/>
      <c r="G685" s="147">
        <f t="shared" si="188"/>
        <v>0</v>
      </c>
      <c r="H685" s="153">
        <f t="shared" si="191"/>
        <v>0</v>
      </c>
      <c r="I685" s="150"/>
      <c r="J685" s="150"/>
      <c r="K685" s="150"/>
      <c r="L685" s="154"/>
      <c r="M685" s="79">
        <f t="shared" si="189"/>
        <v>0</v>
      </c>
      <c r="N685" s="80"/>
      <c r="O685" s="80"/>
      <c r="P685" s="80"/>
      <c r="Q685" s="80"/>
      <c r="R685" s="124"/>
      <c r="S685" s="129"/>
      <c r="T685" s="54"/>
      <c r="U685" s="54"/>
      <c r="V685" s="80"/>
      <c r="W685" s="80"/>
      <c r="X685" s="124"/>
      <c r="Y685" s="131"/>
      <c r="Z685" s="127"/>
      <c r="AA685" s="134"/>
      <c r="AB685" s="56"/>
      <c r="AC685" s="56"/>
      <c r="AD685" s="56"/>
      <c r="AE685" s="56"/>
      <c r="AF685" s="135"/>
      <c r="AG685" s="136"/>
      <c r="AH685" s="55"/>
      <c r="AI685" s="136"/>
      <c r="AJ685" s="116">
        <f>SUM(AN685:AP685)</f>
        <v>0</v>
      </c>
      <c r="AK685" s="136" t="s">
        <v>76</v>
      </c>
      <c r="AL685" s="54" t="s">
        <v>76</v>
      </c>
      <c r="AM685" s="55" t="s">
        <v>76</v>
      </c>
      <c r="AN685" s="136"/>
      <c r="AO685" s="54"/>
      <c r="AP685" s="55"/>
      <c r="AQ685" s="82" t="s">
        <v>74</v>
      </c>
      <c r="AR685" s="54" t="s">
        <v>74</v>
      </c>
      <c r="AS685" s="54" t="s">
        <v>74</v>
      </c>
      <c r="AT685" s="54" t="s">
        <v>74</v>
      </c>
      <c r="AU685" s="58" t="s">
        <v>74</v>
      </c>
      <c r="AV685" s="83">
        <f t="shared" si="192"/>
        <v>0</v>
      </c>
      <c r="AW685" s="80"/>
      <c r="AX685" s="80"/>
      <c r="AY685" s="80"/>
      <c r="AZ685" s="80"/>
      <c r="BA685" s="80"/>
      <c r="BB685" s="80"/>
      <c r="BC685" s="80"/>
      <c r="BD685" s="80"/>
      <c r="BE685" s="81"/>
    </row>
    <row r="686" spans="1:57" ht="38" customHeight="1" x14ac:dyDescent="0.2">
      <c r="A686" s="732"/>
      <c r="B686" s="624"/>
      <c r="C686" s="631"/>
      <c r="D686" s="73" t="s">
        <v>77</v>
      </c>
      <c r="E686" s="634"/>
      <c r="F686" s="637"/>
      <c r="G686" s="147">
        <f t="shared" si="188"/>
        <v>0</v>
      </c>
      <c r="H686" s="153">
        <f t="shared" si="191"/>
        <v>0</v>
      </c>
      <c r="I686" s="150"/>
      <c r="J686" s="150"/>
      <c r="K686" s="150"/>
      <c r="L686" s="154"/>
      <c r="M686" s="79">
        <f t="shared" si="189"/>
        <v>0</v>
      </c>
      <c r="N686" s="80"/>
      <c r="O686" s="80"/>
      <c r="P686" s="80"/>
      <c r="Q686" s="84"/>
      <c r="R686" s="124"/>
      <c r="S686" s="129"/>
      <c r="T686" s="80"/>
      <c r="U686" s="80"/>
      <c r="V686" s="80"/>
      <c r="W686" s="80"/>
      <c r="X686" s="124"/>
      <c r="Y686" s="131"/>
      <c r="Z686" s="127"/>
      <c r="AA686" s="134"/>
      <c r="AB686" s="56"/>
      <c r="AC686" s="56"/>
      <c r="AD686" s="56"/>
      <c r="AE686" s="56"/>
      <c r="AF686" s="135"/>
      <c r="AG686" s="136"/>
      <c r="AH686" s="55"/>
      <c r="AI686" s="136"/>
      <c r="AJ686" s="116">
        <f>SUM(AK686:AM686)</f>
        <v>0</v>
      </c>
      <c r="AK686" s="136"/>
      <c r="AL686" s="54"/>
      <c r="AM686" s="55"/>
      <c r="AN686" s="136" t="s">
        <v>74</v>
      </c>
      <c r="AO686" s="54" t="s">
        <v>74</v>
      </c>
      <c r="AP686" s="55" t="s">
        <v>74</v>
      </c>
      <c r="AQ686" s="82" t="s">
        <v>74</v>
      </c>
      <c r="AR686" s="54" t="s">
        <v>74</v>
      </c>
      <c r="AS686" s="54" t="s">
        <v>74</v>
      </c>
      <c r="AT686" s="54" t="s">
        <v>74</v>
      </c>
      <c r="AU686" s="58" t="s">
        <v>74</v>
      </c>
      <c r="AV686" s="83">
        <f t="shared" si="192"/>
        <v>0</v>
      </c>
      <c r="AW686" s="80"/>
      <c r="AX686" s="80"/>
      <c r="AY686" s="80"/>
      <c r="AZ686" s="80"/>
      <c r="BA686" s="80"/>
      <c r="BB686" s="80"/>
      <c r="BC686" s="80"/>
      <c r="BD686" s="80"/>
      <c r="BE686" s="81"/>
    </row>
    <row r="687" spans="1:57" ht="38" customHeight="1" x14ac:dyDescent="0.2">
      <c r="A687" s="732"/>
      <c r="B687" s="624"/>
      <c r="C687" s="631"/>
      <c r="D687" s="73" t="s">
        <v>78</v>
      </c>
      <c r="E687" s="634"/>
      <c r="F687" s="637"/>
      <c r="G687" s="147">
        <f t="shared" si="188"/>
        <v>50</v>
      </c>
      <c r="H687" s="153">
        <f t="shared" si="191"/>
        <v>0</v>
      </c>
      <c r="I687" s="150"/>
      <c r="J687" s="150"/>
      <c r="K687" s="150"/>
      <c r="L687" s="154"/>
      <c r="M687" s="79">
        <f t="shared" si="189"/>
        <v>50</v>
      </c>
      <c r="N687" s="80">
        <v>50</v>
      </c>
      <c r="O687" s="80"/>
      <c r="P687" s="80"/>
      <c r="Q687" s="80"/>
      <c r="R687" s="124"/>
      <c r="S687" s="129"/>
      <c r="T687" s="80"/>
      <c r="U687" s="80"/>
      <c r="V687" s="80">
        <v>50</v>
      </c>
      <c r="W687" s="80"/>
      <c r="X687" s="124"/>
      <c r="Y687" s="131">
        <v>43</v>
      </c>
      <c r="Z687" s="127">
        <v>7</v>
      </c>
      <c r="AA687" s="134"/>
      <c r="AB687" s="56">
        <v>35</v>
      </c>
      <c r="AC687" s="56">
        <v>35</v>
      </c>
      <c r="AD687" s="56"/>
      <c r="AE687" s="56">
        <v>4</v>
      </c>
      <c r="AF687" s="135"/>
      <c r="AG687" s="136">
        <v>40</v>
      </c>
      <c r="AH687" s="55">
        <v>24</v>
      </c>
      <c r="AI687" s="136">
        <v>106</v>
      </c>
      <c r="AJ687" s="116">
        <f>SUM(AQ687:AU687)</f>
        <v>50</v>
      </c>
      <c r="AK687" s="136" t="s">
        <v>76</v>
      </c>
      <c r="AL687" s="54" t="s">
        <v>76</v>
      </c>
      <c r="AM687" s="55" t="s">
        <v>76</v>
      </c>
      <c r="AN687" s="136" t="s">
        <v>74</v>
      </c>
      <c r="AO687" s="54" t="s">
        <v>74</v>
      </c>
      <c r="AP687" s="55" t="s">
        <v>74</v>
      </c>
      <c r="AQ687" s="142">
        <v>0</v>
      </c>
      <c r="AR687" s="62">
        <v>7</v>
      </c>
      <c r="AS687" s="62">
        <v>30</v>
      </c>
      <c r="AT687" s="62">
        <v>13</v>
      </c>
      <c r="AU687" s="64">
        <v>0</v>
      </c>
      <c r="AV687" s="83">
        <f t="shared" si="192"/>
        <v>0</v>
      </c>
      <c r="AW687" s="80"/>
      <c r="AX687" s="80"/>
      <c r="AY687" s="80"/>
      <c r="AZ687" s="80"/>
      <c r="BA687" s="80"/>
      <c r="BB687" s="80"/>
      <c r="BC687" s="80"/>
      <c r="BD687" s="80"/>
      <c r="BE687" s="81"/>
    </row>
    <row r="688" spans="1:57" ht="38" customHeight="1" thickBot="1" x14ac:dyDescent="0.25">
      <c r="A688" s="732"/>
      <c r="B688" s="629"/>
      <c r="C688" s="632"/>
      <c r="D688" s="76" t="s">
        <v>79</v>
      </c>
      <c r="E688" s="635"/>
      <c r="F688" s="638"/>
      <c r="G688" s="148">
        <f t="shared" si="188"/>
        <v>0</v>
      </c>
      <c r="H688" s="155">
        <f t="shared" si="191"/>
        <v>0</v>
      </c>
      <c r="I688" s="156"/>
      <c r="J688" s="156"/>
      <c r="K688" s="156"/>
      <c r="L688" s="157"/>
      <c r="M688" s="85">
        <f t="shared" si="189"/>
        <v>0</v>
      </c>
      <c r="N688" s="86"/>
      <c r="O688" s="86"/>
      <c r="P688" s="86"/>
      <c r="Q688" s="86"/>
      <c r="R688" s="125"/>
      <c r="S688" s="130"/>
      <c r="T688" s="87"/>
      <c r="U688" s="87"/>
      <c r="V688" s="87"/>
      <c r="W688" s="87"/>
      <c r="X688" s="126"/>
      <c r="Y688" s="129"/>
      <c r="Z688" s="124"/>
      <c r="AA688" s="136"/>
      <c r="AB688" s="54"/>
      <c r="AC688" s="54"/>
      <c r="AD688" s="54"/>
      <c r="AE688" s="54"/>
      <c r="AF688" s="55"/>
      <c r="AG688" s="139"/>
      <c r="AH688" s="140"/>
      <c r="AI688" s="137"/>
      <c r="AJ688" s="117">
        <f>SUM(AQ688:AU688)</f>
        <v>0</v>
      </c>
      <c r="AK688" s="137" t="s">
        <v>74</v>
      </c>
      <c r="AL688" s="90" t="s">
        <v>74</v>
      </c>
      <c r="AM688" s="138" t="s">
        <v>74</v>
      </c>
      <c r="AN688" s="137" t="s">
        <v>74</v>
      </c>
      <c r="AO688" s="90" t="s">
        <v>76</v>
      </c>
      <c r="AP688" s="138" t="s">
        <v>76</v>
      </c>
      <c r="AQ688" s="89"/>
      <c r="AR688" s="90"/>
      <c r="AS688" s="90"/>
      <c r="AT688" s="90"/>
      <c r="AU688" s="91"/>
      <c r="AV688" s="92">
        <f t="shared" si="192"/>
        <v>0</v>
      </c>
      <c r="AW688" s="87"/>
      <c r="AX688" s="87"/>
      <c r="AY688" s="87"/>
      <c r="AZ688" s="87"/>
      <c r="BA688" s="87"/>
      <c r="BB688" s="87"/>
      <c r="BC688" s="87"/>
      <c r="BD688" s="87"/>
      <c r="BE688" s="88"/>
    </row>
    <row r="689" spans="1:57" ht="38" customHeight="1" x14ac:dyDescent="0.2">
      <c r="A689" s="732"/>
      <c r="B689" s="623" t="s">
        <v>336</v>
      </c>
      <c r="C689" s="630" t="s">
        <v>337</v>
      </c>
      <c r="D689" s="72" t="s">
        <v>73</v>
      </c>
      <c r="E689" s="633">
        <v>60</v>
      </c>
      <c r="F689" s="636">
        <f>E689-SUM(M689:M693)</f>
        <v>10</v>
      </c>
      <c r="G689" s="146">
        <f t="shared" si="188"/>
        <v>0</v>
      </c>
      <c r="H689" s="151">
        <f t="shared" si="191"/>
        <v>0</v>
      </c>
      <c r="I689" s="152"/>
      <c r="J689" s="152"/>
      <c r="K689" s="152"/>
      <c r="L689" s="66"/>
      <c r="M689" s="149">
        <f t="shared" si="189"/>
        <v>0</v>
      </c>
      <c r="N689" s="121"/>
      <c r="O689" s="121"/>
      <c r="P689" s="121"/>
      <c r="Q689" s="121"/>
      <c r="R689" s="122"/>
      <c r="S689" s="128"/>
      <c r="T689" s="121"/>
      <c r="U689" s="121"/>
      <c r="V689" s="77"/>
      <c r="W689" s="121"/>
      <c r="X689" s="122"/>
      <c r="Y689" s="128"/>
      <c r="Z689" s="122"/>
      <c r="AA689" s="70"/>
      <c r="AB689" s="77"/>
      <c r="AC689" s="77"/>
      <c r="AD689" s="77"/>
      <c r="AE689" s="77"/>
      <c r="AF689" s="71"/>
      <c r="AG689" s="70"/>
      <c r="AH689" s="71"/>
      <c r="AI689" s="70"/>
      <c r="AJ689" s="115">
        <f>SUM(AN689:AP689)</f>
        <v>0</v>
      </c>
      <c r="AK689" s="70" t="s">
        <v>74</v>
      </c>
      <c r="AL689" s="77" t="s">
        <v>74</v>
      </c>
      <c r="AM689" s="71" t="s">
        <v>74</v>
      </c>
      <c r="AN689" s="70"/>
      <c r="AO689" s="77"/>
      <c r="AP689" s="71"/>
      <c r="AQ689" s="67" t="s">
        <v>74</v>
      </c>
      <c r="AR689" s="68" t="s">
        <v>74</v>
      </c>
      <c r="AS689" s="68" t="s">
        <v>74</v>
      </c>
      <c r="AT689" s="68" t="s">
        <v>74</v>
      </c>
      <c r="AU689" s="69" t="s">
        <v>74</v>
      </c>
      <c r="AV689" s="103">
        <f t="shared" si="192"/>
        <v>0</v>
      </c>
      <c r="AW689" s="93"/>
      <c r="AX689" s="93"/>
      <c r="AY689" s="93"/>
      <c r="AZ689" s="93"/>
      <c r="BA689" s="93"/>
      <c r="BB689" s="93"/>
      <c r="BC689" s="93"/>
      <c r="BD689" s="93"/>
      <c r="BE689" s="78"/>
    </row>
    <row r="690" spans="1:57" ht="38" customHeight="1" x14ac:dyDescent="0.2">
      <c r="A690" s="732"/>
      <c r="B690" s="624"/>
      <c r="C690" s="631"/>
      <c r="D690" s="73" t="s">
        <v>75</v>
      </c>
      <c r="E690" s="634"/>
      <c r="F690" s="637"/>
      <c r="G690" s="147">
        <f t="shared" si="188"/>
        <v>0</v>
      </c>
      <c r="H690" s="153">
        <f t="shared" si="191"/>
        <v>0</v>
      </c>
      <c r="I690" s="150"/>
      <c r="J690" s="150"/>
      <c r="K690" s="150"/>
      <c r="L690" s="154"/>
      <c r="M690" s="79">
        <f t="shared" si="189"/>
        <v>0</v>
      </c>
      <c r="N690" s="80"/>
      <c r="O690" s="80"/>
      <c r="P690" s="80"/>
      <c r="Q690" s="80"/>
      <c r="R690" s="124"/>
      <c r="S690" s="129"/>
      <c r="T690" s="54"/>
      <c r="U690" s="54"/>
      <c r="V690" s="80"/>
      <c r="W690" s="80"/>
      <c r="X690" s="124"/>
      <c r="Y690" s="131"/>
      <c r="Z690" s="127"/>
      <c r="AA690" s="134"/>
      <c r="AB690" s="56"/>
      <c r="AC690" s="56"/>
      <c r="AD690" s="56"/>
      <c r="AE690" s="56"/>
      <c r="AF690" s="135"/>
      <c r="AG690" s="136"/>
      <c r="AH690" s="55"/>
      <c r="AI690" s="136"/>
      <c r="AJ690" s="116">
        <f>SUM(AN690:AP690)</f>
        <v>0</v>
      </c>
      <c r="AK690" s="136" t="s">
        <v>76</v>
      </c>
      <c r="AL690" s="54" t="s">
        <v>76</v>
      </c>
      <c r="AM690" s="55" t="s">
        <v>76</v>
      </c>
      <c r="AN690" s="136"/>
      <c r="AO690" s="54"/>
      <c r="AP690" s="55"/>
      <c r="AQ690" s="82" t="s">
        <v>74</v>
      </c>
      <c r="AR690" s="54" t="s">
        <v>74</v>
      </c>
      <c r="AS690" s="54" t="s">
        <v>74</v>
      </c>
      <c r="AT690" s="54" t="s">
        <v>74</v>
      </c>
      <c r="AU690" s="58" t="s">
        <v>74</v>
      </c>
      <c r="AV690" s="83">
        <f t="shared" si="192"/>
        <v>0</v>
      </c>
      <c r="AW690" s="80"/>
      <c r="AX690" s="80"/>
      <c r="AY690" s="80"/>
      <c r="AZ690" s="80"/>
      <c r="BA690" s="80"/>
      <c r="BB690" s="80"/>
      <c r="BC690" s="80"/>
      <c r="BD690" s="80"/>
      <c r="BE690" s="81"/>
    </row>
    <row r="691" spans="1:57" ht="38" customHeight="1" x14ac:dyDescent="0.2">
      <c r="A691" s="732"/>
      <c r="B691" s="624"/>
      <c r="C691" s="631"/>
      <c r="D691" s="73" t="s">
        <v>77</v>
      </c>
      <c r="E691" s="634"/>
      <c r="F691" s="637"/>
      <c r="G691" s="147">
        <f t="shared" si="188"/>
        <v>0</v>
      </c>
      <c r="H691" s="153">
        <f t="shared" si="191"/>
        <v>0</v>
      </c>
      <c r="I691" s="150"/>
      <c r="J691" s="150"/>
      <c r="K691" s="150"/>
      <c r="L691" s="154"/>
      <c r="M691" s="79">
        <f t="shared" si="189"/>
        <v>0</v>
      </c>
      <c r="N691" s="80"/>
      <c r="O691" s="80"/>
      <c r="P691" s="80"/>
      <c r="Q691" s="84"/>
      <c r="R691" s="124"/>
      <c r="S691" s="129"/>
      <c r="T691" s="80"/>
      <c r="U691" s="80"/>
      <c r="V691" s="80"/>
      <c r="W691" s="80"/>
      <c r="X691" s="124"/>
      <c r="Y691" s="131"/>
      <c r="Z691" s="127"/>
      <c r="AA691" s="134"/>
      <c r="AB691" s="56"/>
      <c r="AC691" s="56"/>
      <c r="AD691" s="56"/>
      <c r="AE691" s="56"/>
      <c r="AF691" s="135"/>
      <c r="AG691" s="136"/>
      <c r="AH691" s="55"/>
      <c r="AI691" s="136"/>
      <c r="AJ691" s="116">
        <f>SUM(AK691:AM691)</f>
        <v>0</v>
      </c>
      <c r="AK691" s="136"/>
      <c r="AL691" s="54"/>
      <c r="AM691" s="55"/>
      <c r="AN691" s="136" t="s">
        <v>74</v>
      </c>
      <c r="AO691" s="54" t="s">
        <v>74</v>
      </c>
      <c r="AP691" s="55" t="s">
        <v>74</v>
      </c>
      <c r="AQ691" s="82" t="s">
        <v>74</v>
      </c>
      <c r="AR691" s="54" t="s">
        <v>74</v>
      </c>
      <c r="AS691" s="54" t="s">
        <v>74</v>
      </c>
      <c r="AT691" s="54" t="s">
        <v>74</v>
      </c>
      <c r="AU691" s="58" t="s">
        <v>74</v>
      </c>
      <c r="AV691" s="83">
        <f t="shared" si="192"/>
        <v>0</v>
      </c>
      <c r="AW691" s="80"/>
      <c r="AX691" s="80"/>
      <c r="AY691" s="80"/>
      <c r="AZ691" s="80"/>
      <c r="BA691" s="80"/>
      <c r="BB691" s="80"/>
      <c r="BC691" s="80"/>
      <c r="BD691" s="80"/>
      <c r="BE691" s="81"/>
    </row>
    <row r="692" spans="1:57" ht="38" customHeight="1" x14ac:dyDescent="0.2">
      <c r="A692" s="732"/>
      <c r="B692" s="624"/>
      <c r="C692" s="631"/>
      <c r="D692" s="73" t="s">
        <v>78</v>
      </c>
      <c r="E692" s="634"/>
      <c r="F692" s="637"/>
      <c r="G692" s="147">
        <f t="shared" si="188"/>
        <v>50</v>
      </c>
      <c r="H692" s="153">
        <f t="shared" si="191"/>
        <v>0</v>
      </c>
      <c r="I692" s="150"/>
      <c r="J692" s="150"/>
      <c r="K692" s="150"/>
      <c r="L692" s="154"/>
      <c r="M692" s="79">
        <f t="shared" si="189"/>
        <v>50</v>
      </c>
      <c r="N692" s="80">
        <v>50</v>
      </c>
      <c r="O692" s="80"/>
      <c r="P692" s="80"/>
      <c r="Q692" s="80"/>
      <c r="R692" s="124"/>
      <c r="S692" s="129"/>
      <c r="T692" s="80"/>
      <c r="U692" s="80"/>
      <c r="V692" s="80">
        <v>50</v>
      </c>
      <c r="W692" s="80"/>
      <c r="X692" s="124"/>
      <c r="Y692" s="131">
        <v>46</v>
      </c>
      <c r="Z692" s="127">
        <v>4</v>
      </c>
      <c r="AA692" s="134"/>
      <c r="AB692" s="56">
        <v>17</v>
      </c>
      <c r="AC692" s="56">
        <v>16</v>
      </c>
      <c r="AD692" s="56">
        <v>6</v>
      </c>
      <c r="AE692" s="56">
        <v>39</v>
      </c>
      <c r="AF692" s="135">
        <v>1</v>
      </c>
      <c r="AG692" s="136">
        <v>40</v>
      </c>
      <c r="AH692" s="55">
        <v>21</v>
      </c>
      <c r="AI692" s="136">
        <v>101</v>
      </c>
      <c r="AJ692" s="116">
        <f>SUM(AQ692:AU692)</f>
        <v>50</v>
      </c>
      <c r="AK692" s="136" t="s">
        <v>76</v>
      </c>
      <c r="AL692" s="54" t="s">
        <v>76</v>
      </c>
      <c r="AM692" s="55" t="s">
        <v>76</v>
      </c>
      <c r="AN692" s="136" t="s">
        <v>74</v>
      </c>
      <c r="AO692" s="54" t="s">
        <v>74</v>
      </c>
      <c r="AP692" s="55" t="s">
        <v>74</v>
      </c>
      <c r="AQ692" s="142">
        <v>3</v>
      </c>
      <c r="AR692" s="62">
        <v>0</v>
      </c>
      <c r="AS692" s="62">
        <v>40</v>
      </c>
      <c r="AT692" s="62">
        <v>7</v>
      </c>
      <c r="AU692" s="64"/>
      <c r="AV692" s="83">
        <f t="shared" si="192"/>
        <v>0</v>
      </c>
      <c r="AW692" s="80"/>
      <c r="AX692" s="80"/>
      <c r="AY692" s="80"/>
      <c r="AZ692" s="80"/>
      <c r="BA692" s="80"/>
      <c r="BB692" s="80"/>
      <c r="BC692" s="80"/>
      <c r="BD692" s="80"/>
      <c r="BE692" s="81"/>
    </row>
    <row r="693" spans="1:57" ht="38" customHeight="1" thickBot="1" x14ac:dyDescent="0.25">
      <c r="A693" s="733"/>
      <c r="B693" s="629"/>
      <c r="C693" s="632"/>
      <c r="D693" s="76" t="s">
        <v>79</v>
      </c>
      <c r="E693" s="635"/>
      <c r="F693" s="638"/>
      <c r="G693" s="148">
        <f t="shared" si="188"/>
        <v>0</v>
      </c>
      <c r="H693" s="155">
        <f t="shared" si="191"/>
        <v>0</v>
      </c>
      <c r="I693" s="156"/>
      <c r="J693" s="156"/>
      <c r="K693" s="156"/>
      <c r="L693" s="157"/>
      <c r="M693" s="85">
        <f t="shared" si="189"/>
        <v>0</v>
      </c>
      <c r="N693" s="86"/>
      <c r="O693" s="86"/>
      <c r="P693" s="86"/>
      <c r="Q693" s="86"/>
      <c r="R693" s="125"/>
      <c r="S693" s="130"/>
      <c r="T693" s="87"/>
      <c r="U693" s="87"/>
      <c r="V693" s="87"/>
      <c r="W693" s="87"/>
      <c r="X693" s="126"/>
      <c r="Y693" s="129"/>
      <c r="Z693" s="124"/>
      <c r="AA693" s="136"/>
      <c r="AB693" s="54"/>
      <c r="AC693" s="54"/>
      <c r="AD693" s="54"/>
      <c r="AE693" s="54"/>
      <c r="AF693" s="55"/>
      <c r="AG693" s="139"/>
      <c r="AH693" s="140"/>
      <c r="AI693" s="137"/>
      <c r="AJ693" s="117">
        <f>SUM(AQ693:AU693)</f>
        <v>0</v>
      </c>
      <c r="AK693" s="137" t="s">
        <v>74</v>
      </c>
      <c r="AL693" s="90" t="s">
        <v>74</v>
      </c>
      <c r="AM693" s="138" t="s">
        <v>74</v>
      </c>
      <c r="AN693" s="137" t="s">
        <v>74</v>
      </c>
      <c r="AO693" s="90" t="s">
        <v>76</v>
      </c>
      <c r="AP693" s="138" t="s">
        <v>76</v>
      </c>
      <c r="AQ693" s="89"/>
      <c r="AR693" s="90"/>
      <c r="AS693" s="90"/>
      <c r="AT693" s="90"/>
      <c r="AU693" s="91"/>
      <c r="AV693" s="92">
        <f t="shared" si="192"/>
        <v>0</v>
      </c>
      <c r="AW693" s="87"/>
      <c r="AX693" s="87"/>
      <c r="AY693" s="87"/>
      <c r="AZ693" s="87"/>
      <c r="BA693" s="87"/>
      <c r="BB693" s="87"/>
      <c r="BC693" s="87"/>
      <c r="BD693" s="87"/>
      <c r="BE693" s="88"/>
    </row>
    <row r="694" spans="1:57" ht="38" customHeight="1" x14ac:dyDescent="0.2">
      <c r="A694" s="731" t="s">
        <v>359</v>
      </c>
      <c r="B694" s="623" t="s">
        <v>339</v>
      </c>
      <c r="C694" s="630" t="s">
        <v>340</v>
      </c>
      <c r="D694" s="72" t="s">
        <v>73</v>
      </c>
      <c r="E694" s="633">
        <v>371</v>
      </c>
      <c r="F694" s="636">
        <f>E694-SUM(M694:M698)</f>
        <v>8</v>
      </c>
      <c r="G694" s="146">
        <f t="shared" si="188"/>
        <v>59</v>
      </c>
      <c r="H694" s="151">
        <f>SUM(I694:L694)</f>
        <v>2</v>
      </c>
      <c r="I694" s="152"/>
      <c r="J694" s="152">
        <v>2</v>
      </c>
      <c r="K694" s="152"/>
      <c r="L694" s="66"/>
      <c r="M694" s="149">
        <f t="shared" si="189"/>
        <v>57</v>
      </c>
      <c r="N694" s="121">
        <v>57</v>
      </c>
      <c r="O694" s="121"/>
      <c r="P694" s="121"/>
      <c r="Q694" s="121"/>
      <c r="R694" s="122"/>
      <c r="S694" s="128">
        <v>5</v>
      </c>
      <c r="T694" s="121">
        <v>5</v>
      </c>
      <c r="U694" s="121"/>
      <c r="V694" s="77">
        <v>47</v>
      </c>
      <c r="W694" s="121"/>
      <c r="X694" s="122"/>
      <c r="Y694" s="128">
        <v>49</v>
      </c>
      <c r="Z694" s="122">
        <v>8</v>
      </c>
      <c r="AA694" s="70"/>
      <c r="AB694" s="77">
        <v>22</v>
      </c>
      <c r="AC694" s="77">
        <v>21</v>
      </c>
      <c r="AD694" s="77">
        <v>3</v>
      </c>
      <c r="AE694" s="77">
        <v>45</v>
      </c>
      <c r="AF694" s="71">
        <v>6</v>
      </c>
      <c r="AG694" s="70">
        <v>42.2</v>
      </c>
      <c r="AH694" s="71">
        <v>23.1</v>
      </c>
      <c r="AI694" s="70">
        <v>10.199999999999999</v>
      </c>
      <c r="AJ694" s="115">
        <f>SUM(AN694:AP694)</f>
        <v>57</v>
      </c>
      <c r="AK694" s="70" t="s">
        <v>74</v>
      </c>
      <c r="AL694" s="77" t="s">
        <v>74</v>
      </c>
      <c r="AM694" s="71" t="s">
        <v>74</v>
      </c>
      <c r="AN694" s="70">
        <v>4</v>
      </c>
      <c r="AO694" s="77">
        <v>53</v>
      </c>
      <c r="AP694" s="71"/>
      <c r="AQ694" s="67" t="s">
        <v>74</v>
      </c>
      <c r="AR694" s="68" t="s">
        <v>74</v>
      </c>
      <c r="AS694" s="68" t="s">
        <v>74</v>
      </c>
      <c r="AT694" s="68" t="s">
        <v>74</v>
      </c>
      <c r="AU694" s="69" t="s">
        <v>74</v>
      </c>
      <c r="AV694" s="103">
        <f>SUM(AW694:BE694)</f>
        <v>2</v>
      </c>
      <c r="AW694" s="93"/>
      <c r="AX694" s="93"/>
      <c r="AY694" s="93"/>
      <c r="AZ694" s="93"/>
      <c r="BA694" s="93">
        <v>1</v>
      </c>
      <c r="BB694" s="93"/>
      <c r="BC694" s="93"/>
      <c r="BD694" s="93">
        <v>1</v>
      </c>
      <c r="BE694" s="78"/>
    </row>
    <row r="695" spans="1:57" ht="38" customHeight="1" x14ac:dyDescent="0.2">
      <c r="A695" s="732"/>
      <c r="B695" s="624"/>
      <c r="C695" s="631"/>
      <c r="D695" s="73" t="s">
        <v>75</v>
      </c>
      <c r="E695" s="634"/>
      <c r="F695" s="637"/>
      <c r="G695" s="147">
        <f t="shared" si="188"/>
        <v>0</v>
      </c>
      <c r="H695" s="153">
        <f>SUM(I695:L695)</f>
        <v>0</v>
      </c>
      <c r="I695" s="150"/>
      <c r="J695" s="150"/>
      <c r="K695" s="150"/>
      <c r="L695" s="154"/>
      <c r="M695" s="79">
        <f t="shared" si="189"/>
        <v>0</v>
      </c>
      <c r="N695" s="80"/>
      <c r="O695" s="80"/>
      <c r="P695" s="80"/>
      <c r="Q695" s="80"/>
      <c r="R695" s="124"/>
      <c r="S695" s="129"/>
      <c r="T695" s="54"/>
      <c r="U695" s="54"/>
      <c r="V695" s="80"/>
      <c r="W695" s="80"/>
      <c r="X695" s="124"/>
      <c r="Y695" s="131"/>
      <c r="Z695" s="127"/>
      <c r="AA695" s="134"/>
      <c r="AB695" s="56"/>
      <c r="AC695" s="56"/>
      <c r="AD695" s="56"/>
      <c r="AE695" s="56"/>
      <c r="AF695" s="135"/>
      <c r="AG695" s="136"/>
      <c r="AH695" s="55"/>
      <c r="AI695" s="136"/>
      <c r="AJ695" s="116">
        <f>SUM(AN695:AP695)</f>
        <v>0</v>
      </c>
      <c r="AK695" s="136" t="s">
        <v>76</v>
      </c>
      <c r="AL695" s="54" t="s">
        <v>76</v>
      </c>
      <c r="AM695" s="55" t="s">
        <v>76</v>
      </c>
      <c r="AN695" s="136"/>
      <c r="AO695" s="54"/>
      <c r="AP695" s="55"/>
      <c r="AQ695" s="82" t="s">
        <v>74</v>
      </c>
      <c r="AR695" s="54" t="s">
        <v>74</v>
      </c>
      <c r="AS695" s="54" t="s">
        <v>74</v>
      </c>
      <c r="AT695" s="54" t="s">
        <v>74</v>
      </c>
      <c r="AU695" s="58" t="s">
        <v>74</v>
      </c>
      <c r="AV695" s="83">
        <f t="shared" ref="AV695:AV708" si="193">SUM(AW695:BE695)</f>
        <v>0</v>
      </c>
      <c r="AW695" s="80"/>
      <c r="AX695" s="80"/>
      <c r="AY695" s="80"/>
      <c r="AZ695" s="80"/>
      <c r="BA695" s="80"/>
      <c r="BB695" s="80"/>
      <c r="BC695" s="80"/>
      <c r="BD695" s="80"/>
      <c r="BE695" s="81"/>
    </row>
    <row r="696" spans="1:57" ht="38" customHeight="1" x14ac:dyDescent="0.2">
      <c r="A696" s="732"/>
      <c r="B696" s="624"/>
      <c r="C696" s="631"/>
      <c r="D696" s="73" t="s">
        <v>77</v>
      </c>
      <c r="E696" s="634"/>
      <c r="F696" s="637"/>
      <c r="G696" s="147">
        <f t="shared" si="188"/>
        <v>6</v>
      </c>
      <c r="H696" s="153">
        <f t="shared" ref="H696:H697" si="194">SUM(I696:L696)</f>
        <v>0</v>
      </c>
      <c r="I696" s="150"/>
      <c r="J696" s="150"/>
      <c r="K696" s="150"/>
      <c r="L696" s="154"/>
      <c r="M696" s="79">
        <f>IF(AND(SUM(O696:R696)=SUM(Y696:Z696),SUM(S696:X696)=SUM(Y696:Z696)),SUM(O696:R696),"ПЕРЕВІРТЕ ПРАВИЛЬНІСТЬ ДАНИХ")</f>
        <v>5</v>
      </c>
      <c r="N696" s="895"/>
      <c r="O696" s="883">
        <v>5</v>
      </c>
      <c r="P696" s="883"/>
      <c r="Q696" s="884"/>
      <c r="R696" s="885"/>
      <c r="S696" s="886"/>
      <c r="T696" s="883"/>
      <c r="U696" s="883">
        <v>5</v>
      </c>
      <c r="V696" s="883"/>
      <c r="W696" s="883"/>
      <c r="X696" s="885"/>
      <c r="Y696" s="887">
        <v>5</v>
      </c>
      <c r="Z696" s="888"/>
      <c r="AA696" s="889"/>
      <c r="AB696" s="890">
        <v>2</v>
      </c>
      <c r="AC696" s="890">
        <v>2</v>
      </c>
      <c r="AD696" s="890"/>
      <c r="AE696" s="890">
        <v>3</v>
      </c>
      <c r="AF696" s="891"/>
      <c r="AG696" s="892">
        <v>44.4</v>
      </c>
      <c r="AH696" s="893">
        <v>17.2</v>
      </c>
      <c r="AI696" s="892">
        <v>96</v>
      </c>
      <c r="AJ696" s="116">
        <v>5</v>
      </c>
      <c r="AK696" s="892"/>
      <c r="AL696" s="894">
        <v>5</v>
      </c>
      <c r="AM696" s="893"/>
      <c r="AN696" s="136" t="s">
        <v>74</v>
      </c>
      <c r="AO696" s="54" t="s">
        <v>74</v>
      </c>
      <c r="AP696" s="55" t="s">
        <v>74</v>
      </c>
      <c r="AQ696" s="82" t="s">
        <v>74</v>
      </c>
      <c r="AR696" s="54" t="s">
        <v>74</v>
      </c>
      <c r="AS696" s="54" t="s">
        <v>74</v>
      </c>
      <c r="AT696" s="54" t="s">
        <v>74</v>
      </c>
      <c r="AU696" s="58" t="s">
        <v>74</v>
      </c>
      <c r="AV696" s="83">
        <f t="shared" si="193"/>
        <v>1</v>
      </c>
      <c r="AW696" s="80"/>
      <c r="AX696" s="80"/>
      <c r="AY696" s="80"/>
      <c r="AZ696" s="80"/>
      <c r="BA696" s="80">
        <v>1</v>
      </c>
      <c r="BB696" s="80"/>
      <c r="BC696" s="80"/>
      <c r="BD696" s="80"/>
      <c r="BE696" s="81"/>
    </row>
    <row r="697" spans="1:57" ht="38" customHeight="1" x14ac:dyDescent="0.2">
      <c r="A697" s="732"/>
      <c r="B697" s="624"/>
      <c r="C697" s="631"/>
      <c r="D697" s="73" t="s">
        <v>78</v>
      </c>
      <c r="E697" s="634"/>
      <c r="F697" s="637"/>
      <c r="G697" s="147">
        <f t="shared" si="188"/>
        <v>309</v>
      </c>
      <c r="H697" s="153">
        <f t="shared" si="194"/>
        <v>8</v>
      </c>
      <c r="I697" s="150"/>
      <c r="J697" s="150">
        <v>7</v>
      </c>
      <c r="K697" s="150">
        <v>1</v>
      </c>
      <c r="L697" s="154"/>
      <c r="M697" s="79">
        <f t="shared" si="189"/>
        <v>301</v>
      </c>
      <c r="N697" s="80">
        <v>301</v>
      </c>
      <c r="O697" s="80"/>
      <c r="P697" s="80"/>
      <c r="Q697" s="80"/>
      <c r="R697" s="124"/>
      <c r="S697" s="129">
        <v>23</v>
      </c>
      <c r="T697" s="80">
        <v>12</v>
      </c>
      <c r="U697" s="80"/>
      <c r="V697" s="80">
        <v>266</v>
      </c>
      <c r="W697" s="80"/>
      <c r="X697" s="124"/>
      <c r="Y697" s="131">
        <v>280</v>
      </c>
      <c r="Z697" s="127">
        <v>21</v>
      </c>
      <c r="AA697" s="134"/>
      <c r="AB697" s="56">
        <v>46</v>
      </c>
      <c r="AC697" s="56">
        <v>45</v>
      </c>
      <c r="AD697" s="56">
        <v>33</v>
      </c>
      <c r="AE697" s="56">
        <v>207</v>
      </c>
      <c r="AF697" s="135">
        <v>26</v>
      </c>
      <c r="AG697" s="136">
        <v>41.6</v>
      </c>
      <c r="AH697" s="55">
        <v>14.3</v>
      </c>
      <c r="AI697" s="136">
        <v>107.5</v>
      </c>
      <c r="AJ697" s="116">
        <f>SUM(AQ697:AU697)</f>
        <v>301</v>
      </c>
      <c r="AK697" s="136" t="s">
        <v>76</v>
      </c>
      <c r="AL697" s="54" t="s">
        <v>76</v>
      </c>
      <c r="AM697" s="55" t="s">
        <v>76</v>
      </c>
      <c r="AN697" s="136" t="s">
        <v>74</v>
      </c>
      <c r="AO697" s="54" t="s">
        <v>74</v>
      </c>
      <c r="AP697" s="55" t="s">
        <v>74</v>
      </c>
      <c r="AQ697" s="142">
        <v>18</v>
      </c>
      <c r="AR697" s="62">
        <v>39</v>
      </c>
      <c r="AS697" s="62">
        <v>113</v>
      </c>
      <c r="AT697" s="62">
        <v>129</v>
      </c>
      <c r="AU697" s="64">
        <v>2</v>
      </c>
      <c r="AV697" s="83">
        <f t="shared" si="193"/>
        <v>8</v>
      </c>
      <c r="AW697" s="80"/>
      <c r="AX697" s="80"/>
      <c r="AY697" s="80">
        <v>3</v>
      </c>
      <c r="AZ697" s="80"/>
      <c r="BA697" s="80">
        <v>5</v>
      </c>
      <c r="BB697" s="80"/>
      <c r="BC697" s="80"/>
      <c r="BD697" s="80"/>
      <c r="BE697" s="81"/>
    </row>
    <row r="698" spans="1:57" ht="38" customHeight="1" thickBot="1" x14ac:dyDescent="0.25">
      <c r="A698" s="732"/>
      <c r="B698" s="642"/>
      <c r="C698" s="643"/>
      <c r="D698" s="75" t="s">
        <v>79</v>
      </c>
      <c r="E698" s="635"/>
      <c r="F698" s="638"/>
      <c r="G698" s="148">
        <f t="shared" si="188"/>
        <v>0</v>
      </c>
      <c r="H698" s="155">
        <f t="shared" ref="H698:H702" si="195">SUM(I698:L698)</f>
        <v>0</v>
      </c>
      <c r="I698" s="156"/>
      <c r="J698" s="156"/>
      <c r="K698" s="156"/>
      <c r="L698" s="157"/>
      <c r="M698" s="85">
        <f t="shared" si="189"/>
        <v>0</v>
      </c>
      <c r="N698" s="86"/>
      <c r="O698" s="86"/>
      <c r="P698" s="86"/>
      <c r="Q698" s="86"/>
      <c r="R698" s="125"/>
      <c r="S698" s="130"/>
      <c r="T698" s="87"/>
      <c r="U698" s="87"/>
      <c r="V698" s="87"/>
      <c r="W698" s="87"/>
      <c r="X698" s="126"/>
      <c r="Y698" s="129"/>
      <c r="Z698" s="124"/>
      <c r="AA698" s="136"/>
      <c r="AB698" s="54"/>
      <c r="AC698" s="54"/>
      <c r="AD698" s="54"/>
      <c r="AE698" s="54"/>
      <c r="AF698" s="55"/>
      <c r="AG698" s="139"/>
      <c r="AH698" s="140"/>
      <c r="AI698" s="137"/>
      <c r="AJ698" s="117">
        <f>SUM(AQ698:AU698)</f>
        <v>0</v>
      </c>
      <c r="AK698" s="137" t="s">
        <v>74</v>
      </c>
      <c r="AL698" s="90" t="s">
        <v>74</v>
      </c>
      <c r="AM698" s="138" t="s">
        <v>74</v>
      </c>
      <c r="AN698" s="137" t="s">
        <v>74</v>
      </c>
      <c r="AO698" s="90" t="s">
        <v>76</v>
      </c>
      <c r="AP698" s="138" t="s">
        <v>76</v>
      </c>
      <c r="AQ698" s="89"/>
      <c r="AR698" s="90"/>
      <c r="AS698" s="90"/>
      <c r="AT698" s="90"/>
      <c r="AU698" s="91"/>
      <c r="AV698" s="92">
        <f t="shared" si="193"/>
        <v>0</v>
      </c>
      <c r="AW698" s="87"/>
      <c r="AX698" s="87"/>
      <c r="AY698" s="87"/>
      <c r="AZ698" s="87"/>
      <c r="BA698" s="87"/>
      <c r="BB698" s="87"/>
      <c r="BC698" s="87"/>
      <c r="BD698" s="87"/>
      <c r="BE698" s="88"/>
    </row>
    <row r="699" spans="1:57" ht="38" customHeight="1" x14ac:dyDescent="0.2">
      <c r="A699" s="732"/>
      <c r="B699" s="623" t="s">
        <v>341</v>
      </c>
      <c r="C699" s="630" t="s">
        <v>342</v>
      </c>
      <c r="D699" s="72" t="s">
        <v>73</v>
      </c>
      <c r="E699" s="633">
        <v>55</v>
      </c>
      <c r="F699" s="636">
        <f>E699-SUM(M699:M703)</f>
        <v>-3</v>
      </c>
      <c r="G699" s="146">
        <f t="shared" si="188"/>
        <v>0</v>
      </c>
      <c r="H699" s="151">
        <f t="shared" si="195"/>
        <v>0</v>
      </c>
      <c r="I699" s="152"/>
      <c r="J699" s="152"/>
      <c r="K699" s="152"/>
      <c r="L699" s="66"/>
      <c r="M699" s="149">
        <f t="shared" si="189"/>
        <v>0</v>
      </c>
      <c r="N699" s="121"/>
      <c r="O699" s="121"/>
      <c r="P699" s="121"/>
      <c r="Q699" s="121"/>
      <c r="R699" s="122"/>
      <c r="S699" s="128"/>
      <c r="T699" s="121"/>
      <c r="U699" s="121"/>
      <c r="V699" s="77"/>
      <c r="W699" s="121"/>
      <c r="X699" s="122"/>
      <c r="Y699" s="128"/>
      <c r="Z699" s="122"/>
      <c r="AA699" s="70"/>
      <c r="AB699" s="77"/>
      <c r="AC699" s="77"/>
      <c r="AD699" s="77"/>
      <c r="AE699" s="77"/>
      <c r="AF699" s="71"/>
      <c r="AG699" s="70"/>
      <c r="AH699" s="71"/>
      <c r="AI699" s="70"/>
      <c r="AJ699" s="115">
        <f>SUM(AN699:AP699)</f>
        <v>0</v>
      </c>
      <c r="AK699" s="70" t="s">
        <v>74</v>
      </c>
      <c r="AL699" s="77" t="s">
        <v>74</v>
      </c>
      <c r="AM699" s="71" t="s">
        <v>74</v>
      </c>
      <c r="AN699" s="70"/>
      <c r="AO699" s="77"/>
      <c r="AP699" s="71"/>
      <c r="AQ699" s="67" t="s">
        <v>74</v>
      </c>
      <c r="AR699" s="68" t="s">
        <v>74</v>
      </c>
      <c r="AS699" s="68" t="s">
        <v>74</v>
      </c>
      <c r="AT699" s="68" t="s">
        <v>74</v>
      </c>
      <c r="AU699" s="69" t="s">
        <v>74</v>
      </c>
      <c r="AV699" s="103">
        <f t="shared" si="193"/>
        <v>0</v>
      </c>
      <c r="AW699" s="93"/>
      <c r="AX699" s="93"/>
      <c r="AY699" s="93"/>
      <c r="AZ699" s="93"/>
      <c r="BA699" s="93"/>
      <c r="BB699" s="93"/>
      <c r="BC699" s="93"/>
      <c r="BD699" s="93"/>
      <c r="BE699" s="78"/>
    </row>
    <row r="700" spans="1:57" ht="38" customHeight="1" x14ac:dyDescent="0.2">
      <c r="A700" s="732"/>
      <c r="B700" s="624"/>
      <c r="C700" s="631"/>
      <c r="D700" s="73" t="s">
        <v>75</v>
      </c>
      <c r="E700" s="634"/>
      <c r="F700" s="637"/>
      <c r="G700" s="147">
        <f t="shared" si="188"/>
        <v>0</v>
      </c>
      <c r="H700" s="153">
        <f t="shared" si="195"/>
        <v>0</v>
      </c>
      <c r="I700" s="150"/>
      <c r="J700" s="150"/>
      <c r="K700" s="150"/>
      <c r="L700" s="154"/>
      <c r="M700" s="79">
        <f t="shared" si="189"/>
        <v>0</v>
      </c>
      <c r="N700" s="80"/>
      <c r="O700" s="80"/>
      <c r="P700" s="80"/>
      <c r="Q700" s="80"/>
      <c r="R700" s="124"/>
      <c r="S700" s="129"/>
      <c r="T700" s="54"/>
      <c r="U700" s="54"/>
      <c r="V700" s="80"/>
      <c r="W700" s="80"/>
      <c r="X700" s="124"/>
      <c r="Y700" s="131"/>
      <c r="Z700" s="127"/>
      <c r="AA700" s="134"/>
      <c r="AB700" s="56"/>
      <c r="AC700" s="56"/>
      <c r="AD700" s="56"/>
      <c r="AE700" s="56"/>
      <c r="AF700" s="135"/>
      <c r="AG700" s="136"/>
      <c r="AH700" s="55"/>
      <c r="AI700" s="136"/>
      <c r="AJ700" s="116">
        <f>SUM(AN700:AP700)</f>
        <v>0</v>
      </c>
      <c r="AK700" s="136" t="s">
        <v>76</v>
      </c>
      <c r="AL700" s="54" t="s">
        <v>76</v>
      </c>
      <c r="AM700" s="55" t="s">
        <v>76</v>
      </c>
      <c r="AN700" s="136"/>
      <c r="AO700" s="54"/>
      <c r="AP700" s="55"/>
      <c r="AQ700" s="82" t="s">
        <v>74</v>
      </c>
      <c r="AR700" s="54" t="s">
        <v>74</v>
      </c>
      <c r="AS700" s="54" t="s">
        <v>74</v>
      </c>
      <c r="AT700" s="54" t="s">
        <v>74</v>
      </c>
      <c r="AU700" s="58" t="s">
        <v>74</v>
      </c>
      <c r="AV700" s="83">
        <f t="shared" si="193"/>
        <v>0</v>
      </c>
      <c r="AW700" s="80"/>
      <c r="AX700" s="80"/>
      <c r="AY700" s="80"/>
      <c r="AZ700" s="80"/>
      <c r="BA700" s="80"/>
      <c r="BB700" s="80"/>
      <c r="BC700" s="80"/>
      <c r="BD700" s="80"/>
      <c r="BE700" s="81"/>
    </row>
    <row r="701" spans="1:57" ht="38" customHeight="1" x14ac:dyDescent="0.2">
      <c r="A701" s="732"/>
      <c r="B701" s="624"/>
      <c r="C701" s="631"/>
      <c r="D701" s="73" t="s">
        <v>77</v>
      </c>
      <c r="E701" s="634"/>
      <c r="F701" s="637"/>
      <c r="G701" s="147">
        <f t="shared" si="188"/>
        <v>0</v>
      </c>
      <c r="H701" s="153">
        <f t="shared" si="195"/>
        <v>0</v>
      </c>
      <c r="I701" s="150"/>
      <c r="J701" s="150"/>
      <c r="K701" s="150"/>
      <c r="L701" s="154"/>
      <c r="M701" s="79">
        <f t="shared" si="189"/>
        <v>0</v>
      </c>
      <c r="N701" s="80"/>
      <c r="O701" s="80"/>
      <c r="P701" s="80"/>
      <c r="Q701" s="84"/>
      <c r="R701" s="124"/>
      <c r="S701" s="129"/>
      <c r="T701" s="80"/>
      <c r="U701" s="80"/>
      <c r="V701" s="80"/>
      <c r="W701" s="80"/>
      <c r="X701" s="124"/>
      <c r="Y701" s="131"/>
      <c r="Z701" s="127"/>
      <c r="AA701" s="134"/>
      <c r="AB701" s="56"/>
      <c r="AC701" s="56"/>
      <c r="AD701" s="56"/>
      <c r="AE701" s="56"/>
      <c r="AF701" s="135"/>
      <c r="AG701" s="136"/>
      <c r="AH701" s="55"/>
      <c r="AI701" s="136"/>
      <c r="AJ701" s="116">
        <f>SUM(AK701:AM701)</f>
        <v>0</v>
      </c>
      <c r="AK701" s="136"/>
      <c r="AL701" s="54"/>
      <c r="AM701" s="55"/>
      <c r="AN701" s="136" t="s">
        <v>74</v>
      </c>
      <c r="AO701" s="54" t="s">
        <v>74</v>
      </c>
      <c r="AP701" s="55" t="s">
        <v>74</v>
      </c>
      <c r="AQ701" s="82" t="s">
        <v>74</v>
      </c>
      <c r="AR701" s="54" t="s">
        <v>74</v>
      </c>
      <c r="AS701" s="54" t="s">
        <v>74</v>
      </c>
      <c r="AT701" s="54" t="s">
        <v>74</v>
      </c>
      <c r="AU701" s="58" t="s">
        <v>74</v>
      </c>
      <c r="AV701" s="83">
        <f t="shared" si="193"/>
        <v>0</v>
      </c>
      <c r="AW701" s="80"/>
      <c r="AX701" s="80"/>
      <c r="AY701" s="80"/>
      <c r="AZ701" s="80"/>
      <c r="BA701" s="80"/>
      <c r="BB701" s="80"/>
      <c r="BC701" s="80"/>
      <c r="BD701" s="80"/>
      <c r="BE701" s="81"/>
    </row>
    <row r="702" spans="1:57" ht="38" customHeight="1" x14ac:dyDescent="0.2">
      <c r="A702" s="732"/>
      <c r="B702" s="624"/>
      <c r="C702" s="631"/>
      <c r="D702" s="73" t="s">
        <v>78</v>
      </c>
      <c r="E702" s="634"/>
      <c r="F702" s="637"/>
      <c r="G702" s="147">
        <f t="shared" si="188"/>
        <v>59</v>
      </c>
      <c r="H702" s="153">
        <f t="shared" si="195"/>
        <v>1</v>
      </c>
      <c r="I702" s="150"/>
      <c r="J702" s="150"/>
      <c r="K702" s="150">
        <v>1</v>
      </c>
      <c r="L702" s="154"/>
      <c r="M702" s="79">
        <f t="shared" si="189"/>
        <v>58</v>
      </c>
      <c r="N702" s="80">
        <v>58</v>
      </c>
      <c r="O702" s="80"/>
      <c r="P702" s="80"/>
      <c r="Q702" s="80"/>
      <c r="R702" s="124"/>
      <c r="S702" s="129">
        <v>12</v>
      </c>
      <c r="T702" s="80"/>
      <c r="U702" s="80"/>
      <c r="V702" s="80">
        <v>41</v>
      </c>
      <c r="W702" s="80">
        <v>5</v>
      </c>
      <c r="X702" s="124"/>
      <c r="Y702" s="131">
        <v>50</v>
      </c>
      <c r="Z702" s="127">
        <v>8</v>
      </c>
      <c r="AA702" s="134"/>
      <c r="AB702" s="56">
        <v>12</v>
      </c>
      <c r="AC702" s="56">
        <v>11</v>
      </c>
      <c r="AD702" s="56">
        <v>9</v>
      </c>
      <c r="AE702" s="56">
        <v>52</v>
      </c>
      <c r="AF702" s="135">
        <v>12</v>
      </c>
      <c r="AG702" s="136">
        <v>41.7</v>
      </c>
      <c r="AH702" s="55">
        <v>21</v>
      </c>
      <c r="AI702" s="136">
        <v>95.6</v>
      </c>
      <c r="AJ702" s="116">
        <f>SUM(AQ702:AU702)</f>
        <v>58</v>
      </c>
      <c r="AK702" s="136" t="s">
        <v>76</v>
      </c>
      <c r="AL702" s="54" t="s">
        <v>76</v>
      </c>
      <c r="AM702" s="55" t="s">
        <v>76</v>
      </c>
      <c r="AN702" s="136" t="s">
        <v>74</v>
      </c>
      <c r="AO702" s="54" t="s">
        <v>74</v>
      </c>
      <c r="AP702" s="55" t="s">
        <v>74</v>
      </c>
      <c r="AQ702" s="142">
        <v>4</v>
      </c>
      <c r="AR702" s="62">
        <v>15</v>
      </c>
      <c r="AS702" s="62">
        <v>30</v>
      </c>
      <c r="AT702" s="62">
        <v>8</v>
      </c>
      <c r="AU702" s="64">
        <v>1</v>
      </c>
      <c r="AV702" s="83">
        <f t="shared" si="193"/>
        <v>1</v>
      </c>
      <c r="AW702" s="80"/>
      <c r="AX702" s="80"/>
      <c r="AY702" s="80"/>
      <c r="AZ702" s="80"/>
      <c r="BA702" s="80"/>
      <c r="BB702" s="80"/>
      <c r="BC702" s="80"/>
      <c r="BD702" s="80">
        <v>1</v>
      </c>
      <c r="BE702" s="81"/>
    </row>
    <row r="703" spans="1:57" ht="38" customHeight="1" thickBot="1" x14ac:dyDescent="0.25">
      <c r="A703" s="732"/>
      <c r="B703" s="642"/>
      <c r="C703" s="643"/>
      <c r="D703" s="75" t="s">
        <v>79</v>
      </c>
      <c r="E703" s="635"/>
      <c r="F703" s="638"/>
      <c r="G703" s="148">
        <f t="shared" si="188"/>
        <v>0</v>
      </c>
      <c r="H703" s="155">
        <f t="shared" ref="H703:H708" si="196">SUM(I703:L703)</f>
        <v>0</v>
      </c>
      <c r="I703" s="156"/>
      <c r="J703" s="156"/>
      <c r="K703" s="156"/>
      <c r="L703" s="157"/>
      <c r="M703" s="85">
        <f t="shared" si="189"/>
        <v>0</v>
      </c>
      <c r="N703" s="86"/>
      <c r="O703" s="86"/>
      <c r="P703" s="86"/>
      <c r="Q703" s="86"/>
      <c r="R703" s="125"/>
      <c r="S703" s="130"/>
      <c r="T703" s="87"/>
      <c r="U703" s="87"/>
      <c r="V703" s="87"/>
      <c r="W703" s="87"/>
      <c r="X703" s="126"/>
      <c r="Y703" s="129"/>
      <c r="Z703" s="124"/>
      <c r="AA703" s="136"/>
      <c r="AB703" s="54"/>
      <c r="AC703" s="54"/>
      <c r="AD703" s="54"/>
      <c r="AE703" s="54"/>
      <c r="AF703" s="55"/>
      <c r="AG703" s="139"/>
      <c r="AH703" s="140"/>
      <c r="AI703" s="137"/>
      <c r="AJ703" s="117">
        <f>SUM(AQ703:AU703)</f>
        <v>0</v>
      </c>
      <c r="AK703" s="137" t="s">
        <v>74</v>
      </c>
      <c r="AL703" s="90" t="s">
        <v>74</v>
      </c>
      <c r="AM703" s="138" t="s">
        <v>74</v>
      </c>
      <c r="AN703" s="137" t="s">
        <v>74</v>
      </c>
      <c r="AO703" s="90" t="s">
        <v>76</v>
      </c>
      <c r="AP703" s="138" t="s">
        <v>76</v>
      </c>
      <c r="AQ703" s="89"/>
      <c r="AR703" s="90"/>
      <c r="AS703" s="90"/>
      <c r="AT703" s="90"/>
      <c r="AU703" s="91"/>
      <c r="AV703" s="92">
        <f t="shared" si="193"/>
        <v>0</v>
      </c>
      <c r="AW703" s="87"/>
      <c r="AX703" s="87"/>
      <c r="AY703" s="87"/>
      <c r="AZ703" s="87"/>
      <c r="BA703" s="87"/>
      <c r="BB703" s="87"/>
      <c r="BC703" s="87"/>
      <c r="BD703" s="87"/>
      <c r="BE703" s="88"/>
    </row>
    <row r="704" spans="1:57" ht="38" customHeight="1" x14ac:dyDescent="0.2">
      <c r="A704" s="732"/>
      <c r="B704" s="623" t="s">
        <v>343</v>
      </c>
      <c r="C704" s="630" t="s">
        <v>344</v>
      </c>
      <c r="D704" s="72" t="s">
        <v>73</v>
      </c>
      <c r="E704" s="633">
        <v>125</v>
      </c>
      <c r="F704" s="636">
        <f>E704-SUM(M704:M708)</f>
        <v>-2</v>
      </c>
      <c r="G704" s="146">
        <f t="shared" si="188"/>
        <v>0</v>
      </c>
      <c r="H704" s="151">
        <f t="shared" si="196"/>
        <v>0</v>
      </c>
      <c r="I704" s="152"/>
      <c r="J704" s="152"/>
      <c r="K704" s="152"/>
      <c r="L704" s="66"/>
      <c r="M704" s="149">
        <f t="shared" si="189"/>
        <v>0</v>
      </c>
      <c r="N704" s="121"/>
      <c r="O704" s="121"/>
      <c r="P704" s="121"/>
      <c r="Q704" s="121"/>
      <c r="R704" s="122"/>
      <c r="S704" s="128"/>
      <c r="T704" s="121"/>
      <c r="U704" s="121"/>
      <c r="V704" s="77"/>
      <c r="W704" s="121"/>
      <c r="X704" s="122"/>
      <c r="Y704" s="128"/>
      <c r="Z704" s="122"/>
      <c r="AA704" s="70"/>
      <c r="AB704" s="77"/>
      <c r="AC704" s="77"/>
      <c r="AD704" s="77"/>
      <c r="AE704" s="77"/>
      <c r="AF704" s="71"/>
      <c r="AG704" s="70"/>
      <c r="AH704" s="71"/>
      <c r="AI704" s="70"/>
      <c r="AJ704" s="115">
        <f>SUM(AN704:AP704)</f>
        <v>0</v>
      </c>
      <c r="AK704" s="70" t="s">
        <v>74</v>
      </c>
      <c r="AL704" s="77" t="s">
        <v>74</v>
      </c>
      <c r="AM704" s="71" t="s">
        <v>74</v>
      </c>
      <c r="AN704" s="70"/>
      <c r="AO704" s="77"/>
      <c r="AP704" s="71"/>
      <c r="AQ704" s="67" t="s">
        <v>74</v>
      </c>
      <c r="AR704" s="68" t="s">
        <v>74</v>
      </c>
      <c r="AS704" s="68" t="s">
        <v>74</v>
      </c>
      <c r="AT704" s="68" t="s">
        <v>74</v>
      </c>
      <c r="AU704" s="69" t="s">
        <v>74</v>
      </c>
      <c r="AV704" s="103">
        <f t="shared" si="193"/>
        <v>0</v>
      </c>
      <c r="AW704" s="93"/>
      <c r="AX704" s="93"/>
      <c r="AY704" s="93"/>
      <c r="AZ704" s="93"/>
      <c r="BA704" s="93"/>
      <c r="BB704" s="93"/>
      <c r="BC704" s="93">
        <f>AW702:BD702</f>
        <v>0</v>
      </c>
      <c r="BD704" s="93"/>
      <c r="BE704" s="78"/>
    </row>
    <row r="705" spans="1:57" ht="38" customHeight="1" x14ac:dyDescent="0.2">
      <c r="A705" s="732"/>
      <c r="B705" s="624"/>
      <c r="C705" s="631"/>
      <c r="D705" s="73" t="s">
        <v>75</v>
      </c>
      <c r="E705" s="634"/>
      <c r="F705" s="637"/>
      <c r="G705" s="147">
        <f t="shared" si="188"/>
        <v>0</v>
      </c>
      <c r="H705" s="153">
        <f t="shared" si="196"/>
        <v>0</v>
      </c>
      <c r="I705" s="150"/>
      <c r="J705" s="150"/>
      <c r="K705" s="150"/>
      <c r="L705" s="154"/>
      <c r="M705" s="79">
        <f t="shared" si="189"/>
        <v>0</v>
      </c>
      <c r="N705" s="80"/>
      <c r="O705" s="80"/>
      <c r="P705" s="80"/>
      <c r="Q705" s="80"/>
      <c r="R705" s="124"/>
      <c r="S705" s="129"/>
      <c r="T705" s="54"/>
      <c r="U705" s="54"/>
      <c r="V705" s="80"/>
      <c r="W705" s="80"/>
      <c r="X705" s="124"/>
      <c r="Y705" s="131"/>
      <c r="Z705" s="127"/>
      <c r="AA705" s="134"/>
      <c r="AB705" s="56"/>
      <c r="AC705" s="56"/>
      <c r="AD705" s="56"/>
      <c r="AE705" s="56"/>
      <c r="AF705" s="135"/>
      <c r="AG705" s="136"/>
      <c r="AH705" s="55"/>
      <c r="AI705" s="136"/>
      <c r="AJ705" s="116">
        <f>SUM(AN705:AP705)</f>
        <v>0</v>
      </c>
      <c r="AK705" s="136" t="s">
        <v>76</v>
      </c>
      <c r="AL705" s="54" t="s">
        <v>76</v>
      </c>
      <c r="AM705" s="55" t="s">
        <v>76</v>
      </c>
      <c r="AN705" s="136"/>
      <c r="AO705" s="54"/>
      <c r="AP705" s="55"/>
      <c r="AQ705" s="82" t="s">
        <v>74</v>
      </c>
      <c r="AR705" s="54" t="s">
        <v>74</v>
      </c>
      <c r="AS705" s="54" t="s">
        <v>74</v>
      </c>
      <c r="AT705" s="54" t="s">
        <v>74</v>
      </c>
      <c r="AU705" s="58" t="s">
        <v>74</v>
      </c>
      <c r="AV705" s="83">
        <f t="shared" si="193"/>
        <v>0</v>
      </c>
      <c r="AW705" s="80"/>
      <c r="AX705" s="80"/>
      <c r="AY705" s="80"/>
      <c r="AZ705" s="80"/>
      <c r="BA705" s="80"/>
      <c r="BB705" s="80"/>
      <c r="BC705" s="80"/>
      <c r="BD705" s="80"/>
      <c r="BE705" s="81"/>
    </row>
    <row r="706" spans="1:57" ht="38" customHeight="1" x14ac:dyDescent="0.2">
      <c r="A706" s="732"/>
      <c r="B706" s="624"/>
      <c r="C706" s="631"/>
      <c r="D706" s="73" t="s">
        <v>77</v>
      </c>
      <c r="E706" s="634"/>
      <c r="F706" s="637"/>
      <c r="G706" s="147">
        <f t="shared" si="188"/>
        <v>0</v>
      </c>
      <c r="H706" s="153">
        <f t="shared" si="196"/>
        <v>0</v>
      </c>
      <c r="I706" s="150"/>
      <c r="J706" s="150"/>
      <c r="K706" s="150"/>
      <c r="L706" s="154"/>
      <c r="M706" s="79">
        <f t="shared" si="189"/>
        <v>0</v>
      </c>
      <c r="N706" s="80"/>
      <c r="O706" s="80"/>
      <c r="P706" s="80"/>
      <c r="Q706" s="84"/>
      <c r="R706" s="124"/>
      <c r="S706" s="129"/>
      <c r="T706" s="80"/>
      <c r="U706" s="80"/>
      <c r="V706" s="80"/>
      <c r="W706" s="80"/>
      <c r="X706" s="124"/>
      <c r="Y706" s="131"/>
      <c r="Z706" s="127"/>
      <c r="AA706" s="134"/>
      <c r="AB706" s="56"/>
      <c r="AC706" s="56"/>
      <c r="AD706" s="56"/>
      <c r="AE706" s="56"/>
      <c r="AF706" s="135"/>
      <c r="AG706" s="136"/>
      <c r="AH706" s="55"/>
      <c r="AI706" s="136"/>
      <c r="AJ706" s="116">
        <f>SUM(AK706:AM706)</f>
        <v>0</v>
      </c>
      <c r="AK706" s="136"/>
      <c r="AL706" s="54"/>
      <c r="AM706" s="55"/>
      <c r="AN706" s="136" t="s">
        <v>74</v>
      </c>
      <c r="AO706" s="54" t="s">
        <v>74</v>
      </c>
      <c r="AP706" s="55" t="s">
        <v>74</v>
      </c>
      <c r="AQ706" s="82" t="s">
        <v>74</v>
      </c>
      <c r="AR706" s="54" t="s">
        <v>74</v>
      </c>
      <c r="AS706" s="54" t="s">
        <v>74</v>
      </c>
      <c r="AT706" s="54" t="s">
        <v>74</v>
      </c>
      <c r="AU706" s="58" t="s">
        <v>74</v>
      </c>
      <c r="AV706" s="83">
        <f t="shared" si="193"/>
        <v>0</v>
      </c>
      <c r="AW706" s="80"/>
      <c r="AX706" s="80"/>
      <c r="AY706" s="80"/>
      <c r="AZ706" s="80"/>
      <c r="BA706" s="80"/>
      <c r="BB706" s="80"/>
      <c r="BC706" s="80"/>
      <c r="BD706" s="80"/>
      <c r="BE706" s="81"/>
    </row>
    <row r="707" spans="1:57" ht="38" customHeight="1" x14ac:dyDescent="0.2">
      <c r="A707" s="732"/>
      <c r="B707" s="624"/>
      <c r="C707" s="631"/>
      <c r="D707" s="73" t="s">
        <v>78</v>
      </c>
      <c r="E707" s="634"/>
      <c r="F707" s="637"/>
      <c r="G707" s="147">
        <f t="shared" si="188"/>
        <v>129</v>
      </c>
      <c r="H707" s="153">
        <f t="shared" si="196"/>
        <v>2</v>
      </c>
      <c r="I707" s="150"/>
      <c r="J707" s="150">
        <v>2</v>
      </c>
      <c r="K707" s="150"/>
      <c r="L707" s="154"/>
      <c r="M707" s="79">
        <f t="shared" si="189"/>
        <v>127</v>
      </c>
      <c r="N707" s="80">
        <v>127</v>
      </c>
      <c r="O707" s="80"/>
      <c r="P707" s="80"/>
      <c r="Q707" s="80"/>
      <c r="R707" s="124"/>
      <c r="S707" s="129">
        <v>14</v>
      </c>
      <c r="T707" s="80"/>
      <c r="U707" s="80"/>
      <c r="V707" s="80">
        <v>112</v>
      </c>
      <c r="W707" s="80">
        <v>1</v>
      </c>
      <c r="X707" s="124"/>
      <c r="Y707" s="131">
        <v>110</v>
      </c>
      <c r="Z707" s="127">
        <v>17</v>
      </c>
      <c r="AA707" s="134"/>
      <c r="AB707" s="56">
        <v>25</v>
      </c>
      <c r="AC707" s="56">
        <v>25</v>
      </c>
      <c r="AD707" s="56">
        <v>5</v>
      </c>
      <c r="AE707" s="56">
        <v>74</v>
      </c>
      <c r="AF707" s="135">
        <v>2</v>
      </c>
      <c r="AG707" s="136">
        <v>41.3</v>
      </c>
      <c r="AH707" s="55">
        <v>17.899999999999999</v>
      </c>
      <c r="AI707" s="136">
        <v>106.1</v>
      </c>
      <c r="AJ707" s="116">
        <f>SUM(AQ707:AU707)</f>
        <v>120</v>
      </c>
      <c r="AK707" s="136" t="s">
        <v>76</v>
      </c>
      <c r="AL707" s="54" t="s">
        <v>76</v>
      </c>
      <c r="AM707" s="55" t="s">
        <v>76</v>
      </c>
      <c r="AN707" s="136" t="s">
        <v>74</v>
      </c>
      <c r="AO707" s="54" t="s">
        <v>74</v>
      </c>
      <c r="AP707" s="55" t="s">
        <v>74</v>
      </c>
      <c r="AQ707" s="142"/>
      <c r="AR707" s="62">
        <v>2</v>
      </c>
      <c r="AS707" s="62">
        <v>91</v>
      </c>
      <c r="AT707" s="62">
        <v>26</v>
      </c>
      <c r="AU707" s="64">
        <v>1</v>
      </c>
      <c r="AV707" s="83">
        <f t="shared" si="193"/>
        <v>2</v>
      </c>
      <c r="AW707" s="80"/>
      <c r="AX707" s="80">
        <v>1</v>
      </c>
      <c r="AY707" s="80"/>
      <c r="AZ707" s="80"/>
      <c r="BA707" s="80"/>
      <c r="BB707" s="80"/>
      <c r="BC707" s="80"/>
      <c r="BD707" s="80">
        <v>1</v>
      </c>
      <c r="BE707" s="81"/>
    </row>
    <row r="708" spans="1:57" ht="38" customHeight="1" thickBot="1" x14ac:dyDescent="0.25">
      <c r="A708" s="732"/>
      <c r="B708" s="629"/>
      <c r="C708" s="632"/>
      <c r="D708" s="76" t="s">
        <v>79</v>
      </c>
      <c r="E708" s="635"/>
      <c r="F708" s="638"/>
      <c r="G708" s="148">
        <f t="shared" si="188"/>
        <v>0</v>
      </c>
      <c r="H708" s="155">
        <f t="shared" si="196"/>
        <v>0</v>
      </c>
      <c r="I708" s="156"/>
      <c r="J708" s="156"/>
      <c r="K708" s="156"/>
      <c r="L708" s="157"/>
      <c r="M708" s="85">
        <f t="shared" si="189"/>
        <v>0</v>
      </c>
      <c r="N708" s="86"/>
      <c r="O708" s="86"/>
      <c r="P708" s="86"/>
      <c r="Q708" s="86"/>
      <c r="R708" s="125"/>
      <c r="S708" s="130"/>
      <c r="T708" s="87"/>
      <c r="U708" s="87"/>
      <c r="V708" s="87"/>
      <c r="W708" s="87"/>
      <c r="X708" s="126"/>
      <c r="Y708" s="129"/>
      <c r="Z708" s="124"/>
      <c r="AA708" s="136"/>
      <c r="AB708" s="54"/>
      <c r="AC708" s="54"/>
      <c r="AD708" s="54"/>
      <c r="AE708" s="54"/>
      <c r="AF708" s="55"/>
      <c r="AG708" s="139"/>
      <c r="AH708" s="140"/>
      <c r="AI708" s="137"/>
      <c r="AJ708" s="117">
        <f>SUM(AQ708:AU708)</f>
        <v>0</v>
      </c>
      <c r="AK708" s="137" t="s">
        <v>74</v>
      </c>
      <c r="AL708" s="90" t="s">
        <v>74</v>
      </c>
      <c r="AM708" s="138" t="s">
        <v>74</v>
      </c>
      <c r="AN708" s="137" t="s">
        <v>74</v>
      </c>
      <c r="AO708" s="90" t="s">
        <v>76</v>
      </c>
      <c r="AP708" s="138" t="s">
        <v>76</v>
      </c>
      <c r="AQ708" s="89"/>
      <c r="AR708" s="90"/>
      <c r="AS708" s="90"/>
      <c r="AT708" s="90"/>
      <c r="AU708" s="91"/>
      <c r="AV708" s="92">
        <f t="shared" si="193"/>
        <v>0</v>
      </c>
      <c r="AW708" s="87"/>
      <c r="AX708" s="87"/>
      <c r="AY708" s="87"/>
      <c r="AZ708" s="87"/>
      <c r="BA708" s="87"/>
      <c r="BB708" s="87"/>
      <c r="BC708" s="87"/>
      <c r="BD708" s="87"/>
      <c r="BE708" s="88"/>
    </row>
    <row r="709" spans="1:57" ht="38" customHeight="1" x14ac:dyDescent="0.2">
      <c r="A709" s="732"/>
      <c r="B709" s="623" t="s">
        <v>345</v>
      </c>
      <c r="C709" s="630" t="s">
        <v>346</v>
      </c>
      <c r="D709" s="72" t="s">
        <v>73</v>
      </c>
      <c r="E709" s="633">
        <v>7</v>
      </c>
      <c r="F709" s="636">
        <f>E709-SUM(M709:M713)</f>
        <v>1</v>
      </c>
      <c r="G709" s="146">
        <f t="shared" si="188"/>
        <v>0</v>
      </c>
      <c r="H709" s="151">
        <f t="shared" ref="H709:H743" si="197">SUM(I709:L709)</f>
        <v>0</v>
      </c>
      <c r="I709" s="152"/>
      <c r="J709" s="152"/>
      <c r="K709" s="152"/>
      <c r="L709" s="66"/>
      <c r="M709" s="149">
        <f t="shared" si="189"/>
        <v>0</v>
      </c>
      <c r="N709" s="121"/>
      <c r="O709" s="121"/>
      <c r="P709" s="121"/>
      <c r="Q709" s="121"/>
      <c r="R709" s="122"/>
      <c r="S709" s="128"/>
      <c r="T709" s="121"/>
      <c r="U709" s="121"/>
      <c r="V709" s="77"/>
      <c r="W709" s="121"/>
      <c r="X709" s="122"/>
      <c r="Y709" s="128"/>
      <c r="Z709" s="122"/>
      <c r="AA709" s="70"/>
      <c r="AB709" s="77"/>
      <c r="AC709" s="77"/>
      <c r="AD709" s="77"/>
      <c r="AE709" s="77"/>
      <c r="AF709" s="71"/>
      <c r="AG709" s="70"/>
      <c r="AH709" s="71"/>
      <c r="AI709" s="70"/>
      <c r="AJ709" s="115">
        <f>SUM(AN709:AP709)</f>
        <v>0</v>
      </c>
      <c r="AK709" s="70" t="s">
        <v>74</v>
      </c>
      <c r="AL709" s="77" t="s">
        <v>74</v>
      </c>
      <c r="AM709" s="71" t="s">
        <v>74</v>
      </c>
      <c r="AN709" s="70"/>
      <c r="AO709" s="77"/>
      <c r="AP709" s="71"/>
      <c r="AQ709" s="67" t="s">
        <v>74</v>
      </c>
      <c r="AR709" s="68" t="s">
        <v>74</v>
      </c>
      <c r="AS709" s="68" t="s">
        <v>74</v>
      </c>
      <c r="AT709" s="68" t="s">
        <v>74</v>
      </c>
      <c r="AU709" s="69" t="s">
        <v>74</v>
      </c>
      <c r="AV709" s="103">
        <f t="shared" ref="AV709:AV743" si="198">SUM(AW709:BE709)</f>
        <v>0</v>
      </c>
      <c r="AW709" s="93"/>
      <c r="AX709" s="93"/>
      <c r="AY709" s="93"/>
      <c r="AZ709" s="93"/>
      <c r="BA709" s="93"/>
      <c r="BB709" s="93"/>
      <c r="BC709" s="93"/>
      <c r="BD709" s="93"/>
      <c r="BE709" s="78"/>
    </row>
    <row r="710" spans="1:57" ht="38" customHeight="1" x14ac:dyDescent="0.2">
      <c r="A710" s="732"/>
      <c r="B710" s="624"/>
      <c r="C710" s="631"/>
      <c r="D710" s="73" t="s">
        <v>75</v>
      </c>
      <c r="E710" s="634"/>
      <c r="F710" s="637"/>
      <c r="G710" s="147">
        <f t="shared" si="188"/>
        <v>0</v>
      </c>
      <c r="H710" s="153">
        <f t="shared" si="197"/>
        <v>0</v>
      </c>
      <c r="I710" s="150"/>
      <c r="J710" s="150"/>
      <c r="K710" s="150"/>
      <c r="L710" s="154"/>
      <c r="M710" s="79">
        <f t="shared" si="189"/>
        <v>0</v>
      </c>
      <c r="N710" s="80"/>
      <c r="O710" s="80"/>
      <c r="P710" s="80"/>
      <c r="Q710" s="80"/>
      <c r="R710" s="124"/>
      <c r="S710" s="129"/>
      <c r="T710" s="54"/>
      <c r="U710" s="54"/>
      <c r="V710" s="80"/>
      <c r="W710" s="80"/>
      <c r="X710" s="124"/>
      <c r="Y710" s="131"/>
      <c r="Z710" s="127"/>
      <c r="AA710" s="134"/>
      <c r="AB710" s="56"/>
      <c r="AC710" s="56"/>
      <c r="AD710" s="56"/>
      <c r="AE710" s="56"/>
      <c r="AF710" s="135"/>
      <c r="AG710" s="136"/>
      <c r="AH710" s="55"/>
      <c r="AI710" s="136"/>
      <c r="AJ710" s="116">
        <f>SUM(AN710:AP710)</f>
        <v>0</v>
      </c>
      <c r="AK710" s="136" t="s">
        <v>76</v>
      </c>
      <c r="AL710" s="54" t="s">
        <v>76</v>
      </c>
      <c r="AM710" s="55" t="s">
        <v>76</v>
      </c>
      <c r="AN710" s="136"/>
      <c r="AO710" s="54"/>
      <c r="AP710" s="55"/>
      <c r="AQ710" s="82" t="s">
        <v>74</v>
      </c>
      <c r="AR710" s="54" t="s">
        <v>74</v>
      </c>
      <c r="AS710" s="54" t="s">
        <v>74</v>
      </c>
      <c r="AT710" s="54" t="s">
        <v>74</v>
      </c>
      <c r="AU710" s="58" t="s">
        <v>74</v>
      </c>
      <c r="AV710" s="83">
        <f t="shared" si="198"/>
        <v>0</v>
      </c>
      <c r="AW710" s="80"/>
      <c r="AX710" s="80"/>
      <c r="AY710" s="80"/>
      <c r="AZ710" s="80"/>
      <c r="BA710" s="80"/>
      <c r="BB710" s="80"/>
      <c r="BC710" s="80"/>
      <c r="BD710" s="80"/>
      <c r="BE710" s="81"/>
    </row>
    <row r="711" spans="1:57" ht="38" customHeight="1" x14ac:dyDescent="0.2">
      <c r="A711" s="732"/>
      <c r="B711" s="624"/>
      <c r="C711" s="631"/>
      <c r="D711" s="73" t="s">
        <v>77</v>
      </c>
      <c r="E711" s="634"/>
      <c r="F711" s="637"/>
      <c r="G711" s="147">
        <f t="shared" si="188"/>
        <v>0</v>
      </c>
      <c r="H711" s="153">
        <f t="shared" si="197"/>
        <v>0</v>
      </c>
      <c r="I711" s="150"/>
      <c r="J711" s="150"/>
      <c r="K711" s="150"/>
      <c r="L711" s="154"/>
      <c r="M711" s="79">
        <f t="shared" si="189"/>
        <v>0</v>
      </c>
      <c r="N711" s="80"/>
      <c r="O711" s="80"/>
      <c r="P711" s="80"/>
      <c r="Q711" s="84"/>
      <c r="R711" s="124"/>
      <c r="S711" s="129"/>
      <c r="T711" s="80"/>
      <c r="U711" s="80"/>
      <c r="V711" s="80"/>
      <c r="W711" s="80"/>
      <c r="X711" s="124"/>
      <c r="Y711" s="131"/>
      <c r="Z711" s="127"/>
      <c r="AA711" s="134"/>
      <c r="AB711" s="56"/>
      <c r="AC711" s="56"/>
      <c r="AD711" s="56"/>
      <c r="AE711" s="56"/>
      <c r="AF711" s="135"/>
      <c r="AG711" s="136"/>
      <c r="AH711" s="55"/>
      <c r="AI711" s="136"/>
      <c r="AJ711" s="116">
        <f>SUM(AK711:AM711)</f>
        <v>0</v>
      </c>
      <c r="AK711" s="136"/>
      <c r="AL711" s="54"/>
      <c r="AM711" s="55"/>
      <c r="AN711" s="136" t="s">
        <v>74</v>
      </c>
      <c r="AO711" s="54" t="s">
        <v>74</v>
      </c>
      <c r="AP711" s="55" t="s">
        <v>74</v>
      </c>
      <c r="AQ711" s="82" t="s">
        <v>74</v>
      </c>
      <c r="AR711" s="54" t="s">
        <v>74</v>
      </c>
      <c r="AS711" s="54" t="s">
        <v>74</v>
      </c>
      <c r="AT711" s="54" t="s">
        <v>74</v>
      </c>
      <c r="AU711" s="58" t="s">
        <v>74</v>
      </c>
      <c r="AV711" s="83">
        <f t="shared" si="198"/>
        <v>0</v>
      </c>
      <c r="AW711" s="80"/>
      <c r="AX711" s="80"/>
      <c r="AY711" s="80"/>
      <c r="AZ711" s="80"/>
      <c r="BA711" s="80"/>
      <c r="BB711" s="80"/>
      <c r="BC711" s="80"/>
      <c r="BD711" s="80"/>
      <c r="BE711" s="81"/>
    </row>
    <row r="712" spans="1:57" ht="38" customHeight="1" x14ac:dyDescent="0.2">
      <c r="A712" s="732"/>
      <c r="B712" s="624"/>
      <c r="C712" s="631"/>
      <c r="D712" s="73" t="s">
        <v>78</v>
      </c>
      <c r="E712" s="634"/>
      <c r="F712" s="637"/>
      <c r="G712" s="147">
        <f t="shared" si="188"/>
        <v>6</v>
      </c>
      <c r="H712" s="153">
        <f t="shared" si="197"/>
        <v>0</v>
      </c>
      <c r="I712" s="150"/>
      <c r="J712" s="150"/>
      <c r="K712" s="150"/>
      <c r="L712" s="154"/>
      <c r="M712" s="79">
        <f t="shared" si="189"/>
        <v>6</v>
      </c>
      <c r="N712" s="80">
        <v>6</v>
      </c>
      <c r="O712" s="80"/>
      <c r="P712" s="80"/>
      <c r="Q712" s="80"/>
      <c r="R712" s="124"/>
      <c r="S712" s="129"/>
      <c r="T712" s="80"/>
      <c r="U712" s="80"/>
      <c r="V712" s="80">
        <v>6</v>
      </c>
      <c r="W712" s="80"/>
      <c r="X712" s="124"/>
      <c r="Y712" s="131">
        <v>5</v>
      </c>
      <c r="Z712" s="127">
        <v>1</v>
      </c>
      <c r="AA712" s="134"/>
      <c r="AB712" s="56"/>
      <c r="AC712" s="56"/>
      <c r="AD712" s="56"/>
      <c r="AE712" s="56">
        <v>6</v>
      </c>
      <c r="AF712" s="135"/>
      <c r="AG712" s="136">
        <v>43.1</v>
      </c>
      <c r="AH712" s="55">
        <v>17.100000000000001</v>
      </c>
      <c r="AI712" s="136">
        <v>116.6</v>
      </c>
      <c r="AJ712" s="116">
        <f>SUM(AQ712:AU712)</f>
        <v>6</v>
      </c>
      <c r="AK712" s="136" t="s">
        <v>76</v>
      </c>
      <c r="AL712" s="54" t="s">
        <v>76</v>
      </c>
      <c r="AM712" s="55" t="s">
        <v>76</v>
      </c>
      <c r="AN712" s="136" t="s">
        <v>74</v>
      </c>
      <c r="AO712" s="54" t="s">
        <v>74</v>
      </c>
      <c r="AP712" s="55" t="s">
        <v>74</v>
      </c>
      <c r="AQ712" s="142"/>
      <c r="AR712" s="62"/>
      <c r="AS712" s="62">
        <v>2</v>
      </c>
      <c r="AT712" s="62">
        <v>4</v>
      </c>
      <c r="AU712" s="64"/>
      <c r="AV712" s="83">
        <f t="shared" si="198"/>
        <v>0</v>
      </c>
      <c r="AW712" s="80"/>
      <c r="AX712" s="80"/>
      <c r="AY712" s="80"/>
      <c r="AZ712" s="80"/>
      <c r="BA712" s="80"/>
      <c r="BB712" s="80"/>
      <c r="BC712" s="80"/>
      <c r="BD712" s="80"/>
      <c r="BE712" s="81"/>
    </row>
    <row r="713" spans="1:57" ht="38" customHeight="1" thickBot="1" x14ac:dyDescent="0.25">
      <c r="A713" s="732"/>
      <c r="B713" s="629"/>
      <c r="C713" s="632"/>
      <c r="D713" s="76" t="s">
        <v>79</v>
      </c>
      <c r="E713" s="635"/>
      <c r="F713" s="638"/>
      <c r="G713" s="148">
        <f t="shared" si="188"/>
        <v>0</v>
      </c>
      <c r="H713" s="155">
        <f t="shared" si="197"/>
        <v>0</v>
      </c>
      <c r="I713" s="156"/>
      <c r="J713" s="156"/>
      <c r="K713" s="156"/>
      <c r="L713" s="157"/>
      <c r="M713" s="85">
        <f t="shared" si="189"/>
        <v>0</v>
      </c>
      <c r="N713" s="86"/>
      <c r="O713" s="86"/>
      <c r="P713" s="86"/>
      <c r="Q713" s="86"/>
      <c r="R713" s="125"/>
      <c r="S713" s="130"/>
      <c r="T713" s="87"/>
      <c r="U713" s="87"/>
      <c r="V713" s="87"/>
      <c r="W713" s="87"/>
      <c r="X713" s="126"/>
      <c r="Y713" s="129"/>
      <c r="Z713" s="124"/>
      <c r="AA713" s="136"/>
      <c r="AB713" s="54"/>
      <c r="AC713" s="54"/>
      <c r="AD713" s="54"/>
      <c r="AE713" s="54"/>
      <c r="AF713" s="55"/>
      <c r="AG713" s="139"/>
      <c r="AH713" s="140"/>
      <c r="AI713" s="137"/>
      <c r="AJ713" s="117">
        <f>SUM(AQ713:AU713)</f>
        <v>0</v>
      </c>
      <c r="AK713" s="137" t="s">
        <v>74</v>
      </c>
      <c r="AL713" s="90" t="s">
        <v>74</v>
      </c>
      <c r="AM713" s="138" t="s">
        <v>74</v>
      </c>
      <c r="AN713" s="137" t="s">
        <v>74</v>
      </c>
      <c r="AO713" s="90" t="s">
        <v>76</v>
      </c>
      <c r="AP713" s="138" t="s">
        <v>76</v>
      </c>
      <c r="AQ713" s="89"/>
      <c r="AR713" s="90"/>
      <c r="AS713" s="90"/>
      <c r="AT713" s="90"/>
      <c r="AU713" s="91"/>
      <c r="AV713" s="92">
        <f t="shared" si="198"/>
        <v>0</v>
      </c>
      <c r="AW713" s="87"/>
      <c r="AX713" s="87"/>
      <c r="AY713" s="87"/>
      <c r="AZ713" s="87"/>
      <c r="BA713" s="87"/>
      <c r="BB713" s="87"/>
      <c r="BC713" s="87"/>
      <c r="BD713" s="87"/>
      <c r="BE713" s="88"/>
    </row>
    <row r="714" spans="1:57" ht="38" customHeight="1" x14ac:dyDescent="0.2">
      <c r="A714" s="732"/>
      <c r="B714" s="623" t="s">
        <v>347</v>
      </c>
      <c r="C714" s="630" t="s">
        <v>348</v>
      </c>
      <c r="D714" s="72" t="s">
        <v>73</v>
      </c>
      <c r="E714" s="633">
        <v>47</v>
      </c>
      <c r="F714" s="636">
        <f>E714-SUM(M714:M718)</f>
        <v>5</v>
      </c>
      <c r="G714" s="146">
        <f t="shared" si="188"/>
        <v>0</v>
      </c>
      <c r="H714" s="151">
        <f t="shared" si="197"/>
        <v>0</v>
      </c>
      <c r="I714" s="152"/>
      <c r="J714" s="152"/>
      <c r="K714" s="152"/>
      <c r="L714" s="66"/>
      <c r="M714" s="149">
        <f t="shared" si="189"/>
        <v>0</v>
      </c>
      <c r="N714" s="121"/>
      <c r="O714" s="121"/>
      <c r="P714" s="121"/>
      <c r="Q714" s="121"/>
      <c r="R714" s="122"/>
      <c r="S714" s="128"/>
      <c r="T714" s="121"/>
      <c r="U714" s="121"/>
      <c r="V714" s="77"/>
      <c r="W714" s="121"/>
      <c r="X714" s="122"/>
      <c r="Y714" s="128"/>
      <c r="Z714" s="122"/>
      <c r="AA714" s="70"/>
      <c r="AB714" s="77"/>
      <c r="AC714" s="77"/>
      <c r="AD714" s="77"/>
      <c r="AE714" s="77"/>
      <c r="AF714" s="71"/>
      <c r="AG714" s="70"/>
      <c r="AH714" s="71"/>
      <c r="AI714" s="70"/>
      <c r="AJ714" s="115">
        <f>SUM(AN714:AP714)</f>
        <v>0</v>
      </c>
      <c r="AK714" s="70" t="s">
        <v>74</v>
      </c>
      <c r="AL714" s="77" t="s">
        <v>74</v>
      </c>
      <c r="AM714" s="71" t="s">
        <v>74</v>
      </c>
      <c r="AN714" s="70"/>
      <c r="AO714" s="77"/>
      <c r="AP714" s="71"/>
      <c r="AQ714" s="67" t="s">
        <v>74</v>
      </c>
      <c r="AR714" s="68" t="s">
        <v>74</v>
      </c>
      <c r="AS714" s="68" t="s">
        <v>74</v>
      </c>
      <c r="AT714" s="68" t="s">
        <v>74</v>
      </c>
      <c r="AU714" s="69" t="s">
        <v>74</v>
      </c>
      <c r="AV714" s="103">
        <f t="shared" si="198"/>
        <v>0</v>
      </c>
      <c r="AW714" s="93"/>
      <c r="AX714" s="93"/>
      <c r="AY714" s="93"/>
      <c r="AZ714" s="93"/>
      <c r="BA714" s="93"/>
      <c r="BB714" s="93"/>
      <c r="BC714" s="93"/>
      <c r="BD714" s="93"/>
      <c r="BE714" s="78"/>
    </row>
    <row r="715" spans="1:57" ht="38" customHeight="1" x14ac:dyDescent="0.2">
      <c r="A715" s="732"/>
      <c r="B715" s="624"/>
      <c r="C715" s="631"/>
      <c r="D715" s="73" t="s">
        <v>75</v>
      </c>
      <c r="E715" s="634"/>
      <c r="F715" s="637"/>
      <c r="G715" s="147">
        <f t="shared" si="188"/>
        <v>0</v>
      </c>
      <c r="H715" s="153">
        <f t="shared" si="197"/>
        <v>0</v>
      </c>
      <c r="I715" s="150"/>
      <c r="J715" s="150"/>
      <c r="K715" s="150"/>
      <c r="L715" s="154"/>
      <c r="M715" s="79">
        <f t="shared" si="189"/>
        <v>0</v>
      </c>
      <c r="N715" s="80"/>
      <c r="O715" s="80"/>
      <c r="P715" s="80"/>
      <c r="Q715" s="80"/>
      <c r="R715" s="124"/>
      <c r="S715" s="129"/>
      <c r="T715" s="54"/>
      <c r="U715" s="54"/>
      <c r="V715" s="80"/>
      <c r="W715" s="80"/>
      <c r="X715" s="124"/>
      <c r="Y715" s="131"/>
      <c r="Z715" s="127"/>
      <c r="AA715" s="134"/>
      <c r="AB715" s="56"/>
      <c r="AC715" s="56"/>
      <c r="AD715" s="56"/>
      <c r="AE715" s="56"/>
      <c r="AF715" s="135"/>
      <c r="AG715" s="136"/>
      <c r="AH715" s="55"/>
      <c r="AI715" s="136"/>
      <c r="AJ715" s="116">
        <f>SUM(AN715:AP715)</f>
        <v>0</v>
      </c>
      <c r="AK715" s="136" t="s">
        <v>76</v>
      </c>
      <c r="AL715" s="54" t="s">
        <v>76</v>
      </c>
      <c r="AM715" s="55" t="s">
        <v>76</v>
      </c>
      <c r="AN715" s="136"/>
      <c r="AO715" s="54"/>
      <c r="AP715" s="55"/>
      <c r="AQ715" s="82" t="s">
        <v>74</v>
      </c>
      <c r="AR715" s="54" t="s">
        <v>74</v>
      </c>
      <c r="AS715" s="54" t="s">
        <v>74</v>
      </c>
      <c r="AT715" s="54" t="s">
        <v>74</v>
      </c>
      <c r="AU715" s="58" t="s">
        <v>74</v>
      </c>
      <c r="AV715" s="83">
        <f t="shared" si="198"/>
        <v>0</v>
      </c>
      <c r="AW715" s="80"/>
      <c r="AX715" s="80"/>
      <c r="AY715" s="80"/>
      <c r="AZ715" s="80"/>
      <c r="BA715" s="80"/>
      <c r="BB715" s="80"/>
      <c r="BC715" s="80"/>
      <c r="BD715" s="80"/>
      <c r="BE715" s="81"/>
    </row>
    <row r="716" spans="1:57" ht="38" customHeight="1" x14ac:dyDescent="0.2">
      <c r="A716" s="732"/>
      <c r="B716" s="624"/>
      <c r="C716" s="631"/>
      <c r="D716" s="73" t="s">
        <v>77</v>
      </c>
      <c r="E716" s="634"/>
      <c r="F716" s="637"/>
      <c r="G716" s="147">
        <f t="shared" si="188"/>
        <v>0</v>
      </c>
      <c r="H716" s="153">
        <f t="shared" si="197"/>
        <v>0</v>
      </c>
      <c r="I716" s="150"/>
      <c r="J716" s="150"/>
      <c r="K716" s="150"/>
      <c r="L716" s="154"/>
      <c r="M716" s="79">
        <f t="shared" si="189"/>
        <v>0</v>
      </c>
      <c r="N716" s="80"/>
      <c r="O716" s="80"/>
      <c r="P716" s="80"/>
      <c r="Q716" s="84"/>
      <c r="R716" s="124"/>
      <c r="S716" s="129"/>
      <c r="T716" s="80"/>
      <c r="U716" s="80"/>
      <c r="V716" s="80"/>
      <c r="W716" s="80"/>
      <c r="X716" s="124"/>
      <c r="Y716" s="131"/>
      <c r="Z716" s="127"/>
      <c r="AA716" s="134"/>
      <c r="AB716" s="56"/>
      <c r="AC716" s="56"/>
      <c r="AD716" s="56"/>
      <c r="AE716" s="56"/>
      <c r="AF716" s="135"/>
      <c r="AG716" s="136"/>
      <c r="AH716" s="55"/>
      <c r="AI716" s="136"/>
      <c r="AJ716" s="116">
        <f>SUM(AK716:AM716)</f>
        <v>0</v>
      </c>
      <c r="AK716" s="136"/>
      <c r="AL716" s="54"/>
      <c r="AM716" s="55"/>
      <c r="AN716" s="136" t="s">
        <v>74</v>
      </c>
      <c r="AO716" s="54" t="s">
        <v>74</v>
      </c>
      <c r="AP716" s="55" t="s">
        <v>74</v>
      </c>
      <c r="AQ716" s="82" t="s">
        <v>74</v>
      </c>
      <c r="AR716" s="54" t="s">
        <v>74</v>
      </c>
      <c r="AS716" s="54" t="s">
        <v>74</v>
      </c>
      <c r="AT716" s="54" t="s">
        <v>74</v>
      </c>
      <c r="AU716" s="58" t="s">
        <v>74</v>
      </c>
      <c r="AV716" s="83">
        <f t="shared" si="198"/>
        <v>0</v>
      </c>
      <c r="AW716" s="80"/>
      <c r="AX716" s="80"/>
      <c r="AY716" s="80"/>
      <c r="AZ716" s="80"/>
      <c r="BA716" s="80"/>
      <c r="BB716" s="80"/>
      <c r="BC716" s="80"/>
      <c r="BD716" s="80"/>
      <c r="BE716" s="81"/>
    </row>
    <row r="717" spans="1:57" ht="38" customHeight="1" x14ac:dyDescent="0.2">
      <c r="A717" s="732"/>
      <c r="B717" s="624"/>
      <c r="C717" s="631"/>
      <c r="D717" s="73" t="s">
        <v>78</v>
      </c>
      <c r="E717" s="634"/>
      <c r="F717" s="637"/>
      <c r="G717" s="147">
        <f t="shared" si="188"/>
        <v>44</v>
      </c>
      <c r="H717" s="153">
        <f t="shared" si="197"/>
        <v>3</v>
      </c>
      <c r="I717" s="150">
        <v>2</v>
      </c>
      <c r="J717" s="150"/>
      <c r="K717" s="150">
        <v>1</v>
      </c>
      <c r="L717" s="154"/>
      <c r="M717" s="79">
        <f t="shared" si="189"/>
        <v>42</v>
      </c>
      <c r="N717" s="80">
        <v>42</v>
      </c>
      <c r="O717" s="80"/>
      <c r="P717" s="80"/>
      <c r="Q717" s="80"/>
      <c r="R717" s="124"/>
      <c r="S717" s="129">
        <v>4</v>
      </c>
      <c r="T717" s="80"/>
      <c r="U717" s="80"/>
      <c r="V717" s="80">
        <v>38</v>
      </c>
      <c r="W717" s="80"/>
      <c r="X717" s="124"/>
      <c r="Y717" s="131">
        <v>40</v>
      </c>
      <c r="Z717" s="127">
        <v>2</v>
      </c>
      <c r="AA717" s="134"/>
      <c r="AB717" s="56">
        <v>3</v>
      </c>
      <c r="AC717" s="56">
        <v>3</v>
      </c>
      <c r="AD717" s="56">
        <v>4</v>
      </c>
      <c r="AE717" s="56">
        <v>39</v>
      </c>
      <c r="AF717" s="135">
        <v>2</v>
      </c>
      <c r="AG717" s="136">
        <v>40.28</v>
      </c>
      <c r="AH717" s="55">
        <v>20.54</v>
      </c>
      <c r="AI717" s="136">
        <v>81.3</v>
      </c>
      <c r="AJ717" s="116">
        <f>SUM(AQ717:AU717)</f>
        <v>42</v>
      </c>
      <c r="AK717" s="136" t="s">
        <v>76</v>
      </c>
      <c r="AL717" s="54" t="s">
        <v>76</v>
      </c>
      <c r="AM717" s="55" t="s">
        <v>76</v>
      </c>
      <c r="AN717" s="136" t="s">
        <v>74</v>
      </c>
      <c r="AO717" s="54" t="s">
        <v>74</v>
      </c>
      <c r="AP717" s="55" t="s">
        <v>74</v>
      </c>
      <c r="AQ717" s="142">
        <v>8</v>
      </c>
      <c r="AR717" s="62">
        <v>13</v>
      </c>
      <c r="AS717" s="62">
        <v>21</v>
      </c>
      <c r="AT717" s="62"/>
      <c r="AU717" s="64"/>
      <c r="AV717" s="83">
        <f t="shared" si="198"/>
        <v>2</v>
      </c>
      <c r="AW717" s="80"/>
      <c r="AX717" s="80"/>
      <c r="AY717" s="80"/>
      <c r="AZ717" s="80"/>
      <c r="BA717" s="80"/>
      <c r="BB717" s="80"/>
      <c r="BC717" s="80"/>
      <c r="BD717" s="80">
        <v>2</v>
      </c>
      <c r="BE717" s="81"/>
    </row>
    <row r="718" spans="1:57" ht="38" customHeight="1" thickBot="1" x14ac:dyDescent="0.25">
      <c r="A718" s="732"/>
      <c r="B718" s="629"/>
      <c r="C718" s="632"/>
      <c r="D718" s="76" t="s">
        <v>79</v>
      </c>
      <c r="E718" s="635"/>
      <c r="F718" s="638"/>
      <c r="G718" s="148">
        <f t="shared" si="188"/>
        <v>0</v>
      </c>
      <c r="H718" s="155">
        <f t="shared" si="197"/>
        <v>0</v>
      </c>
      <c r="I718" s="156"/>
      <c r="J718" s="156"/>
      <c r="K718" s="156"/>
      <c r="L718" s="157"/>
      <c r="M718" s="85">
        <f t="shared" si="189"/>
        <v>0</v>
      </c>
      <c r="N718" s="86"/>
      <c r="O718" s="86"/>
      <c r="P718" s="86"/>
      <c r="Q718" s="86"/>
      <c r="R718" s="125"/>
      <c r="S718" s="130"/>
      <c r="T718" s="87"/>
      <c r="U718" s="87"/>
      <c r="V718" s="87"/>
      <c r="W718" s="87"/>
      <c r="X718" s="126"/>
      <c r="Y718" s="129"/>
      <c r="Z718" s="124"/>
      <c r="AA718" s="136"/>
      <c r="AB718" s="54"/>
      <c r="AC718" s="54"/>
      <c r="AD718" s="54"/>
      <c r="AE718" s="54"/>
      <c r="AF718" s="55"/>
      <c r="AG718" s="139"/>
      <c r="AH718" s="140"/>
      <c r="AI718" s="137"/>
      <c r="AJ718" s="117">
        <f>SUM(AQ718:AU718)</f>
        <v>0</v>
      </c>
      <c r="AK718" s="137" t="s">
        <v>74</v>
      </c>
      <c r="AL718" s="90" t="s">
        <v>74</v>
      </c>
      <c r="AM718" s="138" t="s">
        <v>74</v>
      </c>
      <c r="AN718" s="137" t="s">
        <v>74</v>
      </c>
      <c r="AO718" s="90" t="s">
        <v>76</v>
      </c>
      <c r="AP718" s="138" t="s">
        <v>76</v>
      </c>
      <c r="AQ718" s="89"/>
      <c r="AR718" s="90"/>
      <c r="AS718" s="90"/>
      <c r="AT718" s="90"/>
      <c r="AU718" s="91"/>
      <c r="AV718" s="92">
        <f t="shared" si="198"/>
        <v>0</v>
      </c>
      <c r="AW718" s="87"/>
      <c r="AX718" s="87"/>
      <c r="AY718" s="87"/>
      <c r="AZ718" s="87"/>
      <c r="BA718" s="87"/>
      <c r="BB718" s="87"/>
      <c r="BC718" s="87"/>
      <c r="BD718" s="87"/>
      <c r="BE718" s="88"/>
    </row>
    <row r="719" spans="1:57" ht="38" customHeight="1" x14ac:dyDescent="0.2">
      <c r="A719" s="732"/>
      <c r="B719" s="623" t="s">
        <v>349</v>
      </c>
      <c r="C719" s="630" t="s">
        <v>350</v>
      </c>
      <c r="D719" s="72" t="s">
        <v>73</v>
      </c>
      <c r="E719" s="633">
        <v>1</v>
      </c>
      <c r="F719" s="636">
        <f>E719-SUM(M719:M723)</f>
        <v>0</v>
      </c>
      <c r="G719" s="146">
        <f t="shared" si="188"/>
        <v>0</v>
      </c>
      <c r="H719" s="151">
        <f t="shared" si="197"/>
        <v>0</v>
      </c>
      <c r="I719" s="152"/>
      <c r="J719" s="152"/>
      <c r="K719" s="152"/>
      <c r="L719" s="66"/>
      <c r="M719" s="149">
        <f t="shared" si="189"/>
        <v>0</v>
      </c>
      <c r="N719" s="121"/>
      <c r="O719" s="121"/>
      <c r="P719" s="121"/>
      <c r="Q719" s="121"/>
      <c r="R719" s="122"/>
      <c r="S719" s="128"/>
      <c r="T719" s="121"/>
      <c r="U719" s="121"/>
      <c r="V719" s="77"/>
      <c r="W719" s="121"/>
      <c r="X719" s="122"/>
      <c r="Y719" s="128"/>
      <c r="Z719" s="122"/>
      <c r="AA719" s="70"/>
      <c r="AB719" s="77"/>
      <c r="AC719" s="77"/>
      <c r="AD719" s="77"/>
      <c r="AE719" s="77"/>
      <c r="AF719" s="71"/>
      <c r="AG719" s="70"/>
      <c r="AH719" s="71"/>
      <c r="AI719" s="70"/>
      <c r="AJ719" s="115">
        <f>SUM(AN719:AP719)</f>
        <v>0</v>
      </c>
      <c r="AK719" s="70" t="s">
        <v>74</v>
      </c>
      <c r="AL719" s="77" t="s">
        <v>74</v>
      </c>
      <c r="AM719" s="71" t="s">
        <v>74</v>
      </c>
      <c r="AN719" s="70"/>
      <c r="AO719" s="77"/>
      <c r="AP719" s="71"/>
      <c r="AQ719" s="67" t="s">
        <v>74</v>
      </c>
      <c r="AR719" s="68" t="s">
        <v>74</v>
      </c>
      <c r="AS719" s="68" t="s">
        <v>74</v>
      </c>
      <c r="AT719" s="68" t="s">
        <v>74</v>
      </c>
      <c r="AU719" s="69" t="s">
        <v>74</v>
      </c>
      <c r="AV719" s="103">
        <f t="shared" si="198"/>
        <v>0</v>
      </c>
      <c r="AW719" s="93"/>
      <c r="AX719" s="93"/>
      <c r="AY719" s="93"/>
      <c r="AZ719" s="93"/>
      <c r="BA719" s="93"/>
      <c r="BB719" s="93"/>
      <c r="BC719" s="93"/>
      <c r="BD719" s="93"/>
      <c r="BE719" s="78"/>
    </row>
    <row r="720" spans="1:57" ht="38" customHeight="1" x14ac:dyDescent="0.2">
      <c r="A720" s="732"/>
      <c r="B720" s="624"/>
      <c r="C720" s="631"/>
      <c r="D720" s="73" t="s">
        <v>75</v>
      </c>
      <c r="E720" s="634"/>
      <c r="F720" s="637"/>
      <c r="G720" s="147">
        <f t="shared" si="188"/>
        <v>0</v>
      </c>
      <c r="H720" s="153">
        <f t="shared" si="197"/>
        <v>0</v>
      </c>
      <c r="I720" s="150"/>
      <c r="J720" s="150"/>
      <c r="K720" s="150"/>
      <c r="L720" s="154"/>
      <c r="M720" s="79">
        <f t="shared" si="189"/>
        <v>0</v>
      </c>
      <c r="N720" s="80"/>
      <c r="O720" s="80"/>
      <c r="P720" s="80"/>
      <c r="Q720" s="80"/>
      <c r="R720" s="124"/>
      <c r="S720" s="129"/>
      <c r="T720" s="54"/>
      <c r="U720" s="54"/>
      <c r="V720" s="80"/>
      <c r="W720" s="80"/>
      <c r="X720" s="124"/>
      <c r="Y720" s="131"/>
      <c r="Z720" s="127"/>
      <c r="AA720" s="134"/>
      <c r="AB720" s="56"/>
      <c r="AC720" s="56"/>
      <c r="AD720" s="56"/>
      <c r="AE720" s="56"/>
      <c r="AF720" s="135"/>
      <c r="AG720" s="136"/>
      <c r="AH720" s="55"/>
      <c r="AI720" s="136"/>
      <c r="AJ720" s="116">
        <f>SUM(AN720:AP720)</f>
        <v>0</v>
      </c>
      <c r="AK720" s="136" t="s">
        <v>76</v>
      </c>
      <c r="AL720" s="54" t="s">
        <v>76</v>
      </c>
      <c r="AM720" s="55" t="s">
        <v>76</v>
      </c>
      <c r="AN720" s="136"/>
      <c r="AO720" s="54"/>
      <c r="AP720" s="55"/>
      <c r="AQ720" s="82" t="s">
        <v>74</v>
      </c>
      <c r="AR720" s="54" t="s">
        <v>74</v>
      </c>
      <c r="AS720" s="54" t="s">
        <v>74</v>
      </c>
      <c r="AT720" s="54" t="s">
        <v>74</v>
      </c>
      <c r="AU720" s="58" t="s">
        <v>74</v>
      </c>
      <c r="AV720" s="83">
        <f t="shared" si="198"/>
        <v>0</v>
      </c>
      <c r="AW720" s="80"/>
      <c r="AX720" s="80"/>
      <c r="AY720" s="80"/>
      <c r="AZ720" s="80"/>
      <c r="BA720" s="80"/>
      <c r="BB720" s="80"/>
      <c r="BC720" s="80"/>
      <c r="BD720" s="80"/>
      <c r="BE720" s="81"/>
    </row>
    <row r="721" spans="1:57" ht="38" customHeight="1" x14ac:dyDescent="0.2">
      <c r="A721" s="732"/>
      <c r="B721" s="624"/>
      <c r="C721" s="631"/>
      <c r="D721" s="73" t="s">
        <v>77</v>
      </c>
      <c r="E721" s="634"/>
      <c r="F721" s="637"/>
      <c r="G721" s="147">
        <f t="shared" si="188"/>
        <v>0</v>
      </c>
      <c r="H721" s="153">
        <f t="shared" si="197"/>
        <v>0</v>
      </c>
      <c r="I721" s="150"/>
      <c r="J721" s="150"/>
      <c r="K721" s="150"/>
      <c r="L721" s="154"/>
      <c r="M721" s="79">
        <f t="shared" si="189"/>
        <v>0</v>
      </c>
      <c r="N721" s="80"/>
      <c r="O721" s="80"/>
      <c r="P721" s="80"/>
      <c r="Q721" s="84"/>
      <c r="R721" s="124"/>
      <c r="S721" s="129"/>
      <c r="T721" s="80"/>
      <c r="U721" s="80"/>
      <c r="V721" s="80"/>
      <c r="W721" s="80"/>
      <c r="X721" s="124"/>
      <c r="Y721" s="131"/>
      <c r="Z721" s="127"/>
      <c r="AA721" s="134"/>
      <c r="AB721" s="56"/>
      <c r="AC721" s="56"/>
      <c r="AD721" s="56"/>
      <c r="AE721" s="56"/>
      <c r="AF721" s="135"/>
      <c r="AG721" s="136"/>
      <c r="AH721" s="55"/>
      <c r="AI721" s="136"/>
      <c r="AJ721" s="116">
        <f>SUM(AK721:AM721)</f>
        <v>0</v>
      </c>
      <c r="AK721" s="136"/>
      <c r="AL721" s="54"/>
      <c r="AM721" s="55"/>
      <c r="AN721" s="136" t="s">
        <v>74</v>
      </c>
      <c r="AO721" s="54" t="s">
        <v>74</v>
      </c>
      <c r="AP721" s="55" t="s">
        <v>74</v>
      </c>
      <c r="AQ721" s="82" t="s">
        <v>74</v>
      </c>
      <c r="AR721" s="54" t="s">
        <v>74</v>
      </c>
      <c r="AS721" s="54" t="s">
        <v>74</v>
      </c>
      <c r="AT721" s="54" t="s">
        <v>74</v>
      </c>
      <c r="AU721" s="58" t="s">
        <v>74</v>
      </c>
      <c r="AV721" s="83">
        <f t="shared" si="198"/>
        <v>0</v>
      </c>
      <c r="AW721" s="80"/>
      <c r="AX721" s="80"/>
      <c r="AY721" s="80"/>
      <c r="AZ721" s="80"/>
      <c r="BA721" s="80"/>
      <c r="BB721" s="80"/>
      <c r="BC721" s="80"/>
      <c r="BD721" s="80"/>
      <c r="BE721" s="81"/>
    </row>
    <row r="722" spans="1:57" ht="38" customHeight="1" x14ac:dyDescent="0.2">
      <c r="A722" s="732"/>
      <c r="B722" s="624"/>
      <c r="C722" s="631"/>
      <c r="D722" s="73" t="s">
        <v>78</v>
      </c>
      <c r="E722" s="634"/>
      <c r="F722" s="637"/>
      <c r="G722" s="147">
        <f t="shared" si="188"/>
        <v>1</v>
      </c>
      <c r="H722" s="153">
        <f t="shared" si="197"/>
        <v>0</v>
      </c>
      <c r="I722" s="150"/>
      <c r="J722" s="150"/>
      <c r="K722" s="150"/>
      <c r="L722" s="154"/>
      <c r="M722" s="79">
        <f t="shared" si="189"/>
        <v>1</v>
      </c>
      <c r="N722" s="80">
        <v>1</v>
      </c>
      <c r="O722" s="80"/>
      <c r="P722" s="80"/>
      <c r="Q722" s="80"/>
      <c r="R722" s="124"/>
      <c r="S722" s="129"/>
      <c r="T722" s="80"/>
      <c r="U722" s="80"/>
      <c r="V722" s="80">
        <v>1</v>
      </c>
      <c r="W722" s="80"/>
      <c r="X722" s="124"/>
      <c r="Y722" s="131">
        <v>1</v>
      </c>
      <c r="Z722" s="127"/>
      <c r="AA722" s="134"/>
      <c r="AB722" s="56"/>
      <c r="AC722" s="56"/>
      <c r="AD722" s="56"/>
      <c r="AE722" s="56">
        <v>1</v>
      </c>
      <c r="AF722" s="135"/>
      <c r="AG722" s="136">
        <v>42</v>
      </c>
      <c r="AH722" s="55">
        <v>14</v>
      </c>
      <c r="AI722" s="136">
        <v>90</v>
      </c>
      <c r="AJ722" s="116">
        <f>SUM(AQ722:AU722)</f>
        <v>1</v>
      </c>
      <c r="AK722" s="136" t="s">
        <v>76</v>
      </c>
      <c r="AL722" s="54" t="s">
        <v>76</v>
      </c>
      <c r="AM722" s="55" t="s">
        <v>76</v>
      </c>
      <c r="AN722" s="136" t="s">
        <v>74</v>
      </c>
      <c r="AO722" s="54" t="s">
        <v>74</v>
      </c>
      <c r="AP722" s="55" t="s">
        <v>74</v>
      </c>
      <c r="AQ722" s="142"/>
      <c r="AR722" s="62"/>
      <c r="AS722" s="62">
        <v>1</v>
      </c>
      <c r="AT722" s="62"/>
      <c r="AU722" s="64"/>
      <c r="AV722" s="83">
        <f t="shared" si="198"/>
        <v>0</v>
      </c>
      <c r="AW722" s="80"/>
      <c r="AX722" s="80"/>
      <c r="AY722" s="80"/>
      <c r="AZ722" s="80"/>
      <c r="BA722" s="80"/>
      <c r="BB722" s="80"/>
      <c r="BC722" s="80"/>
      <c r="BD722" s="80"/>
      <c r="BE722" s="81"/>
    </row>
    <row r="723" spans="1:57" ht="38" customHeight="1" thickBot="1" x14ac:dyDescent="0.25">
      <c r="A723" s="732"/>
      <c r="B723" s="629"/>
      <c r="C723" s="632"/>
      <c r="D723" s="76" t="s">
        <v>79</v>
      </c>
      <c r="E723" s="635"/>
      <c r="F723" s="638"/>
      <c r="G723" s="148">
        <f t="shared" si="188"/>
        <v>0</v>
      </c>
      <c r="H723" s="155">
        <f t="shared" si="197"/>
        <v>0</v>
      </c>
      <c r="I723" s="156"/>
      <c r="J723" s="156"/>
      <c r="K723" s="156"/>
      <c r="L723" s="157"/>
      <c r="M723" s="85">
        <f t="shared" si="189"/>
        <v>0</v>
      </c>
      <c r="N723" s="86"/>
      <c r="O723" s="86"/>
      <c r="P723" s="86"/>
      <c r="Q723" s="86"/>
      <c r="R723" s="125"/>
      <c r="S723" s="130"/>
      <c r="T723" s="87"/>
      <c r="U723" s="87"/>
      <c r="V723" s="87"/>
      <c r="W723" s="87"/>
      <c r="X723" s="126"/>
      <c r="Y723" s="129"/>
      <c r="Z723" s="124"/>
      <c r="AA723" s="136"/>
      <c r="AB723" s="54"/>
      <c r="AC723" s="54"/>
      <c r="AD723" s="54"/>
      <c r="AE723" s="54"/>
      <c r="AF723" s="55"/>
      <c r="AG723" s="139"/>
      <c r="AH723" s="140"/>
      <c r="AI723" s="137"/>
      <c r="AJ723" s="117">
        <f>SUM(AQ723:AU723)</f>
        <v>0</v>
      </c>
      <c r="AK723" s="137" t="s">
        <v>74</v>
      </c>
      <c r="AL723" s="90" t="s">
        <v>74</v>
      </c>
      <c r="AM723" s="138" t="s">
        <v>74</v>
      </c>
      <c r="AN723" s="137" t="s">
        <v>74</v>
      </c>
      <c r="AO723" s="90" t="s">
        <v>76</v>
      </c>
      <c r="AP723" s="138" t="s">
        <v>76</v>
      </c>
      <c r="AQ723" s="89"/>
      <c r="AR723" s="90"/>
      <c r="AS723" s="90"/>
      <c r="AT723" s="90"/>
      <c r="AU723" s="91"/>
      <c r="AV723" s="92">
        <f t="shared" si="198"/>
        <v>0</v>
      </c>
      <c r="AW723" s="87"/>
      <c r="AX723" s="87"/>
      <c r="AY723" s="87"/>
      <c r="AZ723" s="87"/>
      <c r="BA723" s="87"/>
      <c r="BB723" s="87"/>
      <c r="BC723" s="87"/>
      <c r="BD723" s="87"/>
      <c r="BE723" s="88"/>
    </row>
    <row r="724" spans="1:57" ht="38" customHeight="1" x14ac:dyDescent="0.2">
      <c r="A724" s="732"/>
      <c r="B724" s="623" t="s">
        <v>351</v>
      </c>
      <c r="C724" s="630" t="s">
        <v>352</v>
      </c>
      <c r="D724" s="72" t="s">
        <v>73</v>
      </c>
      <c r="E724" s="633">
        <v>160</v>
      </c>
      <c r="F724" s="636">
        <f>E724-SUM(M724:M728)</f>
        <v>27</v>
      </c>
      <c r="G724" s="146">
        <f t="shared" si="188"/>
        <v>0</v>
      </c>
      <c r="H724" s="151">
        <f t="shared" si="197"/>
        <v>0</v>
      </c>
      <c r="I724" s="152"/>
      <c r="J724" s="152"/>
      <c r="K724" s="152"/>
      <c r="L724" s="66"/>
      <c r="M724" s="149">
        <f t="shared" si="189"/>
        <v>0</v>
      </c>
      <c r="N724" s="121"/>
      <c r="O724" s="121"/>
      <c r="P724" s="121"/>
      <c r="Q724" s="121"/>
      <c r="R724" s="122"/>
      <c r="S724" s="128"/>
      <c r="T724" s="121"/>
      <c r="U724" s="121"/>
      <c r="V724" s="77"/>
      <c r="W724" s="121"/>
      <c r="X724" s="122"/>
      <c r="Y724" s="128"/>
      <c r="Z724" s="122"/>
      <c r="AA724" s="70"/>
      <c r="AB724" s="77"/>
      <c r="AC724" s="77"/>
      <c r="AD724" s="77"/>
      <c r="AE724" s="77"/>
      <c r="AF724" s="71"/>
      <c r="AG724" s="70"/>
      <c r="AH724" s="71"/>
      <c r="AI724" s="70"/>
      <c r="AJ724" s="115">
        <f>SUM(AN724:AP724)</f>
        <v>0</v>
      </c>
      <c r="AK724" s="70" t="s">
        <v>74</v>
      </c>
      <c r="AL724" s="77" t="s">
        <v>74</v>
      </c>
      <c r="AM724" s="71" t="s">
        <v>74</v>
      </c>
      <c r="AN724" s="70"/>
      <c r="AO724" s="77"/>
      <c r="AP724" s="71"/>
      <c r="AQ724" s="67" t="s">
        <v>74</v>
      </c>
      <c r="AR724" s="68" t="s">
        <v>74</v>
      </c>
      <c r="AS724" s="68" t="s">
        <v>74</v>
      </c>
      <c r="AT724" s="68" t="s">
        <v>74</v>
      </c>
      <c r="AU724" s="69" t="s">
        <v>74</v>
      </c>
      <c r="AV724" s="103">
        <f t="shared" si="198"/>
        <v>0</v>
      </c>
      <c r="AW724" s="93"/>
      <c r="AX724" s="93"/>
      <c r="AY724" s="93"/>
      <c r="AZ724" s="93"/>
      <c r="BA724" s="93"/>
      <c r="BB724" s="93"/>
      <c r="BC724" s="93"/>
      <c r="BD724" s="93"/>
      <c r="BE724" s="78"/>
    </row>
    <row r="725" spans="1:57" ht="38" customHeight="1" x14ac:dyDescent="0.2">
      <c r="A725" s="732"/>
      <c r="B725" s="624"/>
      <c r="C725" s="631"/>
      <c r="D725" s="73" t="s">
        <v>75</v>
      </c>
      <c r="E725" s="634"/>
      <c r="F725" s="637"/>
      <c r="G725" s="147">
        <f t="shared" si="188"/>
        <v>0</v>
      </c>
      <c r="H725" s="153">
        <f t="shared" si="197"/>
        <v>0</v>
      </c>
      <c r="I725" s="150"/>
      <c r="J725" s="150"/>
      <c r="K725" s="150"/>
      <c r="L725" s="154"/>
      <c r="M725" s="79">
        <f t="shared" si="189"/>
        <v>0</v>
      </c>
      <c r="N725" s="80"/>
      <c r="O725" s="80"/>
      <c r="P725" s="80"/>
      <c r="Q725" s="80"/>
      <c r="R725" s="124"/>
      <c r="S725" s="129"/>
      <c r="T725" s="54"/>
      <c r="U725" s="54"/>
      <c r="V725" s="80"/>
      <c r="W725" s="80"/>
      <c r="X725" s="124"/>
      <c r="Y725" s="131"/>
      <c r="Z725" s="127"/>
      <c r="AA725" s="134"/>
      <c r="AB725" s="56"/>
      <c r="AC725" s="56"/>
      <c r="AD725" s="56"/>
      <c r="AE725" s="56"/>
      <c r="AF725" s="135"/>
      <c r="AG725" s="136"/>
      <c r="AH725" s="55"/>
      <c r="AI725" s="136"/>
      <c r="AJ725" s="116">
        <f>SUM(AN725:AP725)</f>
        <v>0</v>
      </c>
      <c r="AK725" s="136" t="s">
        <v>76</v>
      </c>
      <c r="AL725" s="54" t="s">
        <v>76</v>
      </c>
      <c r="AM725" s="55" t="s">
        <v>76</v>
      </c>
      <c r="AN725" s="136"/>
      <c r="AO725" s="54"/>
      <c r="AP725" s="55"/>
      <c r="AQ725" s="82" t="s">
        <v>74</v>
      </c>
      <c r="AR725" s="54" t="s">
        <v>74</v>
      </c>
      <c r="AS725" s="54" t="s">
        <v>74</v>
      </c>
      <c r="AT725" s="54" t="s">
        <v>74</v>
      </c>
      <c r="AU725" s="58" t="s">
        <v>74</v>
      </c>
      <c r="AV725" s="83">
        <f t="shared" si="198"/>
        <v>0</v>
      </c>
      <c r="AW725" s="80"/>
      <c r="AX725" s="80"/>
      <c r="AY725" s="80"/>
      <c r="AZ725" s="80"/>
      <c r="BA725" s="80"/>
      <c r="BB725" s="80"/>
      <c r="BC725" s="80"/>
      <c r="BD725" s="80"/>
      <c r="BE725" s="81"/>
    </row>
    <row r="726" spans="1:57" ht="38" customHeight="1" x14ac:dyDescent="0.2">
      <c r="A726" s="732"/>
      <c r="B726" s="624"/>
      <c r="C726" s="631"/>
      <c r="D726" s="73" t="s">
        <v>77</v>
      </c>
      <c r="E726" s="634"/>
      <c r="F726" s="637"/>
      <c r="G726" s="147">
        <f t="shared" si="188"/>
        <v>0</v>
      </c>
      <c r="H726" s="153">
        <f t="shared" si="197"/>
        <v>0</v>
      </c>
      <c r="I726" s="150"/>
      <c r="J726" s="150"/>
      <c r="K726" s="150"/>
      <c r="L726" s="154"/>
      <c r="M726" s="79">
        <f t="shared" si="189"/>
        <v>0</v>
      </c>
      <c r="N726" s="80"/>
      <c r="O726" s="80"/>
      <c r="P726" s="80"/>
      <c r="Q726" s="84"/>
      <c r="R726" s="124"/>
      <c r="S726" s="129"/>
      <c r="T726" s="80"/>
      <c r="U726" s="80"/>
      <c r="V726" s="80"/>
      <c r="W726" s="80"/>
      <c r="X726" s="124"/>
      <c r="Y726" s="131"/>
      <c r="Z726" s="127"/>
      <c r="AA726" s="134"/>
      <c r="AB726" s="56"/>
      <c r="AC726" s="56"/>
      <c r="AD726" s="56"/>
      <c r="AE726" s="56"/>
      <c r="AF726" s="135"/>
      <c r="AG726" s="136"/>
      <c r="AH726" s="55"/>
      <c r="AI726" s="136"/>
      <c r="AJ726" s="116">
        <f>SUM(AK726:AM726)</f>
        <v>0</v>
      </c>
      <c r="AK726" s="136"/>
      <c r="AL726" s="54"/>
      <c r="AM726" s="55"/>
      <c r="AN726" s="136" t="s">
        <v>74</v>
      </c>
      <c r="AO726" s="54" t="s">
        <v>74</v>
      </c>
      <c r="AP726" s="55" t="s">
        <v>74</v>
      </c>
      <c r="AQ726" s="82" t="s">
        <v>74</v>
      </c>
      <c r="AR726" s="54" t="s">
        <v>74</v>
      </c>
      <c r="AS726" s="54" t="s">
        <v>74</v>
      </c>
      <c r="AT726" s="54" t="s">
        <v>74</v>
      </c>
      <c r="AU726" s="58" t="s">
        <v>74</v>
      </c>
      <c r="AV726" s="83">
        <f t="shared" si="198"/>
        <v>0</v>
      </c>
      <c r="AW726" s="80"/>
      <c r="AX726" s="80"/>
      <c r="AY726" s="80"/>
      <c r="AZ726" s="80"/>
      <c r="BA726" s="80"/>
      <c r="BB726" s="80"/>
      <c r="BC726" s="80"/>
      <c r="BD726" s="80"/>
      <c r="BE726" s="81"/>
    </row>
    <row r="727" spans="1:57" ht="38" customHeight="1" x14ac:dyDescent="0.2">
      <c r="A727" s="732"/>
      <c r="B727" s="624"/>
      <c r="C727" s="631"/>
      <c r="D727" s="73" t="s">
        <v>78</v>
      </c>
      <c r="E727" s="634"/>
      <c r="F727" s="637"/>
      <c r="G727" s="147">
        <f t="shared" si="188"/>
        <v>136</v>
      </c>
      <c r="H727" s="153">
        <f t="shared" si="197"/>
        <v>1</v>
      </c>
      <c r="I727" s="150"/>
      <c r="J727" s="150"/>
      <c r="K727" s="150">
        <v>1</v>
      </c>
      <c r="L727" s="154"/>
      <c r="M727" s="79">
        <f t="shared" si="189"/>
        <v>133</v>
      </c>
      <c r="N727" s="80">
        <v>133</v>
      </c>
      <c r="O727" s="80"/>
      <c r="P727" s="80"/>
      <c r="Q727" s="80"/>
      <c r="R727" s="124"/>
      <c r="S727" s="129">
        <v>30</v>
      </c>
      <c r="T727" s="80"/>
      <c r="U727" s="80"/>
      <c r="V727" s="80">
        <v>103</v>
      </c>
      <c r="W727" s="80"/>
      <c r="X727" s="124"/>
      <c r="Y727" s="131">
        <v>122</v>
      </c>
      <c r="Z727" s="127">
        <v>11</v>
      </c>
      <c r="AA727" s="134"/>
      <c r="AB727" s="56">
        <v>22</v>
      </c>
      <c r="AC727" s="56">
        <v>21</v>
      </c>
      <c r="AD727" s="56">
        <v>16</v>
      </c>
      <c r="AE727" s="56">
        <v>79</v>
      </c>
      <c r="AF727" s="135">
        <v>2</v>
      </c>
      <c r="AG727" s="136">
        <v>38.1</v>
      </c>
      <c r="AH727" s="55">
        <v>16</v>
      </c>
      <c r="AI727" s="136">
        <v>88.3</v>
      </c>
      <c r="AJ727" s="116">
        <f>SUM(AQ727:AU727)</f>
        <v>133</v>
      </c>
      <c r="AK727" s="136" t="s">
        <v>76</v>
      </c>
      <c r="AL727" s="54" t="s">
        <v>76</v>
      </c>
      <c r="AM727" s="55" t="s">
        <v>76</v>
      </c>
      <c r="AN727" s="136" t="s">
        <v>74</v>
      </c>
      <c r="AO727" s="54" t="s">
        <v>74</v>
      </c>
      <c r="AP727" s="55" t="s">
        <v>74</v>
      </c>
      <c r="AQ727" s="142">
        <v>23</v>
      </c>
      <c r="AR727" s="62">
        <v>18</v>
      </c>
      <c r="AS727" s="62">
        <v>92</v>
      </c>
      <c r="AT727" s="62"/>
      <c r="AU727" s="64"/>
      <c r="AV727" s="83">
        <f t="shared" si="198"/>
        <v>3</v>
      </c>
      <c r="AW727" s="80"/>
      <c r="AX727" s="80"/>
      <c r="AY727" s="80"/>
      <c r="AZ727" s="80"/>
      <c r="BA727" s="80">
        <v>1</v>
      </c>
      <c r="BB727" s="80"/>
      <c r="BC727" s="80"/>
      <c r="BD727" s="80">
        <v>2</v>
      </c>
      <c r="BE727" s="81"/>
    </row>
    <row r="728" spans="1:57" ht="38" customHeight="1" thickBot="1" x14ac:dyDescent="0.25">
      <c r="A728" s="732"/>
      <c r="B728" s="629"/>
      <c r="C728" s="632"/>
      <c r="D728" s="76" t="s">
        <v>79</v>
      </c>
      <c r="E728" s="635"/>
      <c r="F728" s="638"/>
      <c r="G728" s="148">
        <f t="shared" si="188"/>
        <v>0</v>
      </c>
      <c r="H728" s="155">
        <f t="shared" si="197"/>
        <v>0</v>
      </c>
      <c r="I728" s="156"/>
      <c r="J728" s="156"/>
      <c r="K728" s="156"/>
      <c r="L728" s="157"/>
      <c r="M728" s="85">
        <f t="shared" si="189"/>
        <v>0</v>
      </c>
      <c r="N728" s="86"/>
      <c r="O728" s="86"/>
      <c r="P728" s="86"/>
      <c r="Q728" s="86"/>
      <c r="R728" s="125"/>
      <c r="S728" s="130"/>
      <c r="T728" s="87"/>
      <c r="U728" s="87"/>
      <c r="V728" s="87"/>
      <c r="W728" s="87"/>
      <c r="X728" s="126"/>
      <c r="Y728" s="129"/>
      <c r="Z728" s="124"/>
      <c r="AA728" s="136"/>
      <c r="AB728" s="54"/>
      <c r="AC728" s="54"/>
      <c r="AD728" s="54"/>
      <c r="AE728" s="54"/>
      <c r="AF728" s="55"/>
      <c r="AG728" s="139"/>
      <c r="AH728" s="140"/>
      <c r="AI728" s="137"/>
      <c r="AJ728" s="117">
        <f>SUM(AQ728:AU728)</f>
        <v>0</v>
      </c>
      <c r="AK728" s="137" t="s">
        <v>74</v>
      </c>
      <c r="AL728" s="90" t="s">
        <v>74</v>
      </c>
      <c r="AM728" s="138" t="s">
        <v>74</v>
      </c>
      <c r="AN728" s="137" t="s">
        <v>74</v>
      </c>
      <c r="AO728" s="90" t="s">
        <v>76</v>
      </c>
      <c r="AP728" s="138" t="s">
        <v>76</v>
      </c>
      <c r="AQ728" s="89"/>
      <c r="AR728" s="90"/>
      <c r="AS728" s="90"/>
      <c r="AT728" s="90"/>
      <c r="AU728" s="91"/>
      <c r="AV728" s="92">
        <f t="shared" si="198"/>
        <v>0</v>
      </c>
      <c r="AW728" s="87"/>
      <c r="AX728" s="87"/>
      <c r="AY728" s="87"/>
      <c r="AZ728" s="87"/>
      <c r="BA728" s="87"/>
      <c r="BB728" s="87"/>
      <c r="BC728" s="87"/>
      <c r="BD728" s="87"/>
      <c r="BE728" s="88"/>
    </row>
    <row r="729" spans="1:57" ht="38" customHeight="1" x14ac:dyDescent="0.2">
      <c r="A729" s="732"/>
      <c r="B729" s="623" t="s">
        <v>353</v>
      </c>
      <c r="C729" s="630" t="s">
        <v>354</v>
      </c>
      <c r="D729" s="72" t="s">
        <v>73</v>
      </c>
      <c r="E729" s="633"/>
      <c r="F729" s="636">
        <f>E729-SUM(M729:M733)</f>
        <v>-6</v>
      </c>
      <c r="G729" s="146">
        <f t="shared" si="188"/>
        <v>0</v>
      </c>
      <c r="H729" s="151">
        <f t="shared" si="197"/>
        <v>0</v>
      </c>
      <c r="I729" s="152"/>
      <c r="J729" s="152"/>
      <c r="K729" s="152"/>
      <c r="L729" s="66"/>
      <c r="M729" s="149">
        <f t="shared" si="189"/>
        <v>0</v>
      </c>
      <c r="N729" s="121"/>
      <c r="O729" s="121"/>
      <c r="P729" s="121"/>
      <c r="Q729" s="121"/>
      <c r="R729" s="122"/>
      <c r="S729" s="128"/>
      <c r="T729" s="121"/>
      <c r="U729" s="121"/>
      <c r="V729" s="77"/>
      <c r="W729" s="121"/>
      <c r="X729" s="122"/>
      <c r="Y729" s="128"/>
      <c r="Z729" s="122"/>
      <c r="AA729" s="70"/>
      <c r="AB729" s="77"/>
      <c r="AC729" s="77"/>
      <c r="AD729" s="77"/>
      <c r="AE729" s="77"/>
      <c r="AF729" s="71"/>
      <c r="AG729" s="70"/>
      <c r="AH729" s="71"/>
      <c r="AI729" s="70"/>
      <c r="AJ729" s="115">
        <f>SUM(AN729:AP729)</f>
        <v>0</v>
      </c>
      <c r="AK729" s="70" t="s">
        <v>74</v>
      </c>
      <c r="AL729" s="77" t="s">
        <v>74</v>
      </c>
      <c r="AM729" s="71" t="s">
        <v>74</v>
      </c>
      <c r="AN729" s="70"/>
      <c r="AO729" s="77"/>
      <c r="AP729" s="71"/>
      <c r="AQ729" s="67" t="s">
        <v>74</v>
      </c>
      <c r="AR729" s="68" t="s">
        <v>74</v>
      </c>
      <c r="AS729" s="68" t="s">
        <v>74</v>
      </c>
      <c r="AT729" s="68" t="s">
        <v>74</v>
      </c>
      <c r="AU729" s="69" t="s">
        <v>74</v>
      </c>
      <c r="AV729" s="103">
        <f t="shared" si="198"/>
        <v>0</v>
      </c>
      <c r="AW729" s="93"/>
      <c r="AX729" s="93"/>
      <c r="AY729" s="93"/>
      <c r="AZ729" s="93"/>
      <c r="BA729" s="93"/>
      <c r="BB729" s="93"/>
      <c r="BC729" s="93"/>
      <c r="BD729" s="93"/>
      <c r="BE729" s="78"/>
    </row>
    <row r="730" spans="1:57" ht="38" customHeight="1" x14ac:dyDescent="0.2">
      <c r="A730" s="732"/>
      <c r="B730" s="624"/>
      <c r="C730" s="631"/>
      <c r="D730" s="73" t="s">
        <v>75</v>
      </c>
      <c r="E730" s="634"/>
      <c r="F730" s="637"/>
      <c r="G730" s="147">
        <f t="shared" si="188"/>
        <v>0</v>
      </c>
      <c r="H730" s="153">
        <f t="shared" si="197"/>
        <v>0</v>
      </c>
      <c r="I730" s="150"/>
      <c r="J730" s="150"/>
      <c r="K730" s="150"/>
      <c r="L730" s="154"/>
      <c r="M730" s="79">
        <f t="shared" si="189"/>
        <v>0</v>
      </c>
      <c r="N730" s="80"/>
      <c r="O730" s="80"/>
      <c r="P730" s="80"/>
      <c r="Q730" s="80"/>
      <c r="R730" s="124"/>
      <c r="S730" s="129"/>
      <c r="T730" s="54"/>
      <c r="U730" s="54"/>
      <c r="V730" s="80"/>
      <c r="W730" s="80"/>
      <c r="X730" s="124"/>
      <c r="Y730" s="131"/>
      <c r="Z730" s="127"/>
      <c r="AA730" s="134"/>
      <c r="AB730" s="56"/>
      <c r="AC730" s="56"/>
      <c r="AD730" s="56"/>
      <c r="AE730" s="56"/>
      <c r="AF730" s="135"/>
      <c r="AG730" s="136"/>
      <c r="AH730" s="55"/>
      <c r="AI730" s="136"/>
      <c r="AJ730" s="116">
        <f>SUM(AN730:AP730)</f>
        <v>0</v>
      </c>
      <c r="AK730" s="136" t="s">
        <v>76</v>
      </c>
      <c r="AL730" s="54" t="s">
        <v>76</v>
      </c>
      <c r="AM730" s="55" t="s">
        <v>76</v>
      </c>
      <c r="AN730" s="136"/>
      <c r="AO730" s="54"/>
      <c r="AP730" s="55"/>
      <c r="AQ730" s="82" t="s">
        <v>74</v>
      </c>
      <c r="AR730" s="54" t="s">
        <v>74</v>
      </c>
      <c r="AS730" s="54" t="s">
        <v>74</v>
      </c>
      <c r="AT730" s="54" t="s">
        <v>74</v>
      </c>
      <c r="AU730" s="58" t="s">
        <v>74</v>
      </c>
      <c r="AV730" s="83">
        <f t="shared" si="198"/>
        <v>0</v>
      </c>
      <c r="AW730" s="80"/>
      <c r="AX730" s="80"/>
      <c r="AY730" s="80"/>
      <c r="AZ730" s="80"/>
      <c r="BA730" s="80"/>
      <c r="BB730" s="80"/>
      <c r="BC730" s="80"/>
      <c r="BD730" s="80"/>
      <c r="BE730" s="81"/>
    </row>
    <row r="731" spans="1:57" ht="38" customHeight="1" x14ac:dyDescent="0.2">
      <c r="A731" s="732"/>
      <c r="B731" s="624"/>
      <c r="C731" s="631"/>
      <c r="D731" s="73" t="s">
        <v>77</v>
      </c>
      <c r="E731" s="634"/>
      <c r="F731" s="637"/>
      <c r="G731" s="147">
        <f t="shared" si="188"/>
        <v>0</v>
      </c>
      <c r="H731" s="153">
        <f t="shared" si="197"/>
        <v>0</v>
      </c>
      <c r="I731" s="150"/>
      <c r="J731" s="150"/>
      <c r="K731" s="150"/>
      <c r="L731" s="154"/>
      <c r="M731" s="79">
        <f t="shared" si="189"/>
        <v>0</v>
      </c>
      <c r="N731" s="80"/>
      <c r="O731" s="80"/>
      <c r="P731" s="80"/>
      <c r="Q731" s="84"/>
      <c r="R731" s="124"/>
      <c r="S731" s="129"/>
      <c r="T731" s="80"/>
      <c r="U731" s="80"/>
      <c r="V731" s="80"/>
      <c r="W731" s="80"/>
      <c r="X731" s="124"/>
      <c r="Y731" s="131"/>
      <c r="Z731" s="127"/>
      <c r="AA731" s="134"/>
      <c r="AB731" s="56"/>
      <c r="AC731" s="56"/>
      <c r="AD731" s="56"/>
      <c r="AE731" s="56"/>
      <c r="AF731" s="135"/>
      <c r="AG731" s="136"/>
      <c r="AH731" s="55"/>
      <c r="AI731" s="136"/>
      <c r="AJ731" s="116">
        <f>SUM(AK731:AM731)</f>
        <v>0</v>
      </c>
      <c r="AK731" s="136"/>
      <c r="AL731" s="54"/>
      <c r="AM731" s="55"/>
      <c r="AN731" s="136" t="s">
        <v>74</v>
      </c>
      <c r="AO731" s="54" t="s">
        <v>74</v>
      </c>
      <c r="AP731" s="55" t="s">
        <v>74</v>
      </c>
      <c r="AQ731" s="82" t="s">
        <v>74</v>
      </c>
      <c r="AR731" s="54" t="s">
        <v>74</v>
      </c>
      <c r="AS731" s="54" t="s">
        <v>74</v>
      </c>
      <c r="AT731" s="54" t="s">
        <v>74</v>
      </c>
      <c r="AU731" s="58" t="s">
        <v>74</v>
      </c>
      <c r="AV731" s="83">
        <f t="shared" si="198"/>
        <v>0</v>
      </c>
      <c r="AW731" s="80"/>
      <c r="AX731" s="80"/>
      <c r="AY731" s="80"/>
      <c r="AZ731" s="80"/>
      <c r="BA731" s="80"/>
      <c r="BB731" s="80"/>
      <c r="BC731" s="80"/>
      <c r="BD731" s="80"/>
      <c r="BE731" s="81"/>
    </row>
    <row r="732" spans="1:57" ht="38" customHeight="1" x14ac:dyDescent="0.2">
      <c r="A732" s="732"/>
      <c r="B732" s="624"/>
      <c r="C732" s="631"/>
      <c r="D732" s="73" t="s">
        <v>78</v>
      </c>
      <c r="E732" s="634"/>
      <c r="F732" s="637"/>
      <c r="G732" s="147">
        <f t="shared" si="188"/>
        <v>7</v>
      </c>
      <c r="H732" s="153">
        <f t="shared" si="197"/>
        <v>0</v>
      </c>
      <c r="I732" s="150"/>
      <c r="J732" s="150"/>
      <c r="K732" s="150"/>
      <c r="L732" s="154"/>
      <c r="M732" s="79">
        <f t="shared" si="189"/>
        <v>6</v>
      </c>
      <c r="N732" s="80">
        <v>6</v>
      </c>
      <c r="O732" s="80"/>
      <c r="P732" s="80"/>
      <c r="Q732" s="80"/>
      <c r="R732" s="124"/>
      <c r="S732" s="129"/>
      <c r="T732" s="80"/>
      <c r="U732" s="80"/>
      <c r="V732" s="80"/>
      <c r="W732" s="80">
        <v>6</v>
      </c>
      <c r="X732" s="124"/>
      <c r="Y732" s="131">
        <v>6</v>
      </c>
      <c r="Z732" s="127"/>
      <c r="AA732" s="134"/>
      <c r="AB732" s="56">
        <v>3</v>
      </c>
      <c r="AC732" s="56">
        <v>3</v>
      </c>
      <c r="AD732" s="56"/>
      <c r="AE732" s="56">
        <v>4</v>
      </c>
      <c r="AF732" s="135">
        <v>2</v>
      </c>
      <c r="AG732" s="136">
        <v>41</v>
      </c>
      <c r="AH732" s="55">
        <v>22</v>
      </c>
      <c r="AI732" s="136">
        <v>104</v>
      </c>
      <c r="AJ732" s="116">
        <f>SUM(AQ732:AU732)</f>
        <v>6</v>
      </c>
      <c r="AK732" s="136" t="s">
        <v>76</v>
      </c>
      <c r="AL732" s="54" t="s">
        <v>76</v>
      </c>
      <c r="AM732" s="55" t="s">
        <v>76</v>
      </c>
      <c r="AN732" s="136" t="s">
        <v>74</v>
      </c>
      <c r="AO732" s="54" t="s">
        <v>74</v>
      </c>
      <c r="AP732" s="55" t="s">
        <v>74</v>
      </c>
      <c r="AQ732" s="142"/>
      <c r="AR732" s="62">
        <v>1</v>
      </c>
      <c r="AS732" s="62">
        <v>4</v>
      </c>
      <c r="AT732" s="62">
        <v>1</v>
      </c>
      <c r="AU732" s="64"/>
      <c r="AV732" s="83">
        <f t="shared" si="198"/>
        <v>1</v>
      </c>
      <c r="AW732" s="80"/>
      <c r="AX732" s="80"/>
      <c r="AY732" s="80"/>
      <c r="AZ732" s="80"/>
      <c r="BA732" s="80"/>
      <c r="BB732" s="80"/>
      <c r="BC732" s="80">
        <v>1</v>
      </c>
      <c r="BD732" s="80"/>
      <c r="BE732" s="81"/>
    </row>
    <row r="733" spans="1:57" ht="38" customHeight="1" thickBot="1" x14ac:dyDescent="0.25">
      <c r="A733" s="732"/>
      <c r="B733" s="629"/>
      <c r="C733" s="632"/>
      <c r="D733" s="76" t="s">
        <v>79</v>
      </c>
      <c r="E733" s="635"/>
      <c r="F733" s="638"/>
      <c r="G733" s="148">
        <f t="shared" si="188"/>
        <v>0</v>
      </c>
      <c r="H733" s="155">
        <f t="shared" si="197"/>
        <v>0</v>
      </c>
      <c r="I733" s="156"/>
      <c r="J733" s="156"/>
      <c r="K733" s="156"/>
      <c r="L733" s="157"/>
      <c r="M733" s="85">
        <f t="shared" si="189"/>
        <v>0</v>
      </c>
      <c r="N733" s="86"/>
      <c r="O733" s="86"/>
      <c r="P733" s="86"/>
      <c r="Q733" s="86"/>
      <c r="R733" s="125"/>
      <c r="S733" s="130"/>
      <c r="T733" s="87"/>
      <c r="U733" s="87"/>
      <c r="V733" s="87"/>
      <c r="W733" s="87"/>
      <c r="X733" s="126"/>
      <c r="Y733" s="129"/>
      <c r="Z733" s="124"/>
      <c r="AA733" s="136"/>
      <c r="AB733" s="54"/>
      <c r="AC733" s="54"/>
      <c r="AD733" s="54"/>
      <c r="AE733" s="54"/>
      <c r="AF733" s="55"/>
      <c r="AG733" s="139"/>
      <c r="AH733" s="140"/>
      <c r="AI733" s="137"/>
      <c r="AJ733" s="117">
        <f>SUM(AQ733:AU733)</f>
        <v>0</v>
      </c>
      <c r="AK733" s="137" t="s">
        <v>74</v>
      </c>
      <c r="AL733" s="90" t="s">
        <v>74</v>
      </c>
      <c r="AM733" s="138" t="s">
        <v>74</v>
      </c>
      <c r="AN733" s="137" t="s">
        <v>74</v>
      </c>
      <c r="AO733" s="90" t="s">
        <v>76</v>
      </c>
      <c r="AP733" s="138" t="s">
        <v>76</v>
      </c>
      <c r="AQ733" s="89"/>
      <c r="AR733" s="90"/>
      <c r="AS733" s="90"/>
      <c r="AT733" s="90"/>
      <c r="AU733" s="91"/>
      <c r="AV733" s="92">
        <f t="shared" si="198"/>
        <v>0</v>
      </c>
      <c r="AW733" s="87"/>
      <c r="AX733" s="87"/>
      <c r="AY733" s="87"/>
      <c r="AZ733" s="87"/>
      <c r="BA733" s="87"/>
      <c r="BB733" s="87"/>
      <c r="BC733" s="87"/>
      <c r="BD733" s="87"/>
      <c r="BE733" s="88"/>
    </row>
    <row r="734" spans="1:57" ht="38" customHeight="1" x14ac:dyDescent="0.2">
      <c r="A734" s="732"/>
      <c r="B734" s="623" t="s">
        <v>355</v>
      </c>
      <c r="C734" s="630" t="s">
        <v>356</v>
      </c>
      <c r="D734" s="72" t="s">
        <v>73</v>
      </c>
      <c r="E734" s="633">
        <v>15</v>
      </c>
      <c r="F734" s="636">
        <f>E734-SUM(M734:M738)</f>
        <v>-1</v>
      </c>
      <c r="G734" s="146">
        <f t="shared" si="188"/>
        <v>0</v>
      </c>
      <c r="H734" s="151">
        <f t="shared" si="197"/>
        <v>0</v>
      </c>
      <c r="I734" s="152"/>
      <c r="J734" s="152"/>
      <c r="K734" s="152"/>
      <c r="L734" s="66"/>
      <c r="M734" s="149">
        <f t="shared" si="189"/>
        <v>0</v>
      </c>
      <c r="N734" s="121"/>
      <c r="O734" s="121"/>
      <c r="P734" s="121"/>
      <c r="Q734" s="121"/>
      <c r="R734" s="122"/>
      <c r="S734" s="128"/>
      <c r="T734" s="121"/>
      <c r="U734" s="121"/>
      <c r="V734" s="77"/>
      <c r="W734" s="121"/>
      <c r="X734" s="122"/>
      <c r="Y734" s="128"/>
      <c r="Z734" s="122"/>
      <c r="AA734" s="70"/>
      <c r="AB734" s="77"/>
      <c r="AC734" s="77"/>
      <c r="AD734" s="77"/>
      <c r="AE734" s="77"/>
      <c r="AF734" s="71"/>
      <c r="AG734" s="70"/>
      <c r="AH734" s="71"/>
      <c r="AI734" s="70"/>
      <c r="AJ734" s="115">
        <f>SUM(AN734:AP734)</f>
        <v>0</v>
      </c>
      <c r="AK734" s="70" t="s">
        <v>74</v>
      </c>
      <c r="AL734" s="77" t="s">
        <v>74</v>
      </c>
      <c r="AM734" s="71" t="s">
        <v>74</v>
      </c>
      <c r="AN734" s="70"/>
      <c r="AO734" s="77"/>
      <c r="AP734" s="71"/>
      <c r="AQ734" s="67" t="s">
        <v>74</v>
      </c>
      <c r="AR734" s="68" t="s">
        <v>74</v>
      </c>
      <c r="AS734" s="68" t="s">
        <v>74</v>
      </c>
      <c r="AT734" s="68" t="s">
        <v>74</v>
      </c>
      <c r="AU734" s="69" t="s">
        <v>74</v>
      </c>
      <c r="AV734" s="103">
        <f t="shared" si="198"/>
        <v>0</v>
      </c>
      <c r="AW734" s="93"/>
      <c r="AX734" s="93"/>
      <c r="AY734" s="93"/>
      <c r="AZ734" s="93"/>
      <c r="BA734" s="93"/>
      <c r="BB734" s="93"/>
      <c r="BC734" s="93"/>
      <c r="BD734" s="93"/>
      <c r="BE734" s="78"/>
    </row>
    <row r="735" spans="1:57" ht="38" customHeight="1" x14ac:dyDescent="0.2">
      <c r="A735" s="732"/>
      <c r="B735" s="624"/>
      <c r="C735" s="631"/>
      <c r="D735" s="73" t="s">
        <v>75</v>
      </c>
      <c r="E735" s="634"/>
      <c r="F735" s="637"/>
      <c r="G735" s="147">
        <f t="shared" si="188"/>
        <v>0</v>
      </c>
      <c r="H735" s="153">
        <f t="shared" si="197"/>
        <v>0</v>
      </c>
      <c r="I735" s="150"/>
      <c r="J735" s="150"/>
      <c r="K735" s="150"/>
      <c r="L735" s="154"/>
      <c r="M735" s="79">
        <f t="shared" si="189"/>
        <v>0</v>
      </c>
      <c r="N735" s="80"/>
      <c r="O735" s="80"/>
      <c r="P735" s="80"/>
      <c r="Q735" s="80"/>
      <c r="R735" s="124"/>
      <c r="S735" s="129"/>
      <c r="T735" s="54"/>
      <c r="U735" s="54"/>
      <c r="V735" s="80"/>
      <c r="W735" s="80"/>
      <c r="X735" s="124"/>
      <c r="Y735" s="131"/>
      <c r="Z735" s="127"/>
      <c r="AA735" s="134"/>
      <c r="AB735" s="56"/>
      <c r="AC735" s="56"/>
      <c r="AD735" s="56"/>
      <c r="AE735" s="56"/>
      <c r="AF735" s="135"/>
      <c r="AG735" s="136"/>
      <c r="AH735" s="55"/>
      <c r="AI735" s="136"/>
      <c r="AJ735" s="116">
        <f>SUM(AN735:AP735)</f>
        <v>0</v>
      </c>
      <c r="AK735" s="136" t="s">
        <v>76</v>
      </c>
      <c r="AL735" s="54" t="s">
        <v>76</v>
      </c>
      <c r="AM735" s="55" t="s">
        <v>76</v>
      </c>
      <c r="AN735" s="136"/>
      <c r="AO735" s="54"/>
      <c r="AP735" s="55"/>
      <c r="AQ735" s="82" t="s">
        <v>74</v>
      </c>
      <c r="AR735" s="54" t="s">
        <v>74</v>
      </c>
      <c r="AS735" s="54" t="s">
        <v>74</v>
      </c>
      <c r="AT735" s="54" t="s">
        <v>74</v>
      </c>
      <c r="AU735" s="58" t="s">
        <v>74</v>
      </c>
      <c r="AV735" s="83">
        <f t="shared" si="198"/>
        <v>0</v>
      </c>
      <c r="AW735" s="80"/>
      <c r="AX735" s="80"/>
      <c r="AY735" s="80"/>
      <c r="AZ735" s="80"/>
      <c r="BA735" s="80"/>
      <c r="BB735" s="80"/>
      <c r="BC735" s="80"/>
      <c r="BD735" s="80"/>
      <c r="BE735" s="81"/>
    </row>
    <row r="736" spans="1:57" ht="38" customHeight="1" x14ac:dyDescent="0.2">
      <c r="A736" s="732"/>
      <c r="B736" s="624"/>
      <c r="C736" s="631"/>
      <c r="D736" s="73" t="s">
        <v>77</v>
      </c>
      <c r="E736" s="634"/>
      <c r="F736" s="637"/>
      <c r="G736" s="147">
        <f t="shared" si="188"/>
        <v>0</v>
      </c>
      <c r="H736" s="153">
        <f t="shared" si="197"/>
        <v>0</v>
      </c>
      <c r="I736" s="150"/>
      <c r="J736" s="150"/>
      <c r="K736" s="150"/>
      <c r="L736" s="154"/>
      <c r="M736" s="79">
        <f t="shared" si="189"/>
        <v>0</v>
      </c>
      <c r="N736" s="80"/>
      <c r="O736" s="80"/>
      <c r="P736" s="80"/>
      <c r="Q736" s="84"/>
      <c r="R736" s="124"/>
      <c r="S736" s="129"/>
      <c r="T736" s="80"/>
      <c r="U736" s="80"/>
      <c r="V736" s="80"/>
      <c r="W736" s="80"/>
      <c r="X736" s="124"/>
      <c r="Y736" s="131"/>
      <c r="Z736" s="127"/>
      <c r="AA736" s="134"/>
      <c r="AB736" s="56"/>
      <c r="AC736" s="56"/>
      <c r="AD736" s="56"/>
      <c r="AE736" s="56"/>
      <c r="AF736" s="135"/>
      <c r="AG736" s="136"/>
      <c r="AH736" s="55"/>
      <c r="AI736" s="136"/>
      <c r="AJ736" s="116">
        <f>SUM(AK736:AM736)</f>
        <v>0</v>
      </c>
      <c r="AK736" s="136"/>
      <c r="AL736" s="54"/>
      <c r="AM736" s="55"/>
      <c r="AN736" s="136" t="s">
        <v>74</v>
      </c>
      <c r="AO736" s="54" t="s">
        <v>74</v>
      </c>
      <c r="AP736" s="55" t="s">
        <v>74</v>
      </c>
      <c r="AQ736" s="82" t="s">
        <v>74</v>
      </c>
      <c r="AR736" s="54" t="s">
        <v>74</v>
      </c>
      <c r="AS736" s="54" t="s">
        <v>74</v>
      </c>
      <c r="AT736" s="54" t="s">
        <v>74</v>
      </c>
      <c r="AU736" s="58" t="s">
        <v>74</v>
      </c>
      <c r="AV736" s="83">
        <f t="shared" si="198"/>
        <v>0</v>
      </c>
      <c r="AW736" s="80"/>
      <c r="AX736" s="80"/>
      <c r="AY736" s="80"/>
      <c r="AZ736" s="80"/>
      <c r="BA736" s="80"/>
      <c r="BB736" s="80"/>
      <c r="BC736" s="80"/>
      <c r="BD736" s="80"/>
      <c r="BE736" s="81"/>
    </row>
    <row r="737" spans="1:57" ht="38" customHeight="1" x14ac:dyDescent="0.2">
      <c r="A737" s="732"/>
      <c r="B737" s="624"/>
      <c r="C737" s="631"/>
      <c r="D737" s="73" t="s">
        <v>78</v>
      </c>
      <c r="E737" s="634"/>
      <c r="F737" s="637"/>
      <c r="G737" s="147">
        <f t="shared" si="188"/>
        <v>16</v>
      </c>
      <c r="H737" s="153">
        <f t="shared" si="197"/>
        <v>1</v>
      </c>
      <c r="I737" s="150">
        <v>1</v>
      </c>
      <c r="J737" s="150"/>
      <c r="K737" s="150"/>
      <c r="L737" s="154"/>
      <c r="M737" s="79">
        <f t="shared" si="189"/>
        <v>16</v>
      </c>
      <c r="N737" s="80">
        <v>16</v>
      </c>
      <c r="O737" s="80"/>
      <c r="P737" s="80"/>
      <c r="Q737" s="80"/>
      <c r="R737" s="124"/>
      <c r="S737" s="129">
        <v>1</v>
      </c>
      <c r="T737" s="80"/>
      <c r="U737" s="80"/>
      <c r="V737" s="80">
        <v>14</v>
      </c>
      <c r="W737" s="80">
        <v>1</v>
      </c>
      <c r="X737" s="124"/>
      <c r="Y737" s="131">
        <v>15</v>
      </c>
      <c r="Z737" s="127">
        <v>1</v>
      </c>
      <c r="AA737" s="134"/>
      <c r="AB737" s="56"/>
      <c r="AC737" s="56"/>
      <c r="AD737" s="56"/>
      <c r="AE737" s="56">
        <v>9</v>
      </c>
      <c r="AF737" s="135"/>
      <c r="AG737" s="136">
        <v>39.700000000000003</v>
      </c>
      <c r="AH737" s="55">
        <v>11.1</v>
      </c>
      <c r="AI737" s="136">
        <v>100</v>
      </c>
      <c r="AJ737" s="116">
        <f>SUM(AQ737:AU737)</f>
        <v>16</v>
      </c>
      <c r="AK737" s="136" t="s">
        <v>76</v>
      </c>
      <c r="AL737" s="54" t="s">
        <v>76</v>
      </c>
      <c r="AM737" s="55" t="s">
        <v>76</v>
      </c>
      <c r="AN737" s="136" t="s">
        <v>74</v>
      </c>
      <c r="AO737" s="54" t="s">
        <v>74</v>
      </c>
      <c r="AP737" s="55" t="s">
        <v>74</v>
      </c>
      <c r="AQ737" s="142"/>
      <c r="AR737" s="62"/>
      <c r="AS737" s="62">
        <v>16</v>
      </c>
      <c r="AT737" s="62"/>
      <c r="AU737" s="64"/>
      <c r="AV737" s="83">
        <f t="shared" si="198"/>
        <v>0</v>
      </c>
      <c r="AW737" s="80"/>
      <c r="AX737" s="80"/>
      <c r="AY737" s="80"/>
      <c r="AZ737" s="80"/>
      <c r="BA737" s="80"/>
      <c r="BB737" s="80"/>
      <c r="BC737" s="80"/>
      <c r="BD737" s="80"/>
      <c r="BE737" s="81"/>
    </row>
    <row r="738" spans="1:57" ht="38" customHeight="1" thickBot="1" x14ac:dyDescent="0.25">
      <c r="A738" s="732"/>
      <c r="B738" s="629"/>
      <c r="C738" s="632"/>
      <c r="D738" s="76" t="s">
        <v>79</v>
      </c>
      <c r="E738" s="635"/>
      <c r="F738" s="638"/>
      <c r="G738" s="148">
        <f t="shared" ref="G738:G801" si="199">SUM(M738,AV738)</f>
        <v>0</v>
      </c>
      <c r="H738" s="155">
        <f t="shared" si="197"/>
        <v>0</v>
      </c>
      <c r="I738" s="156"/>
      <c r="J738" s="156"/>
      <c r="K738" s="156"/>
      <c r="L738" s="157"/>
      <c r="M738" s="85">
        <f t="shared" ref="M738:M801" si="200">IF(AND(SUM(N738:R738)=SUM(Y738:Z738),SUM(S738:X738)=SUM(Y738:Z738)),SUM(N738:R738),"ПЕРЕВІРТЕ ПРАВИЛЬНІСТЬ ДАНИХ")</f>
        <v>0</v>
      </c>
      <c r="N738" s="86"/>
      <c r="O738" s="86"/>
      <c r="P738" s="86"/>
      <c r="Q738" s="86"/>
      <c r="R738" s="125"/>
      <c r="S738" s="130"/>
      <c r="T738" s="87"/>
      <c r="U738" s="87"/>
      <c r="V738" s="87"/>
      <c r="W738" s="87"/>
      <c r="X738" s="126"/>
      <c r="Y738" s="129"/>
      <c r="Z738" s="124"/>
      <c r="AA738" s="136"/>
      <c r="AB738" s="54"/>
      <c r="AC738" s="54"/>
      <c r="AD738" s="54"/>
      <c r="AE738" s="54"/>
      <c r="AF738" s="55"/>
      <c r="AG738" s="139"/>
      <c r="AH738" s="140"/>
      <c r="AI738" s="137"/>
      <c r="AJ738" s="117">
        <f>SUM(AQ738:AU738)</f>
        <v>0</v>
      </c>
      <c r="AK738" s="137" t="s">
        <v>74</v>
      </c>
      <c r="AL738" s="90" t="s">
        <v>74</v>
      </c>
      <c r="AM738" s="138" t="s">
        <v>74</v>
      </c>
      <c r="AN738" s="137" t="s">
        <v>74</v>
      </c>
      <c r="AO738" s="90" t="s">
        <v>76</v>
      </c>
      <c r="AP738" s="138" t="s">
        <v>76</v>
      </c>
      <c r="AQ738" s="89"/>
      <c r="AR738" s="90"/>
      <c r="AS738" s="90"/>
      <c r="AT738" s="90"/>
      <c r="AU738" s="91"/>
      <c r="AV738" s="92">
        <f t="shared" si="198"/>
        <v>0</v>
      </c>
      <c r="AW738" s="87"/>
      <c r="AX738" s="87"/>
      <c r="AY738" s="87"/>
      <c r="AZ738" s="87"/>
      <c r="BA738" s="87"/>
      <c r="BB738" s="87"/>
      <c r="BC738" s="87"/>
      <c r="BD738" s="87"/>
      <c r="BE738" s="88"/>
    </row>
    <row r="739" spans="1:57" ht="38" customHeight="1" x14ac:dyDescent="0.2">
      <c r="A739" s="732"/>
      <c r="B739" s="623" t="s">
        <v>357</v>
      </c>
      <c r="C739" s="630" t="s">
        <v>358</v>
      </c>
      <c r="D739" s="72" t="s">
        <v>73</v>
      </c>
      <c r="E739" s="633">
        <v>5</v>
      </c>
      <c r="F739" s="636">
        <f>E739-SUM(M739:M743)</f>
        <v>1</v>
      </c>
      <c r="G739" s="146">
        <f t="shared" si="199"/>
        <v>0</v>
      </c>
      <c r="H739" s="151">
        <f t="shared" si="197"/>
        <v>0</v>
      </c>
      <c r="I739" s="152"/>
      <c r="J739" s="152"/>
      <c r="K739" s="152"/>
      <c r="L739" s="66"/>
      <c r="M739" s="149">
        <f t="shared" si="200"/>
        <v>0</v>
      </c>
      <c r="N739" s="121"/>
      <c r="O739" s="121"/>
      <c r="P739" s="121"/>
      <c r="Q739" s="121"/>
      <c r="R739" s="122"/>
      <c r="S739" s="128"/>
      <c r="T739" s="121"/>
      <c r="U739" s="121"/>
      <c r="V739" s="77"/>
      <c r="W739" s="121"/>
      <c r="X739" s="122"/>
      <c r="Y739" s="128"/>
      <c r="Z739" s="122"/>
      <c r="AA739" s="70"/>
      <c r="AB739" s="77"/>
      <c r="AC739" s="77"/>
      <c r="AD739" s="77"/>
      <c r="AE739" s="77"/>
      <c r="AF739" s="71"/>
      <c r="AG739" s="70"/>
      <c r="AH739" s="71"/>
      <c r="AI739" s="70"/>
      <c r="AJ739" s="115">
        <f>SUM(AN739:AP739)</f>
        <v>0</v>
      </c>
      <c r="AK739" s="70" t="s">
        <v>74</v>
      </c>
      <c r="AL739" s="77" t="s">
        <v>74</v>
      </c>
      <c r="AM739" s="71" t="s">
        <v>74</v>
      </c>
      <c r="AN739" s="70"/>
      <c r="AO739" s="77"/>
      <c r="AP739" s="71"/>
      <c r="AQ739" s="67" t="s">
        <v>74</v>
      </c>
      <c r="AR739" s="68" t="s">
        <v>74</v>
      </c>
      <c r="AS739" s="68" t="s">
        <v>74</v>
      </c>
      <c r="AT739" s="68" t="s">
        <v>74</v>
      </c>
      <c r="AU739" s="69" t="s">
        <v>74</v>
      </c>
      <c r="AV739" s="103">
        <f t="shared" si="198"/>
        <v>0</v>
      </c>
      <c r="AW739" s="93"/>
      <c r="AX739" s="93"/>
      <c r="AY739" s="93"/>
      <c r="AZ739" s="93"/>
      <c r="BA739" s="93"/>
      <c r="BB739" s="93"/>
      <c r="BC739" s="93"/>
      <c r="BD739" s="93"/>
      <c r="BE739" s="78"/>
    </row>
    <row r="740" spans="1:57" ht="38" customHeight="1" x14ac:dyDescent="0.2">
      <c r="A740" s="732"/>
      <c r="B740" s="624"/>
      <c r="C740" s="631"/>
      <c r="D740" s="73" t="s">
        <v>75</v>
      </c>
      <c r="E740" s="634"/>
      <c r="F740" s="637"/>
      <c r="G740" s="147">
        <f t="shared" si="199"/>
        <v>0</v>
      </c>
      <c r="H740" s="153">
        <f t="shared" si="197"/>
        <v>0</v>
      </c>
      <c r="I740" s="150"/>
      <c r="J740" s="150"/>
      <c r="K740" s="150"/>
      <c r="L740" s="154"/>
      <c r="M740" s="79">
        <f t="shared" si="200"/>
        <v>0</v>
      </c>
      <c r="N740" s="80"/>
      <c r="O740" s="80"/>
      <c r="P740" s="80"/>
      <c r="Q740" s="80"/>
      <c r="R740" s="124"/>
      <c r="S740" s="129"/>
      <c r="T740" s="54"/>
      <c r="U740" s="54"/>
      <c r="V740" s="80"/>
      <c r="W740" s="80"/>
      <c r="X740" s="124"/>
      <c r="Y740" s="131"/>
      <c r="Z740" s="127"/>
      <c r="AA740" s="134"/>
      <c r="AB740" s="56"/>
      <c r="AC740" s="56"/>
      <c r="AD740" s="56"/>
      <c r="AE740" s="56"/>
      <c r="AF740" s="135"/>
      <c r="AG740" s="136"/>
      <c r="AH740" s="55"/>
      <c r="AI740" s="136"/>
      <c r="AJ740" s="116">
        <f>SUM(AN740:AP740)</f>
        <v>0</v>
      </c>
      <c r="AK740" s="136" t="s">
        <v>76</v>
      </c>
      <c r="AL740" s="54" t="s">
        <v>76</v>
      </c>
      <c r="AM740" s="55" t="s">
        <v>76</v>
      </c>
      <c r="AN740" s="136"/>
      <c r="AO740" s="54"/>
      <c r="AP740" s="55"/>
      <c r="AQ740" s="82" t="s">
        <v>74</v>
      </c>
      <c r="AR740" s="54" t="s">
        <v>74</v>
      </c>
      <c r="AS740" s="54" t="s">
        <v>74</v>
      </c>
      <c r="AT740" s="54" t="s">
        <v>74</v>
      </c>
      <c r="AU740" s="58" t="s">
        <v>74</v>
      </c>
      <c r="AV740" s="83">
        <f t="shared" si="198"/>
        <v>0</v>
      </c>
      <c r="AW740" s="80"/>
      <c r="AX740" s="80"/>
      <c r="AY740" s="80"/>
      <c r="AZ740" s="80"/>
      <c r="BA740" s="80"/>
      <c r="BB740" s="80"/>
      <c r="BC740" s="80"/>
      <c r="BD740" s="80"/>
      <c r="BE740" s="81"/>
    </row>
    <row r="741" spans="1:57" ht="38" customHeight="1" x14ac:dyDescent="0.2">
      <c r="A741" s="732"/>
      <c r="B741" s="624"/>
      <c r="C741" s="631"/>
      <c r="D741" s="73" t="s">
        <v>77</v>
      </c>
      <c r="E741" s="634"/>
      <c r="F741" s="637"/>
      <c r="G741" s="147">
        <f t="shared" si="199"/>
        <v>0</v>
      </c>
      <c r="H741" s="153">
        <f t="shared" si="197"/>
        <v>0</v>
      </c>
      <c r="I741" s="150"/>
      <c r="J741" s="150"/>
      <c r="K741" s="150"/>
      <c r="L741" s="154"/>
      <c r="M741" s="79">
        <f t="shared" si="200"/>
        <v>0</v>
      </c>
      <c r="N741" s="80"/>
      <c r="O741" s="80"/>
      <c r="P741" s="80"/>
      <c r="Q741" s="84"/>
      <c r="R741" s="124"/>
      <c r="S741" s="129"/>
      <c r="T741" s="80"/>
      <c r="U741" s="80"/>
      <c r="V741" s="80"/>
      <c r="W741" s="80"/>
      <c r="X741" s="124"/>
      <c r="Y741" s="131"/>
      <c r="Z741" s="127"/>
      <c r="AA741" s="134"/>
      <c r="AB741" s="56"/>
      <c r="AC741" s="56"/>
      <c r="AD741" s="56"/>
      <c r="AE741" s="56"/>
      <c r="AF741" s="135"/>
      <c r="AG741" s="136"/>
      <c r="AH741" s="55"/>
      <c r="AI741" s="136"/>
      <c r="AJ741" s="116">
        <f>SUM(AK741:AM741)</f>
        <v>0</v>
      </c>
      <c r="AK741" s="136"/>
      <c r="AL741" s="54"/>
      <c r="AM741" s="55"/>
      <c r="AN741" s="136" t="s">
        <v>74</v>
      </c>
      <c r="AO741" s="54" t="s">
        <v>74</v>
      </c>
      <c r="AP741" s="55" t="s">
        <v>74</v>
      </c>
      <c r="AQ741" s="82" t="s">
        <v>74</v>
      </c>
      <c r="AR741" s="54" t="s">
        <v>74</v>
      </c>
      <c r="AS741" s="54" t="s">
        <v>74</v>
      </c>
      <c r="AT741" s="54" t="s">
        <v>74</v>
      </c>
      <c r="AU741" s="58" t="s">
        <v>74</v>
      </c>
      <c r="AV741" s="83">
        <f t="shared" si="198"/>
        <v>0</v>
      </c>
      <c r="AW741" s="80"/>
      <c r="AX741" s="80"/>
      <c r="AY741" s="80"/>
      <c r="AZ741" s="80"/>
      <c r="BA741" s="80"/>
      <c r="BB741" s="80"/>
      <c r="BC741" s="80"/>
      <c r="BD741" s="80"/>
      <c r="BE741" s="81"/>
    </row>
    <row r="742" spans="1:57" ht="38" customHeight="1" x14ac:dyDescent="0.2">
      <c r="A742" s="732"/>
      <c r="B742" s="624"/>
      <c r="C742" s="631"/>
      <c r="D742" s="73" t="s">
        <v>78</v>
      </c>
      <c r="E742" s="634"/>
      <c r="F742" s="637"/>
      <c r="G742" s="147">
        <f t="shared" si="199"/>
        <v>4</v>
      </c>
      <c r="H742" s="153">
        <f t="shared" si="197"/>
        <v>0</v>
      </c>
      <c r="I742" s="150"/>
      <c r="J742" s="150"/>
      <c r="K742" s="150"/>
      <c r="L742" s="154"/>
      <c r="M742" s="79">
        <f t="shared" si="200"/>
        <v>4</v>
      </c>
      <c r="N742" s="80"/>
      <c r="O742" s="80"/>
      <c r="P742" s="80"/>
      <c r="Q742" s="80"/>
      <c r="R742" s="124">
        <v>4</v>
      </c>
      <c r="S742" s="129">
        <v>2</v>
      </c>
      <c r="T742" s="80"/>
      <c r="U742" s="80"/>
      <c r="V742" s="80">
        <v>2</v>
      </c>
      <c r="W742" s="80"/>
      <c r="X742" s="124"/>
      <c r="Y742" s="131">
        <v>4</v>
      </c>
      <c r="Z742" s="127"/>
      <c r="AA742" s="134"/>
      <c r="AB742" s="56"/>
      <c r="AC742" s="56"/>
      <c r="AD742" s="56"/>
      <c r="AE742" s="56">
        <v>4</v>
      </c>
      <c r="AF742" s="135"/>
      <c r="AG742" s="136">
        <v>44.5</v>
      </c>
      <c r="AH742" s="55">
        <v>28</v>
      </c>
      <c r="AI742" s="136">
        <v>67.5</v>
      </c>
      <c r="AJ742" s="116">
        <f>SUM(AQ742:AU742)</f>
        <v>4</v>
      </c>
      <c r="AK742" s="136" t="s">
        <v>76</v>
      </c>
      <c r="AL742" s="54" t="s">
        <v>76</v>
      </c>
      <c r="AM742" s="55" t="s">
        <v>76</v>
      </c>
      <c r="AN742" s="136" t="s">
        <v>74</v>
      </c>
      <c r="AO742" s="54" t="s">
        <v>74</v>
      </c>
      <c r="AP742" s="55" t="s">
        <v>74</v>
      </c>
      <c r="AQ742" s="142">
        <v>1</v>
      </c>
      <c r="AR742" s="62">
        <v>2</v>
      </c>
      <c r="AS742" s="62">
        <v>1</v>
      </c>
      <c r="AT742" s="62"/>
      <c r="AU742" s="64"/>
      <c r="AV742" s="83">
        <f t="shared" si="198"/>
        <v>0</v>
      </c>
      <c r="AW742" s="80"/>
      <c r="AX742" s="80"/>
      <c r="AY742" s="80"/>
      <c r="AZ742" s="80"/>
      <c r="BA742" s="80"/>
      <c r="BB742" s="80"/>
      <c r="BC742" s="80"/>
      <c r="BD742" s="80"/>
      <c r="BE742" s="81"/>
    </row>
    <row r="743" spans="1:57" ht="38" customHeight="1" thickBot="1" x14ac:dyDescent="0.25">
      <c r="A743" s="733"/>
      <c r="B743" s="629"/>
      <c r="C743" s="632"/>
      <c r="D743" s="76" t="s">
        <v>79</v>
      </c>
      <c r="E743" s="635"/>
      <c r="F743" s="638"/>
      <c r="G743" s="148">
        <f t="shared" si="199"/>
        <v>0</v>
      </c>
      <c r="H743" s="155">
        <f t="shared" si="197"/>
        <v>0</v>
      </c>
      <c r="I743" s="156"/>
      <c r="J743" s="156"/>
      <c r="K743" s="156"/>
      <c r="L743" s="157"/>
      <c r="M743" s="85">
        <f t="shared" si="200"/>
        <v>0</v>
      </c>
      <c r="N743" s="86"/>
      <c r="O743" s="86"/>
      <c r="P743" s="86"/>
      <c r="Q743" s="86"/>
      <c r="R743" s="125"/>
      <c r="S743" s="130"/>
      <c r="T743" s="87"/>
      <c r="U743" s="87"/>
      <c r="V743" s="87"/>
      <c r="W743" s="87"/>
      <c r="X743" s="126"/>
      <c r="Y743" s="129"/>
      <c r="Z743" s="124"/>
      <c r="AA743" s="136"/>
      <c r="AB743" s="54"/>
      <c r="AC743" s="54"/>
      <c r="AD743" s="54"/>
      <c r="AE743" s="54"/>
      <c r="AF743" s="55"/>
      <c r="AG743" s="139"/>
      <c r="AH743" s="140"/>
      <c r="AI743" s="137"/>
      <c r="AJ743" s="117">
        <f>SUM(AQ743:AU743)</f>
        <v>0</v>
      </c>
      <c r="AK743" s="137" t="s">
        <v>74</v>
      </c>
      <c r="AL743" s="90" t="s">
        <v>74</v>
      </c>
      <c r="AM743" s="138" t="s">
        <v>74</v>
      </c>
      <c r="AN743" s="137" t="s">
        <v>74</v>
      </c>
      <c r="AO743" s="90" t="s">
        <v>76</v>
      </c>
      <c r="AP743" s="138" t="s">
        <v>76</v>
      </c>
      <c r="AQ743" s="89"/>
      <c r="AR743" s="90"/>
      <c r="AS743" s="90"/>
      <c r="AT743" s="90"/>
      <c r="AU743" s="91"/>
      <c r="AV743" s="92">
        <f t="shared" si="198"/>
        <v>0</v>
      </c>
      <c r="AW743" s="87"/>
      <c r="AX743" s="87"/>
      <c r="AY743" s="87"/>
      <c r="AZ743" s="87"/>
      <c r="BA743" s="87"/>
      <c r="BB743" s="87"/>
      <c r="BC743" s="87"/>
      <c r="BD743" s="87"/>
      <c r="BE743" s="88"/>
    </row>
    <row r="744" spans="1:57" ht="38" customHeight="1" x14ac:dyDescent="0.2">
      <c r="A744" s="731" t="s">
        <v>362</v>
      </c>
      <c r="B744" s="623" t="s">
        <v>360</v>
      </c>
      <c r="C744" s="630" t="s">
        <v>361</v>
      </c>
      <c r="D744" s="72" t="s">
        <v>73</v>
      </c>
      <c r="E744" s="633">
        <v>262</v>
      </c>
      <c r="F744" s="636">
        <f>E744-SUM(M744:M748)</f>
        <v>113</v>
      </c>
      <c r="G744" s="146">
        <f t="shared" si="199"/>
        <v>37</v>
      </c>
      <c r="H744" s="151">
        <f>SUM(I744:L744)</f>
        <v>1</v>
      </c>
      <c r="I744" s="152">
        <v>1</v>
      </c>
      <c r="J744" s="152"/>
      <c r="K744" s="152"/>
      <c r="L744" s="66"/>
      <c r="M744" s="149">
        <f t="shared" si="200"/>
        <v>37</v>
      </c>
      <c r="N744" s="121"/>
      <c r="O744" s="121"/>
      <c r="P744" s="121"/>
      <c r="Q744" s="121"/>
      <c r="R744" s="122">
        <v>37</v>
      </c>
      <c r="S744" s="128">
        <v>1</v>
      </c>
      <c r="T744" s="121"/>
      <c r="U744" s="121"/>
      <c r="V744" s="77">
        <v>36</v>
      </c>
      <c r="W744" s="121"/>
      <c r="X744" s="122"/>
      <c r="Y744" s="128">
        <v>35</v>
      </c>
      <c r="Z744" s="122">
        <v>2</v>
      </c>
      <c r="AA744" s="70"/>
      <c r="AB744" s="77">
        <v>6</v>
      </c>
      <c r="AC744" s="77">
        <v>6</v>
      </c>
      <c r="AD744" s="77">
        <v>1</v>
      </c>
      <c r="AE744" s="77">
        <v>18</v>
      </c>
      <c r="AF744" s="71">
        <v>5</v>
      </c>
      <c r="AG744" s="70">
        <v>38</v>
      </c>
      <c r="AH744" s="71">
        <v>19</v>
      </c>
      <c r="AI744" s="70">
        <v>9</v>
      </c>
      <c r="AJ744" s="115">
        <f>SUM(AN744:AP744)</f>
        <v>36</v>
      </c>
      <c r="AK744" s="70" t="s">
        <v>74</v>
      </c>
      <c r="AL744" s="77" t="s">
        <v>74</v>
      </c>
      <c r="AM744" s="71" t="s">
        <v>74</v>
      </c>
      <c r="AN744" s="70">
        <v>3</v>
      </c>
      <c r="AO744" s="77">
        <v>33</v>
      </c>
      <c r="AP744" s="71"/>
      <c r="AQ744" s="67" t="s">
        <v>74</v>
      </c>
      <c r="AR744" s="68" t="s">
        <v>74</v>
      </c>
      <c r="AS744" s="68" t="s">
        <v>74</v>
      </c>
      <c r="AT744" s="68" t="s">
        <v>74</v>
      </c>
      <c r="AU744" s="69" t="s">
        <v>74</v>
      </c>
      <c r="AV744" s="103">
        <f>SUM(AW744:BE744)</f>
        <v>0</v>
      </c>
      <c r="AW744" s="93"/>
      <c r="AX744" s="93"/>
      <c r="AY744" s="93"/>
      <c r="AZ744" s="93"/>
      <c r="BA744" s="93"/>
      <c r="BB744" s="93"/>
      <c r="BC744" s="93"/>
      <c r="BD744" s="93"/>
      <c r="BE744" s="78"/>
    </row>
    <row r="745" spans="1:57" ht="38" customHeight="1" x14ac:dyDescent="0.2">
      <c r="A745" s="732"/>
      <c r="B745" s="624"/>
      <c r="C745" s="631"/>
      <c r="D745" s="73" t="s">
        <v>75</v>
      </c>
      <c r="E745" s="634"/>
      <c r="F745" s="637"/>
      <c r="G745" s="147">
        <f t="shared" si="199"/>
        <v>0</v>
      </c>
      <c r="H745" s="153">
        <f>SUM(I745:L745)</f>
        <v>0</v>
      </c>
      <c r="I745" s="150"/>
      <c r="J745" s="150"/>
      <c r="K745" s="150"/>
      <c r="L745" s="154"/>
      <c r="M745" s="79">
        <f t="shared" si="200"/>
        <v>0</v>
      </c>
      <c r="N745" s="80"/>
      <c r="O745" s="80"/>
      <c r="P745" s="80"/>
      <c r="Q745" s="80"/>
      <c r="R745" s="124"/>
      <c r="S745" s="129"/>
      <c r="T745" s="54"/>
      <c r="U745" s="54"/>
      <c r="V745" s="80"/>
      <c r="W745" s="80"/>
      <c r="X745" s="124"/>
      <c r="Y745" s="131"/>
      <c r="Z745" s="127"/>
      <c r="AA745" s="134"/>
      <c r="AB745" s="56"/>
      <c r="AC745" s="56"/>
      <c r="AD745" s="56"/>
      <c r="AE745" s="56"/>
      <c r="AF745" s="135"/>
      <c r="AG745" s="136"/>
      <c r="AH745" s="55"/>
      <c r="AI745" s="136"/>
      <c r="AJ745" s="116">
        <f>SUM(AN745:AP745)</f>
        <v>0</v>
      </c>
      <c r="AK745" s="136" t="s">
        <v>76</v>
      </c>
      <c r="AL745" s="54" t="s">
        <v>76</v>
      </c>
      <c r="AM745" s="55" t="s">
        <v>76</v>
      </c>
      <c r="AN745" s="136"/>
      <c r="AO745" s="54"/>
      <c r="AP745" s="55"/>
      <c r="AQ745" s="82" t="s">
        <v>74</v>
      </c>
      <c r="AR745" s="54" t="s">
        <v>74</v>
      </c>
      <c r="AS745" s="54" t="s">
        <v>74</v>
      </c>
      <c r="AT745" s="54" t="s">
        <v>74</v>
      </c>
      <c r="AU745" s="58" t="s">
        <v>74</v>
      </c>
      <c r="AV745" s="83">
        <f t="shared" ref="AV745:AV778" si="201">SUM(AW745:BE745)</f>
        <v>0</v>
      </c>
      <c r="AW745" s="80"/>
      <c r="AX745" s="80"/>
      <c r="AY745" s="80"/>
      <c r="AZ745" s="80"/>
      <c r="BA745" s="80"/>
      <c r="BB745" s="80"/>
      <c r="BC745" s="80"/>
      <c r="BD745" s="80"/>
      <c r="BE745" s="81"/>
    </row>
    <row r="746" spans="1:57" ht="38" customHeight="1" x14ac:dyDescent="0.2">
      <c r="A746" s="732"/>
      <c r="B746" s="624"/>
      <c r="C746" s="631"/>
      <c r="D746" s="73" t="s">
        <v>77</v>
      </c>
      <c r="E746" s="634"/>
      <c r="F746" s="637"/>
      <c r="G746" s="147">
        <f t="shared" si="199"/>
        <v>0</v>
      </c>
      <c r="H746" s="153">
        <f t="shared" ref="H746:H748" si="202">SUM(I746:L746)</f>
        <v>0</v>
      </c>
      <c r="I746" s="150"/>
      <c r="J746" s="150"/>
      <c r="K746" s="150"/>
      <c r="L746" s="154"/>
      <c r="M746" s="79">
        <f t="shared" si="200"/>
        <v>0</v>
      </c>
      <c r="N746" s="80"/>
      <c r="O746" s="80"/>
      <c r="P746" s="80"/>
      <c r="Q746" s="84"/>
      <c r="R746" s="124"/>
      <c r="S746" s="129"/>
      <c r="T746" s="80"/>
      <c r="U746" s="80"/>
      <c r="V746" s="80"/>
      <c r="W746" s="80"/>
      <c r="X746" s="124"/>
      <c r="Y746" s="131"/>
      <c r="Z746" s="127"/>
      <c r="AA746" s="134"/>
      <c r="AB746" s="56"/>
      <c r="AC746" s="56"/>
      <c r="AD746" s="56"/>
      <c r="AE746" s="56"/>
      <c r="AF746" s="135"/>
      <c r="AG746" s="136"/>
      <c r="AH746" s="55"/>
      <c r="AI746" s="136"/>
      <c r="AJ746" s="116">
        <f>SUM(AK746:AM746)</f>
        <v>0</v>
      </c>
      <c r="AK746" s="136"/>
      <c r="AL746" s="54"/>
      <c r="AM746" s="55"/>
      <c r="AN746" s="136" t="s">
        <v>74</v>
      </c>
      <c r="AO746" s="54" t="s">
        <v>74</v>
      </c>
      <c r="AP746" s="55" t="s">
        <v>74</v>
      </c>
      <c r="AQ746" s="82" t="s">
        <v>74</v>
      </c>
      <c r="AR746" s="54" t="s">
        <v>74</v>
      </c>
      <c r="AS746" s="54" t="s">
        <v>74</v>
      </c>
      <c r="AT746" s="54" t="s">
        <v>74</v>
      </c>
      <c r="AU746" s="58" t="s">
        <v>74</v>
      </c>
      <c r="AV746" s="83">
        <f t="shared" si="201"/>
        <v>0</v>
      </c>
      <c r="AW746" s="80"/>
      <c r="AX746" s="80"/>
      <c r="AY746" s="80"/>
      <c r="AZ746" s="80"/>
      <c r="BA746" s="80"/>
      <c r="BB746" s="80"/>
      <c r="BC746" s="80"/>
      <c r="BD746" s="80"/>
      <c r="BE746" s="81"/>
    </row>
    <row r="747" spans="1:57" ht="38" customHeight="1" x14ac:dyDescent="0.2">
      <c r="A747" s="732"/>
      <c r="B747" s="624"/>
      <c r="C747" s="631"/>
      <c r="D747" s="73" t="s">
        <v>78</v>
      </c>
      <c r="E747" s="634"/>
      <c r="F747" s="637"/>
      <c r="G747" s="147">
        <f t="shared" si="199"/>
        <v>115</v>
      </c>
      <c r="H747" s="153">
        <f t="shared" si="202"/>
        <v>2</v>
      </c>
      <c r="I747" s="150">
        <v>2</v>
      </c>
      <c r="J747" s="150"/>
      <c r="K747" s="150"/>
      <c r="L747" s="154"/>
      <c r="M747" s="79">
        <f t="shared" si="200"/>
        <v>112</v>
      </c>
      <c r="N747" s="80"/>
      <c r="O747" s="80"/>
      <c r="P747" s="80"/>
      <c r="Q747" s="80"/>
      <c r="R747" s="124">
        <v>112</v>
      </c>
      <c r="S747" s="129">
        <v>2</v>
      </c>
      <c r="T747" s="80"/>
      <c r="U747" s="80"/>
      <c r="V747" s="80">
        <v>110</v>
      </c>
      <c r="W747" s="80"/>
      <c r="X747" s="124"/>
      <c r="Y747" s="131">
        <v>94</v>
      </c>
      <c r="Z747" s="127">
        <v>18</v>
      </c>
      <c r="AA747" s="134"/>
      <c r="AB747" s="56">
        <v>26</v>
      </c>
      <c r="AC747" s="56">
        <v>25</v>
      </c>
      <c r="AD747" s="56">
        <v>1</v>
      </c>
      <c r="AE747" s="56">
        <v>74</v>
      </c>
      <c r="AF747" s="135">
        <v>15</v>
      </c>
      <c r="AG747" s="136">
        <v>37</v>
      </c>
      <c r="AH747" s="55">
        <v>22</v>
      </c>
      <c r="AI747" s="136">
        <v>94</v>
      </c>
      <c r="AJ747" s="116">
        <f>SUM(AQ747:AU747)</f>
        <v>107</v>
      </c>
      <c r="AK747" s="136" t="s">
        <v>76</v>
      </c>
      <c r="AL747" s="54" t="s">
        <v>76</v>
      </c>
      <c r="AM747" s="55" t="s">
        <v>76</v>
      </c>
      <c r="AN747" s="136" t="s">
        <v>74</v>
      </c>
      <c r="AO747" s="54" t="s">
        <v>74</v>
      </c>
      <c r="AP747" s="55" t="s">
        <v>74</v>
      </c>
      <c r="AQ747" s="142">
        <v>16</v>
      </c>
      <c r="AR747" s="62">
        <v>36</v>
      </c>
      <c r="AS747" s="62">
        <v>29</v>
      </c>
      <c r="AT747" s="62">
        <v>24</v>
      </c>
      <c r="AU747" s="64">
        <v>2</v>
      </c>
      <c r="AV747" s="83">
        <f t="shared" si="201"/>
        <v>3</v>
      </c>
      <c r="AW747" s="80"/>
      <c r="AX747" s="80"/>
      <c r="AY747" s="80"/>
      <c r="AZ747" s="80"/>
      <c r="BA747" s="80"/>
      <c r="BB747" s="80"/>
      <c r="BC747" s="80">
        <v>1</v>
      </c>
      <c r="BD747" s="80"/>
      <c r="BE747" s="81">
        <v>2</v>
      </c>
    </row>
    <row r="748" spans="1:57" ht="38" customHeight="1" thickBot="1" x14ac:dyDescent="0.25">
      <c r="A748" s="733"/>
      <c r="B748" s="642"/>
      <c r="C748" s="643"/>
      <c r="D748" s="75" t="s">
        <v>79</v>
      </c>
      <c r="E748" s="635"/>
      <c r="F748" s="638"/>
      <c r="G748" s="148">
        <f t="shared" si="199"/>
        <v>0</v>
      </c>
      <c r="H748" s="155">
        <f t="shared" si="202"/>
        <v>0</v>
      </c>
      <c r="I748" s="156"/>
      <c r="J748" s="156"/>
      <c r="K748" s="156"/>
      <c r="L748" s="157"/>
      <c r="M748" s="85">
        <f t="shared" si="200"/>
        <v>0</v>
      </c>
      <c r="N748" s="86"/>
      <c r="O748" s="86"/>
      <c r="P748" s="86"/>
      <c r="Q748" s="86"/>
      <c r="R748" s="125"/>
      <c r="S748" s="130"/>
      <c r="T748" s="87"/>
      <c r="U748" s="87"/>
      <c r="V748" s="87"/>
      <c r="W748" s="87"/>
      <c r="X748" s="126"/>
      <c r="Y748" s="129"/>
      <c r="Z748" s="124"/>
      <c r="AA748" s="136"/>
      <c r="AB748" s="54"/>
      <c r="AC748" s="54"/>
      <c r="AD748" s="54"/>
      <c r="AE748" s="54"/>
      <c r="AF748" s="55"/>
      <c r="AG748" s="139"/>
      <c r="AH748" s="140"/>
      <c r="AI748" s="137"/>
      <c r="AJ748" s="117">
        <f>SUM(AQ748:AU748)</f>
        <v>0</v>
      </c>
      <c r="AK748" s="137" t="s">
        <v>74</v>
      </c>
      <c r="AL748" s="90" t="s">
        <v>74</v>
      </c>
      <c r="AM748" s="138" t="s">
        <v>74</v>
      </c>
      <c r="AN748" s="137" t="s">
        <v>74</v>
      </c>
      <c r="AO748" s="90" t="s">
        <v>76</v>
      </c>
      <c r="AP748" s="138" t="s">
        <v>76</v>
      </c>
      <c r="AQ748" s="89"/>
      <c r="AR748" s="90"/>
      <c r="AS748" s="90"/>
      <c r="AT748" s="90"/>
      <c r="AU748" s="91"/>
      <c r="AV748" s="92">
        <f t="shared" si="201"/>
        <v>0</v>
      </c>
      <c r="AW748" s="87"/>
      <c r="AX748" s="87"/>
      <c r="AY748" s="87"/>
      <c r="AZ748" s="87"/>
      <c r="BA748" s="87"/>
      <c r="BB748" s="87"/>
      <c r="BC748" s="87"/>
      <c r="BD748" s="87"/>
      <c r="BE748" s="88"/>
    </row>
    <row r="749" spans="1:57" ht="38" customHeight="1" x14ac:dyDescent="0.2">
      <c r="A749" s="731" t="s">
        <v>373</v>
      </c>
      <c r="B749" s="623" t="s">
        <v>363</v>
      </c>
      <c r="C749" s="630" t="s">
        <v>364</v>
      </c>
      <c r="D749" s="72" t="s">
        <v>73</v>
      </c>
      <c r="E749" s="633">
        <v>600</v>
      </c>
      <c r="F749" s="636">
        <f>E749-SUM(M749:M753)</f>
        <v>142</v>
      </c>
      <c r="G749" s="146">
        <f t="shared" si="199"/>
        <v>39</v>
      </c>
      <c r="H749" s="151">
        <f>SUM(I749:L749)</f>
        <v>1</v>
      </c>
      <c r="I749" s="152">
        <v>1</v>
      </c>
      <c r="J749" s="152"/>
      <c r="K749" s="152"/>
      <c r="L749" s="66"/>
      <c r="M749" s="149">
        <f t="shared" si="200"/>
        <v>38</v>
      </c>
      <c r="N749" s="121">
        <v>38</v>
      </c>
      <c r="O749" s="121"/>
      <c r="P749" s="121"/>
      <c r="Q749" s="121"/>
      <c r="R749" s="122"/>
      <c r="S749" s="128">
        <v>4</v>
      </c>
      <c r="T749" s="121"/>
      <c r="U749" s="121"/>
      <c r="V749" s="77">
        <v>31</v>
      </c>
      <c r="W749" s="121">
        <v>3</v>
      </c>
      <c r="X749" s="122"/>
      <c r="Y749" s="128">
        <v>33</v>
      </c>
      <c r="Z749" s="122">
        <v>5</v>
      </c>
      <c r="AA749" s="70"/>
      <c r="AB749" s="77">
        <v>2</v>
      </c>
      <c r="AC749" s="77">
        <v>2</v>
      </c>
      <c r="AD749" s="77">
        <v>1</v>
      </c>
      <c r="AE749" s="77">
        <v>22</v>
      </c>
      <c r="AF749" s="71"/>
      <c r="AG749" s="70">
        <v>40</v>
      </c>
      <c r="AH749" s="71">
        <v>23</v>
      </c>
      <c r="AI749" s="70">
        <v>14</v>
      </c>
      <c r="AJ749" s="115">
        <f>SUM(AN749:AP749)</f>
        <v>38</v>
      </c>
      <c r="AK749" s="70" t="s">
        <v>74</v>
      </c>
      <c r="AL749" s="77" t="s">
        <v>74</v>
      </c>
      <c r="AM749" s="71" t="s">
        <v>74</v>
      </c>
      <c r="AN749" s="70"/>
      <c r="AO749" s="77">
        <v>33</v>
      </c>
      <c r="AP749" s="71">
        <v>5</v>
      </c>
      <c r="AQ749" s="67" t="s">
        <v>74</v>
      </c>
      <c r="AR749" s="68" t="s">
        <v>74</v>
      </c>
      <c r="AS749" s="68" t="s">
        <v>74</v>
      </c>
      <c r="AT749" s="68" t="s">
        <v>74</v>
      </c>
      <c r="AU749" s="69" t="s">
        <v>74</v>
      </c>
      <c r="AV749" s="103">
        <f t="shared" si="201"/>
        <v>1</v>
      </c>
      <c r="AW749" s="93"/>
      <c r="AX749" s="93"/>
      <c r="AY749" s="93"/>
      <c r="AZ749" s="93">
        <v>1</v>
      </c>
      <c r="BA749" s="93"/>
      <c r="BB749" s="93"/>
      <c r="BC749" s="93"/>
      <c r="BD749" s="93"/>
      <c r="BE749" s="78"/>
    </row>
    <row r="750" spans="1:57" ht="38" customHeight="1" x14ac:dyDescent="0.2">
      <c r="A750" s="732"/>
      <c r="B750" s="624"/>
      <c r="C750" s="631"/>
      <c r="D750" s="73" t="s">
        <v>75</v>
      </c>
      <c r="E750" s="634"/>
      <c r="F750" s="637"/>
      <c r="G750" s="147">
        <f t="shared" si="199"/>
        <v>0</v>
      </c>
      <c r="H750" s="153">
        <f t="shared" ref="H750:H773" si="203">SUM(I750:L750)</f>
        <v>0</v>
      </c>
      <c r="I750" s="150"/>
      <c r="J750" s="150"/>
      <c r="K750" s="150"/>
      <c r="L750" s="154"/>
      <c r="M750" s="79">
        <f t="shared" si="200"/>
        <v>0</v>
      </c>
      <c r="N750" s="80"/>
      <c r="O750" s="80"/>
      <c r="P750" s="80"/>
      <c r="Q750" s="80"/>
      <c r="R750" s="124"/>
      <c r="S750" s="129"/>
      <c r="T750" s="54"/>
      <c r="U750" s="54"/>
      <c r="V750" s="80"/>
      <c r="W750" s="80"/>
      <c r="X750" s="124"/>
      <c r="Y750" s="131"/>
      <c r="Z750" s="127"/>
      <c r="AA750" s="134"/>
      <c r="AB750" s="56"/>
      <c r="AC750" s="56"/>
      <c r="AD750" s="56"/>
      <c r="AE750" s="56"/>
      <c r="AF750" s="135"/>
      <c r="AG750" s="136"/>
      <c r="AH750" s="55"/>
      <c r="AI750" s="136"/>
      <c r="AJ750" s="116">
        <f>SUM(AN750:AP750)</f>
        <v>0</v>
      </c>
      <c r="AK750" s="136" t="s">
        <v>76</v>
      </c>
      <c r="AL750" s="54" t="s">
        <v>76</v>
      </c>
      <c r="AM750" s="55" t="s">
        <v>76</v>
      </c>
      <c r="AN750" s="136"/>
      <c r="AO750" s="54"/>
      <c r="AP750" s="55"/>
      <c r="AQ750" s="82" t="s">
        <v>74</v>
      </c>
      <c r="AR750" s="54" t="s">
        <v>74</v>
      </c>
      <c r="AS750" s="54" t="s">
        <v>74</v>
      </c>
      <c r="AT750" s="54" t="s">
        <v>74</v>
      </c>
      <c r="AU750" s="58" t="s">
        <v>74</v>
      </c>
      <c r="AV750" s="83">
        <f t="shared" si="201"/>
        <v>0</v>
      </c>
      <c r="AW750" s="80"/>
      <c r="AX750" s="80"/>
      <c r="AY750" s="80"/>
      <c r="AZ750" s="80"/>
      <c r="BA750" s="80"/>
      <c r="BB750" s="80"/>
      <c r="BC750" s="80"/>
      <c r="BD750" s="80"/>
      <c r="BE750" s="81"/>
    </row>
    <row r="751" spans="1:57" ht="38" customHeight="1" x14ac:dyDescent="0.2">
      <c r="A751" s="732"/>
      <c r="B751" s="624"/>
      <c r="C751" s="631"/>
      <c r="D751" s="73" t="s">
        <v>77</v>
      </c>
      <c r="E751" s="634"/>
      <c r="F751" s="637"/>
      <c r="G751" s="147">
        <f t="shared" si="199"/>
        <v>0</v>
      </c>
      <c r="H751" s="153">
        <f t="shared" si="203"/>
        <v>0</v>
      </c>
      <c r="I751" s="150"/>
      <c r="J751" s="150"/>
      <c r="K751" s="150"/>
      <c r="L751" s="154"/>
      <c r="M751" s="79">
        <f t="shared" si="200"/>
        <v>0</v>
      </c>
      <c r="N751" s="80"/>
      <c r="O751" s="80"/>
      <c r="P751" s="80"/>
      <c r="Q751" s="84"/>
      <c r="R751" s="124"/>
      <c r="S751" s="129"/>
      <c r="T751" s="80"/>
      <c r="U751" s="80"/>
      <c r="V751" s="80"/>
      <c r="W751" s="80"/>
      <c r="X751" s="124"/>
      <c r="Y751" s="131"/>
      <c r="Z751" s="127"/>
      <c r="AA751" s="134"/>
      <c r="AB751" s="56"/>
      <c r="AC751" s="56"/>
      <c r="AD751" s="56"/>
      <c r="AE751" s="56"/>
      <c r="AF751" s="135"/>
      <c r="AG751" s="136"/>
      <c r="AH751" s="55"/>
      <c r="AI751" s="136"/>
      <c r="AJ751" s="116"/>
      <c r="AK751" s="136"/>
      <c r="AL751" s="54"/>
      <c r="AM751" s="55"/>
      <c r="AN751" s="136" t="s">
        <v>74</v>
      </c>
      <c r="AO751" s="54" t="s">
        <v>74</v>
      </c>
      <c r="AP751" s="55" t="s">
        <v>74</v>
      </c>
      <c r="AQ751" s="82" t="s">
        <v>74</v>
      </c>
      <c r="AR751" s="54" t="s">
        <v>74</v>
      </c>
      <c r="AS751" s="54" t="s">
        <v>74</v>
      </c>
      <c r="AT751" s="54" t="s">
        <v>74</v>
      </c>
      <c r="AU751" s="58" t="s">
        <v>74</v>
      </c>
      <c r="AV751" s="83">
        <f t="shared" si="201"/>
        <v>0</v>
      </c>
      <c r="AW751" s="80"/>
      <c r="AX751" s="80"/>
      <c r="AY751" s="80"/>
      <c r="AZ751" s="80"/>
      <c r="BA751" s="80"/>
      <c r="BB751" s="80"/>
      <c r="BC751" s="80"/>
      <c r="BD751" s="80"/>
      <c r="BE751" s="81"/>
    </row>
    <row r="752" spans="1:57" ht="38" customHeight="1" x14ac:dyDescent="0.2">
      <c r="A752" s="732"/>
      <c r="B752" s="624"/>
      <c r="C752" s="631"/>
      <c r="D752" s="73" t="s">
        <v>78</v>
      </c>
      <c r="E752" s="634"/>
      <c r="F752" s="637"/>
      <c r="G752" s="147">
        <f t="shared" si="199"/>
        <v>432</v>
      </c>
      <c r="H752" s="153">
        <f t="shared" si="203"/>
        <v>33</v>
      </c>
      <c r="I752" s="150">
        <v>8</v>
      </c>
      <c r="J752" s="150">
        <v>17</v>
      </c>
      <c r="K752" s="150">
        <v>5</v>
      </c>
      <c r="L752" s="154">
        <v>3</v>
      </c>
      <c r="M752" s="79">
        <f t="shared" si="200"/>
        <v>420</v>
      </c>
      <c r="N752" s="80">
        <v>420</v>
      </c>
      <c r="O752" s="80"/>
      <c r="P752" s="80"/>
      <c r="Q752" s="80"/>
      <c r="R752" s="124"/>
      <c r="S752" s="129">
        <v>31</v>
      </c>
      <c r="T752" s="80"/>
      <c r="U752" s="80"/>
      <c r="V752" s="80">
        <v>368</v>
      </c>
      <c r="W752" s="80">
        <v>21</v>
      </c>
      <c r="X752" s="124"/>
      <c r="Y752" s="131">
        <v>378</v>
      </c>
      <c r="Z752" s="127">
        <v>42</v>
      </c>
      <c r="AA752" s="134">
        <v>0</v>
      </c>
      <c r="AB752" s="56">
        <v>14</v>
      </c>
      <c r="AC752" s="56">
        <v>14</v>
      </c>
      <c r="AD752" s="56">
        <v>39</v>
      </c>
      <c r="AE752" s="56">
        <v>299</v>
      </c>
      <c r="AF752" s="135">
        <v>25</v>
      </c>
      <c r="AG752" s="136">
        <v>40</v>
      </c>
      <c r="AH752" s="55">
        <v>22</v>
      </c>
      <c r="AI752" s="136">
        <v>106</v>
      </c>
      <c r="AJ752" s="116">
        <f>SUM(AQ752:AU752)</f>
        <v>411</v>
      </c>
      <c r="AK752" s="136" t="s">
        <v>76</v>
      </c>
      <c r="AL752" s="54" t="s">
        <v>76</v>
      </c>
      <c r="AM752" s="55" t="s">
        <v>76</v>
      </c>
      <c r="AN752" s="136" t="s">
        <v>74</v>
      </c>
      <c r="AO752" s="54" t="s">
        <v>74</v>
      </c>
      <c r="AP752" s="55" t="s">
        <v>74</v>
      </c>
      <c r="AQ752" s="142">
        <v>4</v>
      </c>
      <c r="AR752" s="62">
        <v>55</v>
      </c>
      <c r="AS752" s="62">
        <v>254</v>
      </c>
      <c r="AT752" s="62">
        <v>95</v>
      </c>
      <c r="AU752" s="64">
        <v>3</v>
      </c>
      <c r="AV752" s="83">
        <f t="shared" si="201"/>
        <v>12</v>
      </c>
      <c r="AW752" s="80"/>
      <c r="AX752" s="80"/>
      <c r="AY752" s="80">
        <v>4</v>
      </c>
      <c r="AZ752" s="80"/>
      <c r="BA752" s="80">
        <v>7</v>
      </c>
      <c r="BB752" s="80"/>
      <c r="BC752" s="80">
        <v>1</v>
      </c>
      <c r="BD752" s="80">
        <v>0</v>
      </c>
      <c r="BE752" s="81"/>
    </row>
    <row r="753" spans="1:57" ht="38" customHeight="1" thickBot="1" x14ac:dyDescent="0.25">
      <c r="A753" s="732"/>
      <c r="B753" s="642"/>
      <c r="C753" s="643"/>
      <c r="D753" s="75" t="s">
        <v>79</v>
      </c>
      <c r="E753" s="635"/>
      <c r="F753" s="638"/>
      <c r="G753" s="148">
        <f t="shared" si="199"/>
        <v>0</v>
      </c>
      <c r="H753" s="155">
        <f t="shared" si="203"/>
        <v>0</v>
      </c>
      <c r="I753" s="156"/>
      <c r="J753" s="156"/>
      <c r="K753" s="156"/>
      <c r="L753" s="157"/>
      <c r="M753" s="85">
        <f t="shared" si="200"/>
        <v>0</v>
      </c>
      <c r="N753" s="86"/>
      <c r="O753" s="86"/>
      <c r="P753" s="86"/>
      <c r="Q753" s="86"/>
      <c r="R753" s="125"/>
      <c r="S753" s="130"/>
      <c r="T753" s="87"/>
      <c r="U753" s="87"/>
      <c r="V753" s="87"/>
      <c r="W753" s="87"/>
      <c r="X753" s="126"/>
      <c r="Y753" s="129"/>
      <c r="Z753" s="124"/>
      <c r="AA753" s="136"/>
      <c r="AB753" s="54"/>
      <c r="AC753" s="54"/>
      <c r="AD753" s="54"/>
      <c r="AE753" s="54"/>
      <c r="AF753" s="55"/>
      <c r="AG753" s="139"/>
      <c r="AH753" s="140"/>
      <c r="AI753" s="137"/>
      <c r="AJ753" s="117">
        <f>SUM(AQ753:AU753)</f>
        <v>0</v>
      </c>
      <c r="AK753" s="137" t="s">
        <v>74</v>
      </c>
      <c r="AL753" s="90" t="s">
        <v>74</v>
      </c>
      <c r="AM753" s="138" t="s">
        <v>74</v>
      </c>
      <c r="AN753" s="137" t="s">
        <v>74</v>
      </c>
      <c r="AO753" s="90" t="s">
        <v>76</v>
      </c>
      <c r="AP753" s="138" t="s">
        <v>76</v>
      </c>
      <c r="AQ753" s="89"/>
      <c r="AR753" s="90"/>
      <c r="AS753" s="90"/>
      <c r="AT753" s="90"/>
      <c r="AU753" s="91"/>
      <c r="AV753" s="92">
        <f t="shared" si="201"/>
        <v>0</v>
      </c>
      <c r="AW753" s="87"/>
      <c r="AX753" s="87"/>
      <c r="AY753" s="87"/>
      <c r="AZ753" s="87"/>
      <c r="BA753" s="87"/>
      <c r="BB753" s="87"/>
      <c r="BC753" s="87"/>
      <c r="BD753" s="87"/>
      <c r="BE753" s="88"/>
    </row>
    <row r="754" spans="1:57" ht="38" customHeight="1" x14ac:dyDescent="0.2">
      <c r="A754" s="732"/>
      <c r="B754" s="623" t="s">
        <v>365</v>
      </c>
      <c r="C754" s="630" t="s">
        <v>366</v>
      </c>
      <c r="D754" s="72" t="s">
        <v>73</v>
      </c>
      <c r="E754" s="633">
        <v>170</v>
      </c>
      <c r="F754" s="636">
        <f t="shared" ref="F754" si="204">E754-SUM(M754:M758)</f>
        <v>13</v>
      </c>
      <c r="G754" s="146">
        <f t="shared" si="199"/>
        <v>14</v>
      </c>
      <c r="H754" s="151">
        <f t="shared" si="203"/>
        <v>0</v>
      </c>
      <c r="I754" s="152"/>
      <c r="J754" s="152"/>
      <c r="K754" s="152"/>
      <c r="L754" s="66"/>
      <c r="M754" s="149">
        <f t="shared" si="200"/>
        <v>14</v>
      </c>
      <c r="N754" s="121">
        <v>14</v>
      </c>
      <c r="O754" s="121"/>
      <c r="P754" s="121"/>
      <c r="Q754" s="121"/>
      <c r="R754" s="122"/>
      <c r="S754" s="128"/>
      <c r="T754" s="121"/>
      <c r="U754" s="121"/>
      <c r="V754" s="77">
        <v>14</v>
      </c>
      <c r="W754" s="121"/>
      <c r="X754" s="122"/>
      <c r="Y754" s="128">
        <v>13</v>
      </c>
      <c r="Z754" s="122">
        <v>1</v>
      </c>
      <c r="AA754" s="70"/>
      <c r="AB754" s="77">
        <v>10</v>
      </c>
      <c r="AC754" s="77">
        <v>10</v>
      </c>
      <c r="AD754" s="77">
        <v>2</v>
      </c>
      <c r="AE754" s="77">
        <v>7</v>
      </c>
      <c r="AF754" s="71"/>
      <c r="AG754" s="70">
        <v>44</v>
      </c>
      <c r="AH754" s="71">
        <v>21</v>
      </c>
      <c r="AI754" s="70">
        <v>12</v>
      </c>
      <c r="AJ754" s="115">
        <f>SUM(AN754:AP754)</f>
        <v>14</v>
      </c>
      <c r="AK754" s="70" t="s">
        <v>74</v>
      </c>
      <c r="AL754" s="77" t="s">
        <v>74</v>
      </c>
      <c r="AM754" s="71" t="s">
        <v>74</v>
      </c>
      <c r="AN754" s="70"/>
      <c r="AO754" s="77">
        <v>14</v>
      </c>
      <c r="AP754" s="71"/>
      <c r="AQ754" s="67" t="s">
        <v>140</v>
      </c>
      <c r="AR754" s="68" t="s">
        <v>74</v>
      </c>
      <c r="AS754" s="68" t="s">
        <v>74</v>
      </c>
      <c r="AT754" s="68" t="s">
        <v>74</v>
      </c>
      <c r="AU754" s="69" t="s">
        <v>74</v>
      </c>
      <c r="AV754" s="103">
        <f t="shared" si="201"/>
        <v>0</v>
      </c>
      <c r="AW754" s="93"/>
      <c r="AX754" s="93"/>
      <c r="AY754" s="93"/>
      <c r="AZ754" s="93"/>
      <c r="BA754" s="93"/>
      <c r="BB754" s="93"/>
      <c r="BC754" s="93"/>
      <c r="BD754" s="93"/>
      <c r="BE754" s="78"/>
    </row>
    <row r="755" spans="1:57" ht="38" customHeight="1" x14ac:dyDescent="0.2">
      <c r="A755" s="732"/>
      <c r="B755" s="624"/>
      <c r="C755" s="631"/>
      <c r="D755" s="73" t="s">
        <v>75</v>
      </c>
      <c r="E755" s="634"/>
      <c r="F755" s="637"/>
      <c r="G755" s="147">
        <f t="shared" si="199"/>
        <v>0</v>
      </c>
      <c r="H755" s="153">
        <f t="shared" si="203"/>
        <v>0</v>
      </c>
      <c r="I755" s="150"/>
      <c r="J755" s="150"/>
      <c r="K755" s="150"/>
      <c r="L755" s="154"/>
      <c r="M755" s="79">
        <f t="shared" si="200"/>
        <v>0</v>
      </c>
      <c r="N755" s="80"/>
      <c r="O755" s="80"/>
      <c r="P755" s="80"/>
      <c r="Q755" s="80"/>
      <c r="R755" s="124"/>
      <c r="S755" s="129"/>
      <c r="T755" s="54"/>
      <c r="U755" s="54"/>
      <c r="V755" s="80"/>
      <c r="W755" s="80"/>
      <c r="X755" s="124"/>
      <c r="Y755" s="131"/>
      <c r="Z755" s="127"/>
      <c r="AA755" s="134"/>
      <c r="AB755" s="56"/>
      <c r="AC755" s="56"/>
      <c r="AD755" s="56"/>
      <c r="AE755" s="56"/>
      <c r="AF755" s="135"/>
      <c r="AG755" s="136"/>
      <c r="AH755" s="55"/>
      <c r="AI755" s="136"/>
      <c r="AJ755" s="116">
        <f>SUM(AN755:AP755)</f>
        <v>0</v>
      </c>
      <c r="AK755" s="136" t="s">
        <v>76</v>
      </c>
      <c r="AL755" s="54" t="s">
        <v>74</v>
      </c>
      <c r="AM755" s="55" t="s">
        <v>74</v>
      </c>
      <c r="AN755" s="136" t="s">
        <v>76</v>
      </c>
      <c r="AO755" s="54" t="s">
        <v>74</v>
      </c>
      <c r="AP755" s="55" t="s">
        <v>74</v>
      </c>
      <c r="AQ755" s="82" t="s">
        <v>74</v>
      </c>
      <c r="AR755" s="54" t="s">
        <v>74</v>
      </c>
      <c r="AS755" s="54" t="s">
        <v>74</v>
      </c>
      <c r="AT755" s="54" t="s">
        <v>74</v>
      </c>
      <c r="AU755" s="58" t="s">
        <v>74</v>
      </c>
      <c r="AV755" s="83">
        <f t="shared" si="201"/>
        <v>0</v>
      </c>
      <c r="AW755" s="80"/>
      <c r="AX755" s="80"/>
      <c r="AY755" s="80"/>
      <c r="AZ755" s="80"/>
      <c r="BA755" s="80"/>
      <c r="BB755" s="80"/>
      <c r="BC755" s="80"/>
      <c r="BD755" s="80"/>
      <c r="BE755" s="81"/>
    </row>
    <row r="756" spans="1:57" ht="38" customHeight="1" x14ac:dyDescent="0.2">
      <c r="A756" s="732"/>
      <c r="B756" s="624"/>
      <c r="C756" s="631"/>
      <c r="D756" s="73" t="s">
        <v>77</v>
      </c>
      <c r="E756" s="634"/>
      <c r="F756" s="637"/>
      <c r="G756" s="147">
        <f t="shared" si="199"/>
        <v>0</v>
      </c>
      <c r="H756" s="153">
        <f t="shared" si="203"/>
        <v>0</v>
      </c>
      <c r="I756" s="150"/>
      <c r="J756" s="150"/>
      <c r="K756" s="150"/>
      <c r="L756" s="154"/>
      <c r="M756" s="79">
        <f t="shared" si="200"/>
        <v>0</v>
      </c>
      <c r="N756" s="80"/>
      <c r="O756" s="80"/>
      <c r="P756" s="80"/>
      <c r="Q756" s="84"/>
      <c r="R756" s="124"/>
      <c r="S756" s="129"/>
      <c r="T756" s="80"/>
      <c r="U756" s="80"/>
      <c r="V756" s="80"/>
      <c r="W756" s="80"/>
      <c r="X756" s="124"/>
      <c r="Y756" s="131"/>
      <c r="Z756" s="127"/>
      <c r="AA756" s="134"/>
      <c r="AB756" s="56"/>
      <c r="AC756" s="56"/>
      <c r="AD756" s="56"/>
      <c r="AE756" s="56"/>
      <c r="AF756" s="135"/>
      <c r="AG756" s="136"/>
      <c r="AH756" s="55"/>
      <c r="AI756" s="136"/>
      <c r="AJ756" s="116">
        <f>SUM(AK756:AM756)</f>
        <v>0</v>
      </c>
      <c r="AK756" s="136"/>
      <c r="AL756" s="54"/>
      <c r="AM756" s="55"/>
      <c r="AN756" s="136" t="s">
        <v>74</v>
      </c>
      <c r="AO756" s="54" t="s">
        <v>74</v>
      </c>
      <c r="AP756" s="55" t="s">
        <v>74</v>
      </c>
      <c r="AQ756" s="82" t="s">
        <v>74</v>
      </c>
      <c r="AR756" s="54" t="s">
        <v>74</v>
      </c>
      <c r="AS756" s="54" t="s">
        <v>74</v>
      </c>
      <c r="AT756" s="54" t="s">
        <v>74</v>
      </c>
      <c r="AU756" s="58" t="s">
        <v>74</v>
      </c>
      <c r="AV756" s="83">
        <f t="shared" si="201"/>
        <v>0</v>
      </c>
      <c r="AW756" s="80"/>
      <c r="AX756" s="80"/>
      <c r="AY756" s="80"/>
      <c r="AZ756" s="80"/>
      <c r="BA756" s="80"/>
      <c r="BB756" s="80"/>
      <c r="BC756" s="80"/>
      <c r="BD756" s="80"/>
      <c r="BE756" s="81"/>
    </row>
    <row r="757" spans="1:57" ht="38" customHeight="1" x14ac:dyDescent="0.2">
      <c r="A757" s="732"/>
      <c r="B757" s="624"/>
      <c r="C757" s="631"/>
      <c r="D757" s="73" t="s">
        <v>78</v>
      </c>
      <c r="E757" s="634"/>
      <c r="F757" s="637"/>
      <c r="G757" s="147">
        <f t="shared" si="199"/>
        <v>147</v>
      </c>
      <c r="H757" s="153">
        <f t="shared" si="203"/>
        <v>14</v>
      </c>
      <c r="I757" s="150">
        <v>13</v>
      </c>
      <c r="J757" s="150"/>
      <c r="K757" s="150"/>
      <c r="L757" s="154">
        <v>1</v>
      </c>
      <c r="M757" s="79">
        <f t="shared" si="200"/>
        <v>143</v>
      </c>
      <c r="N757" s="80">
        <v>143</v>
      </c>
      <c r="O757" s="80"/>
      <c r="P757" s="80"/>
      <c r="Q757" s="80"/>
      <c r="R757" s="124"/>
      <c r="S757" s="129"/>
      <c r="T757" s="80"/>
      <c r="U757" s="80"/>
      <c r="V757" s="80">
        <v>143</v>
      </c>
      <c r="W757" s="80"/>
      <c r="X757" s="124"/>
      <c r="Y757" s="131">
        <v>127</v>
      </c>
      <c r="Z757" s="127">
        <v>16</v>
      </c>
      <c r="AA757" s="134"/>
      <c r="AB757" s="56">
        <v>140</v>
      </c>
      <c r="AC757" s="56">
        <v>140</v>
      </c>
      <c r="AD757" s="56">
        <v>10</v>
      </c>
      <c r="AE757" s="56">
        <v>97</v>
      </c>
      <c r="AF757" s="135">
        <v>20</v>
      </c>
      <c r="AG757" s="136">
        <v>45</v>
      </c>
      <c r="AH757" s="55">
        <v>20</v>
      </c>
      <c r="AI757" s="136">
        <v>98</v>
      </c>
      <c r="AJ757" s="116">
        <f>SUM(AQ757:AU757)</f>
        <v>143</v>
      </c>
      <c r="AK757" s="136" t="s">
        <v>76</v>
      </c>
      <c r="AL757" s="54" t="s">
        <v>74</v>
      </c>
      <c r="AM757" s="55" t="s">
        <v>74</v>
      </c>
      <c r="AN757" s="136"/>
      <c r="AO757" s="54"/>
      <c r="AP757" s="55"/>
      <c r="AQ757" s="142">
        <v>1</v>
      </c>
      <c r="AR757" s="62">
        <v>21</v>
      </c>
      <c r="AS757" s="62">
        <v>113</v>
      </c>
      <c r="AT757" s="62">
        <v>7</v>
      </c>
      <c r="AU757" s="64">
        <v>1</v>
      </c>
      <c r="AV757" s="83">
        <f t="shared" si="201"/>
        <v>4</v>
      </c>
      <c r="AW757" s="80"/>
      <c r="AX757" s="80"/>
      <c r="AY757" s="80"/>
      <c r="AZ757" s="80">
        <v>2</v>
      </c>
      <c r="BA757" s="80"/>
      <c r="BB757" s="80"/>
      <c r="BC757" s="80">
        <v>1</v>
      </c>
      <c r="BD757" s="80"/>
      <c r="BE757" s="81">
        <v>1</v>
      </c>
    </row>
    <row r="758" spans="1:57" ht="38" customHeight="1" thickBot="1" x14ac:dyDescent="0.25">
      <c r="A758" s="732"/>
      <c r="B758" s="642"/>
      <c r="C758" s="643"/>
      <c r="D758" s="75" t="s">
        <v>79</v>
      </c>
      <c r="E758" s="635"/>
      <c r="F758" s="638"/>
      <c r="G758" s="148">
        <f t="shared" si="199"/>
        <v>0</v>
      </c>
      <c r="H758" s="155">
        <f t="shared" si="203"/>
        <v>0</v>
      </c>
      <c r="I758" s="156"/>
      <c r="J758" s="156"/>
      <c r="K758" s="156"/>
      <c r="L758" s="157"/>
      <c r="M758" s="85">
        <f t="shared" si="200"/>
        <v>0</v>
      </c>
      <c r="N758" s="86"/>
      <c r="O758" s="86"/>
      <c r="P758" s="86"/>
      <c r="Q758" s="86"/>
      <c r="R758" s="125"/>
      <c r="S758" s="130"/>
      <c r="T758" s="87"/>
      <c r="U758" s="87"/>
      <c r="V758" s="87"/>
      <c r="W758" s="87"/>
      <c r="X758" s="126"/>
      <c r="Y758" s="129"/>
      <c r="Z758" s="124"/>
      <c r="AA758" s="136"/>
      <c r="AB758" s="54"/>
      <c r="AC758" s="54"/>
      <c r="AD758" s="54"/>
      <c r="AE758" s="54"/>
      <c r="AF758" s="55"/>
      <c r="AG758" s="139"/>
      <c r="AH758" s="140"/>
      <c r="AI758" s="137"/>
      <c r="AJ758" s="117">
        <f>SUM(AQ758:AU758)</f>
        <v>0</v>
      </c>
      <c r="AK758" s="137" t="s">
        <v>74</v>
      </c>
      <c r="AL758" s="90" t="s">
        <v>74</v>
      </c>
      <c r="AM758" s="138" t="s">
        <v>76</v>
      </c>
      <c r="AN758" s="137"/>
      <c r="AO758" s="90"/>
      <c r="AP758" s="138"/>
      <c r="AQ758" s="89"/>
      <c r="AR758" s="90"/>
      <c r="AS758" s="90"/>
      <c r="AT758" s="90"/>
      <c r="AU758" s="91"/>
      <c r="AV758" s="92">
        <f t="shared" si="201"/>
        <v>0</v>
      </c>
      <c r="AW758" s="87"/>
      <c r="AX758" s="87"/>
      <c r="AY758" s="87"/>
      <c r="AZ758" s="87"/>
      <c r="BA758" s="87"/>
      <c r="BB758" s="87"/>
      <c r="BC758" s="87"/>
      <c r="BD758" s="87"/>
      <c r="BE758" s="88"/>
    </row>
    <row r="759" spans="1:57" ht="38" customHeight="1" x14ac:dyDescent="0.2">
      <c r="A759" s="732"/>
      <c r="B759" s="623" t="s">
        <v>367</v>
      </c>
      <c r="C759" s="630" t="s">
        <v>368</v>
      </c>
      <c r="D759" s="72" t="s">
        <v>73</v>
      </c>
      <c r="E759" s="633">
        <v>10</v>
      </c>
      <c r="F759" s="636">
        <f t="shared" ref="F759" si="205">E759-SUM(M759:M763)</f>
        <v>9</v>
      </c>
      <c r="G759" s="146">
        <f t="shared" si="199"/>
        <v>0</v>
      </c>
      <c r="H759" s="151">
        <f t="shared" si="203"/>
        <v>0</v>
      </c>
      <c r="I759" s="152"/>
      <c r="J759" s="152"/>
      <c r="K759" s="152"/>
      <c r="L759" s="66"/>
      <c r="M759" s="149">
        <f t="shared" si="200"/>
        <v>0</v>
      </c>
      <c r="N759" s="121"/>
      <c r="O759" s="121"/>
      <c r="P759" s="121"/>
      <c r="Q759" s="121"/>
      <c r="R759" s="122"/>
      <c r="S759" s="128"/>
      <c r="T759" s="121"/>
      <c r="U759" s="121"/>
      <c r="V759" s="77"/>
      <c r="W759" s="121"/>
      <c r="X759" s="122"/>
      <c r="Y759" s="128"/>
      <c r="Z759" s="122"/>
      <c r="AA759" s="70"/>
      <c r="AB759" s="77"/>
      <c r="AC759" s="77"/>
      <c r="AD759" s="77"/>
      <c r="AE759" s="77"/>
      <c r="AF759" s="71"/>
      <c r="AG759" s="70"/>
      <c r="AH759" s="71"/>
      <c r="AI759" s="70"/>
      <c r="AJ759" s="115">
        <f>SUM(AN759:AP759)</f>
        <v>0</v>
      </c>
      <c r="AK759" s="70" t="s">
        <v>74</v>
      </c>
      <c r="AL759" s="77" t="s">
        <v>74</v>
      </c>
      <c r="AM759" s="71" t="s">
        <v>74</v>
      </c>
      <c r="AN759" s="70"/>
      <c r="AO759" s="77"/>
      <c r="AP759" s="71"/>
      <c r="AQ759" s="67" t="s">
        <v>74</v>
      </c>
      <c r="AR759" s="68" t="s">
        <v>74</v>
      </c>
      <c r="AS759" s="68" t="s">
        <v>74</v>
      </c>
      <c r="AT759" s="68" t="s">
        <v>74</v>
      </c>
      <c r="AU759" s="69" t="s">
        <v>74</v>
      </c>
      <c r="AV759" s="103">
        <f t="shared" si="201"/>
        <v>0</v>
      </c>
      <c r="AW759" s="93"/>
      <c r="AX759" s="93"/>
      <c r="AY759" s="93"/>
      <c r="AZ759" s="93"/>
      <c r="BA759" s="93"/>
      <c r="BB759" s="93"/>
      <c r="BC759" s="93"/>
      <c r="BD759" s="93"/>
      <c r="BE759" s="78"/>
    </row>
    <row r="760" spans="1:57" ht="38" customHeight="1" x14ac:dyDescent="0.2">
      <c r="A760" s="732"/>
      <c r="B760" s="624"/>
      <c r="C760" s="631"/>
      <c r="D760" s="73" t="s">
        <v>75</v>
      </c>
      <c r="E760" s="634"/>
      <c r="F760" s="637"/>
      <c r="G760" s="147">
        <f t="shared" si="199"/>
        <v>0</v>
      </c>
      <c r="H760" s="153">
        <f t="shared" si="203"/>
        <v>0</v>
      </c>
      <c r="I760" s="150"/>
      <c r="J760" s="150"/>
      <c r="K760" s="150"/>
      <c r="L760" s="154"/>
      <c r="M760" s="79">
        <f t="shared" si="200"/>
        <v>0</v>
      </c>
      <c r="N760" s="80"/>
      <c r="O760" s="80"/>
      <c r="P760" s="80"/>
      <c r="Q760" s="80"/>
      <c r="R760" s="124"/>
      <c r="S760" s="129"/>
      <c r="T760" s="54"/>
      <c r="U760" s="54"/>
      <c r="V760" s="80"/>
      <c r="W760" s="80"/>
      <c r="X760" s="124"/>
      <c r="Y760" s="131"/>
      <c r="Z760" s="127"/>
      <c r="AA760" s="134"/>
      <c r="AB760" s="56"/>
      <c r="AC760" s="56"/>
      <c r="AD760" s="56"/>
      <c r="AE760" s="56"/>
      <c r="AF760" s="135"/>
      <c r="AG760" s="136"/>
      <c r="AH760" s="55"/>
      <c r="AI760" s="136"/>
      <c r="AJ760" s="116">
        <f>SUM(AN760:AP760)</f>
        <v>0</v>
      </c>
      <c r="AK760" s="136" t="s">
        <v>76</v>
      </c>
      <c r="AL760" s="54" t="s">
        <v>76</v>
      </c>
      <c r="AM760" s="55" t="s">
        <v>76</v>
      </c>
      <c r="AN760" s="136"/>
      <c r="AO760" s="54"/>
      <c r="AP760" s="55"/>
      <c r="AQ760" s="82" t="s">
        <v>74</v>
      </c>
      <c r="AR760" s="54" t="s">
        <v>74</v>
      </c>
      <c r="AS760" s="54" t="s">
        <v>74</v>
      </c>
      <c r="AT760" s="54" t="s">
        <v>74</v>
      </c>
      <c r="AU760" s="58" t="s">
        <v>74</v>
      </c>
      <c r="AV760" s="83">
        <f t="shared" si="201"/>
        <v>0</v>
      </c>
      <c r="AW760" s="80"/>
      <c r="AX760" s="80"/>
      <c r="AY760" s="80"/>
      <c r="AZ760" s="80"/>
      <c r="BA760" s="80"/>
      <c r="BB760" s="80"/>
      <c r="BC760" s="80"/>
      <c r="BD760" s="80"/>
      <c r="BE760" s="81"/>
    </row>
    <row r="761" spans="1:57" ht="38" customHeight="1" x14ac:dyDescent="0.2">
      <c r="A761" s="732"/>
      <c r="B761" s="624"/>
      <c r="C761" s="631"/>
      <c r="D761" s="73" t="s">
        <v>77</v>
      </c>
      <c r="E761" s="634"/>
      <c r="F761" s="637"/>
      <c r="G761" s="147">
        <f t="shared" si="199"/>
        <v>0</v>
      </c>
      <c r="H761" s="153">
        <f t="shared" si="203"/>
        <v>0</v>
      </c>
      <c r="I761" s="150"/>
      <c r="J761" s="150"/>
      <c r="K761" s="150"/>
      <c r="L761" s="154"/>
      <c r="M761" s="79">
        <f t="shared" si="200"/>
        <v>0</v>
      </c>
      <c r="N761" s="80"/>
      <c r="O761" s="80"/>
      <c r="P761" s="80"/>
      <c r="Q761" s="84"/>
      <c r="R761" s="124"/>
      <c r="S761" s="129"/>
      <c r="T761" s="80"/>
      <c r="U761" s="80"/>
      <c r="V761" s="80"/>
      <c r="W761" s="80"/>
      <c r="X761" s="124"/>
      <c r="Y761" s="131"/>
      <c r="Z761" s="127"/>
      <c r="AA761" s="134"/>
      <c r="AB761" s="56"/>
      <c r="AC761" s="56"/>
      <c r="AD761" s="56"/>
      <c r="AE761" s="56"/>
      <c r="AF761" s="135"/>
      <c r="AG761" s="136"/>
      <c r="AH761" s="55"/>
      <c r="AI761" s="136"/>
      <c r="AJ761" s="116">
        <f>SUM(AK761:AM761)</f>
        <v>0</v>
      </c>
      <c r="AK761" s="136"/>
      <c r="AL761" s="54"/>
      <c r="AM761" s="55"/>
      <c r="AN761" s="136" t="s">
        <v>74</v>
      </c>
      <c r="AO761" s="54" t="s">
        <v>74</v>
      </c>
      <c r="AP761" s="55" t="s">
        <v>74</v>
      </c>
      <c r="AQ761" s="82" t="s">
        <v>74</v>
      </c>
      <c r="AR761" s="54" t="s">
        <v>74</v>
      </c>
      <c r="AS761" s="54" t="s">
        <v>74</v>
      </c>
      <c r="AT761" s="54" t="s">
        <v>74</v>
      </c>
      <c r="AU761" s="58" t="s">
        <v>74</v>
      </c>
      <c r="AV761" s="83">
        <f t="shared" si="201"/>
        <v>0</v>
      </c>
      <c r="AW761" s="80"/>
      <c r="AX761" s="80"/>
      <c r="AY761" s="80"/>
      <c r="AZ761" s="80"/>
      <c r="BA761" s="80"/>
      <c r="BB761" s="80"/>
      <c r="BC761" s="80"/>
      <c r="BD761" s="80"/>
      <c r="BE761" s="81"/>
    </row>
    <row r="762" spans="1:57" ht="38" customHeight="1" x14ac:dyDescent="0.2">
      <c r="A762" s="732"/>
      <c r="B762" s="624"/>
      <c r="C762" s="631"/>
      <c r="D762" s="73" t="s">
        <v>78</v>
      </c>
      <c r="E762" s="634"/>
      <c r="F762" s="637"/>
      <c r="G762" s="147">
        <f t="shared" si="199"/>
        <v>2</v>
      </c>
      <c r="H762" s="153">
        <f t="shared" si="203"/>
        <v>0</v>
      </c>
      <c r="I762" s="150"/>
      <c r="J762" s="150"/>
      <c r="K762" s="150"/>
      <c r="L762" s="154"/>
      <c r="M762" s="79">
        <f t="shared" si="200"/>
        <v>1</v>
      </c>
      <c r="N762" s="80">
        <v>1</v>
      </c>
      <c r="O762" s="80"/>
      <c r="P762" s="80"/>
      <c r="Q762" s="80"/>
      <c r="R762" s="124"/>
      <c r="S762" s="129">
        <v>1</v>
      </c>
      <c r="T762" s="80"/>
      <c r="U762" s="80"/>
      <c r="V762" s="80"/>
      <c r="W762" s="80"/>
      <c r="X762" s="124"/>
      <c r="Y762" s="131">
        <v>1</v>
      </c>
      <c r="Z762" s="127">
        <v>0</v>
      </c>
      <c r="AA762" s="134"/>
      <c r="AB762" s="56"/>
      <c r="AC762" s="56"/>
      <c r="AD762" s="56"/>
      <c r="AE762" s="56"/>
      <c r="AF762" s="135">
        <v>1</v>
      </c>
      <c r="AG762" s="136">
        <v>47</v>
      </c>
      <c r="AH762" s="55">
        <v>31</v>
      </c>
      <c r="AI762" s="136">
        <v>90</v>
      </c>
      <c r="AJ762" s="116">
        <f>SUM(AQ762:AU762)</f>
        <v>1</v>
      </c>
      <c r="AK762" s="136" t="s">
        <v>76</v>
      </c>
      <c r="AL762" s="54" t="s">
        <v>76</v>
      </c>
      <c r="AM762" s="55" t="s">
        <v>76</v>
      </c>
      <c r="AN762" s="136" t="s">
        <v>74</v>
      </c>
      <c r="AO762" s="54" t="s">
        <v>74</v>
      </c>
      <c r="AP762" s="55" t="s">
        <v>74</v>
      </c>
      <c r="AQ762" s="142"/>
      <c r="AR762" s="62"/>
      <c r="AS762" s="62">
        <v>1</v>
      </c>
      <c r="AT762" s="62"/>
      <c r="AU762" s="64"/>
      <c r="AV762" s="83">
        <f t="shared" si="201"/>
        <v>1</v>
      </c>
      <c r="AW762" s="80"/>
      <c r="AX762" s="80"/>
      <c r="AY762" s="80"/>
      <c r="AZ762" s="80"/>
      <c r="BA762" s="80"/>
      <c r="BB762" s="80"/>
      <c r="BC762" s="80"/>
      <c r="BD762" s="80">
        <v>1</v>
      </c>
      <c r="BE762" s="81"/>
    </row>
    <row r="763" spans="1:57" ht="38" customHeight="1" thickBot="1" x14ac:dyDescent="0.25">
      <c r="A763" s="732"/>
      <c r="B763" s="629"/>
      <c r="C763" s="632"/>
      <c r="D763" s="76" t="s">
        <v>79</v>
      </c>
      <c r="E763" s="635"/>
      <c r="F763" s="638"/>
      <c r="G763" s="148">
        <f t="shared" si="199"/>
        <v>0</v>
      </c>
      <c r="H763" s="155">
        <f t="shared" si="203"/>
        <v>0</v>
      </c>
      <c r="I763" s="156"/>
      <c r="J763" s="156"/>
      <c r="K763" s="156"/>
      <c r="L763" s="157"/>
      <c r="M763" s="85">
        <f t="shared" si="200"/>
        <v>0</v>
      </c>
      <c r="N763" s="86"/>
      <c r="O763" s="86"/>
      <c r="P763" s="86"/>
      <c r="Q763" s="86"/>
      <c r="R763" s="125"/>
      <c r="S763" s="130"/>
      <c r="T763" s="87"/>
      <c r="U763" s="87"/>
      <c r="V763" s="87"/>
      <c r="W763" s="87"/>
      <c r="X763" s="126"/>
      <c r="Y763" s="129"/>
      <c r="Z763" s="124"/>
      <c r="AA763" s="136"/>
      <c r="AB763" s="54"/>
      <c r="AC763" s="54"/>
      <c r="AD763" s="54"/>
      <c r="AE763" s="54"/>
      <c r="AF763" s="55"/>
      <c r="AG763" s="139"/>
      <c r="AH763" s="140"/>
      <c r="AI763" s="137"/>
      <c r="AJ763" s="117">
        <f>SUM(AQ763:AU763)</f>
        <v>0</v>
      </c>
      <c r="AK763" s="137" t="s">
        <v>74</v>
      </c>
      <c r="AL763" s="90" t="s">
        <v>74</v>
      </c>
      <c r="AM763" s="138" t="s">
        <v>74</v>
      </c>
      <c r="AN763" s="137" t="s">
        <v>74</v>
      </c>
      <c r="AO763" s="90" t="s">
        <v>76</v>
      </c>
      <c r="AP763" s="138" t="s">
        <v>76</v>
      </c>
      <c r="AQ763" s="89"/>
      <c r="AR763" s="90"/>
      <c r="AS763" s="90"/>
      <c r="AT763" s="90"/>
      <c r="AU763" s="91"/>
      <c r="AV763" s="92">
        <f t="shared" si="201"/>
        <v>0</v>
      </c>
      <c r="AW763" s="87"/>
      <c r="AX763" s="87"/>
      <c r="AY763" s="87"/>
      <c r="AZ763" s="87"/>
      <c r="BA763" s="87"/>
      <c r="BB763" s="87"/>
      <c r="BC763" s="87"/>
      <c r="BD763" s="87"/>
      <c r="BE763" s="88"/>
    </row>
    <row r="764" spans="1:57" ht="38" customHeight="1" x14ac:dyDescent="0.2">
      <c r="A764" s="732"/>
      <c r="B764" s="623" t="s">
        <v>369</v>
      </c>
      <c r="C764" s="630" t="s">
        <v>370</v>
      </c>
      <c r="D764" s="72" t="s">
        <v>73</v>
      </c>
      <c r="E764" s="633">
        <v>30</v>
      </c>
      <c r="F764" s="636">
        <f t="shared" ref="F764" si="206">E764-SUM(M764:M768)</f>
        <v>7</v>
      </c>
      <c r="G764" s="146">
        <f t="shared" si="199"/>
        <v>5</v>
      </c>
      <c r="H764" s="151">
        <f t="shared" si="203"/>
        <v>0</v>
      </c>
      <c r="I764" s="152"/>
      <c r="J764" s="152"/>
      <c r="K764" s="152"/>
      <c r="L764" s="66"/>
      <c r="M764" s="149">
        <f t="shared" si="200"/>
        <v>5</v>
      </c>
      <c r="N764" s="121">
        <v>5</v>
      </c>
      <c r="O764" s="121"/>
      <c r="P764" s="121"/>
      <c r="Q764" s="121"/>
      <c r="R764" s="122"/>
      <c r="S764" s="128"/>
      <c r="T764" s="121"/>
      <c r="U764" s="121"/>
      <c r="V764" s="77"/>
      <c r="W764" s="121">
        <v>5</v>
      </c>
      <c r="X764" s="122"/>
      <c r="Y764" s="128">
        <v>5</v>
      </c>
      <c r="Z764" s="122">
        <v>0</v>
      </c>
      <c r="AA764" s="70"/>
      <c r="AB764" s="77">
        <v>2</v>
      </c>
      <c r="AC764" s="77">
        <v>2</v>
      </c>
      <c r="AD764" s="77"/>
      <c r="AE764" s="77">
        <v>5</v>
      </c>
      <c r="AF764" s="71"/>
      <c r="AG764" s="70">
        <v>42</v>
      </c>
      <c r="AH764" s="71">
        <v>20</v>
      </c>
      <c r="AI764" s="70">
        <v>9</v>
      </c>
      <c r="AJ764" s="115">
        <f>SUM(AN764:AP764)</f>
        <v>5</v>
      </c>
      <c r="AK764" s="70" t="s">
        <v>74</v>
      </c>
      <c r="AL764" s="77" t="s">
        <v>74</v>
      </c>
      <c r="AM764" s="71" t="s">
        <v>74</v>
      </c>
      <c r="AN764" s="70"/>
      <c r="AO764" s="77">
        <v>5</v>
      </c>
      <c r="AP764" s="71"/>
      <c r="AQ764" s="67" t="s">
        <v>74</v>
      </c>
      <c r="AR764" s="68" t="s">
        <v>74</v>
      </c>
      <c r="AS764" s="68" t="s">
        <v>74</v>
      </c>
      <c r="AT764" s="68" t="s">
        <v>74</v>
      </c>
      <c r="AU764" s="69" t="s">
        <v>74</v>
      </c>
      <c r="AV764" s="103">
        <f t="shared" si="201"/>
        <v>0</v>
      </c>
      <c r="AW764" s="93"/>
      <c r="AX764" s="93"/>
      <c r="AY764" s="93"/>
      <c r="AZ764" s="93"/>
      <c r="BA764" s="93"/>
      <c r="BB764" s="93"/>
      <c r="BC764" s="93"/>
      <c r="BD764" s="93"/>
      <c r="BE764" s="78"/>
    </row>
    <row r="765" spans="1:57" ht="38" customHeight="1" x14ac:dyDescent="0.2">
      <c r="A765" s="732"/>
      <c r="B765" s="624"/>
      <c r="C765" s="631"/>
      <c r="D765" s="73" t="s">
        <v>75</v>
      </c>
      <c r="E765" s="634"/>
      <c r="F765" s="637"/>
      <c r="G765" s="147">
        <f t="shared" si="199"/>
        <v>0</v>
      </c>
      <c r="H765" s="153">
        <f t="shared" si="203"/>
        <v>0</v>
      </c>
      <c r="I765" s="150"/>
      <c r="J765" s="150"/>
      <c r="K765" s="150"/>
      <c r="L765" s="154"/>
      <c r="M765" s="79">
        <f t="shared" si="200"/>
        <v>0</v>
      </c>
      <c r="N765" s="80"/>
      <c r="O765" s="80"/>
      <c r="P765" s="80"/>
      <c r="Q765" s="80"/>
      <c r="R765" s="124"/>
      <c r="S765" s="129"/>
      <c r="T765" s="54"/>
      <c r="U765" s="54"/>
      <c r="V765" s="80"/>
      <c r="W765" s="80"/>
      <c r="X765" s="124"/>
      <c r="Y765" s="131"/>
      <c r="Z765" s="127"/>
      <c r="AA765" s="134"/>
      <c r="AB765" s="56"/>
      <c r="AC765" s="56"/>
      <c r="AD765" s="56"/>
      <c r="AE765" s="56"/>
      <c r="AF765" s="135"/>
      <c r="AG765" s="136"/>
      <c r="AH765" s="55"/>
      <c r="AI765" s="136"/>
      <c r="AJ765" s="116">
        <f>SUM(AN765:AP765)</f>
        <v>0</v>
      </c>
      <c r="AK765" s="136"/>
      <c r="AL765" s="54"/>
      <c r="AM765" s="55"/>
      <c r="AN765" s="136"/>
      <c r="AO765" s="54"/>
      <c r="AP765" s="55"/>
      <c r="AQ765" s="82" t="s">
        <v>74</v>
      </c>
      <c r="AR765" s="54" t="s">
        <v>74</v>
      </c>
      <c r="AS765" s="54" t="s">
        <v>74</v>
      </c>
      <c r="AT765" s="54" t="s">
        <v>74</v>
      </c>
      <c r="AU765" s="58" t="s">
        <v>74</v>
      </c>
      <c r="AV765" s="83">
        <f t="shared" si="201"/>
        <v>0</v>
      </c>
      <c r="AW765" s="80"/>
      <c r="AX765" s="80"/>
      <c r="AY765" s="80"/>
      <c r="AZ765" s="80"/>
      <c r="BA765" s="80"/>
      <c r="BB765" s="80"/>
      <c r="BC765" s="80"/>
      <c r="BD765" s="80"/>
      <c r="BE765" s="81"/>
    </row>
    <row r="766" spans="1:57" ht="38" customHeight="1" x14ac:dyDescent="0.2">
      <c r="A766" s="732"/>
      <c r="B766" s="624"/>
      <c r="C766" s="631"/>
      <c r="D766" s="73" t="s">
        <v>77</v>
      </c>
      <c r="E766" s="634"/>
      <c r="F766" s="637"/>
      <c r="G766" s="147">
        <f t="shared" si="199"/>
        <v>0</v>
      </c>
      <c r="H766" s="153">
        <f t="shared" si="203"/>
        <v>0</v>
      </c>
      <c r="I766" s="150"/>
      <c r="J766" s="150"/>
      <c r="K766" s="150"/>
      <c r="L766" s="154"/>
      <c r="M766" s="79">
        <f t="shared" si="200"/>
        <v>0</v>
      </c>
      <c r="N766" s="80"/>
      <c r="O766" s="80"/>
      <c r="P766" s="80"/>
      <c r="Q766" s="84"/>
      <c r="R766" s="124"/>
      <c r="S766" s="129"/>
      <c r="T766" s="80"/>
      <c r="U766" s="80"/>
      <c r="V766" s="80"/>
      <c r="W766" s="80"/>
      <c r="X766" s="124"/>
      <c r="Y766" s="131"/>
      <c r="Z766" s="127"/>
      <c r="AA766" s="134"/>
      <c r="AB766" s="56"/>
      <c r="AC766" s="56"/>
      <c r="AD766" s="56"/>
      <c r="AE766" s="56"/>
      <c r="AF766" s="135"/>
      <c r="AG766" s="136"/>
      <c r="AH766" s="55"/>
      <c r="AI766" s="136"/>
      <c r="AJ766" s="116">
        <f>SUM(AK766:AM766)</f>
        <v>0</v>
      </c>
      <c r="AK766" s="136"/>
      <c r="AL766" s="54"/>
      <c r="AM766" s="55"/>
      <c r="AN766" s="136" t="s">
        <v>74</v>
      </c>
      <c r="AO766" s="54" t="s">
        <v>74</v>
      </c>
      <c r="AP766" s="55" t="s">
        <v>74</v>
      </c>
      <c r="AQ766" s="82" t="s">
        <v>74</v>
      </c>
      <c r="AR766" s="54" t="s">
        <v>74</v>
      </c>
      <c r="AS766" s="54" t="s">
        <v>74</v>
      </c>
      <c r="AT766" s="54" t="s">
        <v>74</v>
      </c>
      <c r="AU766" s="58" t="s">
        <v>74</v>
      </c>
      <c r="AV766" s="83">
        <f t="shared" si="201"/>
        <v>0</v>
      </c>
      <c r="AW766" s="80"/>
      <c r="AX766" s="80"/>
      <c r="AY766" s="80"/>
      <c r="AZ766" s="80"/>
      <c r="BA766" s="80"/>
      <c r="BB766" s="80"/>
      <c r="BC766" s="80"/>
      <c r="BD766" s="80"/>
      <c r="BE766" s="81"/>
    </row>
    <row r="767" spans="1:57" ht="38" customHeight="1" x14ac:dyDescent="0.2">
      <c r="A767" s="732"/>
      <c r="B767" s="624"/>
      <c r="C767" s="631"/>
      <c r="D767" s="73" t="s">
        <v>78</v>
      </c>
      <c r="E767" s="634"/>
      <c r="F767" s="637"/>
      <c r="G767" s="147">
        <f t="shared" si="199"/>
        <v>18</v>
      </c>
      <c r="H767" s="153">
        <f t="shared" si="203"/>
        <v>0</v>
      </c>
      <c r="I767" s="150"/>
      <c r="J767" s="150"/>
      <c r="K767" s="150"/>
      <c r="L767" s="154"/>
      <c r="M767" s="79">
        <f t="shared" si="200"/>
        <v>18</v>
      </c>
      <c r="N767" s="80">
        <v>18</v>
      </c>
      <c r="O767" s="80"/>
      <c r="P767" s="80"/>
      <c r="Q767" s="80"/>
      <c r="R767" s="124"/>
      <c r="S767" s="129"/>
      <c r="T767" s="80"/>
      <c r="U767" s="80"/>
      <c r="V767" s="80"/>
      <c r="W767" s="80">
        <v>18</v>
      </c>
      <c r="X767" s="124"/>
      <c r="Y767" s="131">
        <v>15</v>
      </c>
      <c r="Z767" s="127">
        <v>3</v>
      </c>
      <c r="AA767" s="134"/>
      <c r="AB767" s="56">
        <v>6</v>
      </c>
      <c r="AC767" s="56">
        <v>6</v>
      </c>
      <c r="AD767" s="56"/>
      <c r="AE767" s="56">
        <v>15</v>
      </c>
      <c r="AF767" s="135">
        <v>1</v>
      </c>
      <c r="AG767" s="136">
        <v>40</v>
      </c>
      <c r="AH767" s="55">
        <v>25</v>
      </c>
      <c r="AI767" s="136">
        <v>91</v>
      </c>
      <c r="AJ767" s="116">
        <f>SUM(AQ767:AU767)</f>
        <v>20</v>
      </c>
      <c r="AK767" s="136" t="s">
        <v>74</v>
      </c>
      <c r="AL767" s="54" t="s">
        <v>74</v>
      </c>
      <c r="AM767" s="55" t="s">
        <v>74</v>
      </c>
      <c r="AN767" s="136"/>
      <c r="AO767" s="54"/>
      <c r="AP767" s="55"/>
      <c r="AQ767" s="142"/>
      <c r="AR767" s="62">
        <v>5</v>
      </c>
      <c r="AS767" s="62">
        <v>15</v>
      </c>
      <c r="AT767" s="62"/>
      <c r="AU767" s="64"/>
      <c r="AV767" s="83">
        <f t="shared" si="201"/>
        <v>0</v>
      </c>
      <c r="AW767" s="80"/>
      <c r="AX767" s="80"/>
      <c r="AY767" s="80"/>
      <c r="AZ767" s="80"/>
      <c r="BA767" s="80"/>
      <c r="BB767" s="80"/>
      <c r="BC767" s="80"/>
      <c r="BD767" s="80"/>
      <c r="BE767" s="81"/>
    </row>
    <row r="768" spans="1:57" ht="38" customHeight="1" thickBot="1" x14ac:dyDescent="0.25">
      <c r="A768" s="732"/>
      <c r="B768" s="629"/>
      <c r="C768" s="632"/>
      <c r="D768" s="76" t="s">
        <v>79</v>
      </c>
      <c r="E768" s="635"/>
      <c r="F768" s="638"/>
      <c r="G768" s="148">
        <f t="shared" si="199"/>
        <v>0</v>
      </c>
      <c r="H768" s="155">
        <f t="shared" si="203"/>
        <v>0</v>
      </c>
      <c r="I768" s="156"/>
      <c r="J768" s="156"/>
      <c r="K768" s="156"/>
      <c r="L768" s="157"/>
      <c r="M768" s="85">
        <f t="shared" si="200"/>
        <v>0</v>
      </c>
      <c r="N768" s="86"/>
      <c r="O768" s="86"/>
      <c r="P768" s="86"/>
      <c r="Q768" s="86"/>
      <c r="R768" s="125"/>
      <c r="S768" s="130"/>
      <c r="T768" s="87"/>
      <c r="U768" s="87"/>
      <c r="V768" s="87"/>
      <c r="W768" s="87"/>
      <c r="X768" s="126"/>
      <c r="Y768" s="129"/>
      <c r="Z768" s="124"/>
      <c r="AA768" s="136"/>
      <c r="AB768" s="54"/>
      <c r="AC768" s="54"/>
      <c r="AD768" s="54"/>
      <c r="AE768" s="54"/>
      <c r="AF768" s="55"/>
      <c r="AG768" s="139"/>
      <c r="AH768" s="140"/>
      <c r="AI768" s="137"/>
      <c r="AJ768" s="117">
        <f>SUM(AQ768:AU768)</f>
        <v>0</v>
      </c>
      <c r="AK768" s="137" t="s">
        <v>74</v>
      </c>
      <c r="AL768" s="90" t="s">
        <v>76</v>
      </c>
      <c r="AM768" s="138" t="s">
        <v>76</v>
      </c>
      <c r="AN768" s="137"/>
      <c r="AO768" s="90"/>
      <c r="AP768" s="138"/>
      <c r="AQ768" s="89"/>
      <c r="AR768" s="90"/>
      <c r="AS768" s="90"/>
      <c r="AT768" s="90"/>
      <c r="AU768" s="91"/>
      <c r="AV768" s="92">
        <f t="shared" si="201"/>
        <v>0</v>
      </c>
      <c r="AW768" s="87"/>
      <c r="AX768" s="87"/>
      <c r="AY768" s="87"/>
      <c r="AZ768" s="87"/>
      <c r="BA768" s="87"/>
      <c r="BB768" s="87"/>
      <c r="BC768" s="87"/>
      <c r="BD768" s="87"/>
      <c r="BE768" s="88"/>
    </row>
    <row r="769" spans="1:57" ht="38" customHeight="1" x14ac:dyDescent="0.2">
      <c r="A769" s="732"/>
      <c r="B769" s="623" t="s">
        <v>371</v>
      </c>
      <c r="C769" s="630" t="s">
        <v>372</v>
      </c>
      <c r="D769" s="72" t="s">
        <v>73</v>
      </c>
      <c r="E769" s="633">
        <v>10</v>
      </c>
      <c r="F769" s="636">
        <f t="shared" ref="F769" si="207">E769-SUM(M769:M773)</f>
        <v>2</v>
      </c>
      <c r="G769" s="146">
        <f t="shared" si="199"/>
        <v>0</v>
      </c>
      <c r="H769" s="151">
        <f t="shared" si="203"/>
        <v>0</v>
      </c>
      <c r="I769" s="152"/>
      <c r="J769" s="152"/>
      <c r="K769" s="152"/>
      <c r="L769" s="66"/>
      <c r="M769" s="149">
        <f t="shared" si="200"/>
        <v>0</v>
      </c>
      <c r="N769" s="121"/>
      <c r="O769" s="121"/>
      <c r="P769" s="121"/>
      <c r="Q769" s="121"/>
      <c r="R769" s="122"/>
      <c r="S769" s="128"/>
      <c r="T769" s="121"/>
      <c r="U769" s="121"/>
      <c r="V769" s="77"/>
      <c r="W769" s="121"/>
      <c r="X769" s="122"/>
      <c r="Y769" s="128"/>
      <c r="Z769" s="122"/>
      <c r="AA769" s="70"/>
      <c r="AB769" s="77"/>
      <c r="AC769" s="77"/>
      <c r="AD769" s="77"/>
      <c r="AE769" s="77"/>
      <c r="AF769" s="71"/>
      <c r="AG769" s="70"/>
      <c r="AH769" s="71"/>
      <c r="AI769" s="70"/>
      <c r="AJ769" s="115">
        <f>SUM(AN769:AP769)</f>
        <v>0</v>
      </c>
      <c r="AK769" s="70" t="s">
        <v>74</v>
      </c>
      <c r="AL769" s="77" t="s">
        <v>74</v>
      </c>
      <c r="AM769" s="71" t="s">
        <v>74</v>
      </c>
      <c r="AN769" s="70"/>
      <c r="AO769" s="77"/>
      <c r="AP769" s="71"/>
      <c r="AQ769" s="67" t="s">
        <v>74</v>
      </c>
      <c r="AR769" s="68" t="s">
        <v>74</v>
      </c>
      <c r="AS769" s="68" t="s">
        <v>74</v>
      </c>
      <c r="AT769" s="68" t="s">
        <v>74</v>
      </c>
      <c r="AU769" s="69" t="s">
        <v>74</v>
      </c>
      <c r="AV769" s="103">
        <f t="shared" si="201"/>
        <v>0</v>
      </c>
      <c r="AW769" s="93"/>
      <c r="AX769" s="93"/>
      <c r="AY769" s="93"/>
      <c r="AZ769" s="93"/>
      <c r="BA769" s="93"/>
      <c r="BB769" s="93"/>
      <c r="BC769" s="93"/>
      <c r="BD769" s="93"/>
      <c r="BE769" s="78"/>
    </row>
    <row r="770" spans="1:57" ht="38" customHeight="1" x14ac:dyDescent="0.2">
      <c r="A770" s="732"/>
      <c r="B770" s="624"/>
      <c r="C770" s="631"/>
      <c r="D770" s="73" t="s">
        <v>75</v>
      </c>
      <c r="E770" s="634"/>
      <c r="F770" s="637"/>
      <c r="G770" s="147">
        <f t="shared" si="199"/>
        <v>0</v>
      </c>
      <c r="H770" s="153">
        <f t="shared" si="203"/>
        <v>0</v>
      </c>
      <c r="I770" s="150"/>
      <c r="J770" s="150"/>
      <c r="K770" s="150"/>
      <c r="L770" s="154"/>
      <c r="M770" s="79">
        <f t="shared" si="200"/>
        <v>0</v>
      </c>
      <c r="N770" s="80"/>
      <c r="O770" s="80"/>
      <c r="P770" s="80"/>
      <c r="Q770" s="80"/>
      <c r="R770" s="124"/>
      <c r="S770" s="129"/>
      <c r="T770" s="54"/>
      <c r="U770" s="54"/>
      <c r="V770" s="80"/>
      <c r="W770" s="80"/>
      <c r="X770" s="124"/>
      <c r="Y770" s="131"/>
      <c r="Z770" s="127"/>
      <c r="AA770" s="134"/>
      <c r="AB770" s="56"/>
      <c r="AC770" s="56"/>
      <c r="AD770" s="56"/>
      <c r="AE770" s="56"/>
      <c r="AF770" s="135"/>
      <c r="AG770" s="136"/>
      <c r="AH770" s="55"/>
      <c r="AI770" s="136"/>
      <c r="AJ770" s="116">
        <f>SUM(AN770:AP770)</f>
        <v>0</v>
      </c>
      <c r="AK770" s="136" t="s">
        <v>76</v>
      </c>
      <c r="AL770" s="54" t="s">
        <v>76</v>
      </c>
      <c r="AM770" s="55" t="s">
        <v>76</v>
      </c>
      <c r="AN770" s="136"/>
      <c r="AO770" s="54"/>
      <c r="AP770" s="55"/>
      <c r="AQ770" s="82" t="s">
        <v>74</v>
      </c>
      <c r="AR770" s="54" t="s">
        <v>74</v>
      </c>
      <c r="AS770" s="54" t="s">
        <v>74</v>
      </c>
      <c r="AT770" s="54" t="s">
        <v>74</v>
      </c>
      <c r="AU770" s="58" t="s">
        <v>74</v>
      </c>
      <c r="AV770" s="83">
        <f t="shared" si="201"/>
        <v>0</v>
      </c>
      <c r="AW770" s="80"/>
      <c r="AX770" s="80"/>
      <c r="AY770" s="80"/>
      <c r="AZ770" s="80"/>
      <c r="BA770" s="80"/>
      <c r="BB770" s="80"/>
      <c r="BC770" s="80"/>
      <c r="BD770" s="80"/>
      <c r="BE770" s="81"/>
    </row>
    <row r="771" spans="1:57" ht="38" customHeight="1" x14ac:dyDescent="0.2">
      <c r="A771" s="732"/>
      <c r="B771" s="624"/>
      <c r="C771" s="631"/>
      <c r="D771" s="73" t="s">
        <v>77</v>
      </c>
      <c r="E771" s="634"/>
      <c r="F771" s="637"/>
      <c r="G771" s="147">
        <f t="shared" si="199"/>
        <v>0</v>
      </c>
      <c r="H771" s="153">
        <f t="shared" si="203"/>
        <v>0</v>
      </c>
      <c r="I771" s="150"/>
      <c r="J771" s="150"/>
      <c r="K771" s="150"/>
      <c r="L771" s="154"/>
      <c r="M771" s="79">
        <f t="shared" si="200"/>
        <v>0</v>
      </c>
      <c r="N771" s="80"/>
      <c r="O771" s="80"/>
      <c r="P771" s="80"/>
      <c r="Q771" s="84"/>
      <c r="R771" s="124"/>
      <c r="S771" s="129"/>
      <c r="T771" s="80"/>
      <c r="U771" s="80"/>
      <c r="V771" s="80"/>
      <c r="W771" s="80"/>
      <c r="X771" s="124"/>
      <c r="Y771" s="131"/>
      <c r="Z771" s="127"/>
      <c r="AA771" s="134"/>
      <c r="AB771" s="56"/>
      <c r="AC771" s="56"/>
      <c r="AD771" s="56"/>
      <c r="AE771" s="56"/>
      <c r="AF771" s="135"/>
      <c r="AG771" s="136"/>
      <c r="AH771" s="55"/>
      <c r="AI771" s="136"/>
      <c r="AJ771" s="116">
        <f>SUM(AK771:AM771)</f>
        <v>0</v>
      </c>
      <c r="AK771" s="136"/>
      <c r="AL771" s="54"/>
      <c r="AM771" s="55"/>
      <c r="AN771" s="136" t="s">
        <v>74</v>
      </c>
      <c r="AO771" s="54" t="s">
        <v>74</v>
      </c>
      <c r="AP771" s="55" t="s">
        <v>74</v>
      </c>
      <c r="AQ771" s="82" t="s">
        <v>74</v>
      </c>
      <c r="AR771" s="54" t="s">
        <v>74</v>
      </c>
      <c r="AS771" s="54" t="s">
        <v>74</v>
      </c>
      <c r="AT771" s="54" t="s">
        <v>74</v>
      </c>
      <c r="AU771" s="58" t="s">
        <v>74</v>
      </c>
      <c r="AV771" s="83">
        <f t="shared" si="201"/>
        <v>0</v>
      </c>
      <c r="AW771" s="80"/>
      <c r="AX771" s="80"/>
      <c r="AY771" s="80"/>
      <c r="AZ771" s="80"/>
      <c r="BA771" s="80"/>
      <c r="BB771" s="80"/>
      <c r="BC771" s="80"/>
      <c r="BD771" s="80"/>
      <c r="BE771" s="81"/>
    </row>
    <row r="772" spans="1:57" ht="38" customHeight="1" x14ac:dyDescent="0.2">
      <c r="A772" s="732"/>
      <c r="B772" s="624"/>
      <c r="C772" s="631"/>
      <c r="D772" s="73" t="s">
        <v>78</v>
      </c>
      <c r="E772" s="634"/>
      <c r="F772" s="637"/>
      <c r="G772" s="147">
        <f t="shared" si="199"/>
        <v>8</v>
      </c>
      <c r="H772" s="153">
        <f t="shared" si="203"/>
        <v>0</v>
      </c>
      <c r="I772" s="150"/>
      <c r="J772" s="150"/>
      <c r="K772" s="150"/>
      <c r="L772" s="154"/>
      <c r="M772" s="79">
        <f t="shared" si="200"/>
        <v>8</v>
      </c>
      <c r="N772" s="80">
        <v>8</v>
      </c>
      <c r="O772" s="80"/>
      <c r="P772" s="80"/>
      <c r="Q772" s="80"/>
      <c r="R772" s="124"/>
      <c r="S772" s="129"/>
      <c r="T772" s="80"/>
      <c r="U772" s="80"/>
      <c r="V772" s="80"/>
      <c r="W772" s="80"/>
      <c r="X772" s="124">
        <v>8</v>
      </c>
      <c r="Y772" s="131">
        <v>8</v>
      </c>
      <c r="Z772" s="127">
        <v>0</v>
      </c>
      <c r="AA772" s="134"/>
      <c r="AB772" s="56">
        <v>3</v>
      </c>
      <c r="AC772" s="56">
        <v>3</v>
      </c>
      <c r="AD772" s="56">
        <v>1</v>
      </c>
      <c r="AE772" s="56">
        <v>8</v>
      </c>
      <c r="AF772" s="135">
        <v>1</v>
      </c>
      <c r="AG772" s="136">
        <v>41</v>
      </c>
      <c r="AH772" s="55">
        <v>20</v>
      </c>
      <c r="AI772" s="136">
        <v>85</v>
      </c>
      <c r="AJ772" s="116">
        <f>SUM(AQ772:AU772)</f>
        <v>8</v>
      </c>
      <c r="AK772" s="136" t="s">
        <v>76</v>
      </c>
      <c r="AL772" s="54" t="s">
        <v>140</v>
      </c>
      <c r="AM772" s="55" t="s">
        <v>140</v>
      </c>
      <c r="AN772" s="136" t="s">
        <v>74</v>
      </c>
      <c r="AO772" s="54" t="s">
        <v>74</v>
      </c>
      <c r="AP772" s="55" t="s">
        <v>74</v>
      </c>
      <c r="AQ772" s="142"/>
      <c r="AR772" s="62">
        <v>2</v>
      </c>
      <c r="AS772" s="62">
        <v>6</v>
      </c>
      <c r="AT772" s="62"/>
      <c r="AU772" s="64"/>
      <c r="AV772" s="83">
        <f t="shared" si="201"/>
        <v>0</v>
      </c>
      <c r="AW772" s="80"/>
      <c r="AX772" s="80"/>
      <c r="AY772" s="80"/>
      <c r="AZ772" s="80"/>
      <c r="BA772" s="80"/>
      <c r="BB772" s="80"/>
      <c r="BC772" s="80"/>
      <c r="BD772" s="80"/>
      <c r="BE772" s="81"/>
    </row>
    <row r="773" spans="1:57" ht="38" customHeight="1" thickBot="1" x14ac:dyDescent="0.25">
      <c r="A773" s="733"/>
      <c r="B773" s="629"/>
      <c r="C773" s="632"/>
      <c r="D773" s="76" t="s">
        <v>79</v>
      </c>
      <c r="E773" s="635"/>
      <c r="F773" s="638"/>
      <c r="G773" s="148">
        <f t="shared" si="199"/>
        <v>0</v>
      </c>
      <c r="H773" s="155">
        <f t="shared" si="203"/>
        <v>0</v>
      </c>
      <c r="I773" s="156"/>
      <c r="J773" s="156"/>
      <c r="K773" s="156"/>
      <c r="L773" s="157"/>
      <c r="M773" s="85">
        <f t="shared" si="200"/>
        <v>0</v>
      </c>
      <c r="N773" s="86"/>
      <c r="O773" s="86"/>
      <c r="P773" s="86"/>
      <c r="Q773" s="86"/>
      <c r="R773" s="125"/>
      <c r="S773" s="130"/>
      <c r="T773" s="87"/>
      <c r="U773" s="87"/>
      <c r="V773" s="87"/>
      <c r="W773" s="87"/>
      <c r="X773" s="126"/>
      <c r="Y773" s="129"/>
      <c r="Z773" s="124"/>
      <c r="AA773" s="136"/>
      <c r="AB773" s="54"/>
      <c r="AC773" s="54"/>
      <c r="AD773" s="54"/>
      <c r="AE773" s="54"/>
      <c r="AF773" s="55"/>
      <c r="AG773" s="139"/>
      <c r="AH773" s="140"/>
      <c r="AI773" s="137"/>
      <c r="AJ773" s="117">
        <f>SUM(AQ773:AU773)</f>
        <v>0</v>
      </c>
      <c r="AK773" s="137" t="s">
        <v>74</v>
      </c>
      <c r="AL773" s="90" t="s">
        <v>74</v>
      </c>
      <c r="AM773" s="138" t="s">
        <v>74</v>
      </c>
      <c r="AN773" s="137" t="s">
        <v>74</v>
      </c>
      <c r="AO773" s="90" t="s">
        <v>76</v>
      </c>
      <c r="AP773" s="138" t="s">
        <v>76</v>
      </c>
      <c r="AQ773" s="89"/>
      <c r="AR773" s="90"/>
      <c r="AS773" s="90"/>
      <c r="AT773" s="90"/>
      <c r="AU773" s="91"/>
      <c r="AV773" s="92">
        <f t="shared" si="201"/>
        <v>0</v>
      </c>
      <c r="AW773" s="87"/>
      <c r="AX773" s="87"/>
      <c r="AY773" s="87"/>
      <c r="AZ773" s="87"/>
      <c r="BA773" s="87"/>
      <c r="BB773" s="87"/>
      <c r="BC773" s="87"/>
      <c r="BD773" s="87"/>
      <c r="BE773" s="88"/>
    </row>
    <row r="774" spans="1:57" ht="38" customHeight="1" x14ac:dyDescent="0.2">
      <c r="A774" s="731" t="s">
        <v>376</v>
      </c>
      <c r="B774" s="623" t="s">
        <v>374</v>
      </c>
      <c r="C774" s="630" t="s">
        <v>375</v>
      </c>
      <c r="D774" s="72" t="s">
        <v>73</v>
      </c>
      <c r="E774" s="633">
        <v>301</v>
      </c>
      <c r="F774" s="636">
        <f>E774-SUM(M774:M778)</f>
        <v>99</v>
      </c>
      <c r="G774" s="146">
        <f t="shared" si="199"/>
        <v>49</v>
      </c>
      <c r="H774" s="151">
        <f t="shared" ref="H774:H777" si="208">SUM(I774:L774)</f>
        <v>2</v>
      </c>
      <c r="I774" s="152">
        <v>2</v>
      </c>
      <c r="J774" s="152"/>
      <c r="K774" s="152"/>
      <c r="L774" s="66"/>
      <c r="M774" s="149">
        <f t="shared" si="200"/>
        <v>49</v>
      </c>
      <c r="N774" s="121"/>
      <c r="O774" s="121"/>
      <c r="P774" s="121"/>
      <c r="Q774" s="121"/>
      <c r="R774" s="122">
        <v>49</v>
      </c>
      <c r="S774" s="128">
        <v>9</v>
      </c>
      <c r="T774" s="121"/>
      <c r="U774" s="121"/>
      <c r="V774" s="77">
        <v>40</v>
      </c>
      <c r="W774" s="121"/>
      <c r="X774" s="122"/>
      <c r="Y774" s="128">
        <v>46</v>
      </c>
      <c r="Z774" s="122">
        <v>3</v>
      </c>
      <c r="AA774" s="70"/>
      <c r="AB774" s="77">
        <v>8</v>
      </c>
      <c r="AC774" s="77">
        <v>8</v>
      </c>
      <c r="AD774" s="77">
        <v>0</v>
      </c>
      <c r="AE774" s="77">
        <v>29</v>
      </c>
      <c r="AF774" s="71">
        <v>2</v>
      </c>
      <c r="AG774" s="70">
        <v>42.75</v>
      </c>
      <c r="AH774" s="71">
        <v>19.420000000000002</v>
      </c>
      <c r="AI774" s="70">
        <v>8.5299999999999994</v>
      </c>
      <c r="AJ774" s="115">
        <f>SUM(AN774:AP774)</f>
        <v>49</v>
      </c>
      <c r="AK774" s="70" t="s">
        <v>74</v>
      </c>
      <c r="AL774" s="77" t="s">
        <v>74</v>
      </c>
      <c r="AM774" s="71" t="s">
        <v>74</v>
      </c>
      <c r="AN774" s="70">
        <v>19</v>
      </c>
      <c r="AO774" s="77">
        <v>30</v>
      </c>
      <c r="AP774" s="71"/>
      <c r="AQ774" s="67" t="s">
        <v>74</v>
      </c>
      <c r="AR774" s="68" t="s">
        <v>74</v>
      </c>
      <c r="AS774" s="68" t="s">
        <v>74</v>
      </c>
      <c r="AT774" s="68" t="s">
        <v>74</v>
      </c>
      <c r="AU774" s="69" t="s">
        <v>74</v>
      </c>
      <c r="AV774" s="103">
        <f t="shared" si="201"/>
        <v>0</v>
      </c>
      <c r="AW774" s="93"/>
      <c r="AX774" s="93"/>
      <c r="AY774" s="93"/>
      <c r="AZ774" s="93"/>
      <c r="BA774" s="93"/>
      <c r="BB774" s="93"/>
      <c r="BC774" s="93"/>
      <c r="BD774" s="93"/>
      <c r="BE774" s="78"/>
    </row>
    <row r="775" spans="1:57" ht="38" customHeight="1" x14ac:dyDescent="0.2">
      <c r="A775" s="732"/>
      <c r="B775" s="624"/>
      <c r="C775" s="631"/>
      <c r="D775" s="73" t="s">
        <v>75</v>
      </c>
      <c r="E775" s="634"/>
      <c r="F775" s="637"/>
      <c r="G775" s="147">
        <f t="shared" si="199"/>
        <v>0</v>
      </c>
      <c r="H775" s="153">
        <f t="shared" si="208"/>
        <v>0</v>
      </c>
      <c r="I775" s="150"/>
      <c r="J775" s="150"/>
      <c r="K775" s="150"/>
      <c r="L775" s="154"/>
      <c r="M775" s="79">
        <f t="shared" si="200"/>
        <v>0</v>
      </c>
      <c r="N775" s="80"/>
      <c r="O775" s="80"/>
      <c r="P775" s="80"/>
      <c r="Q775" s="80"/>
      <c r="R775" s="124"/>
      <c r="S775" s="129"/>
      <c r="T775" s="54"/>
      <c r="U775" s="54"/>
      <c r="V775" s="80"/>
      <c r="W775" s="80"/>
      <c r="X775" s="124"/>
      <c r="Y775" s="131"/>
      <c r="Z775" s="127"/>
      <c r="AA775" s="134"/>
      <c r="AB775" s="56"/>
      <c r="AC775" s="56"/>
      <c r="AD775" s="56"/>
      <c r="AE775" s="56"/>
      <c r="AF775" s="135"/>
      <c r="AG775" s="136"/>
      <c r="AH775" s="55"/>
      <c r="AI775" s="136"/>
      <c r="AJ775" s="116">
        <f>SUM(AN775:AP775)</f>
        <v>0</v>
      </c>
      <c r="AK775" s="136" t="s">
        <v>76</v>
      </c>
      <c r="AL775" s="54" t="s">
        <v>76</v>
      </c>
      <c r="AM775" s="55" t="s">
        <v>76</v>
      </c>
      <c r="AN775" s="136"/>
      <c r="AO775" s="54"/>
      <c r="AP775" s="55"/>
      <c r="AQ775" s="82" t="s">
        <v>74</v>
      </c>
      <c r="AR775" s="54" t="s">
        <v>74</v>
      </c>
      <c r="AS775" s="54" t="s">
        <v>74</v>
      </c>
      <c r="AT775" s="54" t="s">
        <v>74</v>
      </c>
      <c r="AU775" s="58" t="s">
        <v>74</v>
      </c>
      <c r="AV775" s="83">
        <f t="shared" si="201"/>
        <v>0</v>
      </c>
      <c r="AW775" s="80"/>
      <c r="AX775" s="80"/>
      <c r="AY775" s="80"/>
      <c r="AZ775" s="80"/>
      <c r="BA775" s="80"/>
      <c r="BB775" s="80"/>
      <c r="BC775" s="80"/>
      <c r="BD775" s="80"/>
      <c r="BE775" s="81"/>
    </row>
    <row r="776" spans="1:57" ht="38" customHeight="1" x14ac:dyDescent="0.2">
      <c r="A776" s="732"/>
      <c r="B776" s="624"/>
      <c r="C776" s="631"/>
      <c r="D776" s="73" t="s">
        <v>77</v>
      </c>
      <c r="E776" s="634"/>
      <c r="F776" s="637"/>
      <c r="G776" s="147">
        <f t="shared" si="199"/>
        <v>0</v>
      </c>
      <c r="H776" s="153">
        <f t="shared" si="208"/>
        <v>0</v>
      </c>
      <c r="I776" s="150"/>
      <c r="J776" s="150"/>
      <c r="K776" s="150"/>
      <c r="L776" s="154"/>
      <c r="M776" s="79">
        <f t="shared" si="200"/>
        <v>0</v>
      </c>
      <c r="N776" s="80"/>
      <c r="O776" s="80"/>
      <c r="P776" s="80"/>
      <c r="Q776" s="84"/>
      <c r="R776" s="124"/>
      <c r="S776" s="129"/>
      <c r="T776" s="80"/>
      <c r="U776" s="80"/>
      <c r="V776" s="80"/>
      <c r="W776" s="80"/>
      <c r="X776" s="124"/>
      <c r="Y776" s="131"/>
      <c r="Z776" s="127"/>
      <c r="AA776" s="134"/>
      <c r="AB776" s="56"/>
      <c r="AC776" s="56"/>
      <c r="AD776" s="56"/>
      <c r="AE776" s="56"/>
      <c r="AF776" s="135"/>
      <c r="AG776" s="136"/>
      <c r="AH776" s="55"/>
      <c r="AI776" s="136"/>
      <c r="AJ776" s="116">
        <f>SUM(AK776:AM776)</f>
        <v>0</v>
      </c>
      <c r="AK776" s="136"/>
      <c r="AL776" s="54"/>
      <c r="AM776" s="55"/>
      <c r="AN776" s="136" t="s">
        <v>74</v>
      </c>
      <c r="AO776" s="54" t="s">
        <v>74</v>
      </c>
      <c r="AP776" s="55" t="s">
        <v>74</v>
      </c>
      <c r="AQ776" s="82" t="s">
        <v>74</v>
      </c>
      <c r="AR776" s="54" t="s">
        <v>74</v>
      </c>
      <c r="AS776" s="54" t="s">
        <v>74</v>
      </c>
      <c r="AT776" s="54" t="s">
        <v>74</v>
      </c>
      <c r="AU776" s="58" t="s">
        <v>74</v>
      </c>
      <c r="AV776" s="83">
        <f t="shared" si="201"/>
        <v>0</v>
      </c>
      <c r="AW776" s="80"/>
      <c r="AX776" s="80"/>
      <c r="AY776" s="80"/>
      <c r="AZ776" s="80"/>
      <c r="BA776" s="80"/>
      <c r="BB776" s="80"/>
      <c r="BC776" s="80"/>
      <c r="BD776" s="80"/>
      <c r="BE776" s="81"/>
    </row>
    <row r="777" spans="1:57" ht="38" customHeight="1" x14ac:dyDescent="0.2">
      <c r="A777" s="732"/>
      <c r="B777" s="624"/>
      <c r="C777" s="631"/>
      <c r="D777" s="73" t="s">
        <v>78</v>
      </c>
      <c r="E777" s="634"/>
      <c r="F777" s="637"/>
      <c r="G777" s="147">
        <f t="shared" si="199"/>
        <v>160</v>
      </c>
      <c r="H777" s="153">
        <f t="shared" si="208"/>
        <v>22</v>
      </c>
      <c r="I777" s="150">
        <v>17</v>
      </c>
      <c r="J777" s="150">
        <v>5</v>
      </c>
      <c r="K777" s="150"/>
      <c r="L777" s="154"/>
      <c r="M777" s="79">
        <f t="shared" si="200"/>
        <v>153</v>
      </c>
      <c r="N777" s="80"/>
      <c r="O777" s="80"/>
      <c r="P777" s="80"/>
      <c r="Q777" s="80"/>
      <c r="R777" s="124">
        <v>153</v>
      </c>
      <c r="S777" s="129">
        <v>35</v>
      </c>
      <c r="T777" s="80"/>
      <c r="U777" s="80"/>
      <c r="V777" s="80">
        <v>118</v>
      </c>
      <c r="W777" s="80"/>
      <c r="X777" s="124"/>
      <c r="Y777" s="131">
        <v>134</v>
      </c>
      <c r="Z777" s="127">
        <v>19</v>
      </c>
      <c r="AA777" s="134">
        <v>1</v>
      </c>
      <c r="AB777" s="56">
        <v>48</v>
      </c>
      <c r="AC777" s="56">
        <v>48</v>
      </c>
      <c r="AD777" s="56">
        <v>0</v>
      </c>
      <c r="AE777" s="56">
        <v>98</v>
      </c>
      <c r="AF777" s="135">
        <v>12</v>
      </c>
      <c r="AG777" s="136">
        <v>47.62</v>
      </c>
      <c r="AH777" s="55">
        <v>18.7</v>
      </c>
      <c r="AI777" s="136">
        <v>69.13</v>
      </c>
      <c r="AJ777" s="116">
        <f>SUM(AQ777:AU777)</f>
        <v>153</v>
      </c>
      <c r="AK777" s="136" t="s">
        <v>76</v>
      </c>
      <c r="AL777" s="54" t="s">
        <v>76</v>
      </c>
      <c r="AM777" s="55" t="s">
        <v>76</v>
      </c>
      <c r="AN777" s="136" t="s">
        <v>74</v>
      </c>
      <c r="AO777" s="54" t="s">
        <v>74</v>
      </c>
      <c r="AP777" s="55" t="s">
        <v>74</v>
      </c>
      <c r="AQ777" s="142">
        <v>53</v>
      </c>
      <c r="AR777" s="62">
        <v>55</v>
      </c>
      <c r="AS777" s="62">
        <v>33</v>
      </c>
      <c r="AT777" s="62">
        <v>12</v>
      </c>
      <c r="AU777" s="64"/>
      <c r="AV777" s="83">
        <f t="shared" si="201"/>
        <v>7</v>
      </c>
      <c r="AW777" s="80"/>
      <c r="AX777" s="80"/>
      <c r="AY777" s="80"/>
      <c r="AZ777" s="80"/>
      <c r="BA777" s="80">
        <v>4</v>
      </c>
      <c r="BB777" s="80"/>
      <c r="BC777" s="80"/>
      <c r="BD777" s="80">
        <v>1</v>
      </c>
      <c r="BE777" s="81">
        <v>2</v>
      </c>
    </row>
    <row r="778" spans="1:57" ht="38" customHeight="1" thickBot="1" x14ac:dyDescent="0.25">
      <c r="A778" s="733"/>
      <c r="B778" s="642"/>
      <c r="C778" s="643"/>
      <c r="D778" s="75" t="s">
        <v>79</v>
      </c>
      <c r="E778" s="635"/>
      <c r="F778" s="638"/>
      <c r="G778" s="148">
        <f t="shared" si="199"/>
        <v>0</v>
      </c>
      <c r="H778" s="155">
        <f t="shared" ref="H778" si="209">SUM(I778:L778)</f>
        <v>0</v>
      </c>
      <c r="I778" s="156"/>
      <c r="J778" s="156"/>
      <c r="K778" s="156"/>
      <c r="L778" s="157"/>
      <c r="M778" s="85">
        <f t="shared" si="200"/>
        <v>0</v>
      </c>
      <c r="N778" s="86"/>
      <c r="O778" s="86"/>
      <c r="P778" s="86"/>
      <c r="Q778" s="86"/>
      <c r="R778" s="125"/>
      <c r="S778" s="130"/>
      <c r="T778" s="87"/>
      <c r="U778" s="87"/>
      <c r="V778" s="87"/>
      <c r="W778" s="87"/>
      <c r="X778" s="126"/>
      <c r="Y778" s="129"/>
      <c r="Z778" s="124"/>
      <c r="AA778" s="136"/>
      <c r="AB778" s="54"/>
      <c r="AC778" s="54"/>
      <c r="AD778" s="54"/>
      <c r="AE778" s="54"/>
      <c r="AF778" s="55"/>
      <c r="AG778" s="139"/>
      <c r="AH778" s="140"/>
      <c r="AI778" s="137"/>
      <c r="AJ778" s="117">
        <f>SUM(AQ778:AU778)</f>
        <v>0</v>
      </c>
      <c r="AK778" s="137" t="s">
        <v>74</v>
      </c>
      <c r="AL778" s="90" t="s">
        <v>74</v>
      </c>
      <c r="AM778" s="138" t="s">
        <v>74</v>
      </c>
      <c r="AN778" s="137" t="s">
        <v>74</v>
      </c>
      <c r="AO778" s="90" t="s">
        <v>76</v>
      </c>
      <c r="AP778" s="138" t="s">
        <v>76</v>
      </c>
      <c r="AQ778" s="89"/>
      <c r="AR778" s="90"/>
      <c r="AS778" s="90"/>
      <c r="AT778" s="90"/>
      <c r="AU778" s="91"/>
      <c r="AV778" s="92">
        <f t="shared" si="201"/>
        <v>0</v>
      </c>
      <c r="AW778" s="87"/>
      <c r="AX778" s="87"/>
      <c r="AY778" s="87"/>
      <c r="AZ778" s="87"/>
      <c r="BA778" s="87"/>
      <c r="BB778" s="87"/>
      <c r="BC778" s="87"/>
      <c r="BD778" s="87"/>
      <c r="BE778" s="88"/>
    </row>
    <row r="779" spans="1:57" ht="38" customHeight="1" x14ac:dyDescent="0.2">
      <c r="A779" s="731" t="s">
        <v>401</v>
      </c>
      <c r="B779" s="623" t="s">
        <v>377</v>
      </c>
      <c r="C779" s="630" t="s">
        <v>378</v>
      </c>
      <c r="D779" s="72" t="s">
        <v>73</v>
      </c>
      <c r="E779" s="633">
        <v>404</v>
      </c>
      <c r="F779" s="636">
        <f>E779-SUM(M779:M783)</f>
        <v>91</v>
      </c>
      <c r="G779" s="146">
        <f t="shared" si="199"/>
        <v>16</v>
      </c>
      <c r="H779" s="151">
        <f t="shared" ref="H779:H787" si="210">SUM(I779:L779)</f>
        <v>0</v>
      </c>
      <c r="I779" s="152"/>
      <c r="J779" s="152"/>
      <c r="K779" s="152"/>
      <c r="L779" s="66"/>
      <c r="M779" s="149">
        <f t="shared" si="200"/>
        <v>16</v>
      </c>
      <c r="N779" s="121"/>
      <c r="O779" s="121"/>
      <c r="P779" s="121"/>
      <c r="Q779" s="121"/>
      <c r="R779" s="122">
        <v>16</v>
      </c>
      <c r="S779" s="128">
        <v>2</v>
      </c>
      <c r="T779" s="121"/>
      <c r="U779" s="121"/>
      <c r="V779" s="77">
        <v>14</v>
      </c>
      <c r="W779" s="121"/>
      <c r="X779" s="122"/>
      <c r="Y779" s="128">
        <v>14</v>
      </c>
      <c r="Z779" s="122">
        <v>2</v>
      </c>
      <c r="AA779" s="70"/>
      <c r="AB779" s="77">
        <v>9</v>
      </c>
      <c r="AC779" s="77">
        <v>8</v>
      </c>
      <c r="AD779" s="77">
        <v>4</v>
      </c>
      <c r="AE779" s="77">
        <v>7</v>
      </c>
      <c r="AF779" s="71">
        <v>2</v>
      </c>
      <c r="AG779" s="70">
        <v>45</v>
      </c>
      <c r="AH779" s="71">
        <v>22</v>
      </c>
      <c r="AI779" s="70">
        <v>13.9</v>
      </c>
      <c r="AJ779" s="115">
        <f>SUM(AN779:AP779)</f>
        <v>16</v>
      </c>
      <c r="AK779" s="70" t="s">
        <v>74</v>
      </c>
      <c r="AL779" s="77" t="s">
        <v>74</v>
      </c>
      <c r="AM779" s="71" t="s">
        <v>74</v>
      </c>
      <c r="AN779" s="70">
        <v>3</v>
      </c>
      <c r="AO779" s="77">
        <v>13</v>
      </c>
      <c r="AP779" s="71"/>
      <c r="AQ779" s="67" t="s">
        <v>74</v>
      </c>
      <c r="AR779" s="68" t="s">
        <v>74</v>
      </c>
      <c r="AS779" s="68" t="s">
        <v>74</v>
      </c>
      <c r="AT779" s="68" t="s">
        <v>74</v>
      </c>
      <c r="AU779" s="69" t="s">
        <v>74</v>
      </c>
      <c r="AV779" s="103">
        <f>SUM(AW779:BE779)</f>
        <v>0</v>
      </c>
      <c r="AW779" s="93"/>
      <c r="AX779" s="93"/>
      <c r="AY779" s="93"/>
      <c r="AZ779" s="93"/>
      <c r="BA779" s="93"/>
      <c r="BB779" s="93"/>
      <c r="BC779" s="93"/>
      <c r="BD779" s="93"/>
      <c r="BE779" s="78"/>
    </row>
    <row r="780" spans="1:57" ht="38" customHeight="1" x14ac:dyDescent="0.2">
      <c r="A780" s="732"/>
      <c r="B780" s="624"/>
      <c r="C780" s="631"/>
      <c r="D780" s="73" t="s">
        <v>75</v>
      </c>
      <c r="E780" s="634"/>
      <c r="F780" s="637"/>
      <c r="G780" s="147">
        <f t="shared" si="199"/>
        <v>0</v>
      </c>
      <c r="H780" s="153">
        <f t="shared" si="210"/>
        <v>0</v>
      </c>
      <c r="I780" s="150"/>
      <c r="J780" s="150"/>
      <c r="K780" s="150"/>
      <c r="L780" s="154"/>
      <c r="M780" s="79">
        <f t="shared" si="200"/>
        <v>0</v>
      </c>
      <c r="N780" s="80"/>
      <c r="O780" s="80"/>
      <c r="P780" s="80"/>
      <c r="Q780" s="80"/>
      <c r="R780" s="124"/>
      <c r="S780" s="129"/>
      <c r="T780" s="54"/>
      <c r="U780" s="54"/>
      <c r="V780" s="80"/>
      <c r="W780" s="80"/>
      <c r="X780" s="124"/>
      <c r="Y780" s="131"/>
      <c r="Z780" s="127"/>
      <c r="AA780" s="134"/>
      <c r="AB780" s="56"/>
      <c r="AC780" s="56"/>
      <c r="AD780" s="56"/>
      <c r="AE780" s="56"/>
      <c r="AF780" s="135"/>
      <c r="AG780" s="136"/>
      <c r="AH780" s="55"/>
      <c r="AI780" s="136"/>
      <c r="AJ780" s="116">
        <f>SUM(AN780:AP780)</f>
        <v>0</v>
      </c>
      <c r="AK780" s="136" t="s">
        <v>76</v>
      </c>
      <c r="AL780" s="54" t="s">
        <v>76</v>
      </c>
      <c r="AM780" s="55" t="s">
        <v>76</v>
      </c>
      <c r="AN780" s="136"/>
      <c r="AO780" s="54"/>
      <c r="AP780" s="55"/>
      <c r="AQ780" s="82" t="s">
        <v>74</v>
      </c>
      <c r="AR780" s="54" t="s">
        <v>74</v>
      </c>
      <c r="AS780" s="54" t="s">
        <v>74</v>
      </c>
      <c r="AT780" s="54" t="s">
        <v>74</v>
      </c>
      <c r="AU780" s="58" t="s">
        <v>74</v>
      </c>
      <c r="AV780" s="83">
        <f t="shared" ref="AV780:AV793" si="211">SUM(AW780:BE780)</f>
        <v>0</v>
      </c>
      <c r="AW780" s="80"/>
      <c r="AX780" s="80"/>
      <c r="AY780" s="80"/>
      <c r="AZ780" s="80"/>
      <c r="BA780" s="80"/>
      <c r="BB780" s="80"/>
      <c r="BC780" s="80"/>
      <c r="BD780" s="80"/>
      <c r="BE780" s="81"/>
    </row>
    <row r="781" spans="1:57" ht="38" customHeight="1" x14ac:dyDescent="0.2">
      <c r="A781" s="732"/>
      <c r="B781" s="624"/>
      <c r="C781" s="631"/>
      <c r="D781" s="73" t="s">
        <v>77</v>
      </c>
      <c r="E781" s="634"/>
      <c r="F781" s="637"/>
      <c r="G781" s="147">
        <f t="shared" si="199"/>
        <v>0</v>
      </c>
      <c r="H781" s="153">
        <f t="shared" si="210"/>
        <v>0</v>
      </c>
      <c r="I781" s="150"/>
      <c r="J781" s="150"/>
      <c r="K781" s="150"/>
      <c r="L781" s="154"/>
      <c r="M781" s="79">
        <f t="shared" si="200"/>
        <v>0</v>
      </c>
      <c r="N781" s="80"/>
      <c r="O781" s="80"/>
      <c r="P781" s="80"/>
      <c r="Q781" s="84"/>
      <c r="R781" s="124"/>
      <c r="S781" s="129"/>
      <c r="T781" s="80"/>
      <c r="U781" s="80"/>
      <c r="V781" s="80"/>
      <c r="W781" s="80"/>
      <c r="X781" s="124"/>
      <c r="Y781" s="131"/>
      <c r="Z781" s="127"/>
      <c r="AA781" s="134"/>
      <c r="AB781" s="56"/>
      <c r="AC781" s="56"/>
      <c r="AD781" s="56"/>
      <c r="AE781" s="56"/>
      <c r="AF781" s="135"/>
      <c r="AG781" s="136"/>
      <c r="AH781" s="55"/>
      <c r="AI781" s="136"/>
      <c r="AJ781" s="116">
        <f>SUM(AK781:AM781)</f>
        <v>0</v>
      </c>
      <c r="AK781" s="136"/>
      <c r="AL781" s="54"/>
      <c r="AM781" s="55"/>
      <c r="AN781" s="136" t="s">
        <v>74</v>
      </c>
      <c r="AO781" s="54" t="s">
        <v>74</v>
      </c>
      <c r="AP781" s="55" t="s">
        <v>74</v>
      </c>
      <c r="AQ781" s="82" t="s">
        <v>74</v>
      </c>
      <c r="AR781" s="54" t="s">
        <v>74</v>
      </c>
      <c r="AS781" s="54" t="s">
        <v>74</v>
      </c>
      <c r="AT781" s="54" t="s">
        <v>74</v>
      </c>
      <c r="AU781" s="58" t="s">
        <v>74</v>
      </c>
      <c r="AV781" s="83">
        <f t="shared" si="211"/>
        <v>0</v>
      </c>
      <c r="AW781" s="80"/>
      <c r="AX781" s="80"/>
      <c r="AY781" s="80"/>
      <c r="AZ781" s="80"/>
      <c r="BA781" s="80"/>
      <c r="BB781" s="80"/>
      <c r="BC781" s="80"/>
      <c r="BD781" s="80"/>
      <c r="BE781" s="81"/>
    </row>
    <row r="782" spans="1:57" ht="38" customHeight="1" x14ac:dyDescent="0.2">
      <c r="A782" s="732"/>
      <c r="B782" s="624"/>
      <c r="C782" s="631"/>
      <c r="D782" s="73" t="s">
        <v>78</v>
      </c>
      <c r="E782" s="634"/>
      <c r="F782" s="637"/>
      <c r="G782" s="147">
        <f t="shared" si="199"/>
        <v>305</v>
      </c>
      <c r="H782" s="153">
        <f t="shared" si="210"/>
        <v>13</v>
      </c>
      <c r="I782" s="150">
        <v>6</v>
      </c>
      <c r="J782" s="150"/>
      <c r="K782" s="150">
        <v>2</v>
      </c>
      <c r="L782" s="154">
        <v>5</v>
      </c>
      <c r="M782" s="79">
        <f t="shared" si="200"/>
        <v>297</v>
      </c>
      <c r="N782" s="80"/>
      <c r="O782" s="80"/>
      <c r="P782" s="80"/>
      <c r="Q782" s="80"/>
      <c r="R782" s="124">
        <v>297</v>
      </c>
      <c r="S782" s="129">
        <v>13</v>
      </c>
      <c r="T782" s="80"/>
      <c r="U782" s="80"/>
      <c r="V782" s="80">
        <v>284</v>
      </c>
      <c r="W782" s="80"/>
      <c r="X782" s="124"/>
      <c r="Y782" s="131">
        <v>249</v>
      </c>
      <c r="Z782" s="127">
        <v>48</v>
      </c>
      <c r="AA782" s="134"/>
      <c r="AB782" s="56">
        <v>85</v>
      </c>
      <c r="AC782" s="56">
        <v>84</v>
      </c>
      <c r="AD782" s="56">
        <v>39</v>
      </c>
      <c r="AE782" s="56">
        <v>106</v>
      </c>
      <c r="AF782" s="135">
        <v>18</v>
      </c>
      <c r="AG782" s="136">
        <v>41</v>
      </c>
      <c r="AH782" s="55">
        <v>25</v>
      </c>
      <c r="AI782" s="136">
        <v>100.3</v>
      </c>
      <c r="AJ782" s="116">
        <f>SUM(AQ782:AU782)</f>
        <v>297</v>
      </c>
      <c r="AK782" s="136" t="s">
        <v>76</v>
      </c>
      <c r="AL782" s="54" t="s">
        <v>76</v>
      </c>
      <c r="AM782" s="55" t="s">
        <v>76</v>
      </c>
      <c r="AN782" s="136" t="s">
        <v>74</v>
      </c>
      <c r="AO782" s="54" t="s">
        <v>74</v>
      </c>
      <c r="AP782" s="55" t="s">
        <v>74</v>
      </c>
      <c r="AQ782" s="142">
        <v>19</v>
      </c>
      <c r="AR782" s="62">
        <v>65</v>
      </c>
      <c r="AS782" s="62">
        <v>137</v>
      </c>
      <c r="AT782" s="62">
        <v>67</v>
      </c>
      <c r="AU782" s="64">
        <v>9</v>
      </c>
      <c r="AV782" s="83">
        <f t="shared" si="211"/>
        <v>8</v>
      </c>
      <c r="AW782" s="80"/>
      <c r="AX782" s="80"/>
      <c r="AY782" s="80"/>
      <c r="AZ782" s="80"/>
      <c r="BA782" s="80">
        <v>3</v>
      </c>
      <c r="BB782" s="80"/>
      <c r="BC782" s="80">
        <v>2</v>
      </c>
      <c r="BD782" s="80">
        <v>3</v>
      </c>
      <c r="BE782" s="81"/>
    </row>
    <row r="783" spans="1:57" ht="38" customHeight="1" thickBot="1" x14ac:dyDescent="0.25">
      <c r="A783" s="732"/>
      <c r="B783" s="642"/>
      <c r="C783" s="643"/>
      <c r="D783" s="75" t="s">
        <v>79</v>
      </c>
      <c r="E783" s="635"/>
      <c r="F783" s="638"/>
      <c r="G783" s="148">
        <f t="shared" si="199"/>
        <v>0</v>
      </c>
      <c r="H783" s="155">
        <f t="shared" si="210"/>
        <v>0</v>
      </c>
      <c r="I783" s="156"/>
      <c r="J783" s="156"/>
      <c r="K783" s="156"/>
      <c r="L783" s="157"/>
      <c r="M783" s="85">
        <f t="shared" si="200"/>
        <v>0</v>
      </c>
      <c r="N783" s="86"/>
      <c r="O783" s="86"/>
      <c r="P783" s="86"/>
      <c r="Q783" s="86"/>
      <c r="R783" s="125"/>
      <c r="S783" s="130"/>
      <c r="T783" s="87"/>
      <c r="U783" s="87"/>
      <c r="V783" s="87"/>
      <c r="W783" s="87"/>
      <c r="X783" s="126"/>
      <c r="Y783" s="129"/>
      <c r="Z783" s="124"/>
      <c r="AA783" s="136"/>
      <c r="AB783" s="54"/>
      <c r="AC783" s="54"/>
      <c r="AD783" s="54"/>
      <c r="AE783" s="54"/>
      <c r="AF783" s="55"/>
      <c r="AG783" s="139"/>
      <c r="AH783" s="140"/>
      <c r="AI783" s="137"/>
      <c r="AJ783" s="117">
        <f>SUM(AQ783:AU783)</f>
        <v>0</v>
      </c>
      <c r="AK783" s="137" t="s">
        <v>74</v>
      </c>
      <c r="AL783" s="90" t="s">
        <v>74</v>
      </c>
      <c r="AM783" s="138" t="s">
        <v>74</v>
      </c>
      <c r="AN783" s="137" t="s">
        <v>74</v>
      </c>
      <c r="AO783" s="90" t="s">
        <v>76</v>
      </c>
      <c r="AP783" s="138" t="s">
        <v>76</v>
      </c>
      <c r="AQ783" s="89"/>
      <c r="AR783" s="90"/>
      <c r="AS783" s="90"/>
      <c r="AT783" s="90"/>
      <c r="AU783" s="91"/>
      <c r="AV783" s="92">
        <f t="shared" si="211"/>
        <v>0</v>
      </c>
      <c r="AW783" s="87"/>
      <c r="AX783" s="87"/>
      <c r="AY783" s="87"/>
      <c r="AZ783" s="87"/>
      <c r="BA783" s="87"/>
      <c r="BB783" s="87"/>
      <c r="BC783" s="87"/>
      <c r="BD783" s="87"/>
      <c r="BE783" s="88"/>
    </row>
    <row r="784" spans="1:57" ht="38" customHeight="1" x14ac:dyDescent="0.2">
      <c r="A784" s="732"/>
      <c r="B784" s="623" t="s">
        <v>379</v>
      </c>
      <c r="C784" s="630" t="s">
        <v>380</v>
      </c>
      <c r="D784" s="72" t="s">
        <v>73</v>
      </c>
      <c r="E784" s="633">
        <v>12</v>
      </c>
      <c r="F784" s="636">
        <f>E784-SUM(M784:M788)</f>
        <v>1</v>
      </c>
      <c r="G784" s="146">
        <f t="shared" si="199"/>
        <v>0</v>
      </c>
      <c r="H784" s="151">
        <f t="shared" si="210"/>
        <v>0</v>
      </c>
      <c r="I784" s="152"/>
      <c r="J784" s="152"/>
      <c r="K784" s="152"/>
      <c r="L784" s="66"/>
      <c r="M784" s="149">
        <f t="shared" si="200"/>
        <v>0</v>
      </c>
      <c r="N784" s="121"/>
      <c r="O784" s="121"/>
      <c r="P784" s="121"/>
      <c r="Q784" s="121"/>
      <c r="R784" s="122"/>
      <c r="S784" s="128"/>
      <c r="T784" s="121"/>
      <c r="U784" s="121"/>
      <c r="V784" s="77"/>
      <c r="W784" s="121"/>
      <c r="X784" s="122"/>
      <c r="Y784" s="128"/>
      <c r="Z784" s="122"/>
      <c r="AA784" s="70"/>
      <c r="AB784" s="77"/>
      <c r="AC784" s="77"/>
      <c r="AD784" s="77"/>
      <c r="AE784" s="77"/>
      <c r="AF784" s="71"/>
      <c r="AG784" s="70"/>
      <c r="AH784" s="71"/>
      <c r="AI784" s="70"/>
      <c r="AJ784" s="115">
        <f>SUM(AN784:AP784)</f>
        <v>0</v>
      </c>
      <c r="AK784" s="70" t="s">
        <v>74</v>
      </c>
      <c r="AL784" s="77" t="s">
        <v>74</v>
      </c>
      <c r="AM784" s="71" t="s">
        <v>74</v>
      </c>
      <c r="AN784" s="70"/>
      <c r="AO784" s="77"/>
      <c r="AP784" s="71"/>
      <c r="AQ784" s="67" t="s">
        <v>74</v>
      </c>
      <c r="AR784" s="68" t="s">
        <v>74</v>
      </c>
      <c r="AS784" s="68" t="s">
        <v>74</v>
      </c>
      <c r="AT784" s="68" t="s">
        <v>74</v>
      </c>
      <c r="AU784" s="69" t="s">
        <v>74</v>
      </c>
      <c r="AV784" s="103">
        <f t="shared" si="211"/>
        <v>0</v>
      </c>
      <c r="AW784" s="93"/>
      <c r="AX784" s="93"/>
      <c r="AY784" s="93"/>
      <c r="AZ784" s="93"/>
      <c r="BA784" s="93"/>
      <c r="BB784" s="93"/>
      <c r="BC784" s="93"/>
      <c r="BD784" s="93"/>
      <c r="BE784" s="78"/>
    </row>
    <row r="785" spans="1:57" ht="38" customHeight="1" x14ac:dyDescent="0.2">
      <c r="A785" s="732"/>
      <c r="B785" s="624"/>
      <c r="C785" s="631"/>
      <c r="D785" s="73" t="s">
        <v>75</v>
      </c>
      <c r="E785" s="634"/>
      <c r="F785" s="637"/>
      <c r="G785" s="147">
        <f t="shared" si="199"/>
        <v>0</v>
      </c>
      <c r="H785" s="153">
        <f t="shared" si="210"/>
        <v>0</v>
      </c>
      <c r="I785" s="150"/>
      <c r="J785" s="150"/>
      <c r="K785" s="150"/>
      <c r="L785" s="154"/>
      <c r="M785" s="79">
        <f t="shared" si="200"/>
        <v>0</v>
      </c>
      <c r="N785" s="80"/>
      <c r="O785" s="80"/>
      <c r="P785" s="80"/>
      <c r="Q785" s="80"/>
      <c r="R785" s="124"/>
      <c r="S785" s="129"/>
      <c r="T785" s="54"/>
      <c r="U785" s="54"/>
      <c r="V785" s="80"/>
      <c r="W785" s="80"/>
      <c r="X785" s="124"/>
      <c r="Y785" s="131"/>
      <c r="Z785" s="127"/>
      <c r="AA785" s="134"/>
      <c r="AB785" s="56"/>
      <c r="AC785" s="56"/>
      <c r="AD785" s="56"/>
      <c r="AE785" s="56"/>
      <c r="AF785" s="135"/>
      <c r="AG785" s="136"/>
      <c r="AH785" s="55"/>
      <c r="AI785" s="136"/>
      <c r="AJ785" s="116">
        <f>SUM(AN785:AP785)</f>
        <v>0</v>
      </c>
      <c r="AK785" s="136" t="s">
        <v>76</v>
      </c>
      <c r="AL785" s="54" t="s">
        <v>76</v>
      </c>
      <c r="AM785" s="55" t="s">
        <v>76</v>
      </c>
      <c r="AN785" s="136"/>
      <c r="AO785" s="54"/>
      <c r="AP785" s="55"/>
      <c r="AQ785" s="82" t="s">
        <v>74</v>
      </c>
      <c r="AR785" s="54" t="s">
        <v>74</v>
      </c>
      <c r="AS785" s="54" t="s">
        <v>74</v>
      </c>
      <c r="AT785" s="54" t="s">
        <v>74</v>
      </c>
      <c r="AU785" s="58" t="s">
        <v>74</v>
      </c>
      <c r="AV785" s="83">
        <f t="shared" si="211"/>
        <v>0</v>
      </c>
      <c r="AW785" s="80"/>
      <c r="AX785" s="80"/>
      <c r="AY785" s="80"/>
      <c r="AZ785" s="80"/>
      <c r="BA785" s="80"/>
      <c r="BB785" s="80"/>
      <c r="BC785" s="80"/>
      <c r="BD785" s="80"/>
      <c r="BE785" s="81"/>
    </row>
    <row r="786" spans="1:57" ht="38" customHeight="1" x14ac:dyDescent="0.2">
      <c r="A786" s="732"/>
      <c r="B786" s="624"/>
      <c r="C786" s="631"/>
      <c r="D786" s="73" t="s">
        <v>77</v>
      </c>
      <c r="E786" s="634"/>
      <c r="F786" s="637"/>
      <c r="G786" s="147">
        <f t="shared" si="199"/>
        <v>0</v>
      </c>
      <c r="H786" s="153">
        <f t="shared" si="210"/>
        <v>0</v>
      </c>
      <c r="I786" s="150"/>
      <c r="J786" s="150"/>
      <c r="K786" s="150"/>
      <c r="L786" s="154"/>
      <c r="M786" s="79">
        <f t="shared" si="200"/>
        <v>0</v>
      </c>
      <c r="N786" s="80"/>
      <c r="O786" s="80"/>
      <c r="P786" s="80"/>
      <c r="Q786" s="84"/>
      <c r="R786" s="124"/>
      <c r="S786" s="129"/>
      <c r="T786" s="80"/>
      <c r="U786" s="80"/>
      <c r="V786" s="80"/>
      <c r="W786" s="80"/>
      <c r="X786" s="124"/>
      <c r="Y786" s="131"/>
      <c r="Z786" s="127"/>
      <c r="AA786" s="134"/>
      <c r="AB786" s="56"/>
      <c r="AC786" s="56"/>
      <c r="AD786" s="56"/>
      <c r="AE786" s="56"/>
      <c r="AF786" s="135"/>
      <c r="AG786" s="136"/>
      <c r="AH786" s="55"/>
      <c r="AI786" s="136"/>
      <c r="AJ786" s="116">
        <f>SUM(AK786:AM786)</f>
        <v>0</v>
      </c>
      <c r="AK786" s="136"/>
      <c r="AL786" s="54"/>
      <c r="AM786" s="55"/>
      <c r="AN786" s="136" t="s">
        <v>74</v>
      </c>
      <c r="AO786" s="54" t="s">
        <v>74</v>
      </c>
      <c r="AP786" s="55" t="s">
        <v>74</v>
      </c>
      <c r="AQ786" s="82" t="s">
        <v>74</v>
      </c>
      <c r="AR786" s="54" t="s">
        <v>74</v>
      </c>
      <c r="AS786" s="54" t="s">
        <v>74</v>
      </c>
      <c r="AT786" s="54" t="s">
        <v>74</v>
      </c>
      <c r="AU786" s="58" t="s">
        <v>74</v>
      </c>
      <c r="AV786" s="83">
        <f t="shared" si="211"/>
        <v>0</v>
      </c>
      <c r="AW786" s="80"/>
      <c r="AX786" s="80"/>
      <c r="AY786" s="80"/>
      <c r="AZ786" s="80"/>
      <c r="BA786" s="80"/>
      <c r="BB786" s="80"/>
      <c r="BC786" s="80"/>
      <c r="BD786" s="80"/>
      <c r="BE786" s="81"/>
    </row>
    <row r="787" spans="1:57" ht="38" customHeight="1" x14ac:dyDescent="0.2">
      <c r="A787" s="732"/>
      <c r="B787" s="624"/>
      <c r="C787" s="631"/>
      <c r="D787" s="73" t="s">
        <v>78</v>
      </c>
      <c r="E787" s="634"/>
      <c r="F787" s="637"/>
      <c r="G787" s="147">
        <f t="shared" si="199"/>
        <v>11</v>
      </c>
      <c r="H787" s="153">
        <f t="shared" si="210"/>
        <v>0</v>
      </c>
      <c r="I787" s="150"/>
      <c r="J787" s="150"/>
      <c r="K787" s="150"/>
      <c r="L787" s="154"/>
      <c r="M787" s="79">
        <f t="shared" si="200"/>
        <v>11</v>
      </c>
      <c r="N787" s="80"/>
      <c r="O787" s="80"/>
      <c r="P787" s="80"/>
      <c r="Q787" s="80"/>
      <c r="R787" s="124">
        <v>11</v>
      </c>
      <c r="S787" s="129"/>
      <c r="T787" s="80"/>
      <c r="U787" s="80"/>
      <c r="V787" s="80">
        <v>10</v>
      </c>
      <c r="W787" s="80">
        <v>1</v>
      </c>
      <c r="X787" s="124"/>
      <c r="Y787" s="131">
        <v>11</v>
      </c>
      <c r="Z787" s="127"/>
      <c r="AA787" s="134"/>
      <c r="AB787" s="56">
        <v>2</v>
      </c>
      <c r="AC787" s="56">
        <v>2</v>
      </c>
      <c r="AD787" s="56"/>
      <c r="AE787" s="56">
        <v>4</v>
      </c>
      <c r="AF787" s="135">
        <v>1</v>
      </c>
      <c r="AG787" s="136">
        <v>46</v>
      </c>
      <c r="AH787" s="55">
        <v>20</v>
      </c>
      <c r="AI787" s="136">
        <v>137</v>
      </c>
      <c r="AJ787" s="116">
        <f>SUM(AQ787:AU787)</f>
        <v>11</v>
      </c>
      <c r="AK787" s="136" t="s">
        <v>76</v>
      </c>
      <c r="AL787" s="54" t="s">
        <v>76</v>
      </c>
      <c r="AM787" s="55" t="s">
        <v>76</v>
      </c>
      <c r="AN787" s="136" t="s">
        <v>74</v>
      </c>
      <c r="AO787" s="54" t="s">
        <v>74</v>
      </c>
      <c r="AP787" s="55" t="s">
        <v>74</v>
      </c>
      <c r="AQ787" s="142"/>
      <c r="AR787" s="62"/>
      <c r="AS787" s="62">
        <v>5</v>
      </c>
      <c r="AT787" s="62">
        <v>3</v>
      </c>
      <c r="AU787" s="64">
        <v>3</v>
      </c>
      <c r="AV787" s="83">
        <f t="shared" si="211"/>
        <v>0</v>
      </c>
      <c r="AW787" s="80"/>
      <c r="AX787" s="80"/>
      <c r="AY787" s="80"/>
      <c r="AZ787" s="80"/>
      <c r="BA787" s="80"/>
      <c r="BB787" s="80"/>
      <c r="BC787" s="80"/>
      <c r="BD787" s="80"/>
      <c r="BE787" s="81"/>
    </row>
    <row r="788" spans="1:57" ht="38" customHeight="1" thickBot="1" x14ac:dyDescent="0.25">
      <c r="A788" s="732"/>
      <c r="B788" s="642"/>
      <c r="C788" s="643"/>
      <c r="D788" s="75" t="s">
        <v>79</v>
      </c>
      <c r="E788" s="635"/>
      <c r="F788" s="638"/>
      <c r="G788" s="148">
        <f t="shared" si="199"/>
        <v>0</v>
      </c>
      <c r="H788" s="155">
        <f t="shared" ref="H788:H793" si="212">SUM(I788:L788)</f>
        <v>0</v>
      </c>
      <c r="I788" s="156"/>
      <c r="J788" s="156"/>
      <c r="K788" s="156"/>
      <c r="L788" s="157"/>
      <c r="M788" s="85">
        <f t="shared" si="200"/>
        <v>0</v>
      </c>
      <c r="N788" s="86"/>
      <c r="O788" s="86"/>
      <c r="P788" s="86"/>
      <c r="Q788" s="86"/>
      <c r="R788" s="125"/>
      <c r="S788" s="130"/>
      <c r="T788" s="87"/>
      <c r="U788" s="87"/>
      <c r="V788" s="87"/>
      <c r="W788" s="87"/>
      <c r="X788" s="126"/>
      <c r="Y788" s="129"/>
      <c r="Z788" s="124"/>
      <c r="AA788" s="136"/>
      <c r="AB788" s="54"/>
      <c r="AC788" s="54"/>
      <c r="AD788" s="54"/>
      <c r="AE788" s="54"/>
      <c r="AF788" s="55"/>
      <c r="AG788" s="139"/>
      <c r="AH788" s="140"/>
      <c r="AI788" s="137"/>
      <c r="AJ788" s="117">
        <f>SUM(AQ788:AU788)</f>
        <v>0</v>
      </c>
      <c r="AK788" s="137" t="s">
        <v>74</v>
      </c>
      <c r="AL788" s="90" t="s">
        <v>74</v>
      </c>
      <c r="AM788" s="138" t="s">
        <v>74</v>
      </c>
      <c r="AN788" s="137" t="s">
        <v>74</v>
      </c>
      <c r="AO788" s="90" t="s">
        <v>76</v>
      </c>
      <c r="AP788" s="138" t="s">
        <v>76</v>
      </c>
      <c r="AQ788" s="89"/>
      <c r="AR788" s="90"/>
      <c r="AS788" s="90"/>
      <c r="AT788" s="90"/>
      <c r="AU788" s="91"/>
      <c r="AV788" s="92">
        <f t="shared" si="211"/>
        <v>0</v>
      </c>
      <c r="AW788" s="87"/>
      <c r="AX788" s="87"/>
      <c r="AY788" s="87"/>
      <c r="AZ788" s="87"/>
      <c r="BA788" s="87"/>
      <c r="BB788" s="87"/>
      <c r="BC788" s="87"/>
      <c r="BD788" s="87"/>
      <c r="BE788" s="88"/>
    </row>
    <row r="789" spans="1:57" ht="38" customHeight="1" x14ac:dyDescent="0.2">
      <c r="A789" s="732"/>
      <c r="B789" s="623" t="s">
        <v>381</v>
      </c>
      <c r="C789" s="630" t="s">
        <v>382</v>
      </c>
      <c r="D789" s="72" t="s">
        <v>73</v>
      </c>
      <c r="E789" s="633">
        <v>9</v>
      </c>
      <c r="F789" s="636">
        <f>E789-SUM(M789:M793)</f>
        <v>4</v>
      </c>
      <c r="G789" s="146">
        <f t="shared" si="199"/>
        <v>0</v>
      </c>
      <c r="H789" s="151">
        <f t="shared" si="212"/>
        <v>0</v>
      </c>
      <c r="I789" s="152"/>
      <c r="J789" s="152"/>
      <c r="K789" s="152"/>
      <c r="L789" s="66"/>
      <c r="M789" s="149">
        <f t="shared" si="200"/>
        <v>0</v>
      </c>
      <c r="N789" s="121"/>
      <c r="O789" s="121"/>
      <c r="P789" s="121"/>
      <c r="Q789" s="121"/>
      <c r="R789" s="122"/>
      <c r="S789" s="128"/>
      <c r="T789" s="121"/>
      <c r="U789" s="121"/>
      <c r="V789" s="77"/>
      <c r="W789" s="121"/>
      <c r="X789" s="122"/>
      <c r="Y789" s="128"/>
      <c r="Z789" s="122"/>
      <c r="AA789" s="70"/>
      <c r="AB789" s="77"/>
      <c r="AC789" s="77"/>
      <c r="AD789" s="77"/>
      <c r="AE789" s="77"/>
      <c r="AF789" s="71"/>
      <c r="AG789" s="70"/>
      <c r="AH789" s="71"/>
      <c r="AI789" s="70"/>
      <c r="AJ789" s="115">
        <f>SUM(AN789:AP789)</f>
        <v>0</v>
      </c>
      <c r="AK789" s="70" t="s">
        <v>74</v>
      </c>
      <c r="AL789" s="77" t="s">
        <v>74</v>
      </c>
      <c r="AM789" s="71" t="s">
        <v>74</v>
      </c>
      <c r="AN789" s="70"/>
      <c r="AO789" s="77"/>
      <c r="AP789" s="71"/>
      <c r="AQ789" s="67" t="s">
        <v>74</v>
      </c>
      <c r="AR789" s="68" t="s">
        <v>74</v>
      </c>
      <c r="AS789" s="68" t="s">
        <v>74</v>
      </c>
      <c r="AT789" s="68" t="s">
        <v>74</v>
      </c>
      <c r="AU789" s="69" t="s">
        <v>74</v>
      </c>
      <c r="AV789" s="103">
        <f t="shared" si="211"/>
        <v>0</v>
      </c>
      <c r="AW789" s="93"/>
      <c r="AX789" s="93"/>
      <c r="AY789" s="93"/>
      <c r="AZ789" s="93"/>
      <c r="BA789" s="93"/>
      <c r="BB789" s="93"/>
      <c r="BC789" s="93"/>
      <c r="BD789" s="93"/>
      <c r="BE789" s="78"/>
    </row>
    <row r="790" spans="1:57" ht="38" customHeight="1" x14ac:dyDescent="0.2">
      <c r="A790" s="732"/>
      <c r="B790" s="624"/>
      <c r="C790" s="631"/>
      <c r="D790" s="73" t="s">
        <v>75</v>
      </c>
      <c r="E790" s="634"/>
      <c r="F790" s="637"/>
      <c r="G790" s="147">
        <f t="shared" si="199"/>
        <v>0</v>
      </c>
      <c r="H790" s="153">
        <f t="shared" si="212"/>
        <v>0</v>
      </c>
      <c r="I790" s="150"/>
      <c r="J790" s="150"/>
      <c r="K790" s="150"/>
      <c r="L790" s="154"/>
      <c r="M790" s="79">
        <f t="shared" si="200"/>
        <v>0</v>
      </c>
      <c r="N790" s="80"/>
      <c r="O790" s="80"/>
      <c r="P790" s="80"/>
      <c r="Q790" s="80"/>
      <c r="R790" s="124"/>
      <c r="S790" s="129"/>
      <c r="T790" s="54"/>
      <c r="U790" s="54"/>
      <c r="V790" s="80"/>
      <c r="W790" s="80"/>
      <c r="X790" s="124"/>
      <c r="Y790" s="131"/>
      <c r="Z790" s="127"/>
      <c r="AA790" s="134"/>
      <c r="AB790" s="56"/>
      <c r="AC790" s="56"/>
      <c r="AD790" s="56"/>
      <c r="AE790" s="56"/>
      <c r="AF790" s="135"/>
      <c r="AG790" s="136"/>
      <c r="AH790" s="55"/>
      <c r="AI790" s="136"/>
      <c r="AJ790" s="116">
        <f>SUM(AN790:AP790)</f>
        <v>0</v>
      </c>
      <c r="AK790" s="136" t="s">
        <v>76</v>
      </c>
      <c r="AL790" s="54" t="s">
        <v>76</v>
      </c>
      <c r="AM790" s="55" t="s">
        <v>76</v>
      </c>
      <c r="AN790" s="136"/>
      <c r="AO790" s="54"/>
      <c r="AP790" s="55"/>
      <c r="AQ790" s="82" t="s">
        <v>74</v>
      </c>
      <c r="AR790" s="54" t="s">
        <v>74</v>
      </c>
      <c r="AS790" s="54" t="s">
        <v>74</v>
      </c>
      <c r="AT790" s="54" t="s">
        <v>74</v>
      </c>
      <c r="AU790" s="58" t="s">
        <v>74</v>
      </c>
      <c r="AV790" s="83">
        <f t="shared" si="211"/>
        <v>0</v>
      </c>
      <c r="AW790" s="80"/>
      <c r="AX790" s="80"/>
      <c r="AY790" s="80"/>
      <c r="AZ790" s="80"/>
      <c r="BA790" s="80"/>
      <c r="BB790" s="80"/>
      <c r="BC790" s="80"/>
      <c r="BD790" s="80"/>
      <c r="BE790" s="81"/>
    </row>
    <row r="791" spans="1:57" ht="38" customHeight="1" x14ac:dyDescent="0.2">
      <c r="A791" s="732"/>
      <c r="B791" s="624"/>
      <c r="C791" s="631"/>
      <c r="D791" s="73" t="s">
        <v>77</v>
      </c>
      <c r="E791" s="634"/>
      <c r="F791" s="637"/>
      <c r="G791" s="147">
        <f t="shared" si="199"/>
        <v>0</v>
      </c>
      <c r="H791" s="153">
        <f t="shared" si="212"/>
        <v>0</v>
      </c>
      <c r="I791" s="150"/>
      <c r="J791" s="150"/>
      <c r="K791" s="150"/>
      <c r="L791" s="154"/>
      <c r="M791" s="79">
        <f t="shared" si="200"/>
        <v>0</v>
      </c>
      <c r="N791" s="80"/>
      <c r="O791" s="80"/>
      <c r="P791" s="80"/>
      <c r="Q791" s="84"/>
      <c r="R791" s="124"/>
      <c r="S791" s="129"/>
      <c r="T791" s="80"/>
      <c r="U791" s="80"/>
      <c r="V791" s="80"/>
      <c r="W791" s="80"/>
      <c r="X791" s="124"/>
      <c r="Y791" s="131"/>
      <c r="Z791" s="127"/>
      <c r="AA791" s="134"/>
      <c r="AB791" s="56"/>
      <c r="AC791" s="56"/>
      <c r="AD791" s="56"/>
      <c r="AE791" s="56"/>
      <c r="AF791" s="135"/>
      <c r="AG791" s="136"/>
      <c r="AH791" s="55"/>
      <c r="AI791" s="136"/>
      <c r="AJ791" s="116">
        <f>SUM(AK791:AM791)</f>
        <v>0</v>
      </c>
      <c r="AK791" s="136"/>
      <c r="AL791" s="54"/>
      <c r="AM791" s="55"/>
      <c r="AN791" s="136" t="s">
        <v>74</v>
      </c>
      <c r="AO791" s="54" t="s">
        <v>74</v>
      </c>
      <c r="AP791" s="55" t="s">
        <v>74</v>
      </c>
      <c r="AQ791" s="82" t="s">
        <v>74</v>
      </c>
      <c r="AR791" s="54" t="s">
        <v>74</v>
      </c>
      <c r="AS791" s="54" t="s">
        <v>74</v>
      </c>
      <c r="AT791" s="54" t="s">
        <v>74</v>
      </c>
      <c r="AU791" s="58" t="s">
        <v>74</v>
      </c>
      <c r="AV791" s="83">
        <f t="shared" si="211"/>
        <v>0</v>
      </c>
      <c r="AW791" s="80"/>
      <c r="AX791" s="80"/>
      <c r="AY791" s="80"/>
      <c r="AZ791" s="80"/>
      <c r="BA791" s="80"/>
      <c r="BB791" s="80"/>
      <c r="BC791" s="80"/>
      <c r="BD791" s="80"/>
      <c r="BE791" s="81"/>
    </row>
    <row r="792" spans="1:57" ht="38" customHeight="1" x14ac:dyDescent="0.2">
      <c r="A792" s="732"/>
      <c r="B792" s="624"/>
      <c r="C792" s="631"/>
      <c r="D792" s="73" t="s">
        <v>78</v>
      </c>
      <c r="E792" s="634"/>
      <c r="F792" s="637"/>
      <c r="G792" s="147">
        <f t="shared" si="199"/>
        <v>5</v>
      </c>
      <c r="H792" s="153">
        <f t="shared" si="212"/>
        <v>0</v>
      </c>
      <c r="I792" s="150"/>
      <c r="J792" s="150"/>
      <c r="K792" s="150"/>
      <c r="L792" s="154"/>
      <c r="M792" s="79">
        <f t="shared" si="200"/>
        <v>5</v>
      </c>
      <c r="N792" s="80"/>
      <c r="O792" s="80"/>
      <c r="P792" s="80"/>
      <c r="Q792" s="80"/>
      <c r="R792" s="124">
        <v>5</v>
      </c>
      <c r="S792" s="129"/>
      <c r="T792" s="80"/>
      <c r="U792" s="80"/>
      <c r="V792" s="80">
        <v>5</v>
      </c>
      <c r="W792" s="80"/>
      <c r="X792" s="124"/>
      <c r="Y792" s="131">
        <v>4</v>
      </c>
      <c r="Z792" s="127">
        <v>1</v>
      </c>
      <c r="AA792" s="134"/>
      <c r="AB792" s="56">
        <v>2</v>
      </c>
      <c r="AC792" s="56">
        <v>2</v>
      </c>
      <c r="AD792" s="56">
        <v>2</v>
      </c>
      <c r="AE792" s="56">
        <v>3</v>
      </c>
      <c r="AF792" s="135">
        <v>1</v>
      </c>
      <c r="AG792" s="136">
        <v>44</v>
      </c>
      <c r="AH792" s="55">
        <v>21</v>
      </c>
      <c r="AI792" s="136">
        <v>150</v>
      </c>
      <c r="AJ792" s="116">
        <f>SUM(AQ792:AU792)</f>
        <v>5</v>
      </c>
      <c r="AK792" s="136" t="s">
        <v>76</v>
      </c>
      <c r="AL792" s="54" t="s">
        <v>76</v>
      </c>
      <c r="AM792" s="55" t="s">
        <v>76</v>
      </c>
      <c r="AN792" s="136" t="s">
        <v>74</v>
      </c>
      <c r="AO792" s="54" t="s">
        <v>74</v>
      </c>
      <c r="AP792" s="55" t="s">
        <v>74</v>
      </c>
      <c r="AQ792" s="142"/>
      <c r="AR792" s="62"/>
      <c r="AS792" s="62"/>
      <c r="AT792" s="62">
        <v>5</v>
      </c>
      <c r="AU792" s="64"/>
      <c r="AV792" s="83">
        <f t="shared" si="211"/>
        <v>0</v>
      </c>
      <c r="AW792" s="80"/>
      <c r="AX792" s="80"/>
      <c r="AY792" s="80"/>
      <c r="AZ792" s="80"/>
      <c r="BA792" s="80"/>
      <c r="BB792" s="80"/>
      <c r="BC792" s="80"/>
      <c r="BD792" s="80"/>
      <c r="BE792" s="81"/>
    </row>
    <row r="793" spans="1:57" ht="38" customHeight="1" thickBot="1" x14ac:dyDescent="0.25">
      <c r="A793" s="732"/>
      <c r="B793" s="629"/>
      <c r="C793" s="632"/>
      <c r="D793" s="76" t="s">
        <v>79</v>
      </c>
      <c r="E793" s="635"/>
      <c r="F793" s="638"/>
      <c r="G793" s="148">
        <f t="shared" si="199"/>
        <v>0</v>
      </c>
      <c r="H793" s="155">
        <f t="shared" si="212"/>
        <v>0</v>
      </c>
      <c r="I793" s="156"/>
      <c r="J793" s="156"/>
      <c r="K793" s="156"/>
      <c r="L793" s="157"/>
      <c r="M793" s="85">
        <f t="shared" si="200"/>
        <v>0</v>
      </c>
      <c r="N793" s="86"/>
      <c r="O793" s="86"/>
      <c r="P793" s="86"/>
      <c r="Q793" s="86"/>
      <c r="R793" s="125"/>
      <c r="S793" s="130"/>
      <c r="T793" s="87"/>
      <c r="U793" s="87"/>
      <c r="V793" s="87"/>
      <c r="W793" s="87"/>
      <c r="X793" s="126"/>
      <c r="Y793" s="129"/>
      <c r="Z793" s="124"/>
      <c r="AA793" s="136"/>
      <c r="AB793" s="54"/>
      <c r="AC793" s="54"/>
      <c r="AD793" s="54"/>
      <c r="AE793" s="54"/>
      <c r="AF793" s="55"/>
      <c r="AG793" s="139"/>
      <c r="AH793" s="140"/>
      <c r="AI793" s="137"/>
      <c r="AJ793" s="117">
        <f>SUM(AQ793:AU793)</f>
        <v>0</v>
      </c>
      <c r="AK793" s="137" t="s">
        <v>74</v>
      </c>
      <c r="AL793" s="90" t="s">
        <v>74</v>
      </c>
      <c r="AM793" s="138" t="s">
        <v>74</v>
      </c>
      <c r="AN793" s="137" t="s">
        <v>74</v>
      </c>
      <c r="AO793" s="90" t="s">
        <v>76</v>
      </c>
      <c r="AP793" s="138" t="s">
        <v>76</v>
      </c>
      <c r="AQ793" s="89"/>
      <c r="AR793" s="90"/>
      <c r="AS793" s="90"/>
      <c r="AT793" s="90"/>
      <c r="AU793" s="91"/>
      <c r="AV793" s="92">
        <f t="shared" si="211"/>
        <v>0</v>
      </c>
      <c r="AW793" s="87"/>
      <c r="AX793" s="87"/>
      <c r="AY793" s="87"/>
      <c r="AZ793" s="87"/>
      <c r="BA793" s="87"/>
      <c r="BB793" s="87"/>
      <c r="BC793" s="87"/>
      <c r="BD793" s="87"/>
      <c r="BE793" s="88"/>
    </row>
    <row r="794" spans="1:57" ht="38" customHeight="1" x14ac:dyDescent="0.2">
      <c r="A794" s="732"/>
      <c r="B794" s="623" t="s">
        <v>383</v>
      </c>
      <c r="C794" s="630" t="s">
        <v>384</v>
      </c>
      <c r="D794" s="72" t="s">
        <v>73</v>
      </c>
      <c r="E794" s="633">
        <v>2</v>
      </c>
      <c r="F794" s="636">
        <f>E794-SUM(M794:M798)</f>
        <v>-2</v>
      </c>
      <c r="G794" s="146">
        <f t="shared" si="199"/>
        <v>0</v>
      </c>
      <c r="H794" s="151">
        <f>SUM(I794:L794)</f>
        <v>0</v>
      </c>
      <c r="I794" s="152"/>
      <c r="J794" s="152"/>
      <c r="K794" s="152"/>
      <c r="L794" s="66"/>
      <c r="M794" s="149">
        <f t="shared" si="200"/>
        <v>0</v>
      </c>
      <c r="N794" s="121"/>
      <c r="O794" s="121"/>
      <c r="P794" s="121"/>
      <c r="Q794" s="121"/>
      <c r="R794" s="122"/>
      <c r="S794" s="128"/>
      <c r="T794" s="121"/>
      <c r="U794" s="121"/>
      <c r="V794" s="77"/>
      <c r="W794" s="121"/>
      <c r="X794" s="122"/>
      <c r="Y794" s="128"/>
      <c r="Z794" s="122"/>
      <c r="AA794" s="70"/>
      <c r="AB794" s="77"/>
      <c r="AC794" s="77"/>
      <c r="AD794" s="77"/>
      <c r="AE794" s="77"/>
      <c r="AF794" s="71"/>
      <c r="AG794" s="70"/>
      <c r="AH794" s="71"/>
      <c r="AI794" s="70"/>
      <c r="AJ794" s="115">
        <f>SUM(AN794:AP794)</f>
        <v>0</v>
      </c>
      <c r="AK794" s="70" t="s">
        <v>74</v>
      </c>
      <c r="AL794" s="77" t="s">
        <v>74</v>
      </c>
      <c r="AM794" s="71" t="s">
        <v>74</v>
      </c>
      <c r="AN794" s="70"/>
      <c r="AO794" s="77"/>
      <c r="AP794" s="71"/>
      <c r="AQ794" s="67" t="s">
        <v>74</v>
      </c>
      <c r="AR794" s="68" t="s">
        <v>74</v>
      </c>
      <c r="AS794" s="68" t="s">
        <v>74</v>
      </c>
      <c r="AT794" s="68" t="s">
        <v>74</v>
      </c>
      <c r="AU794" s="69" t="s">
        <v>74</v>
      </c>
      <c r="AV794" s="103">
        <f>SUM(AW794:BE794)</f>
        <v>0</v>
      </c>
      <c r="AW794" s="93"/>
      <c r="AX794" s="93"/>
      <c r="AY794" s="93"/>
      <c r="AZ794" s="93"/>
      <c r="BA794" s="93"/>
      <c r="BB794" s="93"/>
      <c r="BC794" s="93"/>
      <c r="BD794" s="93"/>
      <c r="BE794" s="78"/>
    </row>
    <row r="795" spans="1:57" ht="38" customHeight="1" x14ac:dyDescent="0.2">
      <c r="A795" s="732"/>
      <c r="B795" s="624"/>
      <c r="C795" s="631"/>
      <c r="D795" s="73" t="s">
        <v>75</v>
      </c>
      <c r="E795" s="634"/>
      <c r="F795" s="637"/>
      <c r="G795" s="147">
        <f t="shared" si="199"/>
        <v>0</v>
      </c>
      <c r="H795" s="153">
        <f>SUM(I795:L795)</f>
        <v>0</v>
      </c>
      <c r="I795" s="150"/>
      <c r="J795" s="150"/>
      <c r="K795" s="150"/>
      <c r="L795" s="154"/>
      <c r="M795" s="79">
        <f t="shared" si="200"/>
        <v>0</v>
      </c>
      <c r="N795" s="80"/>
      <c r="O795" s="80"/>
      <c r="P795" s="80"/>
      <c r="Q795" s="80"/>
      <c r="R795" s="124"/>
      <c r="S795" s="129"/>
      <c r="T795" s="54"/>
      <c r="U795" s="54"/>
      <c r="V795" s="80"/>
      <c r="W795" s="80"/>
      <c r="X795" s="124"/>
      <c r="Y795" s="131"/>
      <c r="Z795" s="127"/>
      <c r="AA795" s="134"/>
      <c r="AB795" s="56"/>
      <c r="AC795" s="56"/>
      <c r="AD795" s="56"/>
      <c r="AE795" s="56"/>
      <c r="AF795" s="135"/>
      <c r="AG795" s="136"/>
      <c r="AH795" s="55"/>
      <c r="AI795" s="136"/>
      <c r="AJ795" s="116">
        <f>SUM(AN795:AP795)</f>
        <v>0</v>
      </c>
      <c r="AK795" s="136" t="s">
        <v>76</v>
      </c>
      <c r="AL795" s="54" t="s">
        <v>76</v>
      </c>
      <c r="AM795" s="55" t="s">
        <v>76</v>
      </c>
      <c r="AN795" s="136"/>
      <c r="AO795" s="54"/>
      <c r="AP795" s="55"/>
      <c r="AQ795" s="82" t="s">
        <v>74</v>
      </c>
      <c r="AR795" s="54" t="s">
        <v>74</v>
      </c>
      <c r="AS795" s="54" t="s">
        <v>74</v>
      </c>
      <c r="AT795" s="54" t="s">
        <v>74</v>
      </c>
      <c r="AU795" s="58" t="s">
        <v>74</v>
      </c>
      <c r="AV795" s="83">
        <f>SUM(AW795:BE795)</f>
        <v>0</v>
      </c>
      <c r="AW795" s="80"/>
      <c r="AX795" s="80"/>
      <c r="AY795" s="80"/>
      <c r="AZ795" s="80"/>
      <c r="BA795" s="80"/>
      <c r="BB795" s="80"/>
      <c r="BC795" s="80"/>
      <c r="BD795" s="80"/>
      <c r="BE795" s="81"/>
    </row>
    <row r="796" spans="1:57" ht="38" customHeight="1" x14ac:dyDescent="0.2">
      <c r="A796" s="732"/>
      <c r="B796" s="624"/>
      <c r="C796" s="631"/>
      <c r="D796" s="73" t="s">
        <v>77</v>
      </c>
      <c r="E796" s="634"/>
      <c r="F796" s="637"/>
      <c r="G796" s="147">
        <f t="shared" si="199"/>
        <v>0</v>
      </c>
      <c r="H796" s="153">
        <f>SUM(I796:L796)</f>
        <v>0</v>
      </c>
      <c r="I796" s="150"/>
      <c r="J796" s="150"/>
      <c r="K796" s="150"/>
      <c r="L796" s="154"/>
      <c r="M796" s="79">
        <f t="shared" si="200"/>
        <v>0</v>
      </c>
      <c r="N796" s="80"/>
      <c r="O796" s="80"/>
      <c r="P796" s="80"/>
      <c r="Q796" s="84"/>
      <c r="R796" s="124"/>
      <c r="S796" s="129"/>
      <c r="T796" s="80"/>
      <c r="U796" s="80"/>
      <c r="V796" s="80"/>
      <c r="W796" s="80"/>
      <c r="X796" s="124"/>
      <c r="Y796" s="131"/>
      <c r="Z796" s="127"/>
      <c r="AA796" s="134"/>
      <c r="AB796" s="56"/>
      <c r="AC796" s="56"/>
      <c r="AD796" s="56"/>
      <c r="AE796" s="56"/>
      <c r="AF796" s="135"/>
      <c r="AG796" s="136"/>
      <c r="AH796" s="55"/>
      <c r="AI796" s="136"/>
      <c r="AJ796" s="116">
        <f>SUM(AK796:AM796)</f>
        <v>0</v>
      </c>
      <c r="AK796" s="136"/>
      <c r="AL796" s="54"/>
      <c r="AM796" s="55"/>
      <c r="AN796" s="136" t="s">
        <v>74</v>
      </c>
      <c r="AO796" s="54" t="s">
        <v>74</v>
      </c>
      <c r="AP796" s="55" t="s">
        <v>74</v>
      </c>
      <c r="AQ796" s="82" t="s">
        <v>74</v>
      </c>
      <c r="AR796" s="54" t="s">
        <v>74</v>
      </c>
      <c r="AS796" s="54" t="s">
        <v>74</v>
      </c>
      <c r="AT796" s="54" t="s">
        <v>74</v>
      </c>
      <c r="AU796" s="58" t="s">
        <v>74</v>
      </c>
      <c r="AV796" s="83">
        <f>SUM(AW796:BE796)</f>
        <v>0</v>
      </c>
      <c r="AW796" s="80"/>
      <c r="AX796" s="80"/>
      <c r="AY796" s="80"/>
      <c r="AZ796" s="80"/>
      <c r="BA796" s="80"/>
      <c r="BB796" s="80"/>
      <c r="BC796" s="80"/>
      <c r="BD796" s="80"/>
      <c r="BE796" s="81"/>
    </row>
    <row r="797" spans="1:57" ht="38" customHeight="1" x14ac:dyDescent="0.2">
      <c r="A797" s="732"/>
      <c r="B797" s="624"/>
      <c r="C797" s="631"/>
      <c r="D797" s="73" t="s">
        <v>78</v>
      </c>
      <c r="E797" s="634"/>
      <c r="F797" s="637"/>
      <c r="G797" s="147">
        <f t="shared" si="199"/>
        <v>4</v>
      </c>
      <c r="H797" s="153">
        <f>SUM(I797:L797)</f>
        <v>0</v>
      </c>
      <c r="I797" s="150"/>
      <c r="J797" s="150"/>
      <c r="K797" s="150"/>
      <c r="L797" s="154"/>
      <c r="M797" s="79">
        <f t="shared" si="200"/>
        <v>4</v>
      </c>
      <c r="N797" s="80"/>
      <c r="O797" s="80"/>
      <c r="P797" s="80"/>
      <c r="Q797" s="80"/>
      <c r="R797" s="124">
        <v>4</v>
      </c>
      <c r="S797" s="129"/>
      <c r="T797" s="80"/>
      <c r="U797" s="80"/>
      <c r="V797" s="80">
        <v>4</v>
      </c>
      <c r="W797" s="80"/>
      <c r="X797" s="124"/>
      <c r="Y797" s="131">
        <v>3</v>
      </c>
      <c r="Z797" s="127">
        <v>1</v>
      </c>
      <c r="AA797" s="134"/>
      <c r="AB797" s="56">
        <v>1</v>
      </c>
      <c r="AC797" s="56">
        <v>1</v>
      </c>
      <c r="AD797" s="56"/>
      <c r="AE797" s="56">
        <v>4</v>
      </c>
      <c r="AF797" s="135"/>
      <c r="AG797" s="136">
        <v>37</v>
      </c>
      <c r="AH797" s="55">
        <v>16</v>
      </c>
      <c r="AI797" s="136">
        <v>69</v>
      </c>
      <c r="AJ797" s="116">
        <f>SUM(AQ797:AU797)</f>
        <v>4</v>
      </c>
      <c r="AK797" s="136" t="s">
        <v>76</v>
      </c>
      <c r="AL797" s="54" t="s">
        <v>76</v>
      </c>
      <c r="AM797" s="55" t="s">
        <v>76</v>
      </c>
      <c r="AN797" s="136" t="s">
        <v>74</v>
      </c>
      <c r="AO797" s="54" t="s">
        <v>74</v>
      </c>
      <c r="AP797" s="55" t="s">
        <v>74</v>
      </c>
      <c r="AQ797" s="142">
        <v>1</v>
      </c>
      <c r="AR797" s="62">
        <v>2</v>
      </c>
      <c r="AS797" s="62">
        <v>1</v>
      </c>
      <c r="AT797" s="62"/>
      <c r="AU797" s="64"/>
      <c r="AV797" s="83">
        <f>SUM(AW797:BE797)</f>
        <v>0</v>
      </c>
      <c r="AW797" s="80"/>
      <c r="AX797" s="80"/>
      <c r="AY797" s="80"/>
      <c r="AZ797" s="80"/>
      <c r="BA797" s="80"/>
      <c r="BB797" s="80"/>
      <c r="BC797" s="80"/>
      <c r="BD797" s="80"/>
      <c r="BE797" s="81"/>
    </row>
    <row r="798" spans="1:57" ht="38" customHeight="1" thickBot="1" x14ac:dyDescent="0.25">
      <c r="A798" s="732"/>
      <c r="B798" s="629"/>
      <c r="C798" s="632"/>
      <c r="D798" s="76" t="s">
        <v>79</v>
      </c>
      <c r="E798" s="635"/>
      <c r="F798" s="638"/>
      <c r="G798" s="148">
        <f t="shared" si="199"/>
        <v>0</v>
      </c>
      <c r="H798" s="155">
        <f>SUM(I798:L798)</f>
        <v>0</v>
      </c>
      <c r="I798" s="156"/>
      <c r="J798" s="156"/>
      <c r="K798" s="156"/>
      <c r="L798" s="157"/>
      <c r="M798" s="85">
        <f t="shared" si="200"/>
        <v>0</v>
      </c>
      <c r="N798" s="86"/>
      <c r="O798" s="86"/>
      <c r="P798" s="86"/>
      <c r="Q798" s="86"/>
      <c r="R798" s="125"/>
      <c r="S798" s="130"/>
      <c r="T798" s="87"/>
      <c r="U798" s="87"/>
      <c r="V798" s="87"/>
      <c r="W798" s="87"/>
      <c r="X798" s="126"/>
      <c r="Y798" s="129"/>
      <c r="Z798" s="124"/>
      <c r="AA798" s="136"/>
      <c r="AB798" s="54"/>
      <c r="AC798" s="54"/>
      <c r="AD798" s="54"/>
      <c r="AE798" s="54"/>
      <c r="AF798" s="55"/>
      <c r="AG798" s="139"/>
      <c r="AH798" s="140"/>
      <c r="AI798" s="137"/>
      <c r="AJ798" s="117">
        <f>SUM(AQ798:AU798)</f>
        <v>0</v>
      </c>
      <c r="AK798" s="137" t="s">
        <v>74</v>
      </c>
      <c r="AL798" s="90" t="s">
        <v>74</v>
      </c>
      <c r="AM798" s="138" t="s">
        <v>74</v>
      </c>
      <c r="AN798" s="137" t="s">
        <v>74</v>
      </c>
      <c r="AO798" s="90" t="s">
        <v>76</v>
      </c>
      <c r="AP798" s="138" t="s">
        <v>76</v>
      </c>
      <c r="AQ798" s="89"/>
      <c r="AR798" s="90"/>
      <c r="AS798" s="90"/>
      <c r="AT798" s="90"/>
      <c r="AU798" s="91"/>
      <c r="AV798" s="92">
        <f>SUM(AW798:BE798)</f>
        <v>0</v>
      </c>
      <c r="AW798" s="87"/>
      <c r="AX798" s="87"/>
      <c r="AY798" s="87"/>
      <c r="AZ798" s="87"/>
      <c r="BA798" s="87"/>
      <c r="BB798" s="87"/>
      <c r="BC798" s="87"/>
      <c r="BD798" s="87"/>
      <c r="BE798" s="88"/>
    </row>
    <row r="799" spans="1:57" ht="38" customHeight="1" x14ac:dyDescent="0.2">
      <c r="A799" s="732"/>
      <c r="B799" s="623" t="s">
        <v>385</v>
      </c>
      <c r="C799" s="630" t="s">
        <v>386</v>
      </c>
      <c r="D799" s="72" t="s">
        <v>73</v>
      </c>
      <c r="E799" s="633">
        <v>26</v>
      </c>
      <c r="F799" s="636">
        <f>E799-SUM(M799:M803)</f>
        <v>0</v>
      </c>
      <c r="G799" s="146">
        <f t="shared" si="199"/>
        <v>0</v>
      </c>
      <c r="H799" s="151">
        <f t="shared" ref="H799:H838" si="213">SUM(I799:L799)</f>
        <v>0</v>
      </c>
      <c r="I799" s="152"/>
      <c r="J799" s="152"/>
      <c r="K799" s="152"/>
      <c r="L799" s="66"/>
      <c r="M799" s="149">
        <f t="shared" si="200"/>
        <v>0</v>
      </c>
      <c r="N799" s="121"/>
      <c r="O799" s="121"/>
      <c r="P799" s="121"/>
      <c r="Q799" s="121"/>
      <c r="R799" s="122"/>
      <c r="S799" s="128"/>
      <c r="T799" s="121"/>
      <c r="U799" s="121"/>
      <c r="V799" s="77"/>
      <c r="W799" s="121"/>
      <c r="X799" s="122"/>
      <c r="Y799" s="128"/>
      <c r="Z799" s="122"/>
      <c r="AA799" s="70"/>
      <c r="AB799" s="77"/>
      <c r="AC799" s="77"/>
      <c r="AD799" s="77"/>
      <c r="AE799" s="77"/>
      <c r="AF799" s="71"/>
      <c r="AG799" s="70"/>
      <c r="AH799" s="71"/>
      <c r="AI799" s="70"/>
      <c r="AJ799" s="115">
        <f>SUM(AN799:AP799)</f>
        <v>0</v>
      </c>
      <c r="AK799" s="70" t="s">
        <v>74</v>
      </c>
      <c r="AL799" s="77" t="s">
        <v>74</v>
      </c>
      <c r="AM799" s="71" t="s">
        <v>74</v>
      </c>
      <c r="AN799" s="70"/>
      <c r="AO799" s="77"/>
      <c r="AP799" s="71"/>
      <c r="AQ799" s="67" t="s">
        <v>74</v>
      </c>
      <c r="AR799" s="68" t="s">
        <v>74</v>
      </c>
      <c r="AS799" s="68" t="s">
        <v>74</v>
      </c>
      <c r="AT799" s="68" t="s">
        <v>74</v>
      </c>
      <c r="AU799" s="69" t="s">
        <v>74</v>
      </c>
      <c r="AV799" s="103">
        <f t="shared" ref="AV799:AV828" si="214">SUM(AW799:BE799)</f>
        <v>0</v>
      </c>
      <c r="AW799" s="93"/>
      <c r="AX799" s="93"/>
      <c r="AY799" s="93"/>
      <c r="AZ799" s="93"/>
      <c r="BA799" s="93"/>
      <c r="BB799" s="93"/>
      <c r="BC799" s="93"/>
      <c r="BD799" s="93"/>
      <c r="BE799" s="78"/>
    </row>
    <row r="800" spans="1:57" ht="38" customHeight="1" x14ac:dyDescent="0.2">
      <c r="A800" s="732"/>
      <c r="B800" s="624"/>
      <c r="C800" s="631"/>
      <c r="D800" s="73" t="s">
        <v>75</v>
      </c>
      <c r="E800" s="634"/>
      <c r="F800" s="637"/>
      <c r="G800" s="147">
        <f t="shared" si="199"/>
        <v>0</v>
      </c>
      <c r="H800" s="153">
        <f t="shared" si="213"/>
        <v>0</v>
      </c>
      <c r="I800" s="150"/>
      <c r="J800" s="150"/>
      <c r="K800" s="150"/>
      <c r="L800" s="154"/>
      <c r="M800" s="79">
        <f t="shared" si="200"/>
        <v>0</v>
      </c>
      <c r="N800" s="80"/>
      <c r="O800" s="80"/>
      <c r="P800" s="80"/>
      <c r="Q800" s="80"/>
      <c r="R800" s="124"/>
      <c r="S800" s="129"/>
      <c r="T800" s="54"/>
      <c r="U800" s="54"/>
      <c r="V800" s="80"/>
      <c r="W800" s="80"/>
      <c r="X800" s="124"/>
      <c r="Y800" s="131"/>
      <c r="Z800" s="127"/>
      <c r="AA800" s="134"/>
      <c r="AB800" s="56"/>
      <c r="AC800" s="56"/>
      <c r="AD800" s="56"/>
      <c r="AE800" s="56"/>
      <c r="AF800" s="135"/>
      <c r="AG800" s="136"/>
      <c r="AH800" s="55"/>
      <c r="AI800" s="136"/>
      <c r="AJ800" s="116">
        <f>SUM(AN800:AP800)</f>
        <v>0</v>
      </c>
      <c r="AK800" s="136" t="s">
        <v>76</v>
      </c>
      <c r="AL800" s="54" t="s">
        <v>76</v>
      </c>
      <c r="AM800" s="55" t="s">
        <v>76</v>
      </c>
      <c r="AN800" s="136"/>
      <c r="AO800" s="54"/>
      <c r="AP800" s="55"/>
      <c r="AQ800" s="82" t="s">
        <v>74</v>
      </c>
      <c r="AR800" s="54" t="s">
        <v>74</v>
      </c>
      <c r="AS800" s="54" t="s">
        <v>74</v>
      </c>
      <c r="AT800" s="54" t="s">
        <v>74</v>
      </c>
      <c r="AU800" s="58" t="s">
        <v>74</v>
      </c>
      <c r="AV800" s="83">
        <f t="shared" si="214"/>
        <v>0</v>
      </c>
      <c r="AW800" s="80"/>
      <c r="AX800" s="80"/>
      <c r="AY800" s="80"/>
      <c r="AZ800" s="80"/>
      <c r="BA800" s="80"/>
      <c r="BB800" s="80"/>
      <c r="BC800" s="80"/>
      <c r="BD800" s="80"/>
      <c r="BE800" s="81"/>
    </row>
    <row r="801" spans="1:57" ht="38" customHeight="1" x14ac:dyDescent="0.2">
      <c r="A801" s="732"/>
      <c r="B801" s="624"/>
      <c r="C801" s="631"/>
      <c r="D801" s="73" t="s">
        <v>77</v>
      </c>
      <c r="E801" s="634"/>
      <c r="F801" s="637"/>
      <c r="G801" s="147">
        <f t="shared" si="199"/>
        <v>0</v>
      </c>
      <c r="H801" s="153">
        <f t="shared" si="213"/>
        <v>0</v>
      </c>
      <c r="I801" s="150"/>
      <c r="J801" s="150"/>
      <c r="K801" s="150"/>
      <c r="L801" s="154"/>
      <c r="M801" s="79">
        <f t="shared" si="200"/>
        <v>0</v>
      </c>
      <c r="N801" s="80"/>
      <c r="O801" s="80"/>
      <c r="P801" s="80"/>
      <c r="Q801" s="84"/>
      <c r="R801" s="124"/>
      <c r="S801" s="129"/>
      <c r="T801" s="80"/>
      <c r="U801" s="80"/>
      <c r="V801" s="80"/>
      <c r="W801" s="80"/>
      <c r="X801" s="124"/>
      <c r="Y801" s="131"/>
      <c r="Z801" s="127"/>
      <c r="AA801" s="134"/>
      <c r="AB801" s="56"/>
      <c r="AC801" s="56"/>
      <c r="AD801" s="56"/>
      <c r="AE801" s="56"/>
      <c r="AF801" s="135"/>
      <c r="AG801" s="136"/>
      <c r="AH801" s="55"/>
      <c r="AI801" s="136"/>
      <c r="AJ801" s="116">
        <f>SUM(AK801:AM801)</f>
        <v>0</v>
      </c>
      <c r="AK801" s="136"/>
      <c r="AL801" s="54"/>
      <c r="AM801" s="55"/>
      <c r="AN801" s="136" t="s">
        <v>74</v>
      </c>
      <c r="AO801" s="54" t="s">
        <v>74</v>
      </c>
      <c r="AP801" s="55" t="s">
        <v>74</v>
      </c>
      <c r="AQ801" s="82" t="s">
        <v>74</v>
      </c>
      <c r="AR801" s="54" t="s">
        <v>74</v>
      </c>
      <c r="AS801" s="54" t="s">
        <v>74</v>
      </c>
      <c r="AT801" s="54" t="s">
        <v>74</v>
      </c>
      <c r="AU801" s="58" t="s">
        <v>74</v>
      </c>
      <c r="AV801" s="83">
        <f t="shared" si="214"/>
        <v>0</v>
      </c>
      <c r="AW801" s="80"/>
      <c r="AX801" s="80"/>
      <c r="AY801" s="80"/>
      <c r="AZ801" s="80"/>
      <c r="BA801" s="80"/>
      <c r="BB801" s="80"/>
      <c r="BC801" s="80"/>
      <c r="BD801" s="80"/>
      <c r="BE801" s="81"/>
    </row>
    <row r="802" spans="1:57" ht="38" customHeight="1" x14ac:dyDescent="0.2">
      <c r="A802" s="732"/>
      <c r="B802" s="624"/>
      <c r="C802" s="631"/>
      <c r="D802" s="73" t="s">
        <v>78</v>
      </c>
      <c r="E802" s="634"/>
      <c r="F802" s="637"/>
      <c r="G802" s="147">
        <f t="shared" ref="G802:G865" si="215">SUM(M802,AV802)</f>
        <v>28</v>
      </c>
      <c r="H802" s="153">
        <f t="shared" si="213"/>
        <v>1</v>
      </c>
      <c r="I802" s="150">
        <v>1</v>
      </c>
      <c r="J802" s="150"/>
      <c r="K802" s="150"/>
      <c r="L802" s="154"/>
      <c r="M802" s="79">
        <f t="shared" ref="M802:M865" si="216">IF(AND(SUM(N802:R802)=SUM(Y802:Z802),SUM(S802:X802)=SUM(Y802:Z802)),SUM(N802:R802),"ПЕРЕВІРТЕ ПРАВИЛЬНІСТЬ ДАНИХ")</f>
        <v>26</v>
      </c>
      <c r="N802" s="80"/>
      <c r="O802" s="80"/>
      <c r="P802" s="80"/>
      <c r="Q802" s="80"/>
      <c r="R802" s="124">
        <v>26</v>
      </c>
      <c r="S802" s="129">
        <v>2</v>
      </c>
      <c r="T802" s="80"/>
      <c r="U802" s="80"/>
      <c r="V802" s="80">
        <v>24</v>
      </c>
      <c r="W802" s="80"/>
      <c r="X802" s="124"/>
      <c r="Y802" s="131">
        <v>24</v>
      </c>
      <c r="Z802" s="127">
        <v>2</v>
      </c>
      <c r="AA802" s="134"/>
      <c r="AB802" s="56">
        <v>4</v>
      </c>
      <c r="AC802" s="56">
        <v>3</v>
      </c>
      <c r="AD802" s="56">
        <v>2</v>
      </c>
      <c r="AE802" s="56">
        <v>10</v>
      </c>
      <c r="AF802" s="135">
        <v>5</v>
      </c>
      <c r="AG802" s="136">
        <v>41.9</v>
      </c>
      <c r="AH802" s="55">
        <v>22</v>
      </c>
      <c r="AI802" s="136">
        <v>93.3</v>
      </c>
      <c r="AJ802" s="116">
        <f>SUM(AQ802:AU802)</f>
        <v>26</v>
      </c>
      <c r="AK802" s="136" t="s">
        <v>76</v>
      </c>
      <c r="AL802" s="54" t="s">
        <v>76</v>
      </c>
      <c r="AM802" s="55" t="s">
        <v>76</v>
      </c>
      <c r="AN802" s="136" t="s">
        <v>74</v>
      </c>
      <c r="AO802" s="54" t="s">
        <v>74</v>
      </c>
      <c r="AP802" s="55" t="s">
        <v>74</v>
      </c>
      <c r="AQ802" s="142">
        <v>1</v>
      </c>
      <c r="AR802" s="62">
        <v>6</v>
      </c>
      <c r="AS802" s="62">
        <v>19</v>
      </c>
      <c r="AT802" s="62"/>
      <c r="AU802" s="64"/>
      <c r="AV802" s="83">
        <f t="shared" si="214"/>
        <v>2</v>
      </c>
      <c r="AW802" s="80"/>
      <c r="AX802" s="80"/>
      <c r="AY802" s="80">
        <v>2</v>
      </c>
      <c r="AZ802" s="80"/>
      <c r="BA802" s="80"/>
      <c r="BB802" s="80"/>
      <c r="BC802" s="80"/>
      <c r="BD802" s="80"/>
      <c r="BE802" s="81"/>
    </row>
    <row r="803" spans="1:57" ht="38" customHeight="1" thickBot="1" x14ac:dyDescent="0.25">
      <c r="A803" s="732"/>
      <c r="B803" s="629"/>
      <c r="C803" s="632"/>
      <c r="D803" s="76" t="s">
        <v>79</v>
      </c>
      <c r="E803" s="635"/>
      <c r="F803" s="638"/>
      <c r="G803" s="148">
        <f t="shared" si="215"/>
        <v>0</v>
      </c>
      <c r="H803" s="155">
        <f t="shared" si="213"/>
        <v>0</v>
      </c>
      <c r="I803" s="156"/>
      <c r="J803" s="156"/>
      <c r="K803" s="156"/>
      <c r="L803" s="157"/>
      <c r="M803" s="85">
        <f t="shared" si="216"/>
        <v>0</v>
      </c>
      <c r="N803" s="86"/>
      <c r="O803" s="86"/>
      <c r="P803" s="86"/>
      <c r="Q803" s="86"/>
      <c r="R803" s="125"/>
      <c r="S803" s="130"/>
      <c r="T803" s="87"/>
      <c r="U803" s="87"/>
      <c r="V803" s="87"/>
      <c r="W803" s="87"/>
      <c r="X803" s="126"/>
      <c r="Y803" s="129"/>
      <c r="Z803" s="124"/>
      <c r="AA803" s="136"/>
      <c r="AB803" s="54"/>
      <c r="AC803" s="54"/>
      <c r="AD803" s="54"/>
      <c r="AE803" s="54"/>
      <c r="AF803" s="55"/>
      <c r="AG803" s="139"/>
      <c r="AH803" s="140"/>
      <c r="AI803" s="137"/>
      <c r="AJ803" s="117">
        <f>SUM(AQ803:AU803)</f>
        <v>0</v>
      </c>
      <c r="AK803" s="137" t="s">
        <v>74</v>
      </c>
      <c r="AL803" s="90" t="s">
        <v>74</v>
      </c>
      <c r="AM803" s="138" t="s">
        <v>74</v>
      </c>
      <c r="AN803" s="137" t="s">
        <v>74</v>
      </c>
      <c r="AO803" s="90" t="s">
        <v>76</v>
      </c>
      <c r="AP803" s="138" t="s">
        <v>76</v>
      </c>
      <c r="AQ803" s="89"/>
      <c r="AR803" s="90"/>
      <c r="AS803" s="90"/>
      <c r="AT803" s="90"/>
      <c r="AU803" s="91"/>
      <c r="AV803" s="92">
        <f t="shared" si="214"/>
        <v>0</v>
      </c>
      <c r="AW803" s="87"/>
      <c r="AX803" s="87"/>
      <c r="AY803" s="87"/>
      <c r="AZ803" s="87"/>
      <c r="BA803" s="87"/>
      <c r="BB803" s="87"/>
      <c r="BC803" s="87"/>
      <c r="BD803" s="87"/>
      <c r="BE803" s="88"/>
    </row>
    <row r="804" spans="1:57" ht="38" customHeight="1" x14ac:dyDescent="0.2">
      <c r="A804" s="732"/>
      <c r="B804" s="623" t="s">
        <v>387</v>
      </c>
      <c r="C804" s="630" t="s">
        <v>388</v>
      </c>
      <c r="D804" s="72" t="s">
        <v>73</v>
      </c>
      <c r="E804" s="633">
        <v>35</v>
      </c>
      <c r="F804" s="636">
        <f>E804-SUM(M804:M808)</f>
        <v>17</v>
      </c>
      <c r="G804" s="146">
        <f t="shared" si="215"/>
        <v>0</v>
      </c>
      <c r="H804" s="151">
        <f t="shared" si="213"/>
        <v>0</v>
      </c>
      <c r="I804" s="152"/>
      <c r="J804" s="152"/>
      <c r="K804" s="152"/>
      <c r="L804" s="66"/>
      <c r="M804" s="149">
        <f t="shared" si="216"/>
        <v>0</v>
      </c>
      <c r="N804" s="121"/>
      <c r="O804" s="121"/>
      <c r="P804" s="121"/>
      <c r="Q804" s="121"/>
      <c r="R804" s="122"/>
      <c r="S804" s="128"/>
      <c r="T804" s="121"/>
      <c r="U804" s="121"/>
      <c r="V804" s="77"/>
      <c r="W804" s="121"/>
      <c r="X804" s="122"/>
      <c r="Y804" s="128"/>
      <c r="Z804" s="122"/>
      <c r="AA804" s="70"/>
      <c r="AB804" s="77"/>
      <c r="AC804" s="77"/>
      <c r="AD804" s="77"/>
      <c r="AE804" s="77"/>
      <c r="AF804" s="71"/>
      <c r="AG804" s="70"/>
      <c r="AH804" s="71"/>
      <c r="AI804" s="70"/>
      <c r="AJ804" s="115">
        <f>SUM(AN804:AP804)</f>
        <v>0</v>
      </c>
      <c r="AK804" s="70" t="s">
        <v>74</v>
      </c>
      <c r="AL804" s="77" t="s">
        <v>74</v>
      </c>
      <c r="AM804" s="71" t="s">
        <v>74</v>
      </c>
      <c r="AN804" s="70"/>
      <c r="AO804" s="77"/>
      <c r="AP804" s="71"/>
      <c r="AQ804" s="67" t="s">
        <v>74</v>
      </c>
      <c r="AR804" s="68" t="s">
        <v>74</v>
      </c>
      <c r="AS804" s="68" t="s">
        <v>74</v>
      </c>
      <c r="AT804" s="68" t="s">
        <v>74</v>
      </c>
      <c r="AU804" s="69" t="s">
        <v>74</v>
      </c>
      <c r="AV804" s="103">
        <f t="shared" si="214"/>
        <v>0</v>
      </c>
      <c r="AW804" s="93"/>
      <c r="AX804" s="93"/>
      <c r="AY804" s="93"/>
      <c r="AZ804" s="93"/>
      <c r="BA804" s="93"/>
      <c r="BB804" s="93"/>
      <c r="BC804" s="93"/>
      <c r="BD804" s="93"/>
      <c r="BE804" s="78"/>
    </row>
    <row r="805" spans="1:57" ht="38" customHeight="1" x14ac:dyDescent="0.2">
      <c r="A805" s="732"/>
      <c r="B805" s="624"/>
      <c r="C805" s="631"/>
      <c r="D805" s="73" t="s">
        <v>75</v>
      </c>
      <c r="E805" s="634"/>
      <c r="F805" s="637"/>
      <c r="G805" s="147">
        <f t="shared" si="215"/>
        <v>0</v>
      </c>
      <c r="H805" s="153">
        <f t="shared" si="213"/>
        <v>0</v>
      </c>
      <c r="I805" s="150"/>
      <c r="J805" s="150"/>
      <c r="K805" s="150"/>
      <c r="L805" s="154"/>
      <c r="M805" s="79">
        <f t="shared" si="216"/>
        <v>0</v>
      </c>
      <c r="N805" s="80"/>
      <c r="O805" s="80"/>
      <c r="P805" s="80"/>
      <c r="Q805" s="80"/>
      <c r="R805" s="124"/>
      <c r="S805" s="129"/>
      <c r="T805" s="54"/>
      <c r="U805" s="54"/>
      <c r="V805" s="80"/>
      <c r="W805" s="80"/>
      <c r="X805" s="124"/>
      <c r="Y805" s="131"/>
      <c r="Z805" s="127"/>
      <c r="AA805" s="134"/>
      <c r="AB805" s="56"/>
      <c r="AC805" s="56"/>
      <c r="AD805" s="56"/>
      <c r="AE805" s="56"/>
      <c r="AF805" s="135"/>
      <c r="AG805" s="136"/>
      <c r="AH805" s="55"/>
      <c r="AI805" s="136"/>
      <c r="AJ805" s="116">
        <f>SUM(AN805:AP805)</f>
        <v>0</v>
      </c>
      <c r="AK805" s="136" t="s">
        <v>76</v>
      </c>
      <c r="AL805" s="54" t="s">
        <v>76</v>
      </c>
      <c r="AM805" s="55" t="s">
        <v>76</v>
      </c>
      <c r="AN805" s="136"/>
      <c r="AO805" s="54"/>
      <c r="AP805" s="55"/>
      <c r="AQ805" s="82" t="s">
        <v>74</v>
      </c>
      <c r="AR805" s="54" t="s">
        <v>74</v>
      </c>
      <c r="AS805" s="54" t="s">
        <v>74</v>
      </c>
      <c r="AT805" s="54" t="s">
        <v>74</v>
      </c>
      <c r="AU805" s="58" t="s">
        <v>74</v>
      </c>
      <c r="AV805" s="83">
        <f t="shared" si="214"/>
        <v>0</v>
      </c>
      <c r="AW805" s="80"/>
      <c r="AX805" s="80"/>
      <c r="AY805" s="80"/>
      <c r="AZ805" s="80"/>
      <c r="BA805" s="80"/>
      <c r="BB805" s="80"/>
      <c r="BC805" s="80"/>
      <c r="BD805" s="80"/>
      <c r="BE805" s="81"/>
    </row>
    <row r="806" spans="1:57" ht="38" customHeight="1" x14ac:dyDescent="0.2">
      <c r="A806" s="732"/>
      <c r="B806" s="624"/>
      <c r="C806" s="631"/>
      <c r="D806" s="73" t="s">
        <v>77</v>
      </c>
      <c r="E806" s="634"/>
      <c r="F806" s="637"/>
      <c r="G806" s="147">
        <f t="shared" si="215"/>
        <v>0</v>
      </c>
      <c r="H806" s="153">
        <f t="shared" si="213"/>
        <v>0</v>
      </c>
      <c r="I806" s="150"/>
      <c r="J806" s="150"/>
      <c r="K806" s="150"/>
      <c r="L806" s="154"/>
      <c r="M806" s="79">
        <f t="shared" si="216"/>
        <v>0</v>
      </c>
      <c r="N806" s="80"/>
      <c r="O806" s="80"/>
      <c r="P806" s="80"/>
      <c r="Q806" s="84"/>
      <c r="R806" s="124"/>
      <c r="S806" s="129"/>
      <c r="T806" s="80"/>
      <c r="U806" s="80"/>
      <c r="V806" s="80"/>
      <c r="W806" s="80"/>
      <c r="X806" s="124"/>
      <c r="Y806" s="131"/>
      <c r="Z806" s="127"/>
      <c r="AA806" s="134"/>
      <c r="AB806" s="56"/>
      <c r="AC806" s="56"/>
      <c r="AD806" s="56"/>
      <c r="AE806" s="56"/>
      <c r="AF806" s="135"/>
      <c r="AG806" s="136"/>
      <c r="AH806" s="55"/>
      <c r="AI806" s="136"/>
      <c r="AJ806" s="116">
        <f>SUM(AK806:AM806)</f>
        <v>0</v>
      </c>
      <c r="AK806" s="136"/>
      <c r="AL806" s="54"/>
      <c r="AM806" s="55"/>
      <c r="AN806" s="136" t="s">
        <v>74</v>
      </c>
      <c r="AO806" s="54" t="s">
        <v>74</v>
      </c>
      <c r="AP806" s="55" t="s">
        <v>74</v>
      </c>
      <c r="AQ806" s="82" t="s">
        <v>74</v>
      </c>
      <c r="AR806" s="54" t="s">
        <v>74</v>
      </c>
      <c r="AS806" s="54" t="s">
        <v>74</v>
      </c>
      <c r="AT806" s="54" t="s">
        <v>74</v>
      </c>
      <c r="AU806" s="58" t="s">
        <v>74</v>
      </c>
      <c r="AV806" s="83">
        <f t="shared" si="214"/>
        <v>0</v>
      </c>
      <c r="AW806" s="80"/>
      <c r="AX806" s="80"/>
      <c r="AY806" s="80"/>
      <c r="AZ806" s="80"/>
      <c r="BA806" s="80"/>
      <c r="BB806" s="80"/>
      <c r="BC806" s="80"/>
      <c r="BD806" s="80"/>
      <c r="BE806" s="81"/>
    </row>
    <row r="807" spans="1:57" ht="38" customHeight="1" x14ac:dyDescent="0.2">
      <c r="A807" s="732"/>
      <c r="B807" s="624"/>
      <c r="C807" s="631"/>
      <c r="D807" s="73" t="s">
        <v>78</v>
      </c>
      <c r="E807" s="634"/>
      <c r="F807" s="637"/>
      <c r="G807" s="147">
        <f t="shared" si="215"/>
        <v>21</v>
      </c>
      <c r="H807" s="153">
        <f t="shared" si="213"/>
        <v>1</v>
      </c>
      <c r="I807" s="150">
        <v>1</v>
      </c>
      <c r="J807" s="150"/>
      <c r="K807" s="150"/>
      <c r="L807" s="154"/>
      <c r="M807" s="79">
        <f t="shared" si="216"/>
        <v>18</v>
      </c>
      <c r="N807" s="80"/>
      <c r="O807" s="80"/>
      <c r="P807" s="80"/>
      <c r="Q807" s="80"/>
      <c r="R807" s="124">
        <v>18</v>
      </c>
      <c r="S807" s="129">
        <v>7</v>
      </c>
      <c r="T807" s="80"/>
      <c r="U807" s="80"/>
      <c r="V807" s="80">
        <v>11</v>
      </c>
      <c r="W807" s="80"/>
      <c r="X807" s="124"/>
      <c r="Y807" s="131">
        <v>18</v>
      </c>
      <c r="Z807" s="127"/>
      <c r="AA807" s="134"/>
      <c r="AB807" s="56">
        <v>6</v>
      </c>
      <c r="AC807" s="56">
        <v>6</v>
      </c>
      <c r="AD807" s="56">
        <v>1</v>
      </c>
      <c r="AE807" s="56">
        <v>6</v>
      </c>
      <c r="AF807" s="135"/>
      <c r="AG807" s="136">
        <v>42</v>
      </c>
      <c r="AH807" s="55">
        <v>24</v>
      </c>
      <c r="AI807" s="136">
        <v>75</v>
      </c>
      <c r="AJ807" s="116">
        <f>SUM(AQ807:AU807)</f>
        <v>20</v>
      </c>
      <c r="AK807" s="136" t="s">
        <v>76</v>
      </c>
      <c r="AL807" s="54" t="s">
        <v>76</v>
      </c>
      <c r="AM807" s="55" t="s">
        <v>76</v>
      </c>
      <c r="AN807" s="136" t="s">
        <v>74</v>
      </c>
      <c r="AO807" s="54" t="s">
        <v>74</v>
      </c>
      <c r="AP807" s="55" t="s">
        <v>74</v>
      </c>
      <c r="AQ807" s="142">
        <v>1</v>
      </c>
      <c r="AR807" s="62">
        <v>16</v>
      </c>
      <c r="AS807" s="62">
        <v>3</v>
      </c>
      <c r="AT807" s="62"/>
      <c r="AU807" s="64"/>
      <c r="AV807" s="83">
        <f t="shared" si="214"/>
        <v>3</v>
      </c>
      <c r="AW807" s="80"/>
      <c r="AX807" s="80"/>
      <c r="AY807" s="80">
        <v>2</v>
      </c>
      <c r="AZ807" s="80"/>
      <c r="BA807" s="80"/>
      <c r="BB807" s="80"/>
      <c r="BC807" s="80">
        <v>1</v>
      </c>
      <c r="BD807" s="80"/>
      <c r="BE807" s="81"/>
    </row>
    <row r="808" spans="1:57" ht="38" customHeight="1" thickBot="1" x14ac:dyDescent="0.25">
      <c r="A808" s="732"/>
      <c r="B808" s="629"/>
      <c r="C808" s="632"/>
      <c r="D808" s="76" t="s">
        <v>79</v>
      </c>
      <c r="E808" s="635"/>
      <c r="F808" s="638"/>
      <c r="G808" s="148">
        <f t="shared" si="215"/>
        <v>0</v>
      </c>
      <c r="H808" s="155">
        <f t="shared" si="213"/>
        <v>0</v>
      </c>
      <c r="I808" s="156"/>
      <c r="J808" s="156"/>
      <c r="K808" s="156"/>
      <c r="L808" s="157"/>
      <c r="M808" s="85">
        <f t="shared" si="216"/>
        <v>0</v>
      </c>
      <c r="N808" s="86"/>
      <c r="O808" s="86"/>
      <c r="P808" s="86"/>
      <c r="Q808" s="86"/>
      <c r="R808" s="125"/>
      <c r="S808" s="130"/>
      <c r="T808" s="87"/>
      <c r="U808" s="87"/>
      <c r="V808" s="87"/>
      <c r="W808" s="87"/>
      <c r="X808" s="126"/>
      <c r="Y808" s="129"/>
      <c r="Z808" s="124"/>
      <c r="AA808" s="136"/>
      <c r="AB808" s="54"/>
      <c r="AC808" s="54"/>
      <c r="AD808" s="54"/>
      <c r="AE808" s="54"/>
      <c r="AF808" s="55"/>
      <c r="AG808" s="139"/>
      <c r="AH808" s="140"/>
      <c r="AI808" s="137"/>
      <c r="AJ808" s="117">
        <f>SUM(AQ808:AU808)</f>
        <v>0</v>
      </c>
      <c r="AK808" s="137" t="s">
        <v>74</v>
      </c>
      <c r="AL808" s="90" t="s">
        <v>74</v>
      </c>
      <c r="AM808" s="138" t="s">
        <v>74</v>
      </c>
      <c r="AN808" s="137" t="s">
        <v>74</v>
      </c>
      <c r="AO808" s="90" t="s">
        <v>76</v>
      </c>
      <c r="AP808" s="138" t="s">
        <v>76</v>
      </c>
      <c r="AQ808" s="89"/>
      <c r="AR808" s="90"/>
      <c r="AS808" s="90"/>
      <c r="AT808" s="90"/>
      <c r="AU808" s="91"/>
      <c r="AV808" s="92">
        <f t="shared" si="214"/>
        <v>0</v>
      </c>
      <c r="AW808" s="87"/>
      <c r="AX808" s="87"/>
      <c r="AY808" s="87"/>
      <c r="AZ808" s="87"/>
      <c r="BA808" s="87"/>
      <c r="BB808" s="87"/>
      <c r="BC808" s="87"/>
      <c r="BD808" s="87"/>
      <c r="BE808" s="88"/>
    </row>
    <row r="809" spans="1:57" ht="38" customHeight="1" x14ac:dyDescent="0.2">
      <c r="A809" s="732"/>
      <c r="B809" s="623" t="s">
        <v>389</v>
      </c>
      <c r="C809" s="630" t="s">
        <v>390</v>
      </c>
      <c r="D809" s="72" t="s">
        <v>73</v>
      </c>
      <c r="E809" s="633">
        <v>5</v>
      </c>
      <c r="F809" s="636">
        <f>E809-SUM(M809:M813)</f>
        <v>0</v>
      </c>
      <c r="G809" s="146">
        <f t="shared" si="215"/>
        <v>0</v>
      </c>
      <c r="H809" s="151">
        <f t="shared" si="213"/>
        <v>0</v>
      </c>
      <c r="I809" s="152"/>
      <c r="J809" s="152"/>
      <c r="K809" s="152"/>
      <c r="L809" s="66"/>
      <c r="M809" s="149">
        <f t="shared" si="216"/>
        <v>0</v>
      </c>
      <c r="N809" s="121"/>
      <c r="O809" s="121"/>
      <c r="P809" s="121"/>
      <c r="Q809" s="121"/>
      <c r="R809" s="122"/>
      <c r="S809" s="128"/>
      <c r="T809" s="121"/>
      <c r="U809" s="121"/>
      <c r="V809" s="77"/>
      <c r="W809" s="121"/>
      <c r="X809" s="122"/>
      <c r="Y809" s="128"/>
      <c r="Z809" s="122"/>
      <c r="AA809" s="70"/>
      <c r="AB809" s="77"/>
      <c r="AC809" s="77"/>
      <c r="AD809" s="77"/>
      <c r="AE809" s="77"/>
      <c r="AF809" s="71"/>
      <c r="AG809" s="70"/>
      <c r="AH809" s="71"/>
      <c r="AI809" s="70"/>
      <c r="AJ809" s="115">
        <f>SUM(AN809:AP809)</f>
        <v>0</v>
      </c>
      <c r="AK809" s="70" t="s">
        <v>74</v>
      </c>
      <c r="AL809" s="77" t="s">
        <v>74</v>
      </c>
      <c r="AM809" s="71" t="s">
        <v>74</v>
      </c>
      <c r="AN809" s="70"/>
      <c r="AO809" s="77"/>
      <c r="AP809" s="71"/>
      <c r="AQ809" s="67" t="s">
        <v>74</v>
      </c>
      <c r="AR809" s="68" t="s">
        <v>74</v>
      </c>
      <c r="AS809" s="68" t="s">
        <v>74</v>
      </c>
      <c r="AT809" s="68" t="s">
        <v>74</v>
      </c>
      <c r="AU809" s="69" t="s">
        <v>74</v>
      </c>
      <c r="AV809" s="103">
        <f t="shared" si="214"/>
        <v>0</v>
      </c>
      <c r="AW809" s="93"/>
      <c r="AX809" s="93"/>
      <c r="AY809" s="93"/>
      <c r="AZ809" s="93"/>
      <c r="BA809" s="93"/>
      <c r="BB809" s="93"/>
      <c r="BC809" s="93"/>
      <c r="BD809" s="93"/>
      <c r="BE809" s="78"/>
    </row>
    <row r="810" spans="1:57" ht="38" customHeight="1" x14ac:dyDescent="0.2">
      <c r="A810" s="732"/>
      <c r="B810" s="624"/>
      <c r="C810" s="631"/>
      <c r="D810" s="73" t="s">
        <v>75</v>
      </c>
      <c r="E810" s="634"/>
      <c r="F810" s="637"/>
      <c r="G810" s="147">
        <f t="shared" si="215"/>
        <v>0</v>
      </c>
      <c r="H810" s="153">
        <f t="shared" si="213"/>
        <v>0</v>
      </c>
      <c r="I810" s="150"/>
      <c r="J810" s="150"/>
      <c r="K810" s="150"/>
      <c r="L810" s="154"/>
      <c r="M810" s="79">
        <f t="shared" si="216"/>
        <v>0</v>
      </c>
      <c r="N810" s="80"/>
      <c r="O810" s="80"/>
      <c r="P810" s="80"/>
      <c r="Q810" s="80"/>
      <c r="R810" s="124"/>
      <c r="S810" s="129"/>
      <c r="T810" s="54"/>
      <c r="U810" s="54"/>
      <c r="V810" s="80"/>
      <c r="W810" s="80"/>
      <c r="X810" s="124"/>
      <c r="Y810" s="131"/>
      <c r="Z810" s="127"/>
      <c r="AA810" s="134"/>
      <c r="AB810" s="56"/>
      <c r="AC810" s="56"/>
      <c r="AD810" s="56"/>
      <c r="AE810" s="56"/>
      <c r="AF810" s="135"/>
      <c r="AG810" s="136"/>
      <c r="AH810" s="55"/>
      <c r="AI810" s="136"/>
      <c r="AJ810" s="116">
        <f>SUM(AN810:AP810)</f>
        <v>0</v>
      </c>
      <c r="AK810" s="136" t="s">
        <v>76</v>
      </c>
      <c r="AL810" s="54" t="s">
        <v>76</v>
      </c>
      <c r="AM810" s="55" t="s">
        <v>76</v>
      </c>
      <c r="AN810" s="136"/>
      <c r="AO810" s="54"/>
      <c r="AP810" s="55"/>
      <c r="AQ810" s="82" t="s">
        <v>74</v>
      </c>
      <c r="AR810" s="54" t="s">
        <v>74</v>
      </c>
      <c r="AS810" s="54" t="s">
        <v>74</v>
      </c>
      <c r="AT810" s="54" t="s">
        <v>74</v>
      </c>
      <c r="AU810" s="58" t="s">
        <v>74</v>
      </c>
      <c r="AV810" s="83">
        <f t="shared" si="214"/>
        <v>0</v>
      </c>
      <c r="AW810" s="80"/>
      <c r="AX810" s="80"/>
      <c r="AY810" s="80"/>
      <c r="AZ810" s="80"/>
      <c r="BA810" s="80"/>
      <c r="BB810" s="80"/>
      <c r="BC810" s="80"/>
      <c r="BD810" s="80"/>
      <c r="BE810" s="81"/>
    </row>
    <row r="811" spans="1:57" ht="38" customHeight="1" x14ac:dyDescent="0.2">
      <c r="A811" s="732"/>
      <c r="B811" s="624"/>
      <c r="C811" s="631"/>
      <c r="D811" s="73" t="s">
        <v>77</v>
      </c>
      <c r="E811" s="634"/>
      <c r="F811" s="637"/>
      <c r="G811" s="147">
        <f t="shared" si="215"/>
        <v>0</v>
      </c>
      <c r="H811" s="153">
        <f t="shared" si="213"/>
        <v>0</v>
      </c>
      <c r="I811" s="150"/>
      <c r="J811" s="150"/>
      <c r="K811" s="150"/>
      <c r="L811" s="154"/>
      <c r="M811" s="79">
        <f t="shared" si="216"/>
        <v>0</v>
      </c>
      <c r="N811" s="80"/>
      <c r="O811" s="80"/>
      <c r="P811" s="80"/>
      <c r="Q811" s="84"/>
      <c r="R811" s="124"/>
      <c r="S811" s="129"/>
      <c r="T811" s="80"/>
      <c r="U811" s="80"/>
      <c r="V811" s="80"/>
      <c r="W811" s="80"/>
      <c r="X811" s="124"/>
      <c r="Y811" s="131"/>
      <c r="Z811" s="127"/>
      <c r="AA811" s="134"/>
      <c r="AB811" s="56"/>
      <c r="AC811" s="56"/>
      <c r="AD811" s="56"/>
      <c r="AE811" s="56"/>
      <c r="AF811" s="135"/>
      <c r="AG811" s="136"/>
      <c r="AH811" s="55"/>
      <c r="AI811" s="136"/>
      <c r="AJ811" s="116">
        <f>SUM(AK811:AM811)</f>
        <v>0</v>
      </c>
      <c r="AK811" s="136"/>
      <c r="AL811" s="54"/>
      <c r="AM811" s="55"/>
      <c r="AN811" s="136" t="s">
        <v>74</v>
      </c>
      <c r="AO811" s="54" t="s">
        <v>74</v>
      </c>
      <c r="AP811" s="55" t="s">
        <v>74</v>
      </c>
      <c r="AQ811" s="82" t="s">
        <v>74</v>
      </c>
      <c r="AR811" s="54" t="s">
        <v>74</v>
      </c>
      <c r="AS811" s="54" t="s">
        <v>74</v>
      </c>
      <c r="AT811" s="54" t="s">
        <v>74</v>
      </c>
      <c r="AU811" s="58" t="s">
        <v>74</v>
      </c>
      <c r="AV811" s="83">
        <f t="shared" si="214"/>
        <v>0</v>
      </c>
      <c r="AW811" s="80"/>
      <c r="AX811" s="80"/>
      <c r="AY811" s="80"/>
      <c r="AZ811" s="80"/>
      <c r="BA811" s="80"/>
      <c r="BB811" s="80"/>
      <c r="BC811" s="80"/>
      <c r="BD811" s="80"/>
      <c r="BE811" s="81"/>
    </row>
    <row r="812" spans="1:57" ht="38" customHeight="1" x14ac:dyDescent="0.2">
      <c r="A812" s="732"/>
      <c r="B812" s="624"/>
      <c r="C812" s="631"/>
      <c r="D812" s="73" t="s">
        <v>78</v>
      </c>
      <c r="E812" s="634"/>
      <c r="F812" s="637"/>
      <c r="G812" s="147">
        <f t="shared" si="215"/>
        <v>5</v>
      </c>
      <c r="H812" s="153">
        <f t="shared" si="213"/>
        <v>0</v>
      </c>
      <c r="I812" s="150"/>
      <c r="J812" s="150"/>
      <c r="K812" s="150"/>
      <c r="L812" s="154"/>
      <c r="M812" s="79">
        <f t="shared" si="216"/>
        <v>5</v>
      </c>
      <c r="N812" s="80"/>
      <c r="O812" s="80"/>
      <c r="P812" s="80"/>
      <c r="Q812" s="80"/>
      <c r="R812" s="124">
        <v>5</v>
      </c>
      <c r="S812" s="129"/>
      <c r="T812" s="80"/>
      <c r="U812" s="80"/>
      <c r="V812" s="80">
        <v>5</v>
      </c>
      <c r="W812" s="80"/>
      <c r="X812" s="124"/>
      <c r="Y812" s="131">
        <v>4</v>
      </c>
      <c r="Z812" s="127">
        <v>1</v>
      </c>
      <c r="AA812" s="134"/>
      <c r="AB812" s="56">
        <v>1</v>
      </c>
      <c r="AC812" s="56">
        <v>1</v>
      </c>
      <c r="AD812" s="56"/>
      <c r="AE812" s="56"/>
      <c r="AF812" s="135"/>
      <c r="AG812" s="136">
        <v>47</v>
      </c>
      <c r="AH812" s="55">
        <v>22</v>
      </c>
      <c r="AI812" s="136">
        <v>123</v>
      </c>
      <c r="AJ812" s="116">
        <f>SUM(AQ812:AU812)</f>
        <v>5</v>
      </c>
      <c r="AK812" s="136" t="s">
        <v>76</v>
      </c>
      <c r="AL812" s="54" t="s">
        <v>76</v>
      </c>
      <c r="AM812" s="55" t="s">
        <v>76</v>
      </c>
      <c r="AN812" s="136" t="s">
        <v>74</v>
      </c>
      <c r="AO812" s="54" t="s">
        <v>74</v>
      </c>
      <c r="AP812" s="55" t="s">
        <v>74</v>
      </c>
      <c r="AQ812" s="142"/>
      <c r="AR812" s="62"/>
      <c r="AS812" s="62">
        <v>1</v>
      </c>
      <c r="AT812" s="62">
        <v>4</v>
      </c>
      <c r="AU812" s="64"/>
      <c r="AV812" s="83">
        <f t="shared" si="214"/>
        <v>0</v>
      </c>
      <c r="AW812" s="80"/>
      <c r="AX812" s="80"/>
      <c r="AY812" s="80"/>
      <c r="AZ812" s="80"/>
      <c r="BA812" s="80"/>
      <c r="BB812" s="80"/>
      <c r="BC812" s="80"/>
      <c r="BD812" s="80"/>
      <c r="BE812" s="81"/>
    </row>
    <row r="813" spans="1:57" ht="38" customHeight="1" thickBot="1" x14ac:dyDescent="0.25">
      <c r="A813" s="732"/>
      <c r="B813" s="629"/>
      <c r="C813" s="632"/>
      <c r="D813" s="76" t="s">
        <v>79</v>
      </c>
      <c r="E813" s="635"/>
      <c r="F813" s="638"/>
      <c r="G813" s="148">
        <f t="shared" si="215"/>
        <v>0</v>
      </c>
      <c r="H813" s="155">
        <f t="shared" si="213"/>
        <v>0</v>
      </c>
      <c r="I813" s="156"/>
      <c r="J813" s="156"/>
      <c r="K813" s="156"/>
      <c r="L813" s="157"/>
      <c r="M813" s="85">
        <f t="shared" si="216"/>
        <v>0</v>
      </c>
      <c r="N813" s="86"/>
      <c r="O813" s="86"/>
      <c r="P813" s="86"/>
      <c r="Q813" s="86"/>
      <c r="R813" s="125"/>
      <c r="S813" s="130"/>
      <c r="T813" s="87"/>
      <c r="U813" s="87"/>
      <c r="V813" s="87"/>
      <c r="W813" s="87"/>
      <c r="X813" s="126"/>
      <c r="Y813" s="129"/>
      <c r="Z813" s="124"/>
      <c r="AA813" s="136"/>
      <c r="AB813" s="54"/>
      <c r="AC813" s="54"/>
      <c r="AD813" s="54"/>
      <c r="AE813" s="54"/>
      <c r="AF813" s="55"/>
      <c r="AG813" s="139"/>
      <c r="AH813" s="140"/>
      <c r="AI813" s="137"/>
      <c r="AJ813" s="117">
        <f>SUM(AQ813:AU813)</f>
        <v>0</v>
      </c>
      <c r="AK813" s="137" t="s">
        <v>74</v>
      </c>
      <c r="AL813" s="90" t="s">
        <v>74</v>
      </c>
      <c r="AM813" s="138" t="s">
        <v>74</v>
      </c>
      <c r="AN813" s="137" t="s">
        <v>74</v>
      </c>
      <c r="AO813" s="90" t="s">
        <v>76</v>
      </c>
      <c r="AP813" s="138" t="s">
        <v>76</v>
      </c>
      <c r="AQ813" s="89"/>
      <c r="AR813" s="90"/>
      <c r="AS813" s="90"/>
      <c r="AT813" s="90"/>
      <c r="AU813" s="91"/>
      <c r="AV813" s="92">
        <f t="shared" si="214"/>
        <v>0</v>
      </c>
      <c r="AW813" s="87"/>
      <c r="AX813" s="87"/>
      <c r="AY813" s="87"/>
      <c r="AZ813" s="87"/>
      <c r="BA813" s="87"/>
      <c r="BB813" s="87"/>
      <c r="BC813" s="87"/>
      <c r="BD813" s="87"/>
      <c r="BE813" s="88"/>
    </row>
    <row r="814" spans="1:57" ht="38" customHeight="1" x14ac:dyDescent="0.2">
      <c r="A814" s="732"/>
      <c r="B814" s="623" t="s">
        <v>391</v>
      </c>
      <c r="C814" s="630" t="s">
        <v>392</v>
      </c>
      <c r="D814" s="72" t="s">
        <v>73</v>
      </c>
      <c r="E814" s="633">
        <v>10</v>
      </c>
      <c r="F814" s="636">
        <f>E814-SUM(M814:M818)</f>
        <v>0</v>
      </c>
      <c r="G814" s="146">
        <f t="shared" si="215"/>
        <v>0</v>
      </c>
      <c r="H814" s="151">
        <f t="shared" si="213"/>
        <v>0</v>
      </c>
      <c r="I814" s="152"/>
      <c r="J814" s="152"/>
      <c r="K814" s="152"/>
      <c r="L814" s="66"/>
      <c r="M814" s="149">
        <f t="shared" si="216"/>
        <v>0</v>
      </c>
      <c r="N814" s="121"/>
      <c r="O814" s="121"/>
      <c r="P814" s="121"/>
      <c r="Q814" s="121"/>
      <c r="R814" s="122"/>
      <c r="S814" s="128"/>
      <c r="T814" s="121"/>
      <c r="U814" s="121"/>
      <c r="V814" s="77"/>
      <c r="W814" s="121"/>
      <c r="X814" s="122"/>
      <c r="Y814" s="128"/>
      <c r="Z814" s="122"/>
      <c r="AA814" s="70"/>
      <c r="AB814" s="77"/>
      <c r="AC814" s="77"/>
      <c r="AD814" s="77"/>
      <c r="AE814" s="77"/>
      <c r="AF814" s="71"/>
      <c r="AG814" s="70"/>
      <c r="AH814" s="71"/>
      <c r="AI814" s="70"/>
      <c r="AJ814" s="115">
        <f>SUM(AN814:AP814)</f>
        <v>0</v>
      </c>
      <c r="AK814" s="70" t="s">
        <v>74</v>
      </c>
      <c r="AL814" s="77" t="s">
        <v>74</v>
      </c>
      <c r="AM814" s="71" t="s">
        <v>74</v>
      </c>
      <c r="AN814" s="70"/>
      <c r="AO814" s="77"/>
      <c r="AP814" s="71"/>
      <c r="AQ814" s="67" t="s">
        <v>74</v>
      </c>
      <c r="AR814" s="68" t="s">
        <v>74</v>
      </c>
      <c r="AS814" s="68" t="s">
        <v>74</v>
      </c>
      <c r="AT814" s="68" t="s">
        <v>74</v>
      </c>
      <c r="AU814" s="69" t="s">
        <v>74</v>
      </c>
      <c r="AV814" s="103">
        <f t="shared" si="214"/>
        <v>0</v>
      </c>
      <c r="AW814" s="93"/>
      <c r="AX814" s="93"/>
      <c r="AY814" s="93"/>
      <c r="AZ814" s="93"/>
      <c r="BA814" s="93"/>
      <c r="BB814" s="93"/>
      <c r="BC814" s="93"/>
      <c r="BD814" s="93"/>
      <c r="BE814" s="78"/>
    </row>
    <row r="815" spans="1:57" ht="38" customHeight="1" x14ac:dyDescent="0.2">
      <c r="A815" s="732"/>
      <c r="B815" s="624"/>
      <c r="C815" s="631"/>
      <c r="D815" s="73" t="s">
        <v>75</v>
      </c>
      <c r="E815" s="634"/>
      <c r="F815" s="637"/>
      <c r="G815" s="147">
        <f t="shared" si="215"/>
        <v>0</v>
      </c>
      <c r="H815" s="153">
        <f t="shared" si="213"/>
        <v>0</v>
      </c>
      <c r="I815" s="150"/>
      <c r="J815" s="150"/>
      <c r="K815" s="150"/>
      <c r="L815" s="154"/>
      <c r="M815" s="79">
        <f t="shared" si="216"/>
        <v>0</v>
      </c>
      <c r="N815" s="80"/>
      <c r="O815" s="80"/>
      <c r="P815" s="80"/>
      <c r="Q815" s="80"/>
      <c r="R815" s="124"/>
      <c r="S815" s="129"/>
      <c r="T815" s="54"/>
      <c r="U815" s="54"/>
      <c r="V815" s="80"/>
      <c r="W815" s="80"/>
      <c r="X815" s="124"/>
      <c r="Y815" s="131"/>
      <c r="Z815" s="127"/>
      <c r="AA815" s="134"/>
      <c r="AB815" s="56"/>
      <c r="AC815" s="56"/>
      <c r="AD815" s="56"/>
      <c r="AE815" s="56"/>
      <c r="AF815" s="135"/>
      <c r="AG815" s="136"/>
      <c r="AH815" s="55"/>
      <c r="AI815" s="136"/>
      <c r="AJ815" s="116">
        <f>SUM(AN815:AP815)</f>
        <v>0</v>
      </c>
      <c r="AK815" s="136" t="s">
        <v>76</v>
      </c>
      <c r="AL815" s="54" t="s">
        <v>76</v>
      </c>
      <c r="AM815" s="55" t="s">
        <v>76</v>
      </c>
      <c r="AN815" s="136"/>
      <c r="AO815" s="54"/>
      <c r="AP815" s="55"/>
      <c r="AQ815" s="82" t="s">
        <v>74</v>
      </c>
      <c r="AR815" s="54" t="s">
        <v>74</v>
      </c>
      <c r="AS815" s="54" t="s">
        <v>74</v>
      </c>
      <c r="AT815" s="54" t="s">
        <v>74</v>
      </c>
      <c r="AU815" s="58" t="s">
        <v>74</v>
      </c>
      <c r="AV815" s="83">
        <f t="shared" si="214"/>
        <v>0</v>
      </c>
      <c r="AW815" s="80"/>
      <c r="AX815" s="80"/>
      <c r="AY815" s="80"/>
      <c r="AZ815" s="80"/>
      <c r="BA815" s="80"/>
      <c r="BB815" s="80"/>
      <c r="BC815" s="80"/>
      <c r="BD815" s="80"/>
      <c r="BE815" s="81"/>
    </row>
    <row r="816" spans="1:57" ht="38" customHeight="1" x14ac:dyDescent="0.2">
      <c r="A816" s="732"/>
      <c r="B816" s="624"/>
      <c r="C816" s="631"/>
      <c r="D816" s="73" t="s">
        <v>77</v>
      </c>
      <c r="E816" s="634"/>
      <c r="F816" s="637"/>
      <c r="G816" s="147">
        <f t="shared" si="215"/>
        <v>0</v>
      </c>
      <c r="H816" s="153">
        <f t="shared" si="213"/>
        <v>0</v>
      </c>
      <c r="I816" s="150"/>
      <c r="J816" s="150"/>
      <c r="K816" s="150"/>
      <c r="L816" s="154"/>
      <c r="M816" s="79">
        <f t="shared" si="216"/>
        <v>0</v>
      </c>
      <c r="N816" s="80"/>
      <c r="O816" s="80"/>
      <c r="P816" s="80"/>
      <c r="Q816" s="84"/>
      <c r="R816" s="124"/>
      <c r="S816" s="129"/>
      <c r="T816" s="80"/>
      <c r="U816" s="80"/>
      <c r="V816" s="80"/>
      <c r="W816" s="80"/>
      <c r="X816" s="124"/>
      <c r="Y816" s="131"/>
      <c r="Z816" s="127"/>
      <c r="AA816" s="134"/>
      <c r="AB816" s="56"/>
      <c r="AC816" s="56"/>
      <c r="AD816" s="56"/>
      <c r="AE816" s="56"/>
      <c r="AF816" s="135"/>
      <c r="AG816" s="136"/>
      <c r="AH816" s="55"/>
      <c r="AI816" s="136"/>
      <c r="AJ816" s="116">
        <f>SUM(AK816:AM816)</f>
        <v>0</v>
      </c>
      <c r="AK816" s="136"/>
      <c r="AL816" s="54"/>
      <c r="AM816" s="55"/>
      <c r="AN816" s="136" t="s">
        <v>74</v>
      </c>
      <c r="AO816" s="54" t="s">
        <v>74</v>
      </c>
      <c r="AP816" s="55" t="s">
        <v>74</v>
      </c>
      <c r="AQ816" s="82" t="s">
        <v>74</v>
      </c>
      <c r="AR816" s="54" t="s">
        <v>74</v>
      </c>
      <c r="AS816" s="54" t="s">
        <v>74</v>
      </c>
      <c r="AT816" s="54" t="s">
        <v>74</v>
      </c>
      <c r="AU816" s="58" t="s">
        <v>74</v>
      </c>
      <c r="AV816" s="83">
        <f t="shared" si="214"/>
        <v>0</v>
      </c>
      <c r="AW816" s="80"/>
      <c r="AX816" s="80"/>
      <c r="AY816" s="80"/>
      <c r="AZ816" s="80"/>
      <c r="BA816" s="80"/>
      <c r="BB816" s="80"/>
      <c r="BC816" s="80"/>
      <c r="BD816" s="80"/>
      <c r="BE816" s="81"/>
    </row>
    <row r="817" spans="1:57" ht="38" customHeight="1" x14ac:dyDescent="0.2">
      <c r="A817" s="732"/>
      <c r="B817" s="624"/>
      <c r="C817" s="631"/>
      <c r="D817" s="73" t="s">
        <v>78</v>
      </c>
      <c r="E817" s="634"/>
      <c r="F817" s="637"/>
      <c r="G817" s="147">
        <f t="shared" si="215"/>
        <v>10</v>
      </c>
      <c r="H817" s="153">
        <f t="shared" si="213"/>
        <v>0</v>
      </c>
      <c r="I817" s="150"/>
      <c r="J817" s="150"/>
      <c r="K817" s="150"/>
      <c r="L817" s="154"/>
      <c r="M817" s="79">
        <f t="shared" si="216"/>
        <v>10</v>
      </c>
      <c r="N817" s="80"/>
      <c r="O817" s="80"/>
      <c r="P817" s="80"/>
      <c r="Q817" s="80"/>
      <c r="R817" s="124">
        <v>10</v>
      </c>
      <c r="S817" s="129">
        <v>3</v>
      </c>
      <c r="T817" s="80"/>
      <c r="U817" s="80"/>
      <c r="V817" s="80">
        <v>7</v>
      </c>
      <c r="W817" s="80"/>
      <c r="X817" s="124"/>
      <c r="Y817" s="131">
        <v>10</v>
      </c>
      <c r="Z817" s="127"/>
      <c r="AA817" s="134"/>
      <c r="AB817" s="56">
        <v>7</v>
      </c>
      <c r="AC817" s="56">
        <v>7</v>
      </c>
      <c r="AD817" s="56">
        <v>3</v>
      </c>
      <c r="AE817" s="56">
        <v>5</v>
      </c>
      <c r="AF817" s="135">
        <v>2</v>
      </c>
      <c r="AG817" s="136">
        <v>40</v>
      </c>
      <c r="AH817" s="55">
        <v>19.5</v>
      </c>
      <c r="AI817" s="136">
        <v>95</v>
      </c>
      <c r="AJ817" s="116">
        <f>SUM(AQ817:AU817)</f>
        <v>10</v>
      </c>
      <c r="AK817" s="136" t="s">
        <v>76</v>
      </c>
      <c r="AL817" s="54" t="s">
        <v>76</v>
      </c>
      <c r="AM817" s="55" t="s">
        <v>76</v>
      </c>
      <c r="AN817" s="136" t="s">
        <v>74</v>
      </c>
      <c r="AO817" s="54" t="s">
        <v>74</v>
      </c>
      <c r="AP817" s="55" t="s">
        <v>74</v>
      </c>
      <c r="AQ817" s="142">
        <v>1</v>
      </c>
      <c r="AR817" s="62">
        <v>1</v>
      </c>
      <c r="AS817" s="62">
        <v>8</v>
      </c>
      <c r="AT817" s="62"/>
      <c r="AU817" s="64"/>
      <c r="AV817" s="83">
        <f t="shared" si="214"/>
        <v>0</v>
      </c>
      <c r="AW817" s="80"/>
      <c r="AX817" s="80"/>
      <c r="AY817" s="80"/>
      <c r="AZ817" s="80"/>
      <c r="BA817" s="80"/>
      <c r="BB817" s="80"/>
      <c r="BC817" s="80"/>
      <c r="BD817" s="80"/>
      <c r="BE817" s="81"/>
    </row>
    <row r="818" spans="1:57" ht="38" customHeight="1" thickBot="1" x14ac:dyDescent="0.25">
      <c r="A818" s="732"/>
      <c r="B818" s="629"/>
      <c r="C818" s="632"/>
      <c r="D818" s="76" t="s">
        <v>79</v>
      </c>
      <c r="E818" s="635"/>
      <c r="F818" s="638"/>
      <c r="G818" s="148">
        <f t="shared" si="215"/>
        <v>0</v>
      </c>
      <c r="H818" s="155">
        <f t="shared" si="213"/>
        <v>0</v>
      </c>
      <c r="I818" s="156"/>
      <c r="J818" s="156"/>
      <c r="K818" s="156"/>
      <c r="L818" s="157"/>
      <c r="M818" s="85">
        <f t="shared" si="216"/>
        <v>0</v>
      </c>
      <c r="N818" s="86"/>
      <c r="O818" s="86"/>
      <c r="P818" s="86"/>
      <c r="Q818" s="86"/>
      <c r="R818" s="125"/>
      <c r="S818" s="130"/>
      <c r="T818" s="87"/>
      <c r="U818" s="87"/>
      <c r="V818" s="87"/>
      <c r="W818" s="87"/>
      <c r="X818" s="126"/>
      <c r="Y818" s="129"/>
      <c r="Z818" s="124"/>
      <c r="AA818" s="136"/>
      <c r="AB818" s="54"/>
      <c r="AC818" s="54"/>
      <c r="AD818" s="54"/>
      <c r="AE818" s="54"/>
      <c r="AF818" s="55"/>
      <c r="AG818" s="139"/>
      <c r="AH818" s="140"/>
      <c r="AI818" s="137"/>
      <c r="AJ818" s="117">
        <f>SUM(AQ818:AU818)</f>
        <v>0</v>
      </c>
      <c r="AK818" s="137" t="s">
        <v>74</v>
      </c>
      <c r="AL818" s="90" t="s">
        <v>74</v>
      </c>
      <c r="AM818" s="138" t="s">
        <v>74</v>
      </c>
      <c r="AN818" s="137" t="s">
        <v>74</v>
      </c>
      <c r="AO818" s="90" t="s">
        <v>76</v>
      </c>
      <c r="AP818" s="138" t="s">
        <v>76</v>
      </c>
      <c r="AQ818" s="89"/>
      <c r="AR818" s="90"/>
      <c r="AS818" s="90"/>
      <c r="AT818" s="90"/>
      <c r="AU818" s="91"/>
      <c r="AV818" s="92">
        <f t="shared" si="214"/>
        <v>0</v>
      </c>
      <c r="AW818" s="87"/>
      <c r="AX818" s="87"/>
      <c r="AY818" s="87"/>
      <c r="AZ818" s="87"/>
      <c r="BA818" s="87"/>
      <c r="BB818" s="87"/>
      <c r="BC818" s="87"/>
      <c r="BD818" s="87"/>
      <c r="BE818" s="88"/>
    </row>
    <row r="819" spans="1:57" ht="38" customHeight="1" x14ac:dyDescent="0.2">
      <c r="A819" s="732"/>
      <c r="B819" s="623" t="s">
        <v>393</v>
      </c>
      <c r="C819" s="630" t="s">
        <v>394</v>
      </c>
      <c r="D819" s="72" t="s">
        <v>73</v>
      </c>
      <c r="E819" s="633">
        <v>18</v>
      </c>
      <c r="F819" s="636">
        <f>E819-SUM(M819:M823)</f>
        <v>0</v>
      </c>
      <c r="G819" s="146">
        <f t="shared" si="215"/>
        <v>0</v>
      </c>
      <c r="H819" s="151">
        <f t="shared" si="213"/>
        <v>0</v>
      </c>
      <c r="I819" s="152"/>
      <c r="J819" s="152"/>
      <c r="K819" s="152"/>
      <c r="L819" s="66"/>
      <c r="M819" s="149">
        <f t="shared" si="216"/>
        <v>0</v>
      </c>
      <c r="N819" s="121"/>
      <c r="O819" s="121"/>
      <c r="P819" s="121"/>
      <c r="Q819" s="121"/>
      <c r="R819" s="122"/>
      <c r="S819" s="128"/>
      <c r="T819" s="121"/>
      <c r="U819" s="121"/>
      <c r="V819" s="77"/>
      <c r="W819" s="121"/>
      <c r="X819" s="122"/>
      <c r="Y819" s="128"/>
      <c r="Z819" s="122"/>
      <c r="AA819" s="70"/>
      <c r="AB819" s="77"/>
      <c r="AC819" s="77"/>
      <c r="AD819" s="77"/>
      <c r="AE819" s="77"/>
      <c r="AF819" s="71"/>
      <c r="AG819" s="70"/>
      <c r="AH819" s="71"/>
      <c r="AI819" s="70"/>
      <c r="AJ819" s="115">
        <f>SUM(AN819:AP819)</f>
        <v>0</v>
      </c>
      <c r="AK819" s="70" t="s">
        <v>74</v>
      </c>
      <c r="AL819" s="77" t="s">
        <v>74</v>
      </c>
      <c r="AM819" s="71" t="s">
        <v>74</v>
      </c>
      <c r="AN819" s="70"/>
      <c r="AO819" s="77"/>
      <c r="AP819" s="71"/>
      <c r="AQ819" s="67" t="s">
        <v>74</v>
      </c>
      <c r="AR819" s="68" t="s">
        <v>74</v>
      </c>
      <c r="AS819" s="68" t="s">
        <v>74</v>
      </c>
      <c r="AT819" s="68" t="s">
        <v>74</v>
      </c>
      <c r="AU819" s="69" t="s">
        <v>74</v>
      </c>
      <c r="AV819" s="103">
        <f t="shared" si="214"/>
        <v>0</v>
      </c>
      <c r="AW819" s="93"/>
      <c r="AX819" s="93"/>
      <c r="AY819" s="93"/>
      <c r="AZ819" s="93"/>
      <c r="BA819" s="93"/>
      <c r="BB819" s="93"/>
      <c r="BC819" s="93"/>
      <c r="BD819" s="93"/>
      <c r="BE819" s="78"/>
    </row>
    <row r="820" spans="1:57" ht="38" customHeight="1" x14ac:dyDescent="0.2">
      <c r="A820" s="732"/>
      <c r="B820" s="624"/>
      <c r="C820" s="631"/>
      <c r="D820" s="73" t="s">
        <v>75</v>
      </c>
      <c r="E820" s="634"/>
      <c r="F820" s="637"/>
      <c r="G820" s="147">
        <f t="shared" si="215"/>
        <v>0</v>
      </c>
      <c r="H820" s="153">
        <f t="shared" si="213"/>
        <v>0</v>
      </c>
      <c r="I820" s="150"/>
      <c r="J820" s="150"/>
      <c r="K820" s="150"/>
      <c r="L820" s="154"/>
      <c r="M820" s="79">
        <f t="shared" si="216"/>
        <v>0</v>
      </c>
      <c r="N820" s="80"/>
      <c r="O820" s="80"/>
      <c r="P820" s="80"/>
      <c r="Q820" s="80"/>
      <c r="R820" s="124"/>
      <c r="S820" s="129"/>
      <c r="T820" s="54"/>
      <c r="U820" s="54"/>
      <c r="V820" s="80"/>
      <c r="W820" s="80"/>
      <c r="X820" s="124"/>
      <c r="Y820" s="131"/>
      <c r="Z820" s="127"/>
      <c r="AA820" s="134"/>
      <c r="AB820" s="56"/>
      <c r="AC820" s="56"/>
      <c r="AD820" s="56"/>
      <c r="AE820" s="56"/>
      <c r="AF820" s="135"/>
      <c r="AG820" s="136"/>
      <c r="AH820" s="55"/>
      <c r="AI820" s="136"/>
      <c r="AJ820" s="116">
        <f>SUM(AN820:AP820)</f>
        <v>0</v>
      </c>
      <c r="AK820" s="136" t="s">
        <v>76</v>
      </c>
      <c r="AL820" s="54" t="s">
        <v>76</v>
      </c>
      <c r="AM820" s="55" t="s">
        <v>76</v>
      </c>
      <c r="AN820" s="136"/>
      <c r="AO820" s="54"/>
      <c r="AP820" s="55"/>
      <c r="AQ820" s="82" t="s">
        <v>74</v>
      </c>
      <c r="AR820" s="54" t="s">
        <v>74</v>
      </c>
      <c r="AS820" s="54" t="s">
        <v>74</v>
      </c>
      <c r="AT820" s="54" t="s">
        <v>74</v>
      </c>
      <c r="AU820" s="58" t="s">
        <v>74</v>
      </c>
      <c r="AV820" s="83">
        <f t="shared" si="214"/>
        <v>0</v>
      </c>
      <c r="AW820" s="80"/>
      <c r="AX820" s="80"/>
      <c r="AY820" s="80"/>
      <c r="AZ820" s="80"/>
      <c r="BA820" s="80"/>
      <c r="BB820" s="80"/>
      <c r="BC820" s="80"/>
      <c r="BD820" s="80"/>
      <c r="BE820" s="81"/>
    </row>
    <row r="821" spans="1:57" ht="38" customHeight="1" x14ac:dyDescent="0.2">
      <c r="A821" s="732"/>
      <c r="B821" s="624"/>
      <c r="C821" s="631"/>
      <c r="D821" s="73" t="s">
        <v>77</v>
      </c>
      <c r="E821" s="634"/>
      <c r="F821" s="637"/>
      <c r="G821" s="147">
        <f t="shared" si="215"/>
        <v>0</v>
      </c>
      <c r="H821" s="153">
        <f t="shared" si="213"/>
        <v>0</v>
      </c>
      <c r="I821" s="150"/>
      <c r="J821" s="150"/>
      <c r="K821" s="150"/>
      <c r="L821" s="154"/>
      <c r="M821" s="79">
        <f t="shared" si="216"/>
        <v>0</v>
      </c>
      <c r="N821" s="80"/>
      <c r="O821" s="80"/>
      <c r="P821" s="80"/>
      <c r="Q821" s="84"/>
      <c r="R821" s="124"/>
      <c r="S821" s="129"/>
      <c r="T821" s="80"/>
      <c r="U821" s="80"/>
      <c r="V821" s="80"/>
      <c r="W821" s="80"/>
      <c r="X821" s="124"/>
      <c r="Y821" s="131"/>
      <c r="Z821" s="127"/>
      <c r="AA821" s="134"/>
      <c r="AB821" s="56"/>
      <c r="AC821" s="56"/>
      <c r="AD821" s="56"/>
      <c r="AE821" s="56"/>
      <c r="AF821" s="135"/>
      <c r="AG821" s="136"/>
      <c r="AH821" s="55"/>
      <c r="AI821" s="136"/>
      <c r="AJ821" s="116">
        <f>SUM(AK821:AM821)</f>
        <v>0</v>
      </c>
      <c r="AK821" s="136"/>
      <c r="AL821" s="54"/>
      <c r="AM821" s="55"/>
      <c r="AN821" s="136" t="s">
        <v>74</v>
      </c>
      <c r="AO821" s="54" t="s">
        <v>74</v>
      </c>
      <c r="AP821" s="55" t="s">
        <v>74</v>
      </c>
      <c r="AQ821" s="82" t="s">
        <v>74</v>
      </c>
      <c r="AR821" s="54" t="s">
        <v>74</v>
      </c>
      <c r="AS821" s="54" t="s">
        <v>74</v>
      </c>
      <c r="AT821" s="54" t="s">
        <v>74</v>
      </c>
      <c r="AU821" s="58" t="s">
        <v>74</v>
      </c>
      <c r="AV821" s="83">
        <f t="shared" si="214"/>
        <v>0</v>
      </c>
      <c r="AW821" s="80"/>
      <c r="AX821" s="80"/>
      <c r="AY821" s="80"/>
      <c r="AZ821" s="80"/>
      <c r="BA821" s="80"/>
      <c r="BB821" s="80"/>
      <c r="BC821" s="80"/>
      <c r="BD821" s="80"/>
      <c r="BE821" s="81"/>
    </row>
    <row r="822" spans="1:57" ht="38" customHeight="1" x14ac:dyDescent="0.2">
      <c r="A822" s="732"/>
      <c r="B822" s="624"/>
      <c r="C822" s="631"/>
      <c r="D822" s="73" t="s">
        <v>78</v>
      </c>
      <c r="E822" s="634"/>
      <c r="F822" s="637"/>
      <c r="G822" s="147">
        <f t="shared" si="215"/>
        <v>18</v>
      </c>
      <c r="H822" s="153">
        <f t="shared" si="213"/>
        <v>1</v>
      </c>
      <c r="I822" s="150">
        <v>1</v>
      </c>
      <c r="J822" s="150"/>
      <c r="K822" s="150"/>
      <c r="L822" s="154"/>
      <c r="M822" s="79">
        <f t="shared" si="216"/>
        <v>18</v>
      </c>
      <c r="N822" s="80"/>
      <c r="O822" s="80"/>
      <c r="P822" s="80"/>
      <c r="Q822" s="80"/>
      <c r="R822" s="124">
        <v>18</v>
      </c>
      <c r="S822" s="129">
        <v>2</v>
      </c>
      <c r="T822" s="80"/>
      <c r="U822" s="80"/>
      <c r="V822" s="80">
        <v>16</v>
      </c>
      <c r="W822" s="80"/>
      <c r="X822" s="124"/>
      <c r="Y822" s="131">
        <v>16</v>
      </c>
      <c r="Z822" s="127">
        <v>2</v>
      </c>
      <c r="AA822" s="134"/>
      <c r="AB822" s="56">
        <v>1</v>
      </c>
      <c r="AC822" s="56">
        <v>1</v>
      </c>
      <c r="AD822" s="56"/>
      <c r="AE822" s="56">
        <v>5</v>
      </c>
      <c r="AF822" s="135">
        <v>1</v>
      </c>
      <c r="AG822" s="136">
        <v>43</v>
      </c>
      <c r="AH822" s="55">
        <v>22</v>
      </c>
      <c r="AI822" s="136">
        <v>113</v>
      </c>
      <c r="AJ822" s="116">
        <f>SUM(AQ822:AU822)</f>
        <v>18</v>
      </c>
      <c r="AK822" s="136" t="s">
        <v>76</v>
      </c>
      <c r="AL822" s="54" t="s">
        <v>76</v>
      </c>
      <c r="AM822" s="55" t="s">
        <v>76</v>
      </c>
      <c r="AN822" s="136" t="s">
        <v>74</v>
      </c>
      <c r="AO822" s="54" t="s">
        <v>74</v>
      </c>
      <c r="AP822" s="55" t="s">
        <v>74</v>
      </c>
      <c r="AQ822" s="142"/>
      <c r="AR822" s="62"/>
      <c r="AS822" s="62"/>
      <c r="AT822" s="62">
        <v>18</v>
      </c>
      <c r="AU822" s="64"/>
      <c r="AV822" s="83">
        <f t="shared" si="214"/>
        <v>0</v>
      </c>
      <c r="AW822" s="80"/>
      <c r="AX822" s="80"/>
      <c r="AY822" s="80"/>
      <c r="AZ822" s="80"/>
      <c r="BA822" s="80"/>
      <c r="BB822" s="80"/>
      <c r="BC822" s="80"/>
      <c r="BD822" s="80"/>
      <c r="BE822" s="81"/>
    </row>
    <row r="823" spans="1:57" ht="38" customHeight="1" thickBot="1" x14ac:dyDescent="0.25">
      <c r="A823" s="732"/>
      <c r="B823" s="629"/>
      <c r="C823" s="632"/>
      <c r="D823" s="76" t="s">
        <v>79</v>
      </c>
      <c r="E823" s="635"/>
      <c r="F823" s="638"/>
      <c r="G823" s="148">
        <f t="shared" si="215"/>
        <v>0</v>
      </c>
      <c r="H823" s="155">
        <f t="shared" si="213"/>
        <v>0</v>
      </c>
      <c r="I823" s="156"/>
      <c r="J823" s="156"/>
      <c r="K823" s="156"/>
      <c r="L823" s="157"/>
      <c r="M823" s="85">
        <f t="shared" si="216"/>
        <v>0</v>
      </c>
      <c r="N823" s="86"/>
      <c r="O823" s="86"/>
      <c r="P823" s="86"/>
      <c r="Q823" s="86"/>
      <c r="R823" s="125"/>
      <c r="S823" s="130"/>
      <c r="T823" s="87"/>
      <c r="U823" s="87"/>
      <c r="V823" s="87"/>
      <c r="W823" s="87"/>
      <c r="X823" s="126"/>
      <c r="Y823" s="129"/>
      <c r="Z823" s="124"/>
      <c r="AA823" s="136"/>
      <c r="AB823" s="54"/>
      <c r="AC823" s="54"/>
      <c r="AD823" s="54"/>
      <c r="AE823" s="54"/>
      <c r="AF823" s="55"/>
      <c r="AG823" s="139"/>
      <c r="AH823" s="140"/>
      <c r="AI823" s="137"/>
      <c r="AJ823" s="117">
        <f>SUM(AQ823:AU823)</f>
        <v>0</v>
      </c>
      <c r="AK823" s="137" t="s">
        <v>74</v>
      </c>
      <c r="AL823" s="90" t="s">
        <v>74</v>
      </c>
      <c r="AM823" s="138" t="s">
        <v>74</v>
      </c>
      <c r="AN823" s="137" t="s">
        <v>74</v>
      </c>
      <c r="AO823" s="90" t="s">
        <v>76</v>
      </c>
      <c r="AP823" s="138" t="s">
        <v>76</v>
      </c>
      <c r="AQ823" s="89"/>
      <c r="AR823" s="90"/>
      <c r="AS823" s="90"/>
      <c r="AT823" s="90"/>
      <c r="AU823" s="91"/>
      <c r="AV823" s="92">
        <f t="shared" si="214"/>
        <v>0</v>
      </c>
      <c r="AW823" s="87"/>
      <c r="AX823" s="87"/>
      <c r="AY823" s="87"/>
      <c r="AZ823" s="87"/>
      <c r="BA823" s="87"/>
      <c r="BB823" s="87"/>
      <c r="BC823" s="87"/>
      <c r="BD823" s="87"/>
      <c r="BE823" s="88"/>
    </row>
    <row r="824" spans="1:57" ht="38" customHeight="1" x14ac:dyDescent="0.2">
      <c r="A824" s="732"/>
      <c r="B824" s="623" t="s">
        <v>395</v>
      </c>
      <c r="C824" s="630" t="s">
        <v>396</v>
      </c>
      <c r="D824" s="72" t="s">
        <v>73</v>
      </c>
      <c r="E824" s="633">
        <v>5</v>
      </c>
      <c r="F824" s="636">
        <f>E824-SUM(M824:M828)</f>
        <v>3</v>
      </c>
      <c r="G824" s="146">
        <f t="shared" si="215"/>
        <v>0</v>
      </c>
      <c r="H824" s="151">
        <f t="shared" si="213"/>
        <v>0</v>
      </c>
      <c r="I824" s="152"/>
      <c r="J824" s="152"/>
      <c r="K824" s="152"/>
      <c r="L824" s="66"/>
      <c r="M824" s="149">
        <f t="shared" si="216"/>
        <v>0</v>
      </c>
      <c r="N824" s="121"/>
      <c r="O824" s="121"/>
      <c r="P824" s="121"/>
      <c r="Q824" s="121"/>
      <c r="R824" s="122"/>
      <c r="S824" s="128"/>
      <c r="T824" s="121"/>
      <c r="U824" s="121"/>
      <c r="V824" s="77"/>
      <c r="W824" s="121"/>
      <c r="X824" s="122"/>
      <c r="Y824" s="128"/>
      <c r="Z824" s="122"/>
      <c r="AA824" s="70"/>
      <c r="AB824" s="77"/>
      <c r="AC824" s="77"/>
      <c r="AD824" s="77"/>
      <c r="AE824" s="77"/>
      <c r="AF824" s="71"/>
      <c r="AG824" s="70"/>
      <c r="AH824" s="71"/>
      <c r="AI824" s="70"/>
      <c r="AJ824" s="115">
        <f>SUM(AN824:AP824)</f>
        <v>0</v>
      </c>
      <c r="AK824" s="70" t="s">
        <v>74</v>
      </c>
      <c r="AL824" s="77" t="s">
        <v>74</v>
      </c>
      <c r="AM824" s="71" t="s">
        <v>74</v>
      </c>
      <c r="AN824" s="70"/>
      <c r="AO824" s="77"/>
      <c r="AP824" s="71"/>
      <c r="AQ824" s="67" t="s">
        <v>74</v>
      </c>
      <c r="AR824" s="68" t="s">
        <v>74</v>
      </c>
      <c r="AS824" s="68" t="s">
        <v>74</v>
      </c>
      <c r="AT824" s="68" t="s">
        <v>74</v>
      </c>
      <c r="AU824" s="69" t="s">
        <v>74</v>
      </c>
      <c r="AV824" s="103">
        <f t="shared" si="214"/>
        <v>0</v>
      </c>
      <c r="AW824" s="93"/>
      <c r="AX824" s="93"/>
      <c r="AY824" s="93"/>
      <c r="AZ824" s="93"/>
      <c r="BA824" s="93"/>
      <c r="BB824" s="93"/>
      <c r="BC824" s="93"/>
      <c r="BD824" s="93"/>
      <c r="BE824" s="78"/>
    </row>
    <row r="825" spans="1:57" ht="38" customHeight="1" x14ac:dyDescent="0.2">
      <c r="A825" s="732"/>
      <c r="B825" s="624"/>
      <c r="C825" s="631"/>
      <c r="D825" s="73" t="s">
        <v>75</v>
      </c>
      <c r="E825" s="634"/>
      <c r="F825" s="637"/>
      <c r="G825" s="147">
        <f t="shared" si="215"/>
        <v>0</v>
      </c>
      <c r="H825" s="153">
        <f t="shared" si="213"/>
        <v>0</v>
      </c>
      <c r="I825" s="150"/>
      <c r="J825" s="150"/>
      <c r="K825" s="150"/>
      <c r="L825" s="154"/>
      <c r="M825" s="79">
        <f t="shared" si="216"/>
        <v>0</v>
      </c>
      <c r="N825" s="80"/>
      <c r="O825" s="80"/>
      <c r="P825" s="80"/>
      <c r="Q825" s="80"/>
      <c r="R825" s="124"/>
      <c r="S825" s="129"/>
      <c r="T825" s="54"/>
      <c r="U825" s="54"/>
      <c r="V825" s="80"/>
      <c r="W825" s="80"/>
      <c r="X825" s="124"/>
      <c r="Y825" s="131"/>
      <c r="Z825" s="127"/>
      <c r="AA825" s="134"/>
      <c r="AB825" s="56"/>
      <c r="AC825" s="56"/>
      <c r="AD825" s="56"/>
      <c r="AE825" s="56"/>
      <c r="AF825" s="135"/>
      <c r="AG825" s="136"/>
      <c r="AH825" s="55"/>
      <c r="AI825" s="136"/>
      <c r="AJ825" s="116">
        <f>SUM(AN825:AP825)</f>
        <v>0</v>
      </c>
      <c r="AK825" s="136" t="s">
        <v>76</v>
      </c>
      <c r="AL825" s="54" t="s">
        <v>76</v>
      </c>
      <c r="AM825" s="55" t="s">
        <v>76</v>
      </c>
      <c r="AN825" s="136"/>
      <c r="AO825" s="54"/>
      <c r="AP825" s="55"/>
      <c r="AQ825" s="82" t="s">
        <v>74</v>
      </c>
      <c r="AR825" s="54" t="s">
        <v>74</v>
      </c>
      <c r="AS825" s="54" t="s">
        <v>74</v>
      </c>
      <c r="AT825" s="54" t="s">
        <v>74</v>
      </c>
      <c r="AU825" s="58" t="s">
        <v>74</v>
      </c>
      <c r="AV825" s="83">
        <f t="shared" si="214"/>
        <v>0</v>
      </c>
      <c r="AW825" s="80"/>
      <c r="AX825" s="80"/>
      <c r="AY825" s="80"/>
      <c r="AZ825" s="80"/>
      <c r="BA825" s="80"/>
      <c r="BB825" s="80"/>
      <c r="BC825" s="80"/>
      <c r="BD825" s="80"/>
      <c r="BE825" s="81"/>
    </row>
    <row r="826" spans="1:57" ht="38" customHeight="1" x14ac:dyDescent="0.2">
      <c r="A826" s="732"/>
      <c r="B826" s="624"/>
      <c r="C826" s="631"/>
      <c r="D826" s="73" t="s">
        <v>77</v>
      </c>
      <c r="E826" s="634"/>
      <c r="F826" s="637"/>
      <c r="G826" s="147">
        <f t="shared" si="215"/>
        <v>0</v>
      </c>
      <c r="H826" s="153">
        <f t="shared" si="213"/>
        <v>0</v>
      </c>
      <c r="I826" s="150"/>
      <c r="J826" s="150"/>
      <c r="K826" s="150"/>
      <c r="L826" s="154"/>
      <c r="M826" s="79">
        <f t="shared" si="216"/>
        <v>0</v>
      </c>
      <c r="N826" s="80"/>
      <c r="O826" s="80"/>
      <c r="P826" s="80"/>
      <c r="Q826" s="84"/>
      <c r="R826" s="124"/>
      <c r="S826" s="129"/>
      <c r="T826" s="80"/>
      <c r="U826" s="80"/>
      <c r="V826" s="80"/>
      <c r="W826" s="80"/>
      <c r="X826" s="124"/>
      <c r="Y826" s="131"/>
      <c r="Z826" s="127"/>
      <c r="AA826" s="134"/>
      <c r="AB826" s="56"/>
      <c r="AC826" s="56"/>
      <c r="AD826" s="56"/>
      <c r="AE826" s="56"/>
      <c r="AF826" s="135"/>
      <c r="AG826" s="136"/>
      <c r="AH826" s="55"/>
      <c r="AI826" s="136"/>
      <c r="AJ826" s="116">
        <f>SUM(AK826:AM826)</f>
        <v>0</v>
      </c>
      <c r="AK826" s="136"/>
      <c r="AL826" s="54"/>
      <c r="AM826" s="55"/>
      <c r="AN826" s="136" t="s">
        <v>74</v>
      </c>
      <c r="AO826" s="54" t="s">
        <v>74</v>
      </c>
      <c r="AP826" s="55" t="s">
        <v>74</v>
      </c>
      <c r="AQ826" s="82" t="s">
        <v>74</v>
      </c>
      <c r="AR826" s="54" t="s">
        <v>74</v>
      </c>
      <c r="AS826" s="54" t="s">
        <v>74</v>
      </c>
      <c r="AT826" s="54" t="s">
        <v>74</v>
      </c>
      <c r="AU826" s="58" t="s">
        <v>74</v>
      </c>
      <c r="AV826" s="83">
        <f t="shared" si="214"/>
        <v>0</v>
      </c>
      <c r="AW826" s="80"/>
      <c r="AX826" s="80"/>
      <c r="AY826" s="80"/>
      <c r="AZ826" s="80"/>
      <c r="BA826" s="80"/>
      <c r="BB826" s="80"/>
      <c r="BC826" s="80"/>
      <c r="BD826" s="80"/>
      <c r="BE826" s="81"/>
    </row>
    <row r="827" spans="1:57" ht="38" customHeight="1" x14ac:dyDescent="0.2">
      <c r="A827" s="732"/>
      <c r="B827" s="624"/>
      <c r="C827" s="631"/>
      <c r="D827" s="73" t="s">
        <v>78</v>
      </c>
      <c r="E827" s="634"/>
      <c r="F827" s="637"/>
      <c r="G827" s="147">
        <f t="shared" si="215"/>
        <v>2</v>
      </c>
      <c r="H827" s="153">
        <f t="shared" si="213"/>
        <v>0</v>
      </c>
      <c r="I827" s="150"/>
      <c r="J827" s="150"/>
      <c r="K827" s="150"/>
      <c r="L827" s="154"/>
      <c r="M827" s="79">
        <f t="shared" si="216"/>
        <v>2</v>
      </c>
      <c r="N827" s="80"/>
      <c r="O827" s="80"/>
      <c r="P827" s="80"/>
      <c r="Q827" s="80"/>
      <c r="R827" s="124">
        <v>2</v>
      </c>
      <c r="S827" s="129"/>
      <c r="T827" s="80"/>
      <c r="U827" s="80"/>
      <c r="V827" s="80">
        <v>2</v>
      </c>
      <c r="W827" s="80"/>
      <c r="X827" s="124"/>
      <c r="Y827" s="131">
        <v>2</v>
      </c>
      <c r="Z827" s="127"/>
      <c r="AA827" s="134"/>
      <c r="AB827" s="56"/>
      <c r="AC827" s="56"/>
      <c r="AD827" s="56"/>
      <c r="AE827" s="56"/>
      <c r="AF827" s="135"/>
      <c r="AG827" s="136">
        <v>50</v>
      </c>
      <c r="AH827" s="55">
        <v>15</v>
      </c>
      <c r="AI827" s="136">
        <v>87.5</v>
      </c>
      <c r="AJ827" s="116">
        <f>SUM(AQ827:AU827)</f>
        <v>2</v>
      </c>
      <c r="AK827" s="136" t="s">
        <v>76</v>
      </c>
      <c r="AL827" s="54" t="s">
        <v>76</v>
      </c>
      <c r="AM827" s="55" t="s">
        <v>76</v>
      </c>
      <c r="AN827" s="136" t="s">
        <v>74</v>
      </c>
      <c r="AO827" s="54" t="s">
        <v>74</v>
      </c>
      <c r="AP827" s="55" t="s">
        <v>74</v>
      </c>
      <c r="AQ827" s="142"/>
      <c r="AR827" s="62">
        <v>1</v>
      </c>
      <c r="AS827" s="62">
        <v>1</v>
      </c>
      <c r="AT827" s="62"/>
      <c r="AU827" s="64"/>
      <c r="AV827" s="83">
        <f t="shared" si="214"/>
        <v>0</v>
      </c>
      <c r="AW827" s="80"/>
      <c r="AX827" s="80"/>
      <c r="AY827" s="80"/>
      <c r="AZ827" s="80"/>
      <c r="BA827" s="80"/>
      <c r="BB827" s="80"/>
      <c r="BC827" s="80"/>
      <c r="BD827" s="80"/>
      <c r="BE827" s="81"/>
    </row>
    <row r="828" spans="1:57" ht="38" customHeight="1" thickBot="1" x14ac:dyDescent="0.25">
      <c r="A828" s="732"/>
      <c r="B828" s="629"/>
      <c r="C828" s="632"/>
      <c r="D828" s="76" t="s">
        <v>79</v>
      </c>
      <c r="E828" s="635"/>
      <c r="F828" s="638"/>
      <c r="G828" s="148">
        <f t="shared" si="215"/>
        <v>0</v>
      </c>
      <c r="H828" s="155">
        <f t="shared" si="213"/>
        <v>0</v>
      </c>
      <c r="I828" s="156"/>
      <c r="J828" s="156"/>
      <c r="K828" s="156"/>
      <c r="L828" s="157"/>
      <c r="M828" s="85">
        <f t="shared" si="216"/>
        <v>0</v>
      </c>
      <c r="N828" s="86"/>
      <c r="O828" s="86"/>
      <c r="P828" s="86"/>
      <c r="Q828" s="86"/>
      <c r="R828" s="125"/>
      <c r="S828" s="130"/>
      <c r="T828" s="87"/>
      <c r="U828" s="87"/>
      <c r="V828" s="87"/>
      <c r="W828" s="87"/>
      <c r="X828" s="126"/>
      <c r="Y828" s="129"/>
      <c r="Z828" s="124"/>
      <c r="AA828" s="136"/>
      <c r="AB828" s="54"/>
      <c r="AC828" s="54"/>
      <c r="AD828" s="54"/>
      <c r="AE828" s="54"/>
      <c r="AF828" s="55"/>
      <c r="AG828" s="139"/>
      <c r="AH828" s="140"/>
      <c r="AI828" s="137"/>
      <c r="AJ828" s="117">
        <f>SUM(AQ828:AU828)</f>
        <v>0</v>
      </c>
      <c r="AK828" s="137" t="s">
        <v>74</v>
      </c>
      <c r="AL828" s="90" t="s">
        <v>74</v>
      </c>
      <c r="AM828" s="138" t="s">
        <v>74</v>
      </c>
      <c r="AN828" s="137" t="s">
        <v>74</v>
      </c>
      <c r="AO828" s="90" t="s">
        <v>76</v>
      </c>
      <c r="AP828" s="138" t="s">
        <v>76</v>
      </c>
      <c r="AQ828" s="89"/>
      <c r="AR828" s="90"/>
      <c r="AS828" s="90"/>
      <c r="AT828" s="90"/>
      <c r="AU828" s="91"/>
      <c r="AV828" s="92">
        <f t="shared" si="214"/>
        <v>0</v>
      </c>
      <c r="AW828" s="87"/>
      <c r="AX828" s="87"/>
      <c r="AY828" s="87"/>
      <c r="AZ828" s="87"/>
      <c r="BA828" s="87"/>
      <c r="BB828" s="87"/>
      <c r="BC828" s="87"/>
      <c r="BD828" s="87"/>
      <c r="BE828" s="88"/>
    </row>
    <row r="829" spans="1:57" ht="38" customHeight="1" x14ac:dyDescent="0.2">
      <c r="A829" s="732"/>
      <c r="B829" s="623" t="s">
        <v>397</v>
      </c>
      <c r="C829" s="630" t="s">
        <v>398</v>
      </c>
      <c r="D829" s="72" t="s">
        <v>73</v>
      </c>
      <c r="E829" s="633">
        <v>35</v>
      </c>
      <c r="F829" s="636">
        <f>E829-SUM(M829:M833)</f>
        <v>5</v>
      </c>
      <c r="G829" s="146">
        <f t="shared" si="215"/>
        <v>0</v>
      </c>
      <c r="H829" s="151">
        <f t="shared" si="213"/>
        <v>0</v>
      </c>
      <c r="I829" s="152"/>
      <c r="J829" s="152"/>
      <c r="K829" s="152"/>
      <c r="L829" s="66"/>
      <c r="M829" s="149">
        <f t="shared" si="216"/>
        <v>0</v>
      </c>
      <c r="N829" s="121"/>
      <c r="O829" s="121"/>
      <c r="P829" s="121"/>
      <c r="Q829" s="121"/>
      <c r="R829" s="122"/>
      <c r="S829" s="128"/>
      <c r="T829" s="121"/>
      <c r="U829" s="121"/>
      <c r="V829" s="77"/>
      <c r="W829" s="121"/>
      <c r="X829" s="122"/>
      <c r="Y829" s="128"/>
      <c r="Z829" s="122"/>
      <c r="AA829" s="70"/>
      <c r="AB829" s="77"/>
      <c r="AC829" s="77"/>
      <c r="AD829" s="77"/>
      <c r="AE829" s="77"/>
      <c r="AF829" s="71"/>
      <c r="AG829" s="70"/>
      <c r="AH829" s="71"/>
      <c r="AI829" s="70"/>
      <c r="AJ829" s="115">
        <f>SUM(AN829:AP829)</f>
        <v>0</v>
      </c>
      <c r="AK829" s="70" t="s">
        <v>74</v>
      </c>
      <c r="AL829" s="77" t="s">
        <v>74</v>
      </c>
      <c r="AM829" s="71" t="s">
        <v>74</v>
      </c>
      <c r="AN829" s="70"/>
      <c r="AO829" s="77"/>
      <c r="AP829" s="71"/>
      <c r="AQ829" s="67" t="s">
        <v>74</v>
      </c>
      <c r="AR829" s="68" t="s">
        <v>74</v>
      </c>
      <c r="AS829" s="68" t="s">
        <v>74</v>
      </c>
      <c r="AT829" s="68" t="s">
        <v>74</v>
      </c>
      <c r="AU829" s="69" t="s">
        <v>74</v>
      </c>
      <c r="AV829" s="103">
        <f t="shared" ref="AV829:AV838" si="217">SUM(AW829:BE829)</f>
        <v>0</v>
      </c>
      <c r="AW829" s="93"/>
      <c r="AX829" s="93"/>
      <c r="AY829" s="93"/>
      <c r="AZ829" s="93"/>
      <c r="BA829" s="93"/>
      <c r="BB829" s="93"/>
      <c r="BC829" s="93"/>
      <c r="BD829" s="93"/>
      <c r="BE829" s="78"/>
    </row>
    <row r="830" spans="1:57" ht="38" customHeight="1" x14ac:dyDescent="0.2">
      <c r="A830" s="732"/>
      <c r="B830" s="624"/>
      <c r="C830" s="631"/>
      <c r="D830" s="73" t="s">
        <v>75</v>
      </c>
      <c r="E830" s="634"/>
      <c r="F830" s="637"/>
      <c r="G830" s="147">
        <f t="shared" si="215"/>
        <v>0</v>
      </c>
      <c r="H830" s="153">
        <f t="shared" si="213"/>
        <v>0</v>
      </c>
      <c r="I830" s="150"/>
      <c r="J830" s="150"/>
      <c r="K830" s="150"/>
      <c r="L830" s="154"/>
      <c r="M830" s="79">
        <f t="shared" si="216"/>
        <v>0</v>
      </c>
      <c r="N830" s="80"/>
      <c r="O830" s="80"/>
      <c r="P830" s="80"/>
      <c r="Q830" s="80"/>
      <c r="R830" s="124"/>
      <c r="S830" s="129"/>
      <c r="T830" s="54"/>
      <c r="U830" s="54"/>
      <c r="V830" s="80"/>
      <c r="W830" s="80"/>
      <c r="X830" s="124"/>
      <c r="Y830" s="131"/>
      <c r="Z830" s="127"/>
      <c r="AA830" s="134"/>
      <c r="AB830" s="56"/>
      <c r="AC830" s="56"/>
      <c r="AD830" s="56"/>
      <c r="AE830" s="56"/>
      <c r="AF830" s="135"/>
      <c r="AG830" s="136"/>
      <c r="AH830" s="55"/>
      <c r="AI830" s="136"/>
      <c r="AJ830" s="116">
        <f>SUM(AN830:AP830)</f>
        <v>0</v>
      </c>
      <c r="AK830" s="136" t="s">
        <v>76</v>
      </c>
      <c r="AL830" s="54" t="s">
        <v>76</v>
      </c>
      <c r="AM830" s="55" t="s">
        <v>76</v>
      </c>
      <c r="AN830" s="136"/>
      <c r="AO830" s="54"/>
      <c r="AP830" s="55"/>
      <c r="AQ830" s="82" t="s">
        <v>74</v>
      </c>
      <c r="AR830" s="54" t="s">
        <v>74</v>
      </c>
      <c r="AS830" s="54" t="s">
        <v>74</v>
      </c>
      <c r="AT830" s="54" t="s">
        <v>74</v>
      </c>
      <c r="AU830" s="58" t="s">
        <v>74</v>
      </c>
      <c r="AV830" s="83">
        <f t="shared" si="217"/>
        <v>0</v>
      </c>
      <c r="AW830" s="80"/>
      <c r="AX830" s="80"/>
      <c r="AY830" s="80"/>
      <c r="AZ830" s="80"/>
      <c r="BA830" s="80"/>
      <c r="BB830" s="80"/>
      <c r="BC830" s="80"/>
      <c r="BD830" s="80"/>
      <c r="BE830" s="81"/>
    </row>
    <row r="831" spans="1:57" ht="38" customHeight="1" x14ac:dyDescent="0.2">
      <c r="A831" s="732"/>
      <c r="B831" s="624"/>
      <c r="C831" s="631"/>
      <c r="D831" s="73" t="s">
        <v>77</v>
      </c>
      <c r="E831" s="634"/>
      <c r="F831" s="637"/>
      <c r="G831" s="147">
        <f t="shared" si="215"/>
        <v>0</v>
      </c>
      <c r="H831" s="153">
        <f t="shared" si="213"/>
        <v>0</v>
      </c>
      <c r="I831" s="150"/>
      <c r="J831" s="150"/>
      <c r="K831" s="150"/>
      <c r="L831" s="154"/>
      <c r="M831" s="79">
        <f t="shared" si="216"/>
        <v>0</v>
      </c>
      <c r="N831" s="80"/>
      <c r="O831" s="80"/>
      <c r="P831" s="80"/>
      <c r="Q831" s="84"/>
      <c r="R831" s="124"/>
      <c r="S831" s="129"/>
      <c r="T831" s="80"/>
      <c r="U831" s="80"/>
      <c r="V831" s="80"/>
      <c r="W831" s="80"/>
      <c r="X831" s="124"/>
      <c r="Y831" s="131"/>
      <c r="Z831" s="127"/>
      <c r="AA831" s="134"/>
      <c r="AB831" s="56"/>
      <c r="AC831" s="56"/>
      <c r="AD831" s="56"/>
      <c r="AE831" s="56"/>
      <c r="AF831" s="135"/>
      <c r="AG831" s="136"/>
      <c r="AH831" s="55"/>
      <c r="AI831" s="136"/>
      <c r="AJ831" s="116">
        <f>SUM(AK831:AM831)</f>
        <v>0</v>
      </c>
      <c r="AK831" s="136"/>
      <c r="AL831" s="54"/>
      <c r="AM831" s="55"/>
      <c r="AN831" s="136" t="s">
        <v>74</v>
      </c>
      <c r="AO831" s="54" t="s">
        <v>74</v>
      </c>
      <c r="AP831" s="55" t="s">
        <v>74</v>
      </c>
      <c r="AQ831" s="82" t="s">
        <v>74</v>
      </c>
      <c r="AR831" s="54" t="s">
        <v>74</v>
      </c>
      <c r="AS831" s="54" t="s">
        <v>74</v>
      </c>
      <c r="AT831" s="54" t="s">
        <v>74</v>
      </c>
      <c r="AU831" s="58" t="s">
        <v>74</v>
      </c>
      <c r="AV831" s="83">
        <f t="shared" si="217"/>
        <v>0</v>
      </c>
      <c r="AW831" s="80"/>
      <c r="AX831" s="80"/>
      <c r="AY831" s="80"/>
      <c r="AZ831" s="80"/>
      <c r="BA831" s="80"/>
      <c r="BB831" s="80"/>
      <c r="BC831" s="80"/>
      <c r="BD831" s="80"/>
      <c r="BE831" s="81"/>
    </row>
    <row r="832" spans="1:57" ht="38" customHeight="1" x14ac:dyDescent="0.2">
      <c r="A832" s="732"/>
      <c r="B832" s="624"/>
      <c r="C832" s="631"/>
      <c r="D832" s="73" t="s">
        <v>78</v>
      </c>
      <c r="E832" s="634"/>
      <c r="F832" s="637"/>
      <c r="G832" s="147">
        <f t="shared" si="215"/>
        <v>31</v>
      </c>
      <c r="H832" s="153">
        <f t="shared" si="213"/>
        <v>0</v>
      </c>
      <c r="I832" s="150"/>
      <c r="J832" s="150"/>
      <c r="K832" s="150"/>
      <c r="L832" s="154"/>
      <c r="M832" s="79">
        <f t="shared" si="216"/>
        <v>30</v>
      </c>
      <c r="N832" s="80"/>
      <c r="O832" s="80"/>
      <c r="P832" s="80"/>
      <c r="Q832" s="80"/>
      <c r="R832" s="124">
        <v>30</v>
      </c>
      <c r="S832" s="129">
        <v>3</v>
      </c>
      <c r="T832" s="80"/>
      <c r="U832" s="80"/>
      <c r="V832" s="80">
        <v>27</v>
      </c>
      <c r="W832" s="80"/>
      <c r="X832" s="124"/>
      <c r="Y832" s="131">
        <v>27</v>
      </c>
      <c r="Z832" s="127">
        <v>3</v>
      </c>
      <c r="AA832" s="134"/>
      <c r="AB832" s="56">
        <v>6</v>
      </c>
      <c r="AC832" s="56">
        <v>6</v>
      </c>
      <c r="AD832" s="56"/>
      <c r="AE832" s="56">
        <v>29</v>
      </c>
      <c r="AF832" s="135">
        <v>1</v>
      </c>
      <c r="AG832" s="136">
        <v>43</v>
      </c>
      <c r="AH832" s="55">
        <v>29</v>
      </c>
      <c r="AI832" s="136">
        <v>87</v>
      </c>
      <c r="AJ832" s="116">
        <f>SUM(AQ832:AU832)</f>
        <v>30</v>
      </c>
      <c r="AK832" s="136" t="s">
        <v>76</v>
      </c>
      <c r="AL832" s="54" t="s">
        <v>76</v>
      </c>
      <c r="AM832" s="55" t="s">
        <v>76</v>
      </c>
      <c r="AN832" s="136" t="s">
        <v>74</v>
      </c>
      <c r="AO832" s="54" t="s">
        <v>74</v>
      </c>
      <c r="AP832" s="55" t="s">
        <v>74</v>
      </c>
      <c r="AQ832" s="142">
        <v>3</v>
      </c>
      <c r="AR832" s="62">
        <v>14</v>
      </c>
      <c r="AS832" s="62">
        <v>7</v>
      </c>
      <c r="AT832" s="62">
        <v>6</v>
      </c>
      <c r="AU832" s="64"/>
      <c r="AV832" s="83">
        <f t="shared" si="217"/>
        <v>1</v>
      </c>
      <c r="AW832" s="80"/>
      <c r="AX832" s="80"/>
      <c r="AY832" s="80">
        <v>1</v>
      </c>
      <c r="AZ832" s="80"/>
      <c r="BA832" s="80"/>
      <c r="BB832" s="80"/>
      <c r="BC832" s="80"/>
      <c r="BD832" s="80"/>
      <c r="BE832" s="81"/>
    </row>
    <row r="833" spans="1:57" ht="38" customHeight="1" thickBot="1" x14ac:dyDescent="0.25">
      <c r="A833" s="732"/>
      <c r="B833" s="629"/>
      <c r="C833" s="632"/>
      <c r="D833" s="76" t="s">
        <v>79</v>
      </c>
      <c r="E833" s="635"/>
      <c r="F833" s="638"/>
      <c r="G833" s="148">
        <f t="shared" si="215"/>
        <v>0</v>
      </c>
      <c r="H833" s="155">
        <f t="shared" si="213"/>
        <v>0</v>
      </c>
      <c r="I833" s="156"/>
      <c r="J833" s="156"/>
      <c r="K833" s="156"/>
      <c r="L833" s="157"/>
      <c r="M833" s="85">
        <f t="shared" si="216"/>
        <v>0</v>
      </c>
      <c r="N833" s="86"/>
      <c r="O833" s="86"/>
      <c r="P833" s="86"/>
      <c r="Q833" s="86"/>
      <c r="R833" s="125"/>
      <c r="S833" s="130"/>
      <c r="T833" s="87"/>
      <c r="U833" s="87"/>
      <c r="V833" s="87"/>
      <c r="W833" s="87"/>
      <c r="X833" s="126"/>
      <c r="Y833" s="129"/>
      <c r="Z833" s="124"/>
      <c r="AA833" s="136"/>
      <c r="AB833" s="54"/>
      <c r="AC833" s="54"/>
      <c r="AD833" s="54"/>
      <c r="AE833" s="54"/>
      <c r="AF833" s="55"/>
      <c r="AG833" s="139"/>
      <c r="AH833" s="140"/>
      <c r="AI833" s="137"/>
      <c r="AJ833" s="117">
        <f>SUM(AQ833:AU833)</f>
        <v>0</v>
      </c>
      <c r="AK833" s="137" t="s">
        <v>74</v>
      </c>
      <c r="AL833" s="90" t="s">
        <v>74</v>
      </c>
      <c r="AM833" s="138" t="s">
        <v>74</v>
      </c>
      <c r="AN833" s="137" t="s">
        <v>74</v>
      </c>
      <c r="AO833" s="90" t="s">
        <v>76</v>
      </c>
      <c r="AP833" s="138" t="s">
        <v>76</v>
      </c>
      <c r="AQ833" s="89"/>
      <c r="AR833" s="90"/>
      <c r="AS833" s="90"/>
      <c r="AT833" s="90"/>
      <c r="AU833" s="91"/>
      <c r="AV833" s="92">
        <f t="shared" si="217"/>
        <v>0</v>
      </c>
      <c r="AW833" s="87"/>
      <c r="AX833" s="87"/>
      <c r="AY833" s="87"/>
      <c r="AZ833" s="87"/>
      <c r="BA833" s="87"/>
      <c r="BB833" s="87"/>
      <c r="BC833" s="87"/>
      <c r="BD833" s="87"/>
      <c r="BE833" s="88"/>
    </row>
    <row r="834" spans="1:57" ht="38" customHeight="1" x14ac:dyDescent="0.2">
      <c r="A834" s="732"/>
      <c r="B834" s="623" t="s">
        <v>399</v>
      </c>
      <c r="C834" s="630" t="s">
        <v>400</v>
      </c>
      <c r="D834" s="72" t="s">
        <v>73</v>
      </c>
      <c r="E834" s="633">
        <v>25</v>
      </c>
      <c r="F834" s="636">
        <f>E834-SUM(M834:M838)</f>
        <v>10</v>
      </c>
      <c r="G834" s="146">
        <f t="shared" si="215"/>
        <v>0</v>
      </c>
      <c r="H834" s="151">
        <f t="shared" si="213"/>
        <v>0</v>
      </c>
      <c r="I834" s="152"/>
      <c r="J834" s="152"/>
      <c r="K834" s="152"/>
      <c r="L834" s="66"/>
      <c r="M834" s="149">
        <f t="shared" si="216"/>
        <v>0</v>
      </c>
      <c r="N834" s="121"/>
      <c r="O834" s="121"/>
      <c r="P834" s="121"/>
      <c r="Q834" s="121"/>
      <c r="R834" s="122"/>
      <c r="S834" s="128"/>
      <c r="T834" s="121"/>
      <c r="U834" s="121"/>
      <c r="V834" s="77"/>
      <c r="W834" s="121"/>
      <c r="X834" s="122"/>
      <c r="Y834" s="128"/>
      <c r="Z834" s="122"/>
      <c r="AA834" s="70"/>
      <c r="AB834" s="77"/>
      <c r="AC834" s="77"/>
      <c r="AD834" s="77"/>
      <c r="AE834" s="77"/>
      <c r="AF834" s="71"/>
      <c r="AG834" s="70"/>
      <c r="AH834" s="71"/>
      <c r="AI834" s="70"/>
      <c r="AJ834" s="115">
        <f>SUM(AN834:AP834)</f>
        <v>0</v>
      </c>
      <c r="AK834" s="70" t="s">
        <v>74</v>
      </c>
      <c r="AL834" s="77" t="s">
        <v>74</v>
      </c>
      <c r="AM834" s="71" t="s">
        <v>74</v>
      </c>
      <c r="AN834" s="70"/>
      <c r="AO834" s="77"/>
      <c r="AP834" s="71"/>
      <c r="AQ834" s="67" t="s">
        <v>74</v>
      </c>
      <c r="AR834" s="68" t="s">
        <v>74</v>
      </c>
      <c r="AS834" s="68" t="s">
        <v>74</v>
      </c>
      <c r="AT834" s="68" t="s">
        <v>74</v>
      </c>
      <c r="AU834" s="69" t="s">
        <v>74</v>
      </c>
      <c r="AV834" s="103">
        <f t="shared" si="217"/>
        <v>0</v>
      </c>
      <c r="AW834" s="93"/>
      <c r="AX834" s="93"/>
      <c r="AY834" s="93"/>
      <c r="AZ834" s="93"/>
      <c r="BA834" s="93"/>
      <c r="BB834" s="93"/>
      <c r="BC834" s="93"/>
      <c r="BD834" s="93"/>
      <c r="BE834" s="78"/>
    </row>
    <row r="835" spans="1:57" ht="38" customHeight="1" x14ac:dyDescent="0.2">
      <c r="A835" s="732"/>
      <c r="B835" s="624"/>
      <c r="C835" s="631"/>
      <c r="D835" s="73" t="s">
        <v>75</v>
      </c>
      <c r="E835" s="634"/>
      <c r="F835" s="637"/>
      <c r="G835" s="147">
        <f t="shared" si="215"/>
        <v>0</v>
      </c>
      <c r="H835" s="153">
        <f t="shared" si="213"/>
        <v>0</v>
      </c>
      <c r="I835" s="150"/>
      <c r="J835" s="150"/>
      <c r="K835" s="150"/>
      <c r="L835" s="154"/>
      <c r="M835" s="79">
        <f t="shared" si="216"/>
        <v>0</v>
      </c>
      <c r="N835" s="80"/>
      <c r="O835" s="80"/>
      <c r="P835" s="80"/>
      <c r="Q835" s="80"/>
      <c r="R835" s="124"/>
      <c r="S835" s="129"/>
      <c r="T835" s="54"/>
      <c r="U835" s="54"/>
      <c r="V835" s="80"/>
      <c r="W835" s="80"/>
      <c r="X835" s="124"/>
      <c r="Y835" s="131"/>
      <c r="Z835" s="127"/>
      <c r="AA835" s="134"/>
      <c r="AB835" s="56"/>
      <c r="AC835" s="56"/>
      <c r="AD835" s="56"/>
      <c r="AE835" s="56"/>
      <c r="AF835" s="135"/>
      <c r="AG835" s="136"/>
      <c r="AH835" s="55"/>
      <c r="AI835" s="136"/>
      <c r="AJ835" s="116">
        <f>SUM(AN835:AP835)</f>
        <v>0</v>
      </c>
      <c r="AK835" s="136" t="s">
        <v>76</v>
      </c>
      <c r="AL835" s="54" t="s">
        <v>76</v>
      </c>
      <c r="AM835" s="55" t="s">
        <v>76</v>
      </c>
      <c r="AN835" s="136"/>
      <c r="AO835" s="54"/>
      <c r="AP835" s="55"/>
      <c r="AQ835" s="82" t="s">
        <v>74</v>
      </c>
      <c r="AR835" s="54" t="s">
        <v>74</v>
      </c>
      <c r="AS835" s="54" t="s">
        <v>74</v>
      </c>
      <c r="AT835" s="54" t="s">
        <v>74</v>
      </c>
      <c r="AU835" s="58" t="s">
        <v>74</v>
      </c>
      <c r="AV835" s="83">
        <f t="shared" si="217"/>
        <v>0</v>
      </c>
      <c r="AW835" s="80"/>
      <c r="AX835" s="80"/>
      <c r="AY835" s="80"/>
      <c r="AZ835" s="80"/>
      <c r="BA835" s="80"/>
      <c r="BB835" s="80"/>
      <c r="BC835" s="80"/>
      <c r="BD835" s="80"/>
      <c r="BE835" s="81"/>
    </row>
    <row r="836" spans="1:57" ht="38" customHeight="1" x14ac:dyDescent="0.2">
      <c r="A836" s="732"/>
      <c r="B836" s="624"/>
      <c r="C836" s="631"/>
      <c r="D836" s="73" t="s">
        <v>77</v>
      </c>
      <c r="E836" s="634"/>
      <c r="F836" s="637"/>
      <c r="G836" s="147">
        <f t="shared" si="215"/>
        <v>0</v>
      </c>
      <c r="H836" s="153">
        <f t="shared" si="213"/>
        <v>0</v>
      </c>
      <c r="I836" s="150"/>
      <c r="J836" s="150"/>
      <c r="K836" s="150"/>
      <c r="L836" s="154"/>
      <c r="M836" s="79">
        <f t="shared" si="216"/>
        <v>0</v>
      </c>
      <c r="N836" s="80"/>
      <c r="O836" s="80"/>
      <c r="P836" s="80"/>
      <c r="Q836" s="84"/>
      <c r="R836" s="124"/>
      <c r="S836" s="129"/>
      <c r="T836" s="80"/>
      <c r="U836" s="80"/>
      <c r="V836" s="80"/>
      <c r="W836" s="80"/>
      <c r="X836" s="124"/>
      <c r="Y836" s="131"/>
      <c r="Z836" s="127"/>
      <c r="AA836" s="134"/>
      <c r="AB836" s="56"/>
      <c r="AC836" s="56"/>
      <c r="AD836" s="56"/>
      <c r="AE836" s="56"/>
      <c r="AF836" s="135"/>
      <c r="AG836" s="136"/>
      <c r="AH836" s="55"/>
      <c r="AI836" s="136"/>
      <c r="AJ836" s="116">
        <f>SUM(AK836:AM836)</f>
        <v>0</v>
      </c>
      <c r="AK836" s="136"/>
      <c r="AL836" s="54"/>
      <c r="AM836" s="55"/>
      <c r="AN836" s="136" t="s">
        <v>74</v>
      </c>
      <c r="AO836" s="54" t="s">
        <v>74</v>
      </c>
      <c r="AP836" s="55" t="s">
        <v>74</v>
      </c>
      <c r="AQ836" s="82" t="s">
        <v>74</v>
      </c>
      <c r="AR836" s="54" t="s">
        <v>74</v>
      </c>
      <c r="AS836" s="54" t="s">
        <v>74</v>
      </c>
      <c r="AT836" s="54" t="s">
        <v>74</v>
      </c>
      <c r="AU836" s="58" t="s">
        <v>74</v>
      </c>
      <c r="AV836" s="83">
        <f t="shared" si="217"/>
        <v>0</v>
      </c>
      <c r="AW836" s="80"/>
      <c r="AX836" s="80"/>
      <c r="AY836" s="80"/>
      <c r="AZ836" s="80"/>
      <c r="BA836" s="80"/>
      <c r="BB836" s="80"/>
      <c r="BC836" s="80"/>
      <c r="BD836" s="80"/>
      <c r="BE836" s="81"/>
    </row>
    <row r="837" spans="1:57" ht="38" customHeight="1" x14ac:dyDescent="0.2">
      <c r="A837" s="732"/>
      <c r="B837" s="624"/>
      <c r="C837" s="631"/>
      <c r="D837" s="73" t="s">
        <v>78</v>
      </c>
      <c r="E837" s="634"/>
      <c r="F837" s="637"/>
      <c r="G837" s="147">
        <f t="shared" si="215"/>
        <v>15</v>
      </c>
      <c r="H837" s="153">
        <f t="shared" si="213"/>
        <v>0</v>
      </c>
      <c r="I837" s="150"/>
      <c r="J837" s="150"/>
      <c r="K837" s="150"/>
      <c r="L837" s="154"/>
      <c r="M837" s="79">
        <f t="shared" si="216"/>
        <v>15</v>
      </c>
      <c r="N837" s="80"/>
      <c r="O837" s="80"/>
      <c r="P837" s="80"/>
      <c r="Q837" s="80"/>
      <c r="R837" s="124">
        <v>15</v>
      </c>
      <c r="S837" s="129"/>
      <c r="T837" s="80"/>
      <c r="U837" s="80"/>
      <c r="V837" s="80">
        <v>15</v>
      </c>
      <c r="W837" s="80"/>
      <c r="X837" s="124"/>
      <c r="Y837" s="131">
        <v>12</v>
      </c>
      <c r="Z837" s="127">
        <v>3</v>
      </c>
      <c r="AA837" s="134"/>
      <c r="AB837" s="56">
        <v>3</v>
      </c>
      <c r="AC837" s="56">
        <v>3</v>
      </c>
      <c r="AD837" s="56"/>
      <c r="AE837" s="56">
        <v>11</v>
      </c>
      <c r="AF837" s="135">
        <v>1</v>
      </c>
      <c r="AG837" s="136">
        <v>46.2</v>
      </c>
      <c r="AH837" s="55">
        <v>23.66</v>
      </c>
      <c r="AI837" s="136">
        <v>100</v>
      </c>
      <c r="AJ837" s="116">
        <f>SUM(AQ837:AU837)</f>
        <v>15</v>
      </c>
      <c r="AK837" s="136" t="s">
        <v>76</v>
      </c>
      <c r="AL837" s="54" t="s">
        <v>76</v>
      </c>
      <c r="AM837" s="55" t="s">
        <v>76</v>
      </c>
      <c r="AN837" s="136" t="s">
        <v>74</v>
      </c>
      <c r="AO837" s="54" t="s">
        <v>74</v>
      </c>
      <c r="AP837" s="55" t="s">
        <v>74</v>
      </c>
      <c r="AQ837" s="142">
        <v>1</v>
      </c>
      <c r="AR837" s="62">
        <v>2</v>
      </c>
      <c r="AS837" s="62">
        <v>8</v>
      </c>
      <c r="AT837" s="62">
        <v>4</v>
      </c>
      <c r="AU837" s="64"/>
      <c r="AV837" s="83">
        <f t="shared" si="217"/>
        <v>0</v>
      </c>
      <c r="AW837" s="80"/>
      <c r="AX837" s="80"/>
      <c r="AY837" s="80"/>
      <c r="AZ837" s="80"/>
      <c r="BA837" s="80"/>
      <c r="BB837" s="80"/>
      <c r="BC837" s="80"/>
      <c r="BD837" s="80"/>
      <c r="BE837" s="81"/>
    </row>
    <row r="838" spans="1:57" ht="38" customHeight="1" thickBot="1" x14ac:dyDescent="0.25">
      <c r="A838" s="733"/>
      <c r="B838" s="629"/>
      <c r="C838" s="632"/>
      <c r="D838" s="76" t="s">
        <v>79</v>
      </c>
      <c r="E838" s="635"/>
      <c r="F838" s="638"/>
      <c r="G838" s="148">
        <f t="shared" si="215"/>
        <v>0</v>
      </c>
      <c r="H838" s="155">
        <f t="shared" si="213"/>
        <v>0</v>
      </c>
      <c r="I838" s="156"/>
      <c r="J838" s="156"/>
      <c r="K838" s="156"/>
      <c r="L838" s="157"/>
      <c r="M838" s="85">
        <f t="shared" si="216"/>
        <v>0</v>
      </c>
      <c r="N838" s="86"/>
      <c r="O838" s="86"/>
      <c r="P838" s="86"/>
      <c r="Q838" s="86"/>
      <c r="R838" s="125"/>
      <c r="S838" s="130"/>
      <c r="T838" s="87"/>
      <c r="U838" s="87"/>
      <c r="V838" s="87"/>
      <c r="W838" s="87"/>
      <c r="X838" s="126"/>
      <c r="Y838" s="129"/>
      <c r="Z838" s="124"/>
      <c r="AA838" s="136"/>
      <c r="AB838" s="54"/>
      <c r="AC838" s="54"/>
      <c r="AD838" s="54"/>
      <c r="AE838" s="54"/>
      <c r="AF838" s="55"/>
      <c r="AG838" s="139"/>
      <c r="AH838" s="140"/>
      <c r="AI838" s="137"/>
      <c r="AJ838" s="117">
        <f>SUM(AQ838:AU838)</f>
        <v>0</v>
      </c>
      <c r="AK838" s="137" t="s">
        <v>74</v>
      </c>
      <c r="AL838" s="90" t="s">
        <v>74</v>
      </c>
      <c r="AM838" s="138" t="s">
        <v>74</v>
      </c>
      <c r="AN838" s="137" t="s">
        <v>74</v>
      </c>
      <c r="AO838" s="90" t="s">
        <v>76</v>
      </c>
      <c r="AP838" s="138" t="s">
        <v>76</v>
      </c>
      <c r="AQ838" s="89"/>
      <c r="AR838" s="90"/>
      <c r="AS838" s="90"/>
      <c r="AT838" s="90"/>
      <c r="AU838" s="91"/>
      <c r="AV838" s="92">
        <f t="shared" si="217"/>
        <v>0</v>
      </c>
      <c r="AW838" s="87"/>
      <c r="AX838" s="87"/>
      <c r="AY838" s="87"/>
      <c r="AZ838" s="87"/>
      <c r="BA838" s="87"/>
      <c r="BB838" s="87"/>
      <c r="BC838" s="87"/>
      <c r="BD838" s="87"/>
      <c r="BE838" s="88"/>
    </row>
    <row r="839" spans="1:57" ht="38" customHeight="1" x14ac:dyDescent="0.2">
      <c r="A839" s="731" t="s">
        <v>450</v>
      </c>
      <c r="B839" s="752" t="s">
        <v>430</v>
      </c>
      <c r="C839" s="755" t="s">
        <v>388</v>
      </c>
      <c r="D839" s="72" t="s">
        <v>73</v>
      </c>
      <c r="E839" s="633">
        <v>275</v>
      </c>
      <c r="F839" s="636">
        <f>E839-SUM(M839:M843)</f>
        <v>33</v>
      </c>
      <c r="G839" s="146">
        <f t="shared" si="215"/>
        <v>34</v>
      </c>
      <c r="H839" s="151">
        <f>SUM(I839:L839)</f>
        <v>1</v>
      </c>
      <c r="I839" s="152">
        <v>1</v>
      </c>
      <c r="J839" s="152"/>
      <c r="K839" s="152"/>
      <c r="L839" s="66"/>
      <c r="M839" s="149">
        <f t="shared" si="216"/>
        <v>34</v>
      </c>
      <c r="N839" s="121"/>
      <c r="O839" s="121"/>
      <c r="P839" s="121"/>
      <c r="Q839" s="121"/>
      <c r="R839" s="122">
        <v>34</v>
      </c>
      <c r="S839" s="128">
        <v>12</v>
      </c>
      <c r="T839" s="121"/>
      <c r="U839" s="121"/>
      <c r="V839" s="77">
        <v>21</v>
      </c>
      <c r="W839" s="121">
        <v>1</v>
      </c>
      <c r="X839" s="122"/>
      <c r="Y839" s="128">
        <v>31</v>
      </c>
      <c r="Z839" s="122">
        <v>3</v>
      </c>
      <c r="AA839" s="70"/>
      <c r="AB839" s="77">
        <v>12</v>
      </c>
      <c r="AC839" s="77">
        <v>12</v>
      </c>
      <c r="AD839" s="77"/>
      <c r="AE839" s="77">
        <v>18</v>
      </c>
      <c r="AF839" s="71">
        <v>4</v>
      </c>
      <c r="AG839" s="70">
        <v>36</v>
      </c>
      <c r="AH839" s="71">
        <v>18</v>
      </c>
      <c r="AI839" s="70">
        <v>78.599999999999994</v>
      </c>
      <c r="AJ839" s="115">
        <f>SUM(AN839:AP839)</f>
        <v>34</v>
      </c>
      <c r="AK839" s="70" t="s">
        <v>74</v>
      </c>
      <c r="AL839" s="77" t="s">
        <v>74</v>
      </c>
      <c r="AM839" s="71" t="s">
        <v>74</v>
      </c>
      <c r="AN839" s="70">
        <v>7</v>
      </c>
      <c r="AO839" s="77">
        <v>25</v>
      </c>
      <c r="AP839" s="71">
        <v>2</v>
      </c>
      <c r="AQ839" s="67" t="s">
        <v>74</v>
      </c>
      <c r="AR839" s="68" t="s">
        <v>74</v>
      </c>
      <c r="AS839" s="68" t="s">
        <v>74</v>
      </c>
      <c r="AT839" s="68" t="s">
        <v>74</v>
      </c>
      <c r="AU839" s="69" t="s">
        <v>74</v>
      </c>
      <c r="AV839" s="103">
        <f>SUM(AW839:BE839)</f>
        <v>0</v>
      </c>
      <c r="AW839" s="93"/>
      <c r="AX839" s="93"/>
      <c r="AY839" s="93"/>
      <c r="AZ839" s="93"/>
      <c r="BA839" s="93"/>
      <c r="BB839" s="93"/>
      <c r="BC839" s="93"/>
      <c r="BD839" s="93"/>
      <c r="BE839" s="78"/>
    </row>
    <row r="840" spans="1:57" ht="38" customHeight="1" x14ac:dyDescent="0.2">
      <c r="A840" s="732"/>
      <c r="B840" s="753"/>
      <c r="C840" s="756"/>
      <c r="D840" s="73" t="s">
        <v>75</v>
      </c>
      <c r="E840" s="634"/>
      <c r="F840" s="637"/>
      <c r="G840" s="147">
        <f t="shared" si="215"/>
        <v>0</v>
      </c>
      <c r="H840" s="153">
        <f>SUM(I840:L840)</f>
        <v>0</v>
      </c>
      <c r="I840" s="150"/>
      <c r="J840" s="150"/>
      <c r="K840" s="150"/>
      <c r="L840" s="154"/>
      <c r="M840" s="79">
        <f t="shared" si="216"/>
        <v>0</v>
      </c>
      <c r="N840" s="80"/>
      <c r="O840" s="80"/>
      <c r="P840" s="80"/>
      <c r="Q840" s="80"/>
      <c r="R840" s="124"/>
      <c r="S840" s="129"/>
      <c r="T840" s="54"/>
      <c r="U840" s="54"/>
      <c r="V840" s="80"/>
      <c r="W840" s="80"/>
      <c r="X840" s="124"/>
      <c r="Y840" s="131"/>
      <c r="Z840" s="127"/>
      <c r="AA840" s="134"/>
      <c r="AB840" s="56"/>
      <c r="AC840" s="56"/>
      <c r="AD840" s="56"/>
      <c r="AE840" s="56"/>
      <c r="AF840" s="135"/>
      <c r="AG840" s="136"/>
      <c r="AH840" s="55"/>
      <c r="AI840" s="136"/>
      <c r="AJ840" s="116">
        <f>SUM(AN840:AP840)</f>
        <v>0</v>
      </c>
      <c r="AK840" s="136" t="s">
        <v>76</v>
      </c>
      <c r="AL840" s="54" t="s">
        <v>76</v>
      </c>
      <c r="AM840" s="55" t="s">
        <v>76</v>
      </c>
      <c r="AN840" s="136"/>
      <c r="AO840" s="54"/>
      <c r="AP840" s="55"/>
      <c r="AQ840" s="82" t="s">
        <v>74</v>
      </c>
      <c r="AR840" s="54" t="s">
        <v>74</v>
      </c>
      <c r="AS840" s="54" t="s">
        <v>74</v>
      </c>
      <c r="AT840" s="54" t="s">
        <v>74</v>
      </c>
      <c r="AU840" s="58" t="s">
        <v>74</v>
      </c>
      <c r="AV840" s="83">
        <f t="shared" ref="AV840:AV858" si="218">SUM(AW840:BE840)</f>
        <v>0</v>
      </c>
      <c r="AW840" s="80"/>
      <c r="AX840" s="80"/>
      <c r="AY840" s="80"/>
      <c r="AZ840" s="80"/>
      <c r="BA840" s="80"/>
      <c r="BB840" s="80"/>
      <c r="BC840" s="80"/>
      <c r="BD840" s="80"/>
      <c r="BE840" s="81"/>
    </row>
    <row r="841" spans="1:57" ht="38" customHeight="1" x14ac:dyDescent="0.2">
      <c r="A841" s="732"/>
      <c r="B841" s="753"/>
      <c r="C841" s="756"/>
      <c r="D841" s="73" t="s">
        <v>77</v>
      </c>
      <c r="E841" s="634"/>
      <c r="F841" s="637"/>
      <c r="G841" s="147">
        <f t="shared" si="215"/>
        <v>0</v>
      </c>
      <c r="H841" s="153">
        <f t="shared" ref="H841:H847" si="219">SUM(I841:L841)</f>
        <v>0</v>
      </c>
      <c r="I841" s="150"/>
      <c r="J841" s="150"/>
      <c r="K841" s="150"/>
      <c r="L841" s="154"/>
      <c r="M841" s="79">
        <f t="shared" si="216"/>
        <v>0</v>
      </c>
      <c r="N841" s="80"/>
      <c r="O841" s="80"/>
      <c r="P841" s="80"/>
      <c r="Q841" s="84"/>
      <c r="R841" s="124"/>
      <c r="S841" s="129"/>
      <c r="T841" s="80"/>
      <c r="U841" s="80"/>
      <c r="V841" s="80"/>
      <c r="W841" s="80"/>
      <c r="X841" s="124"/>
      <c r="Y841" s="131"/>
      <c r="Z841" s="127"/>
      <c r="AA841" s="134"/>
      <c r="AB841" s="56"/>
      <c r="AC841" s="56"/>
      <c r="AD841" s="56"/>
      <c r="AE841" s="56"/>
      <c r="AF841" s="135"/>
      <c r="AG841" s="136"/>
      <c r="AH841" s="55"/>
      <c r="AI841" s="136"/>
      <c r="AJ841" s="116">
        <f>SUM(AK841:AM841)</f>
        <v>0</v>
      </c>
      <c r="AK841" s="136"/>
      <c r="AL841" s="54"/>
      <c r="AM841" s="55"/>
      <c r="AN841" s="136" t="s">
        <v>74</v>
      </c>
      <c r="AO841" s="54" t="s">
        <v>74</v>
      </c>
      <c r="AP841" s="55" t="s">
        <v>74</v>
      </c>
      <c r="AQ841" s="82" t="s">
        <v>74</v>
      </c>
      <c r="AR841" s="54" t="s">
        <v>74</v>
      </c>
      <c r="AS841" s="54" t="s">
        <v>74</v>
      </c>
      <c r="AT841" s="54" t="s">
        <v>74</v>
      </c>
      <c r="AU841" s="58" t="s">
        <v>74</v>
      </c>
      <c r="AV841" s="83">
        <f t="shared" si="218"/>
        <v>0</v>
      </c>
      <c r="AW841" s="80"/>
      <c r="AX841" s="80"/>
      <c r="AY841" s="80"/>
      <c r="AZ841" s="80"/>
      <c r="BA841" s="80"/>
      <c r="BB841" s="80"/>
      <c r="BC841" s="80"/>
      <c r="BD841" s="80"/>
      <c r="BE841" s="81"/>
    </row>
    <row r="842" spans="1:57" ht="38" customHeight="1" x14ac:dyDescent="0.2">
      <c r="A842" s="732"/>
      <c r="B842" s="753"/>
      <c r="C842" s="756"/>
      <c r="D842" s="73" t="s">
        <v>78</v>
      </c>
      <c r="E842" s="634"/>
      <c r="F842" s="637"/>
      <c r="G842" s="147">
        <f t="shared" si="215"/>
        <v>215</v>
      </c>
      <c r="H842" s="153">
        <f t="shared" si="219"/>
        <v>9</v>
      </c>
      <c r="I842" s="150">
        <v>9</v>
      </c>
      <c r="J842" s="150"/>
      <c r="K842" s="150"/>
      <c r="L842" s="154"/>
      <c r="M842" s="79">
        <f t="shared" si="216"/>
        <v>208</v>
      </c>
      <c r="N842" s="80"/>
      <c r="O842" s="80"/>
      <c r="P842" s="80"/>
      <c r="Q842" s="80"/>
      <c r="R842" s="124">
        <v>208</v>
      </c>
      <c r="S842" s="129">
        <v>54</v>
      </c>
      <c r="T842" s="80"/>
      <c r="U842" s="80"/>
      <c r="V842" s="80">
        <v>143</v>
      </c>
      <c r="W842" s="80">
        <v>11</v>
      </c>
      <c r="X842" s="124"/>
      <c r="Y842" s="131">
        <v>182</v>
      </c>
      <c r="Z842" s="127">
        <v>26</v>
      </c>
      <c r="AA842" s="134"/>
      <c r="AB842" s="56">
        <v>98</v>
      </c>
      <c r="AC842" s="56">
        <v>98</v>
      </c>
      <c r="AD842" s="56">
        <v>5</v>
      </c>
      <c r="AE842" s="56">
        <v>116</v>
      </c>
      <c r="AF842" s="135">
        <v>52</v>
      </c>
      <c r="AG842" s="136">
        <v>38</v>
      </c>
      <c r="AH842" s="55">
        <v>20</v>
      </c>
      <c r="AI842" s="136">
        <v>10.6</v>
      </c>
      <c r="AJ842" s="116">
        <f>SUM(AQ842:AU842)</f>
        <v>208</v>
      </c>
      <c r="AK842" s="136" t="s">
        <v>76</v>
      </c>
      <c r="AL842" s="54" t="s">
        <v>76</v>
      </c>
      <c r="AM842" s="55" t="s">
        <v>76</v>
      </c>
      <c r="AN842" s="136" t="s">
        <v>74</v>
      </c>
      <c r="AO842" s="54" t="s">
        <v>74</v>
      </c>
      <c r="AP842" s="55" t="s">
        <v>74</v>
      </c>
      <c r="AQ842" s="142">
        <v>34</v>
      </c>
      <c r="AR842" s="62">
        <v>113</v>
      </c>
      <c r="AS842" s="62">
        <v>60</v>
      </c>
      <c r="AT842" s="62">
        <v>1</v>
      </c>
      <c r="AU842" s="64"/>
      <c r="AV842" s="83">
        <f t="shared" si="218"/>
        <v>7</v>
      </c>
      <c r="AW842" s="80"/>
      <c r="AX842" s="80"/>
      <c r="AY842" s="80"/>
      <c r="AZ842" s="80">
        <v>1</v>
      </c>
      <c r="BA842" s="80"/>
      <c r="BB842" s="80"/>
      <c r="BC842" s="80"/>
      <c r="BD842" s="80">
        <v>3</v>
      </c>
      <c r="BE842" s="81">
        <v>3</v>
      </c>
    </row>
    <row r="843" spans="1:57" ht="38" customHeight="1" thickBot="1" x14ac:dyDescent="0.25">
      <c r="A843" s="732"/>
      <c r="B843" s="754"/>
      <c r="C843" s="757"/>
      <c r="D843" s="75" t="s">
        <v>79</v>
      </c>
      <c r="E843" s="635"/>
      <c r="F843" s="638"/>
      <c r="G843" s="148">
        <f t="shared" si="215"/>
        <v>0</v>
      </c>
      <c r="H843" s="155">
        <f t="shared" si="219"/>
        <v>0</v>
      </c>
      <c r="I843" s="156"/>
      <c r="J843" s="156"/>
      <c r="K843" s="156"/>
      <c r="L843" s="157"/>
      <c r="M843" s="85">
        <f t="shared" si="216"/>
        <v>0</v>
      </c>
      <c r="N843" s="86"/>
      <c r="O843" s="86"/>
      <c r="P843" s="86"/>
      <c r="Q843" s="86"/>
      <c r="R843" s="125"/>
      <c r="S843" s="130"/>
      <c r="T843" s="87"/>
      <c r="U843" s="87"/>
      <c r="V843" s="87"/>
      <c r="W843" s="87"/>
      <c r="X843" s="126"/>
      <c r="Y843" s="129"/>
      <c r="Z843" s="124"/>
      <c r="AA843" s="136"/>
      <c r="AB843" s="54"/>
      <c r="AC843" s="54"/>
      <c r="AD843" s="54"/>
      <c r="AE843" s="54"/>
      <c r="AF843" s="55"/>
      <c r="AG843" s="139"/>
      <c r="AH843" s="140"/>
      <c r="AI843" s="137"/>
      <c r="AJ843" s="117">
        <f>SUM(AQ843:AU843)</f>
        <v>0</v>
      </c>
      <c r="AK843" s="137" t="s">
        <v>74</v>
      </c>
      <c r="AL843" s="90" t="s">
        <v>74</v>
      </c>
      <c r="AM843" s="138" t="s">
        <v>74</v>
      </c>
      <c r="AN843" s="137" t="s">
        <v>74</v>
      </c>
      <c r="AO843" s="90" t="s">
        <v>76</v>
      </c>
      <c r="AP843" s="138" t="s">
        <v>76</v>
      </c>
      <c r="AQ843" s="89"/>
      <c r="AR843" s="90"/>
      <c r="AS843" s="90"/>
      <c r="AT843" s="90"/>
      <c r="AU843" s="91"/>
      <c r="AV843" s="92">
        <f t="shared" si="218"/>
        <v>0</v>
      </c>
      <c r="AW843" s="87"/>
      <c r="AX843" s="87"/>
      <c r="AY843" s="87"/>
      <c r="AZ843" s="87"/>
      <c r="BA843" s="87"/>
      <c r="BB843" s="87"/>
      <c r="BC843" s="87"/>
      <c r="BD843" s="87"/>
      <c r="BE843" s="88"/>
    </row>
    <row r="844" spans="1:57" ht="38" customHeight="1" x14ac:dyDescent="0.2">
      <c r="A844" s="732"/>
      <c r="B844" s="752" t="s">
        <v>431</v>
      </c>
      <c r="C844" s="761" t="s">
        <v>402</v>
      </c>
      <c r="D844" s="72" t="s">
        <v>73</v>
      </c>
      <c r="E844" s="633">
        <v>10</v>
      </c>
      <c r="F844" s="636">
        <f>E844-SUM(M844:M848)</f>
        <v>5</v>
      </c>
      <c r="G844" s="146">
        <f t="shared" si="215"/>
        <v>0</v>
      </c>
      <c r="H844" s="151">
        <f t="shared" si="219"/>
        <v>0</v>
      </c>
      <c r="I844" s="152"/>
      <c r="J844" s="152"/>
      <c r="K844" s="152"/>
      <c r="L844" s="66"/>
      <c r="M844" s="149">
        <f t="shared" si="216"/>
        <v>0</v>
      </c>
      <c r="N844" s="121"/>
      <c r="O844" s="121"/>
      <c r="P844" s="121"/>
      <c r="Q844" s="121"/>
      <c r="R844" s="122"/>
      <c r="S844" s="128"/>
      <c r="T844" s="121"/>
      <c r="U844" s="121"/>
      <c r="V844" s="77"/>
      <c r="W844" s="121"/>
      <c r="X844" s="122"/>
      <c r="Y844" s="128"/>
      <c r="Z844" s="122"/>
      <c r="AA844" s="70"/>
      <c r="AB844" s="77"/>
      <c r="AC844" s="77"/>
      <c r="AD844" s="77"/>
      <c r="AE844" s="77"/>
      <c r="AF844" s="71"/>
      <c r="AG844" s="70"/>
      <c r="AH844" s="71"/>
      <c r="AI844" s="70"/>
      <c r="AJ844" s="115">
        <f>SUM(AN844:AP844)</f>
        <v>0</v>
      </c>
      <c r="AK844" s="70" t="s">
        <v>74</v>
      </c>
      <c r="AL844" s="77" t="s">
        <v>74</v>
      </c>
      <c r="AM844" s="71" t="s">
        <v>74</v>
      </c>
      <c r="AN844" s="70"/>
      <c r="AO844" s="77"/>
      <c r="AP844" s="71"/>
      <c r="AQ844" s="67" t="s">
        <v>74</v>
      </c>
      <c r="AR844" s="68" t="s">
        <v>74</v>
      </c>
      <c r="AS844" s="68" t="s">
        <v>74</v>
      </c>
      <c r="AT844" s="68" t="s">
        <v>74</v>
      </c>
      <c r="AU844" s="69" t="s">
        <v>74</v>
      </c>
      <c r="AV844" s="103">
        <f t="shared" si="218"/>
        <v>0</v>
      </c>
      <c r="AW844" s="93"/>
      <c r="AX844" s="93"/>
      <c r="AY844" s="93"/>
      <c r="AZ844" s="93"/>
      <c r="BA844" s="93"/>
      <c r="BB844" s="93"/>
      <c r="BC844" s="93"/>
      <c r="BD844" s="93"/>
      <c r="BE844" s="78"/>
    </row>
    <row r="845" spans="1:57" ht="38" customHeight="1" x14ac:dyDescent="0.2">
      <c r="A845" s="732"/>
      <c r="B845" s="753"/>
      <c r="C845" s="759"/>
      <c r="D845" s="73" t="s">
        <v>75</v>
      </c>
      <c r="E845" s="634"/>
      <c r="F845" s="637"/>
      <c r="G845" s="147">
        <f t="shared" si="215"/>
        <v>0</v>
      </c>
      <c r="H845" s="153">
        <f t="shared" si="219"/>
        <v>0</v>
      </c>
      <c r="I845" s="150"/>
      <c r="J845" s="150"/>
      <c r="K845" s="150"/>
      <c r="L845" s="154"/>
      <c r="M845" s="79">
        <f t="shared" si="216"/>
        <v>0</v>
      </c>
      <c r="N845" s="80"/>
      <c r="O845" s="80"/>
      <c r="P845" s="80"/>
      <c r="Q845" s="80"/>
      <c r="R845" s="124"/>
      <c r="S845" s="129"/>
      <c r="T845" s="54"/>
      <c r="U845" s="54"/>
      <c r="V845" s="80"/>
      <c r="W845" s="80"/>
      <c r="X845" s="124"/>
      <c r="Y845" s="131"/>
      <c r="Z845" s="127"/>
      <c r="AA845" s="134"/>
      <c r="AB845" s="56"/>
      <c r="AC845" s="56"/>
      <c r="AD845" s="56"/>
      <c r="AE845" s="56"/>
      <c r="AF845" s="135"/>
      <c r="AG845" s="136"/>
      <c r="AH845" s="55"/>
      <c r="AI845" s="136"/>
      <c r="AJ845" s="116">
        <f>SUM(AN845:AP845)</f>
        <v>0</v>
      </c>
      <c r="AK845" s="136" t="s">
        <v>76</v>
      </c>
      <c r="AL845" s="54" t="s">
        <v>76</v>
      </c>
      <c r="AM845" s="55" t="s">
        <v>76</v>
      </c>
      <c r="AN845" s="136"/>
      <c r="AO845" s="54"/>
      <c r="AP845" s="55"/>
      <c r="AQ845" s="82" t="s">
        <v>74</v>
      </c>
      <c r="AR845" s="54" t="s">
        <v>74</v>
      </c>
      <c r="AS845" s="54" t="s">
        <v>74</v>
      </c>
      <c r="AT845" s="54" t="s">
        <v>74</v>
      </c>
      <c r="AU845" s="58" t="s">
        <v>74</v>
      </c>
      <c r="AV845" s="83">
        <f t="shared" si="218"/>
        <v>0</v>
      </c>
      <c r="AW845" s="80"/>
      <c r="AX845" s="80"/>
      <c r="AY845" s="80"/>
      <c r="AZ845" s="80"/>
      <c r="BA845" s="80"/>
      <c r="BB845" s="80"/>
      <c r="BC845" s="80"/>
      <c r="BD845" s="80"/>
      <c r="BE845" s="81"/>
    </row>
    <row r="846" spans="1:57" ht="38" customHeight="1" x14ac:dyDescent="0.2">
      <c r="A846" s="732"/>
      <c r="B846" s="753"/>
      <c r="C846" s="759"/>
      <c r="D846" s="73" t="s">
        <v>77</v>
      </c>
      <c r="E846" s="634"/>
      <c r="F846" s="637"/>
      <c r="G846" s="147">
        <f t="shared" si="215"/>
        <v>0</v>
      </c>
      <c r="H846" s="153">
        <f t="shared" si="219"/>
        <v>0</v>
      </c>
      <c r="I846" s="150"/>
      <c r="J846" s="150"/>
      <c r="K846" s="150"/>
      <c r="L846" s="154"/>
      <c r="M846" s="79">
        <f t="shared" si="216"/>
        <v>0</v>
      </c>
      <c r="N846" s="80"/>
      <c r="O846" s="80"/>
      <c r="P846" s="80"/>
      <c r="Q846" s="84"/>
      <c r="R846" s="124"/>
      <c r="S846" s="129"/>
      <c r="T846" s="80"/>
      <c r="U846" s="80"/>
      <c r="V846" s="80"/>
      <c r="W846" s="80"/>
      <c r="X846" s="124"/>
      <c r="Y846" s="131"/>
      <c r="Z846" s="127"/>
      <c r="AA846" s="134"/>
      <c r="AB846" s="56"/>
      <c r="AC846" s="56"/>
      <c r="AD846" s="56"/>
      <c r="AE846" s="56"/>
      <c r="AF846" s="135"/>
      <c r="AG846" s="136"/>
      <c r="AH846" s="55"/>
      <c r="AI846" s="136"/>
      <c r="AJ846" s="116">
        <f>SUM(AK846:AM846)</f>
        <v>0</v>
      </c>
      <c r="AK846" s="136"/>
      <c r="AL846" s="54"/>
      <c r="AM846" s="55"/>
      <c r="AN846" s="136" t="s">
        <v>74</v>
      </c>
      <c r="AO846" s="54" t="s">
        <v>74</v>
      </c>
      <c r="AP846" s="55" t="s">
        <v>74</v>
      </c>
      <c r="AQ846" s="82" t="s">
        <v>74</v>
      </c>
      <c r="AR846" s="54" t="s">
        <v>74</v>
      </c>
      <c r="AS846" s="54" t="s">
        <v>74</v>
      </c>
      <c r="AT846" s="54" t="s">
        <v>74</v>
      </c>
      <c r="AU846" s="58" t="s">
        <v>74</v>
      </c>
      <c r="AV846" s="83">
        <f t="shared" si="218"/>
        <v>0</v>
      </c>
      <c r="AW846" s="80"/>
      <c r="AX846" s="80"/>
      <c r="AY846" s="80"/>
      <c r="AZ846" s="80"/>
      <c r="BA846" s="80"/>
      <c r="BB846" s="80"/>
      <c r="BC846" s="80"/>
      <c r="BD846" s="80"/>
      <c r="BE846" s="81"/>
    </row>
    <row r="847" spans="1:57" ht="38" customHeight="1" x14ac:dyDescent="0.2">
      <c r="A847" s="732"/>
      <c r="B847" s="753"/>
      <c r="C847" s="759"/>
      <c r="D847" s="73" t="s">
        <v>78</v>
      </c>
      <c r="E847" s="634"/>
      <c r="F847" s="637"/>
      <c r="G847" s="147">
        <f t="shared" si="215"/>
        <v>7</v>
      </c>
      <c r="H847" s="153">
        <f t="shared" si="219"/>
        <v>1</v>
      </c>
      <c r="I847" s="150">
        <v>1</v>
      </c>
      <c r="J847" s="150"/>
      <c r="K847" s="150"/>
      <c r="L847" s="154"/>
      <c r="M847" s="79">
        <f t="shared" si="216"/>
        <v>5</v>
      </c>
      <c r="N847" s="80"/>
      <c r="O847" s="80"/>
      <c r="P847" s="80"/>
      <c r="Q847" s="80"/>
      <c r="R847" s="124">
        <v>5</v>
      </c>
      <c r="S847" s="129">
        <v>5</v>
      </c>
      <c r="T847" s="80"/>
      <c r="U847" s="80"/>
      <c r="V847" s="80"/>
      <c r="W847" s="80"/>
      <c r="X847" s="124"/>
      <c r="Y847" s="131">
        <v>5</v>
      </c>
      <c r="Z847" s="127"/>
      <c r="AA847" s="134"/>
      <c r="AB847" s="56">
        <v>2</v>
      </c>
      <c r="AC847" s="56">
        <v>2</v>
      </c>
      <c r="AD847" s="56">
        <v>2</v>
      </c>
      <c r="AE847" s="56">
        <v>5</v>
      </c>
      <c r="AF847" s="135">
        <v>5</v>
      </c>
      <c r="AG847" s="136">
        <v>40</v>
      </c>
      <c r="AH847" s="55">
        <v>15</v>
      </c>
      <c r="AI847" s="136">
        <v>110</v>
      </c>
      <c r="AJ847" s="116">
        <f>SUM(AQ847:AU847)</f>
        <v>5</v>
      </c>
      <c r="AK847" s="136" t="s">
        <v>76</v>
      </c>
      <c r="AL847" s="54" t="s">
        <v>76</v>
      </c>
      <c r="AM847" s="55" t="s">
        <v>76</v>
      </c>
      <c r="AN847" s="136" t="s">
        <v>74</v>
      </c>
      <c r="AO847" s="54" t="s">
        <v>74</v>
      </c>
      <c r="AP847" s="55" t="s">
        <v>74</v>
      </c>
      <c r="AQ847" s="142"/>
      <c r="AR847" s="62">
        <v>1</v>
      </c>
      <c r="AS847" s="62">
        <v>1</v>
      </c>
      <c r="AT847" s="62">
        <v>3</v>
      </c>
      <c r="AU847" s="64"/>
      <c r="AV847" s="83">
        <f t="shared" si="218"/>
        <v>2</v>
      </c>
      <c r="AW847" s="80"/>
      <c r="AX847" s="80"/>
      <c r="AY847" s="80"/>
      <c r="AZ847" s="80"/>
      <c r="BA847" s="80"/>
      <c r="BB847" s="80"/>
      <c r="BC847" s="80"/>
      <c r="BD847" s="80">
        <v>2</v>
      </c>
      <c r="BE847" s="81"/>
    </row>
    <row r="848" spans="1:57" ht="38" customHeight="1" thickBot="1" x14ac:dyDescent="0.25">
      <c r="A848" s="732"/>
      <c r="B848" s="754"/>
      <c r="C848" s="762"/>
      <c r="D848" s="75" t="s">
        <v>79</v>
      </c>
      <c r="E848" s="635"/>
      <c r="F848" s="638"/>
      <c r="G848" s="148">
        <f t="shared" si="215"/>
        <v>0</v>
      </c>
      <c r="H848" s="155">
        <f t="shared" ref="H848" si="220">SUM(I848:L848)</f>
        <v>0</v>
      </c>
      <c r="I848" s="156"/>
      <c r="J848" s="156"/>
      <c r="K848" s="156"/>
      <c r="L848" s="157"/>
      <c r="M848" s="85">
        <f t="shared" si="216"/>
        <v>0</v>
      </c>
      <c r="N848" s="86"/>
      <c r="O848" s="86"/>
      <c r="P848" s="86"/>
      <c r="Q848" s="86"/>
      <c r="R848" s="125"/>
      <c r="S848" s="130"/>
      <c r="T848" s="87"/>
      <c r="U848" s="87"/>
      <c r="V848" s="87"/>
      <c r="W848" s="87"/>
      <c r="X848" s="126"/>
      <c r="Y848" s="129"/>
      <c r="Z848" s="124"/>
      <c r="AA848" s="136"/>
      <c r="AB848" s="54"/>
      <c r="AC848" s="54"/>
      <c r="AD848" s="54"/>
      <c r="AE848" s="54"/>
      <c r="AF848" s="55"/>
      <c r="AG848" s="139"/>
      <c r="AH848" s="140"/>
      <c r="AI848" s="137"/>
      <c r="AJ848" s="117">
        <f>SUM(AQ848:AU848)</f>
        <v>0</v>
      </c>
      <c r="AK848" s="137" t="s">
        <v>74</v>
      </c>
      <c r="AL848" s="90" t="s">
        <v>74</v>
      </c>
      <c r="AM848" s="138" t="s">
        <v>74</v>
      </c>
      <c r="AN848" s="137" t="s">
        <v>74</v>
      </c>
      <c r="AO848" s="90" t="s">
        <v>76</v>
      </c>
      <c r="AP848" s="138" t="s">
        <v>76</v>
      </c>
      <c r="AQ848" s="89"/>
      <c r="AR848" s="90"/>
      <c r="AS848" s="90"/>
      <c r="AT848" s="90"/>
      <c r="AU848" s="91"/>
      <c r="AV848" s="92">
        <f t="shared" si="218"/>
        <v>0</v>
      </c>
      <c r="AW848" s="87"/>
      <c r="AX848" s="87"/>
      <c r="AY848" s="87"/>
      <c r="AZ848" s="87"/>
      <c r="BA848" s="87"/>
      <c r="BB848" s="87"/>
      <c r="BC848" s="87"/>
      <c r="BD848" s="87"/>
      <c r="BE848" s="88"/>
    </row>
    <row r="849" spans="1:57" ht="38" customHeight="1" x14ac:dyDescent="0.2">
      <c r="A849" s="732"/>
      <c r="B849" s="752" t="s">
        <v>403</v>
      </c>
      <c r="C849" s="758" t="s">
        <v>388</v>
      </c>
      <c r="D849" s="72" t="s">
        <v>73</v>
      </c>
      <c r="E849" s="633">
        <v>10</v>
      </c>
      <c r="F849" s="636">
        <f>E849-SUM(M849:M853)</f>
        <v>2</v>
      </c>
      <c r="G849" s="146">
        <f t="shared" si="215"/>
        <v>1</v>
      </c>
      <c r="H849" s="151">
        <f t="shared" ref="H849:H852" si="221">SUM(I849:L849)</f>
        <v>1</v>
      </c>
      <c r="I849" s="152"/>
      <c r="J849" s="152"/>
      <c r="K849" s="152">
        <v>1</v>
      </c>
      <c r="L849" s="66"/>
      <c r="M849" s="149">
        <f t="shared" si="216"/>
        <v>1</v>
      </c>
      <c r="N849" s="121"/>
      <c r="O849" s="121"/>
      <c r="P849" s="121"/>
      <c r="Q849" s="121"/>
      <c r="R849" s="122">
        <v>1</v>
      </c>
      <c r="S849" s="128">
        <v>1</v>
      </c>
      <c r="T849" s="121"/>
      <c r="U849" s="121"/>
      <c r="V849" s="77"/>
      <c r="W849" s="121"/>
      <c r="X849" s="122"/>
      <c r="Y849" s="128">
        <v>1</v>
      </c>
      <c r="Z849" s="122"/>
      <c r="AA849" s="70"/>
      <c r="AB849" s="77">
        <v>1</v>
      </c>
      <c r="AC849" s="77"/>
      <c r="AD849" s="77"/>
      <c r="AE849" s="77">
        <v>1</v>
      </c>
      <c r="AF849" s="71"/>
      <c r="AG849" s="70">
        <v>50</v>
      </c>
      <c r="AH849" s="71">
        <v>16</v>
      </c>
      <c r="AI849" s="70">
        <v>6</v>
      </c>
      <c r="AJ849" s="115">
        <f>SUM(AN849:AP849)</f>
        <v>1</v>
      </c>
      <c r="AK849" s="70" t="s">
        <v>74</v>
      </c>
      <c r="AL849" s="77" t="s">
        <v>74</v>
      </c>
      <c r="AM849" s="71" t="s">
        <v>74</v>
      </c>
      <c r="AN849" s="70">
        <v>1</v>
      </c>
      <c r="AO849" s="77"/>
      <c r="AP849" s="71"/>
      <c r="AQ849" s="67" t="s">
        <v>74</v>
      </c>
      <c r="AR849" s="68" t="s">
        <v>74</v>
      </c>
      <c r="AS849" s="68" t="s">
        <v>74</v>
      </c>
      <c r="AT849" s="68" t="s">
        <v>74</v>
      </c>
      <c r="AU849" s="69" t="s">
        <v>74</v>
      </c>
      <c r="AV849" s="103">
        <f t="shared" si="218"/>
        <v>0</v>
      </c>
      <c r="AW849" s="93"/>
      <c r="AX849" s="93"/>
      <c r="AY849" s="93"/>
      <c r="AZ849" s="93"/>
      <c r="BA849" s="93"/>
      <c r="BB849" s="93"/>
      <c r="BC849" s="93"/>
      <c r="BD849" s="93"/>
      <c r="BE849" s="78"/>
    </row>
    <row r="850" spans="1:57" ht="38" customHeight="1" x14ac:dyDescent="0.2">
      <c r="A850" s="732"/>
      <c r="B850" s="753"/>
      <c r="C850" s="759"/>
      <c r="D850" s="73" t="s">
        <v>75</v>
      </c>
      <c r="E850" s="634"/>
      <c r="F850" s="637"/>
      <c r="G850" s="147">
        <f t="shared" si="215"/>
        <v>0</v>
      </c>
      <c r="H850" s="153">
        <f t="shared" si="221"/>
        <v>0</v>
      </c>
      <c r="I850" s="150"/>
      <c r="J850" s="150"/>
      <c r="K850" s="150"/>
      <c r="L850" s="154"/>
      <c r="M850" s="79">
        <f t="shared" si="216"/>
        <v>0</v>
      </c>
      <c r="N850" s="80"/>
      <c r="O850" s="80"/>
      <c r="P850" s="80"/>
      <c r="Q850" s="80"/>
      <c r="R850" s="124"/>
      <c r="S850" s="129"/>
      <c r="T850" s="54"/>
      <c r="U850" s="54"/>
      <c r="V850" s="80"/>
      <c r="W850" s="80"/>
      <c r="X850" s="124"/>
      <c r="Y850" s="131"/>
      <c r="Z850" s="127"/>
      <c r="AA850" s="134"/>
      <c r="AB850" s="56"/>
      <c r="AC850" s="56"/>
      <c r="AD850" s="56"/>
      <c r="AE850" s="56"/>
      <c r="AF850" s="135"/>
      <c r="AG850" s="136"/>
      <c r="AH850" s="55"/>
      <c r="AI850" s="136"/>
      <c r="AJ850" s="116">
        <f>SUM(AN850:AP850)</f>
        <v>0</v>
      </c>
      <c r="AK850" s="136" t="s">
        <v>76</v>
      </c>
      <c r="AL850" s="54" t="s">
        <v>76</v>
      </c>
      <c r="AM850" s="55" t="s">
        <v>76</v>
      </c>
      <c r="AN850" s="136"/>
      <c r="AO850" s="54"/>
      <c r="AP850" s="55"/>
      <c r="AQ850" s="82" t="s">
        <v>74</v>
      </c>
      <c r="AR850" s="54" t="s">
        <v>74</v>
      </c>
      <c r="AS850" s="54" t="s">
        <v>74</v>
      </c>
      <c r="AT850" s="54" t="s">
        <v>74</v>
      </c>
      <c r="AU850" s="58" t="s">
        <v>74</v>
      </c>
      <c r="AV850" s="83">
        <f t="shared" si="218"/>
        <v>0</v>
      </c>
      <c r="AW850" s="80"/>
      <c r="AX850" s="80"/>
      <c r="AY850" s="80"/>
      <c r="AZ850" s="80"/>
      <c r="BA850" s="80"/>
      <c r="BB850" s="80"/>
      <c r="BC850" s="80"/>
      <c r="BD850" s="80"/>
      <c r="BE850" s="81"/>
    </row>
    <row r="851" spans="1:57" ht="38" customHeight="1" x14ac:dyDescent="0.2">
      <c r="A851" s="732"/>
      <c r="B851" s="753"/>
      <c r="C851" s="759"/>
      <c r="D851" s="73" t="s">
        <v>77</v>
      </c>
      <c r="E851" s="634"/>
      <c r="F851" s="637"/>
      <c r="G851" s="147">
        <f t="shared" si="215"/>
        <v>0</v>
      </c>
      <c r="H851" s="153">
        <f t="shared" si="221"/>
        <v>0</v>
      </c>
      <c r="I851" s="150"/>
      <c r="J851" s="150"/>
      <c r="K851" s="150"/>
      <c r="L851" s="154"/>
      <c r="M851" s="79">
        <f t="shared" si="216"/>
        <v>0</v>
      </c>
      <c r="N851" s="80"/>
      <c r="O851" s="80"/>
      <c r="P851" s="80"/>
      <c r="Q851" s="84"/>
      <c r="R851" s="124"/>
      <c r="S851" s="129"/>
      <c r="T851" s="80"/>
      <c r="U851" s="80"/>
      <c r="V851" s="80"/>
      <c r="W851" s="80"/>
      <c r="X851" s="124"/>
      <c r="Y851" s="131"/>
      <c r="Z851" s="127"/>
      <c r="AA851" s="134"/>
      <c r="AB851" s="56"/>
      <c r="AC851" s="56"/>
      <c r="AD851" s="56"/>
      <c r="AE851" s="56"/>
      <c r="AF851" s="135"/>
      <c r="AG851" s="136"/>
      <c r="AH851" s="55"/>
      <c r="AI851" s="136"/>
      <c r="AJ851" s="116">
        <f>SUM(AK851:AM851)</f>
        <v>0</v>
      </c>
      <c r="AK851" s="136"/>
      <c r="AL851" s="54"/>
      <c r="AM851" s="55"/>
      <c r="AN851" s="136" t="s">
        <v>74</v>
      </c>
      <c r="AO851" s="54" t="s">
        <v>74</v>
      </c>
      <c r="AP851" s="55" t="s">
        <v>74</v>
      </c>
      <c r="AQ851" s="82" t="s">
        <v>74</v>
      </c>
      <c r="AR851" s="54" t="s">
        <v>74</v>
      </c>
      <c r="AS851" s="54" t="s">
        <v>74</v>
      </c>
      <c r="AT851" s="54" t="s">
        <v>74</v>
      </c>
      <c r="AU851" s="58" t="s">
        <v>74</v>
      </c>
      <c r="AV851" s="83">
        <f t="shared" si="218"/>
        <v>0</v>
      </c>
      <c r="AW851" s="80"/>
      <c r="AX851" s="80"/>
      <c r="AY851" s="80"/>
      <c r="AZ851" s="80"/>
      <c r="BA851" s="80"/>
      <c r="BB851" s="80"/>
      <c r="BC851" s="80"/>
      <c r="BD851" s="80"/>
      <c r="BE851" s="81"/>
    </row>
    <row r="852" spans="1:57" ht="38" customHeight="1" x14ac:dyDescent="0.2">
      <c r="A852" s="732"/>
      <c r="B852" s="753"/>
      <c r="C852" s="759"/>
      <c r="D852" s="73" t="s">
        <v>78</v>
      </c>
      <c r="E852" s="634"/>
      <c r="F852" s="637"/>
      <c r="G852" s="147">
        <f t="shared" si="215"/>
        <v>7</v>
      </c>
      <c r="H852" s="153">
        <f t="shared" si="221"/>
        <v>3</v>
      </c>
      <c r="I852" s="150"/>
      <c r="J852" s="150"/>
      <c r="K852" s="150">
        <v>3</v>
      </c>
      <c r="L852" s="154"/>
      <c r="M852" s="79">
        <f t="shared" si="216"/>
        <v>7</v>
      </c>
      <c r="N852" s="80"/>
      <c r="O852" s="80"/>
      <c r="P852" s="80"/>
      <c r="Q852" s="80"/>
      <c r="R852" s="124">
        <v>7</v>
      </c>
      <c r="S852" s="129">
        <v>6</v>
      </c>
      <c r="T852" s="80"/>
      <c r="U852" s="80"/>
      <c r="V852" s="80">
        <v>1</v>
      </c>
      <c r="W852" s="80"/>
      <c r="X852" s="124"/>
      <c r="Y852" s="131">
        <v>7</v>
      </c>
      <c r="Z852" s="127"/>
      <c r="AA852" s="134"/>
      <c r="AB852" s="56"/>
      <c r="AC852" s="56"/>
      <c r="AD852" s="56"/>
      <c r="AE852" s="56">
        <v>5</v>
      </c>
      <c r="AF852" s="135"/>
      <c r="AG852" s="136">
        <v>36</v>
      </c>
      <c r="AH852" s="55">
        <v>13.7</v>
      </c>
      <c r="AI852" s="136">
        <v>100</v>
      </c>
      <c r="AJ852" s="116">
        <f>SUM(AQ852:AU852)</f>
        <v>7</v>
      </c>
      <c r="AK852" s="136" t="s">
        <v>76</v>
      </c>
      <c r="AL852" s="54" t="s">
        <v>76</v>
      </c>
      <c r="AM852" s="55" t="s">
        <v>76</v>
      </c>
      <c r="AN852" s="136" t="s">
        <v>74</v>
      </c>
      <c r="AO852" s="54" t="s">
        <v>74</v>
      </c>
      <c r="AP852" s="55" t="s">
        <v>74</v>
      </c>
      <c r="AQ852" s="142"/>
      <c r="AR852" s="62">
        <v>5</v>
      </c>
      <c r="AS852" s="62">
        <v>2</v>
      </c>
      <c r="AT852" s="62"/>
      <c r="AU852" s="64"/>
      <c r="AV852" s="83">
        <f t="shared" si="218"/>
        <v>0</v>
      </c>
      <c r="AW852" s="80"/>
      <c r="AX852" s="80"/>
      <c r="AY852" s="80"/>
      <c r="AZ852" s="80"/>
      <c r="BA852" s="80"/>
      <c r="BB852" s="80"/>
      <c r="BC852" s="80"/>
      <c r="BD852" s="80"/>
      <c r="BE852" s="81"/>
    </row>
    <row r="853" spans="1:57" ht="38" customHeight="1" thickBot="1" x14ac:dyDescent="0.25">
      <c r="A853" s="732"/>
      <c r="B853" s="754"/>
      <c r="C853" s="760"/>
      <c r="D853" s="75" t="s">
        <v>79</v>
      </c>
      <c r="E853" s="635"/>
      <c r="F853" s="638"/>
      <c r="G853" s="148">
        <f t="shared" si="215"/>
        <v>0</v>
      </c>
      <c r="H853" s="155">
        <f t="shared" ref="H853" si="222">SUM(I853:L853)</f>
        <v>0</v>
      </c>
      <c r="I853" s="156"/>
      <c r="J853" s="156"/>
      <c r="K853" s="156"/>
      <c r="L853" s="157"/>
      <c r="M853" s="85">
        <f t="shared" si="216"/>
        <v>0</v>
      </c>
      <c r="N853" s="86"/>
      <c r="O853" s="86"/>
      <c r="P853" s="86"/>
      <c r="Q853" s="86"/>
      <c r="R853" s="125"/>
      <c r="S853" s="130"/>
      <c r="T853" s="87"/>
      <c r="U853" s="87"/>
      <c r="V853" s="87"/>
      <c r="W853" s="87"/>
      <c r="X853" s="126"/>
      <c r="Y853" s="129"/>
      <c r="Z853" s="124"/>
      <c r="AA853" s="136"/>
      <c r="AB853" s="54"/>
      <c r="AC853" s="54"/>
      <c r="AD853" s="54"/>
      <c r="AE853" s="54"/>
      <c r="AF853" s="55"/>
      <c r="AG853" s="139"/>
      <c r="AH853" s="140"/>
      <c r="AI853" s="137"/>
      <c r="AJ853" s="117">
        <f>SUM(AQ853:AU853)</f>
        <v>0</v>
      </c>
      <c r="AK853" s="137" t="s">
        <v>74</v>
      </c>
      <c r="AL853" s="90" t="s">
        <v>74</v>
      </c>
      <c r="AM853" s="138" t="s">
        <v>74</v>
      </c>
      <c r="AN853" s="137" t="s">
        <v>74</v>
      </c>
      <c r="AO853" s="90" t="s">
        <v>76</v>
      </c>
      <c r="AP853" s="138" t="s">
        <v>76</v>
      </c>
      <c r="AQ853" s="89"/>
      <c r="AR853" s="90"/>
      <c r="AS853" s="90"/>
      <c r="AT853" s="90"/>
      <c r="AU853" s="91"/>
      <c r="AV853" s="92">
        <f t="shared" si="218"/>
        <v>0</v>
      </c>
      <c r="AW853" s="87"/>
      <c r="AX853" s="87"/>
      <c r="AY853" s="87"/>
      <c r="AZ853" s="87"/>
      <c r="BA853" s="87"/>
      <c r="BB853" s="87"/>
      <c r="BC853" s="87"/>
      <c r="BD853" s="87"/>
      <c r="BE853" s="88"/>
    </row>
    <row r="854" spans="1:57" ht="38" customHeight="1" x14ac:dyDescent="0.2">
      <c r="A854" s="732"/>
      <c r="B854" s="752" t="s">
        <v>432</v>
      </c>
      <c r="C854" s="758" t="s">
        <v>404</v>
      </c>
      <c r="D854" s="72" t="s">
        <v>73</v>
      </c>
      <c r="E854" s="633">
        <v>280</v>
      </c>
      <c r="F854" s="636">
        <f>E854-SUM(M854:M858)</f>
        <v>49</v>
      </c>
      <c r="G854" s="146">
        <f t="shared" si="215"/>
        <v>19</v>
      </c>
      <c r="H854" s="151">
        <f t="shared" ref="H854:H858" si="223">SUM(I854:L854)</f>
        <v>0</v>
      </c>
      <c r="I854" s="152"/>
      <c r="J854" s="152"/>
      <c r="K854" s="152"/>
      <c r="L854" s="66"/>
      <c r="M854" s="149">
        <f t="shared" si="216"/>
        <v>19</v>
      </c>
      <c r="N854" s="121"/>
      <c r="O854" s="121"/>
      <c r="P854" s="121"/>
      <c r="Q854" s="121"/>
      <c r="R854" s="122">
        <v>19</v>
      </c>
      <c r="S854" s="128">
        <v>1</v>
      </c>
      <c r="T854" s="121"/>
      <c r="U854" s="121"/>
      <c r="V854" s="77">
        <v>18</v>
      </c>
      <c r="W854" s="121"/>
      <c r="X854" s="122"/>
      <c r="Y854" s="128">
        <v>19</v>
      </c>
      <c r="Z854" s="122"/>
      <c r="AA854" s="70"/>
      <c r="AB854" s="77">
        <v>4</v>
      </c>
      <c r="AC854" s="77">
        <v>4</v>
      </c>
      <c r="AD854" s="77">
        <v>1</v>
      </c>
      <c r="AE854" s="77">
        <v>3</v>
      </c>
      <c r="AF854" s="71">
        <v>1</v>
      </c>
      <c r="AG854" s="70">
        <v>37</v>
      </c>
      <c r="AH854" s="71">
        <v>12</v>
      </c>
      <c r="AI854" s="70">
        <v>10</v>
      </c>
      <c r="AJ854" s="115">
        <f>SUM(AN854:AP854)</f>
        <v>19</v>
      </c>
      <c r="AK854" s="70" t="s">
        <v>74</v>
      </c>
      <c r="AL854" s="77" t="s">
        <v>74</v>
      </c>
      <c r="AM854" s="71" t="s">
        <v>74</v>
      </c>
      <c r="AN854" s="70">
        <v>3</v>
      </c>
      <c r="AO854" s="77">
        <v>16</v>
      </c>
      <c r="AP854" s="71"/>
      <c r="AQ854" s="67" t="s">
        <v>74</v>
      </c>
      <c r="AR854" s="68" t="s">
        <v>74</v>
      </c>
      <c r="AS854" s="68" t="s">
        <v>74</v>
      </c>
      <c r="AT854" s="68" t="s">
        <v>74</v>
      </c>
      <c r="AU854" s="69" t="s">
        <v>74</v>
      </c>
      <c r="AV854" s="103">
        <f t="shared" si="218"/>
        <v>0</v>
      </c>
      <c r="AW854" s="93"/>
      <c r="AX854" s="93"/>
      <c r="AY854" s="93"/>
      <c r="AZ854" s="93"/>
      <c r="BA854" s="93"/>
      <c r="BB854" s="93"/>
      <c r="BC854" s="93"/>
      <c r="BD854" s="93"/>
      <c r="BE854" s="78"/>
    </row>
    <row r="855" spans="1:57" ht="38" customHeight="1" x14ac:dyDescent="0.2">
      <c r="A855" s="732"/>
      <c r="B855" s="753"/>
      <c r="C855" s="759"/>
      <c r="D855" s="73" t="s">
        <v>75</v>
      </c>
      <c r="E855" s="634"/>
      <c r="F855" s="637"/>
      <c r="G855" s="147">
        <f t="shared" si="215"/>
        <v>0</v>
      </c>
      <c r="H855" s="153">
        <f t="shared" si="223"/>
        <v>0</v>
      </c>
      <c r="I855" s="150"/>
      <c r="J855" s="150"/>
      <c r="K855" s="150"/>
      <c r="L855" s="154"/>
      <c r="M855" s="79">
        <f t="shared" si="216"/>
        <v>0</v>
      </c>
      <c r="N855" s="80"/>
      <c r="O855" s="80"/>
      <c r="P855" s="80"/>
      <c r="Q855" s="80"/>
      <c r="R855" s="124"/>
      <c r="S855" s="129"/>
      <c r="T855" s="54"/>
      <c r="U855" s="54"/>
      <c r="V855" s="80"/>
      <c r="W855" s="80"/>
      <c r="X855" s="124"/>
      <c r="Y855" s="131"/>
      <c r="Z855" s="127"/>
      <c r="AA855" s="134"/>
      <c r="AB855" s="56"/>
      <c r="AC855" s="56"/>
      <c r="AD855" s="56"/>
      <c r="AE855" s="56"/>
      <c r="AF855" s="135"/>
      <c r="AG855" s="136"/>
      <c r="AH855" s="55"/>
      <c r="AI855" s="136"/>
      <c r="AJ855" s="116">
        <f>SUM(AN855:AP855)</f>
        <v>0</v>
      </c>
      <c r="AK855" s="136" t="s">
        <v>76</v>
      </c>
      <c r="AL855" s="54" t="s">
        <v>76</v>
      </c>
      <c r="AM855" s="55" t="s">
        <v>76</v>
      </c>
      <c r="AN855" s="136"/>
      <c r="AO855" s="54"/>
      <c r="AP855" s="55"/>
      <c r="AQ855" s="82" t="s">
        <v>74</v>
      </c>
      <c r="AR855" s="54" t="s">
        <v>74</v>
      </c>
      <c r="AS855" s="54" t="s">
        <v>74</v>
      </c>
      <c r="AT855" s="54" t="s">
        <v>74</v>
      </c>
      <c r="AU855" s="58" t="s">
        <v>74</v>
      </c>
      <c r="AV855" s="83">
        <f t="shared" si="218"/>
        <v>0</v>
      </c>
      <c r="AW855" s="80"/>
      <c r="AX855" s="80"/>
      <c r="AY855" s="80"/>
      <c r="AZ855" s="80"/>
      <c r="BA855" s="80"/>
      <c r="BB855" s="80"/>
      <c r="BC855" s="80"/>
      <c r="BD855" s="80"/>
      <c r="BE855" s="81"/>
    </row>
    <row r="856" spans="1:57" ht="38" customHeight="1" x14ac:dyDescent="0.2">
      <c r="A856" s="732"/>
      <c r="B856" s="753"/>
      <c r="C856" s="759"/>
      <c r="D856" s="73" t="s">
        <v>77</v>
      </c>
      <c r="E856" s="634"/>
      <c r="F856" s="637"/>
      <c r="G856" s="147">
        <f t="shared" si="215"/>
        <v>0</v>
      </c>
      <c r="H856" s="153">
        <f t="shared" si="223"/>
        <v>0</v>
      </c>
      <c r="I856" s="150"/>
      <c r="J856" s="150"/>
      <c r="K856" s="150"/>
      <c r="L856" s="154"/>
      <c r="M856" s="79">
        <f t="shared" si="216"/>
        <v>0</v>
      </c>
      <c r="N856" s="80"/>
      <c r="O856" s="80"/>
      <c r="P856" s="80"/>
      <c r="Q856" s="84"/>
      <c r="R856" s="124"/>
      <c r="S856" s="129"/>
      <c r="T856" s="80"/>
      <c r="U856" s="80"/>
      <c r="V856" s="80"/>
      <c r="W856" s="80"/>
      <c r="X856" s="124"/>
      <c r="Y856" s="131"/>
      <c r="Z856" s="127"/>
      <c r="AA856" s="134"/>
      <c r="AB856" s="56"/>
      <c r="AC856" s="56"/>
      <c r="AD856" s="56"/>
      <c r="AE856" s="56"/>
      <c r="AF856" s="135"/>
      <c r="AG856" s="136"/>
      <c r="AH856" s="55"/>
      <c r="AI856" s="136"/>
      <c r="AJ856" s="116">
        <f>SUM(AK856:AM856)</f>
        <v>0</v>
      </c>
      <c r="AK856" s="136"/>
      <c r="AL856" s="54"/>
      <c r="AM856" s="55"/>
      <c r="AN856" s="136" t="s">
        <v>74</v>
      </c>
      <c r="AO856" s="54" t="s">
        <v>74</v>
      </c>
      <c r="AP856" s="55" t="s">
        <v>74</v>
      </c>
      <c r="AQ856" s="82" t="s">
        <v>74</v>
      </c>
      <c r="AR856" s="54" t="s">
        <v>74</v>
      </c>
      <c r="AS856" s="54" t="s">
        <v>74</v>
      </c>
      <c r="AT856" s="54" t="s">
        <v>74</v>
      </c>
      <c r="AU856" s="58" t="s">
        <v>74</v>
      </c>
      <c r="AV856" s="83">
        <f t="shared" si="218"/>
        <v>0</v>
      </c>
      <c r="AW856" s="80"/>
      <c r="AX856" s="80"/>
      <c r="AY856" s="80"/>
      <c r="AZ856" s="80"/>
      <c r="BA856" s="80"/>
      <c r="BB856" s="80"/>
      <c r="BC856" s="80"/>
      <c r="BD856" s="80"/>
      <c r="BE856" s="81"/>
    </row>
    <row r="857" spans="1:57" ht="38" customHeight="1" x14ac:dyDescent="0.2">
      <c r="A857" s="732"/>
      <c r="B857" s="753"/>
      <c r="C857" s="759"/>
      <c r="D857" s="73" t="s">
        <v>78</v>
      </c>
      <c r="E857" s="634"/>
      <c r="F857" s="637"/>
      <c r="G857" s="147">
        <f t="shared" si="215"/>
        <v>213</v>
      </c>
      <c r="H857" s="153">
        <f t="shared" si="223"/>
        <v>0</v>
      </c>
      <c r="I857" s="150"/>
      <c r="J857" s="150"/>
      <c r="K857" s="150"/>
      <c r="L857" s="154"/>
      <c r="M857" s="79">
        <f t="shared" si="216"/>
        <v>212</v>
      </c>
      <c r="N857" s="80"/>
      <c r="O857" s="80"/>
      <c r="P857" s="80"/>
      <c r="Q857" s="80"/>
      <c r="R857" s="124">
        <v>212</v>
      </c>
      <c r="S857" s="129"/>
      <c r="T857" s="80"/>
      <c r="U857" s="80"/>
      <c r="V857" s="80">
        <v>211</v>
      </c>
      <c r="W857" s="80">
        <v>1</v>
      </c>
      <c r="X857" s="124"/>
      <c r="Y857" s="131">
        <v>186</v>
      </c>
      <c r="Z857" s="127">
        <v>26</v>
      </c>
      <c r="AA857" s="134"/>
      <c r="AB857" s="56">
        <v>49</v>
      </c>
      <c r="AC857" s="56">
        <v>42</v>
      </c>
      <c r="AD857" s="56">
        <v>3</v>
      </c>
      <c r="AE857" s="56">
        <v>66</v>
      </c>
      <c r="AF857" s="135">
        <v>10</v>
      </c>
      <c r="AG857" s="136">
        <v>40</v>
      </c>
      <c r="AH857" s="55">
        <v>18</v>
      </c>
      <c r="AI857" s="136">
        <v>135</v>
      </c>
      <c r="AJ857" s="116">
        <f>SUM(AQ857:AU857)</f>
        <v>212</v>
      </c>
      <c r="AK857" s="136" t="s">
        <v>76</v>
      </c>
      <c r="AL857" s="54" t="s">
        <v>76</v>
      </c>
      <c r="AM857" s="55" t="s">
        <v>76</v>
      </c>
      <c r="AN857" s="136" t="s">
        <v>74</v>
      </c>
      <c r="AO857" s="54" t="s">
        <v>74</v>
      </c>
      <c r="AP857" s="55" t="s">
        <v>74</v>
      </c>
      <c r="AQ857" s="142">
        <v>7</v>
      </c>
      <c r="AR857" s="62">
        <v>2</v>
      </c>
      <c r="AS857" s="62">
        <v>54</v>
      </c>
      <c r="AT857" s="62">
        <v>149</v>
      </c>
      <c r="AU857" s="64"/>
      <c r="AV857" s="83">
        <f t="shared" si="218"/>
        <v>1</v>
      </c>
      <c r="AW857" s="80"/>
      <c r="AX857" s="80"/>
      <c r="AY857" s="80"/>
      <c r="AZ857" s="80"/>
      <c r="BA857" s="80">
        <v>1</v>
      </c>
      <c r="BB857" s="80"/>
      <c r="BC857" s="80"/>
      <c r="BD857" s="80"/>
      <c r="BE857" s="81"/>
    </row>
    <row r="858" spans="1:57" ht="38" customHeight="1" thickBot="1" x14ac:dyDescent="0.25">
      <c r="A858" s="732"/>
      <c r="B858" s="754"/>
      <c r="C858" s="760"/>
      <c r="D858" s="76" t="s">
        <v>79</v>
      </c>
      <c r="E858" s="635"/>
      <c r="F858" s="638"/>
      <c r="G858" s="148">
        <f t="shared" si="215"/>
        <v>0</v>
      </c>
      <c r="H858" s="155">
        <f t="shared" si="223"/>
        <v>0</v>
      </c>
      <c r="I858" s="156"/>
      <c r="J858" s="156"/>
      <c r="K858" s="156"/>
      <c r="L858" s="157"/>
      <c r="M858" s="85">
        <f t="shared" si="216"/>
        <v>0</v>
      </c>
      <c r="N858" s="86"/>
      <c r="O858" s="86"/>
      <c r="P858" s="86"/>
      <c r="Q858" s="86"/>
      <c r="R858" s="125"/>
      <c r="S858" s="130"/>
      <c r="T858" s="87"/>
      <c r="U858" s="87"/>
      <c r="V858" s="87"/>
      <c r="W858" s="87"/>
      <c r="X858" s="126"/>
      <c r="Y858" s="129"/>
      <c r="Z858" s="124"/>
      <c r="AA858" s="136"/>
      <c r="AB858" s="54"/>
      <c r="AC858" s="54"/>
      <c r="AD858" s="54"/>
      <c r="AE858" s="54"/>
      <c r="AF858" s="55"/>
      <c r="AG858" s="139"/>
      <c r="AH858" s="140"/>
      <c r="AI858" s="137"/>
      <c r="AJ858" s="117">
        <f>SUM(AQ858:AU858)</f>
        <v>0</v>
      </c>
      <c r="AK858" s="137" t="s">
        <v>74</v>
      </c>
      <c r="AL858" s="90" t="s">
        <v>74</v>
      </c>
      <c r="AM858" s="138" t="s">
        <v>74</v>
      </c>
      <c r="AN858" s="137" t="s">
        <v>74</v>
      </c>
      <c r="AO858" s="90" t="s">
        <v>76</v>
      </c>
      <c r="AP858" s="138" t="s">
        <v>76</v>
      </c>
      <c r="AQ858" s="89"/>
      <c r="AR858" s="90"/>
      <c r="AS858" s="90"/>
      <c r="AT858" s="90"/>
      <c r="AU858" s="91"/>
      <c r="AV858" s="92">
        <f t="shared" si="218"/>
        <v>0</v>
      </c>
      <c r="AW858" s="87"/>
      <c r="AX858" s="87"/>
      <c r="AY858" s="87"/>
      <c r="AZ858" s="87"/>
      <c r="BA858" s="87"/>
      <c r="BB858" s="87"/>
      <c r="BC858" s="87"/>
      <c r="BD858" s="87"/>
      <c r="BE858" s="88"/>
    </row>
    <row r="859" spans="1:57" ht="38" customHeight="1" x14ac:dyDescent="0.2">
      <c r="A859" s="732"/>
      <c r="B859" s="752" t="s">
        <v>433</v>
      </c>
      <c r="C859" s="761" t="s">
        <v>405</v>
      </c>
      <c r="D859" s="72" t="s">
        <v>73</v>
      </c>
      <c r="E859" s="633">
        <v>80</v>
      </c>
      <c r="F859" s="636">
        <f>E859-SUM(M859:M863)</f>
        <v>0</v>
      </c>
      <c r="G859" s="146">
        <f t="shared" si="215"/>
        <v>0</v>
      </c>
      <c r="H859" s="151">
        <f t="shared" ref="H859:H893" si="224">SUM(I859:L859)</f>
        <v>0</v>
      </c>
      <c r="I859" s="152"/>
      <c r="J859" s="152"/>
      <c r="K859" s="152"/>
      <c r="L859" s="66"/>
      <c r="M859" s="149">
        <f t="shared" si="216"/>
        <v>0</v>
      </c>
      <c r="N859" s="121"/>
      <c r="O859" s="121"/>
      <c r="P859" s="121"/>
      <c r="Q859" s="121"/>
      <c r="R859" s="122"/>
      <c r="S859" s="128"/>
      <c r="T859" s="121"/>
      <c r="U859" s="121"/>
      <c r="V859" s="77"/>
      <c r="W859" s="121"/>
      <c r="X859" s="122"/>
      <c r="Y859" s="128"/>
      <c r="Z859" s="122"/>
      <c r="AA859" s="70"/>
      <c r="AB859" s="77"/>
      <c r="AC859" s="77"/>
      <c r="AD859" s="77"/>
      <c r="AE859" s="77"/>
      <c r="AF859" s="71"/>
      <c r="AG859" s="70"/>
      <c r="AH859" s="71"/>
      <c r="AI859" s="70"/>
      <c r="AJ859" s="115">
        <f>SUM(AN859:AP859)</f>
        <v>0</v>
      </c>
      <c r="AK859" s="70" t="s">
        <v>74</v>
      </c>
      <c r="AL859" s="77" t="s">
        <v>74</v>
      </c>
      <c r="AM859" s="71" t="s">
        <v>74</v>
      </c>
      <c r="AN859" s="70"/>
      <c r="AO859" s="77"/>
      <c r="AP859" s="71"/>
      <c r="AQ859" s="67" t="s">
        <v>74</v>
      </c>
      <c r="AR859" s="68" t="s">
        <v>74</v>
      </c>
      <c r="AS859" s="68" t="s">
        <v>74</v>
      </c>
      <c r="AT859" s="68" t="s">
        <v>74</v>
      </c>
      <c r="AU859" s="69" t="s">
        <v>74</v>
      </c>
      <c r="AV859" s="103">
        <f t="shared" ref="AV859:AV893" si="225">SUM(AW859:BE859)</f>
        <v>0</v>
      </c>
      <c r="AW859" s="93"/>
      <c r="AX859" s="93"/>
      <c r="AY859" s="93"/>
      <c r="AZ859" s="93"/>
      <c r="BA859" s="93"/>
      <c r="BB859" s="93"/>
      <c r="BC859" s="93"/>
      <c r="BD859" s="93"/>
      <c r="BE859" s="78"/>
    </row>
    <row r="860" spans="1:57" ht="38" customHeight="1" x14ac:dyDescent="0.2">
      <c r="A860" s="732"/>
      <c r="B860" s="753"/>
      <c r="C860" s="759"/>
      <c r="D860" s="73" t="s">
        <v>75</v>
      </c>
      <c r="E860" s="634"/>
      <c r="F860" s="637"/>
      <c r="G860" s="147">
        <f t="shared" si="215"/>
        <v>0</v>
      </c>
      <c r="H860" s="153">
        <f t="shared" si="224"/>
        <v>0</v>
      </c>
      <c r="I860" s="150"/>
      <c r="J860" s="150"/>
      <c r="K860" s="150"/>
      <c r="L860" s="154"/>
      <c r="M860" s="79">
        <f t="shared" si="216"/>
        <v>0</v>
      </c>
      <c r="N860" s="80"/>
      <c r="O860" s="80"/>
      <c r="P860" s="80"/>
      <c r="Q860" s="80"/>
      <c r="R860" s="124"/>
      <c r="S860" s="129"/>
      <c r="T860" s="54"/>
      <c r="U860" s="54"/>
      <c r="V860" s="80"/>
      <c r="W860" s="80"/>
      <c r="X860" s="124"/>
      <c r="Y860" s="131"/>
      <c r="Z860" s="127"/>
      <c r="AA860" s="134"/>
      <c r="AB860" s="56"/>
      <c r="AC860" s="56"/>
      <c r="AD860" s="56"/>
      <c r="AE860" s="56"/>
      <c r="AF860" s="135"/>
      <c r="AG860" s="136"/>
      <c r="AH860" s="55"/>
      <c r="AI860" s="136"/>
      <c r="AJ860" s="116">
        <f>SUM(AN860:AP860)</f>
        <v>0</v>
      </c>
      <c r="AK860" s="136" t="s">
        <v>76</v>
      </c>
      <c r="AL860" s="54" t="s">
        <v>76</v>
      </c>
      <c r="AM860" s="55" t="s">
        <v>76</v>
      </c>
      <c r="AN860" s="136"/>
      <c r="AO860" s="54"/>
      <c r="AP860" s="55"/>
      <c r="AQ860" s="82" t="s">
        <v>74</v>
      </c>
      <c r="AR860" s="54" t="s">
        <v>74</v>
      </c>
      <c r="AS860" s="54" t="s">
        <v>74</v>
      </c>
      <c r="AT860" s="54" t="s">
        <v>74</v>
      </c>
      <c r="AU860" s="58" t="s">
        <v>74</v>
      </c>
      <c r="AV860" s="83">
        <f t="shared" si="225"/>
        <v>0</v>
      </c>
      <c r="AW860" s="80"/>
      <c r="AX860" s="80"/>
      <c r="AY860" s="80"/>
      <c r="AZ860" s="80"/>
      <c r="BA860" s="80"/>
      <c r="BB860" s="80"/>
      <c r="BC860" s="80"/>
      <c r="BD860" s="80"/>
      <c r="BE860" s="81"/>
    </row>
    <row r="861" spans="1:57" ht="38" customHeight="1" x14ac:dyDescent="0.2">
      <c r="A861" s="732"/>
      <c r="B861" s="753"/>
      <c r="C861" s="759"/>
      <c r="D861" s="73" t="s">
        <v>77</v>
      </c>
      <c r="E861" s="634"/>
      <c r="F861" s="637"/>
      <c r="G861" s="147">
        <f t="shared" si="215"/>
        <v>0</v>
      </c>
      <c r="H861" s="153">
        <f t="shared" si="224"/>
        <v>0</v>
      </c>
      <c r="I861" s="150"/>
      <c r="J861" s="150"/>
      <c r="K861" s="150"/>
      <c r="L861" s="154"/>
      <c r="M861" s="79">
        <f t="shared" si="216"/>
        <v>0</v>
      </c>
      <c r="N861" s="80"/>
      <c r="O861" s="80"/>
      <c r="P861" s="80"/>
      <c r="Q861" s="84"/>
      <c r="R861" s="124"/>
      <c r="S861" s="129"/>
      <c r="T861" s="80"/>
      <c r="U861" s="80"/>
      <c r="V861" s="80"/>
      <c r="W861" s="80"/>
      <c r="X861" s="124"/>
      <c r="Y861" s="131"/>
      <c r="Z861" s="127"/>
      <c r="AA861" s="134"/>
      <c r="AB861" s="56"/>
      <c r="AC861" s="56"/>
      <c r="AD861" s="56"/>
      <c r="AE861" s="56"/>
      <c r="AF861" s="135"/>
      <c r="AG861" s="136"/>
      <c r="AH861" s="55"/>
      <c r="AI861" s="136"/>
      <c r="AJ861" s="116">
        <f>SUM(AK861:AM861)</f>
        <v>0</v>
      </c>
      <c r="AK861" s="136"/>
      <c r="AL861" s="54"/>
      <c r="AM861" s="55"/>
      <c r="AN861" s="136" t="s">
        <v>74</v>
      </c>
      <c r="AO861" s="54" t="s">
        <v>74</v>
      </c>
      <c r="AP861" s="55" t="s">
        <v>74</v>
      </c>
      <c r="AQ861" s="82" t="s">
        <v>74</v>
      </c>
      <c r="AR861" s="54" t="s">
        <v>74</v>
      </c>
      <c r="AS861" s="54" t="s">
        <v>74</v>
      </c>
      <c r="AT861" s="54" t="s">
        <v>74</v>
      </c>
      <c r="AU861" s="58" t="s">
        <v>74</v>
      </c>
      <c r="AV861" s="83">
        <f t="shared" si="225"/>
        <v>0</v>
      </c>
      <c r="AW861" s="80"/>
      <c r="AX861" s="80"/>
      <c r="AY861" s="80"/>
      <c r="AZ861" s="80"/>
      <c r="BA861" s="80"/>
      <c r="BB861" s="80"/>
      <c r="BC861" s="80"/>
      <c r="BD861" s="80"/>
      <c r="BE861" s="81"/>
    </row>
    <row r="862" spans="1:57" ht="38" customHeight="1" x14ac:dyDescent="0.2">
      <c r="A862" s="732"/>
      <c r="B862" s="753"/>
      <c r="C862" s="759"/>
      <c r="D862" s="73" t="s">
        <v>78</v>
      </c>
      <c r="E862" s="634"/>
      <c r="F862" s="637"/>
      <c r="G862" s="147">
        <f t="shared" si="215"/>
        <v>80</v>
      </c>
      <c r="H862" s="153">
        <f t="shared" si="224"/>
        <v>2</v>
      </c>
      <c r="I862" s="150">
        <v>1</v>
      </c>
      <c r="J862" s="150"/>
      <c r="K862" s="150">
        <v>1</v>
      </c>
      <c r="L862" s="154"/>
      <c r="M862" s="79">
        <f t="shared" si="216"/>
        <v>80</v>
      </c>
      <c r="N862" s="80"/>
      <c r="O862" s="80"/>
      <c r="P862" s="80"/>
      <c r="Q862" s="80"/>
      <c r="R862" s="124">
        <v>80</v>
      </c>
      <c r="S862" s="129"/>
      <c r="T862" s="80"/>
      <c r="U862" s="80"/>
      <c r="V862" s="80">
        <v>76</v>
      </c>
      <c r="W862" s="80">
        <v>4</v>
      </c>
      <c r="X862" s="124"/>
      <c r="Y862" s="131">
        <v>73</v>
      </c>
      <c r="Z862" s="127">
        <v>7</v>
      </c>
      <c r="AA862" s="134"/>
      <c r="AB862" s="56">
        <v>24</v>
      </c>
      <c r="AC862" s="56">
        <v>24</v>
      </c>
      <c r="AD862" s="56">
        <v>10</v>
      </c>
      <c r="AE862" s="56">
        <v>57</v>
      </c>
      <c r="AF862" s="135">
        <v>1</v>
      </c>
      <c r="AG862" s="136">
        <v>41.4</v>
      </c>
      <c r="AH862" s="55">
        <v>15</v>
      </c>
      <c r="AI862" s="136">
        <v>99</v>
      </c>
      <c r="AJ862" s="116">
        <f>SUM(AQ862:AU862)</f>
        <v>80</v>
      </c>
      <c r="AK862" s="136" t="s">
        <v>76</v>
      </c>
      <c r="AL862" s="54" t="s">
        <v>76</v>
      </c>
      <c r="AM862" s="55" t="s">
        <v>76</v>
      </c>
      <c r="AN862" s="136" t="s">
        <v>74</v>
      </c>
      <c r="AO862" s="54" t="s">
        <v>74</v>
      </c>
      <c r="AP862" s="55" t="s">
        <v>74</v>
      </c>
      <c r="AQ862" s="142">
        <v>1</v>
      </c>
      <c r="AR862" s="62">
        <v>4</v>
      </c>
      <c r="AS862" s="62">
        <v>14</v>
      </c>
      <c r="AT862" s="62">
        <v>41</v>
      </c>
      <c r="AU862" s="64">
        <v>20</v>
      </c>
      <c r="AV862" s="83">
        <f t="shared" si="225"/>
        <v>0</v>
      </c>
      <c r="AW862" s="80"/>
      <c r="AX862" s="80"/>
      <c r="AY862" s="80"/>
      <c r="AZ862" s="80"/>
      <c r="BA862" s="80"/>
      <c r="BB862" s="80"/>
      <c r="BC862" s="80"/>
      <c r="BD862" s="80"/>
      <c r="BE862" s="81"/>
    </row>
    <row r="863" spans="1:57" ht="38" customHeight="1" thickBot="1" x14ac:dyDescent="0.25">
      <c r="A863" s="732"/>
      <c r="B863" s="754"/>
      <c r="C863" s="762"/>
      <c r="D863" s="76" t="s">
        <v>79</v>
      </c>
      <c r="E863" s="635"/>
      <c r="F863" s="638"/>
      <c r="G863" s="148">
        <f t="shared" si="215"/>
        <v>0</v>
      </c>
      <c r="H863" s="155">
        <f t="shared" si="224"/>
        <v>0</v>
      </c>
      <c r="I863" s="156"/>
      <c r="J863" s="156"/>
      <c r="K863" s="156"/>
      <c r="L863" s="157"/>
      <c r="M863" s="85">
        <f t="shared" si="216"/>
        <v>0</v>
      </c>
      <c r="N863" s="86"/>
      <c r="O863" s="86"/>
      <c r="P863" s="86"/>
      <c r="Q863" s="86"/>
      <c r="R863" s="125"/>
      <c r="S863" s="130"/>
      <c r="T863" s="87"/>
      <c r="U863" s="87"/>
      <c r="V863" s="87"/>
      <c r="W863" s="87"/>
      <c r="X863" s="126"/>
      <c r="Y863" s="129"/>
      <c r="Z863" s="124"/>
      <c r="AA863" s="136"/>
      <c r="AB863" s="54"/>
      <c r="AC863" s="54"/>
      <c r="AD863" s="54"/>
      <c r="AE863" s="54"/>
      <c r="AF863" s="55"/>
      <c r="AG863" s="139"/>
      <c r="AH863" s="140"/>
      <c r="AI863" s="137"/>
      <c r="AJ863" s="117">
        <f>SUM(AQ863:AU863)</f>
        <v>0</v>
      </c>
      <c r="AK863" s="137" t="s">
        <v>74</v>
      </c>
      <c r="AL863" s="90" t="s">
        <v>74</v>
      </c>
      <c r="AM863" s="138" t="s">
        <v>74</v>
      </c>
      <c r="AN863" s="137" t="s">
        <v>74</v>
      </c>
      <c r="AO863" s="90" t="s">
        <v>76</v>
      </c>
      <c r="AP863" s="138" t="s">
        <v>76</v>
      </c>
      <c r="AQ863" s="89"/>
      <c r="AR863" s="90"/>
      <c r="AS863" s="90"/>
      <c r="AT863" s="90"/>
      <c r="AU863" s="91"/>
      <c r="AV863" s="92">
        <f t="shared" si="225"/>
        <v>0</v>
      </c>
      <c r="AW863" s="87"/>
      <c r="AX863" s="87"/>
      <c r="AY863" s="87"/>
      <c r="AZ863" s="87"/>
      <c r="BA863" s="87"/>
      <c r="BB863" s="87"/>
      <c r="BC863" s="87"/>
      <c r="BD863" s="87"/>
      <c r="BE863" s="88"/>
    </row>
    <row r="864" spans="1:57" ht="38" customHeight="1" x14ac:dyDescent="0.2">
      <c r="A864" s="732"/>
      <c r="B864" s="752" t="s">
        <v>434</v>
      </c>
      <c r="C864" s="758" t="s">
        <v>406</v>
      </c>
      <c r="D864" s="72" t="s">
        <v>73</v>
      </c>
      <c r="E864" s="633">
        <v>30</v>
      </c>
      <c r="F864" s="636">
        <f>E864-SUM(M864:M868)</f>
        <v>7</v>
      </c>
      <c r="G864" s="146">
        <f t="shared" si="215"/>
        <v>6</v>
      </c>
      <c r="H864" s="151">
        <f t="shared" si="224"/>
        <v>0</v>
      </c>
      <c r="I864" s="152"/>
      <c r="J864" s="152"/>
      <c r="K864" s="152"/>
      <c r="L864" s="66"/>
      <c r="M864" s="149">
        <f t="shared" si="216"/>
        <v>6</v>
      </c>
      <c r="N864" s="121"/>
      <c r="O864" s="121"/>
      <c r="P864" s="121"/>
      <c r="Q864" s="121"/>
      <c r="R864" s="122">
        <v>6</v>
      </c>
      <c r="S864" s="128"/>
      <c r="T864" s="121"/>
      <c r="U864" s="121"/>
      <c r="V864" s="77">
        <v>6</v>
      </c>
      <c r="W864" s="121"/>
      <c r="X864" s="122"/>
      <c r="Y864" s="128">
        <v>6</v>
      </c>
      <c r="Z864" s="122"/>
      <c r="AA864" s="70"/>
      <c r="AB864" s="77">
        <v>1</v>
      </c>
      <c r="AC864" s="77">
        <v>1</v>
      </c>
      <c r="AD864" s="77"/>
      <c r="AE864" s="77">
        <v>5</v>
      </c>
      <c r="AF864" s="71"/>
      <c r="AG864" s="70">
        <v>46</v>
      </c>
      <c r="AH864" s="71">
        <v>24</v>
      </c>
      <c r="AI864" s="70">
        <v>11</v>
      </c>
      <c r="AJ864" s="115">
        <f>SUM(AN864:AP864)</f>
        <v>6</v>
      </c>
      <c r="AK864" s="70" t="s">
        <v>74</v>
      </c>
      <c r="AL864" s="77" t="s">
        <v>74</v>
      </c>
      <c r="AM864" s="71" t="s">
        <v>74</v>
      </c>
      <c r="AN864" s="70"/>
      <c r="AO864" s="77">
        <v>6</v>
      </c>
      <c r="AP864" s="71"/>
      <c r="AQ864" s="67" t="s">
        <v>74</v>
      </c>
      <c r="AR864" s="68" t="s">
        <v>74</v>
      </c>
      <c r="AS864" s="68" t="s">
        <v>74</v>
      </c>
      <c r="AT864" s="68" t="s">
        <v>74</v>
      </c>
      <c r="AU864" s="69" t="s">
        <v>74</v>
      </c>
      <c r="AV864" s="103">
        <f t="shared" si="225"/>
        <v>0</v>
      </c>
      <c r="AW864" s="93"/>
      <c r="AX864" s="93"/>
      <c r="AY864" s="93"/>
      <c r="AZ864" s="93"/>
      <c r="BA864" s="93"/>
      <c r="BB864" s="93"/>
      <c r="BC864" s="93"/>
      <c r="BD864" s="93"/>
      <c r="BE864" s="78"/>
    </row>
    <row r="865" spans="1:57" ht="38" customHeight="1" x14ac:dyDescent="0.2">
      <c r="A865" s="732"/>
      <c r="B865" s="753"/>
      <c r="C865" s="759"/>
      <c r="D865" s="73" t="s">
        <v>75</v>
      </c>
      <c r="E865" s="634"/>
      <c r="F865" s="637"/>
      <c r="G865" s="147">
        <f t="shared" si="215"/>
        <v>0</v>
      </c>
      <c r="H865" s="153">
        <f t="shared" si="224"/>
        <v>0</v>
      </c>
      <c r="I865" s="150"/>
      <c r="J865" s="150"/>
      <c r="K865" s="150"/>
      <c r="L865" s="154"/>
      <c r="M865" s="79">
        <f t="shared" si="216"/>
        <v>0</v>
      </c>
      <c r="N865" s="80"/>
      <c r="O865" s="80"/>
      <c r="P865" s="80"/>
      <c r="Q865" s="80"/>
      <c r="R865" s="124"/>
      <c r="S865" s="129"/>
      <c r="T865" s="54"/>
      <c r="U865" s="54"/>
      <c r="V865" s="80"/>
      <c r="W865" s="80"/>
      <c r="X865" s="124"/>
      <c r="Y865" s="131"/>
      <c r="Z865" s="127"/>
      <c r="AA865" s="134"/>
      <c r="AB865" s="56"/>
      <c r="AC865" s="56"/>
      <c r="AD865" s="56"/>
      <c r="AE865" s="56"/>
      <c r="AF865" s="135"/>
      <c r="AG865" s="136"/>
      <c r="AH865" s="55"/>
      <c r="AI865" s="136"/>
      <c r="AJ865" s="116">
        <f>SUM(AN865:AP865)</f>
        <v>0</v>
      </c>
      <c r="AK865" s="136" t="s">
        <v>76</v>
      </c>
      <c r="AL865" s="54" t="s">
        <v>76</v>
      </c>
      <c r="AM865" s="55" t="s">
        <v>76</v>
      </c>
      <c r="AN865" s="136"/>
      <c r="AO865" s="54"/>
      <c r="AP865" s="55"/>
      <c r="AQ865" s="82" t="s">
        <v>74</v>
      </c>
      <c r="AR865" s="54" t="s">
        <v>74</v>
      </c>
      <c r="AS865" s="54" t="s">
        <v>74</v>
      </c>
      <c r="AT865" s="54" t="s">
        <v>74</v>
      </c>
      <c r="AU865" s="58" t="s">
        <v>74</v>
      </c>
      <c r="AV865" s="83">
        <f t="shared" si="225"/>
        <v>0</v>
      </c>
      <c r="AW865" s="80"/>
      <c r="AX865" s="80"/>
      <c r="AY865" s="80"/>
      <c r="AZ865" s="80"/>
      <c r="BA865" s="80"/>
      <c r="BB865" s="80"/>
      <c r="BC865" s="80"/>
      <c r="BD865" s="80"/>
      <c r="BE865" s="81"/>
    </row>
    <row r="866" spans="1:57" ht="38" customHeight="1" x14ac:dyDescent="0.2">
      <c r="A866" s="732"/>
      <c r="B866" s="753"/>
      <c r="C866" s="759"/>
      <c r="D866" s="73" t="s">
        <v>77</v>
      </c>
      <c r="E866" s="634"/>
      <c r="F866" s="637"/>
      <c r="G866" s="147">
        <f t="shared" ref="G866:G929" si="226">SUM(M866,AV866)</f>
        <v>0</v>
      </c>
      <c r="H866" s="153">
        <f t="shared" si="224"/>
        <v>0</v>
      </c>
      <c r="I866" s="150"/>
      <c r="J866" s="150"/>
      <c r="K866" s="150"/>
      <c r="L866" s="154"/>
      <c r="M866" s="79">
        <f t="shared" ref="M866:M929" si="227">IF(AND(SUM(N866:R866)=SUM(Y866:Z866),SUM(S866:X866)=SUM(Y866:Z866)),SUM(N866:R866),"ПЕРЕВІРТЕ ПРАВИЛЬНІСТЬ ДАНИХ")</f>
        <v>0</v>
      </c>
      <c r="N866" s="80"/>
      <c r="O866" s="80"/>
      <c r="P866" s="80"/>
      <c r="Q866" s="84"/>
      <c r="R866" s="124"/>
      <c r="S866" s="129"/>
      <c r="T866" s="80"/>
      <c r="U866" s="80"/>
      <c r="V866" s="80"/>
      <c r="W866" s="80"/>
      <c r="X866" s="124"/>
      <c r="Y866" s="131"/>
      <c r="Z866" s="127"/>
      <c r="AA866" s="134"/>
      <c r="AB866" s="56"/>
      <c r="AC866" s="56"/>
      <c r="AD866" s="56"/>
      <c r="AE866" s="56"/>
      <c r="AF866" s="135"/>
      <c r="AG866" s="136"/>
      <c r="AH866" s="55"/>
      <c r="AI866" s="136"/>
      <c r="AJ866" s="116">
        <f>SUM(AK866:AM866)</f>
        <v>0</v>
      </c>
      <c r="AK866" s="136"/>
      <c r="AL866" s="54"/>
      <c r="AM866" s="55"/>
      <c r="AN866" s="136" t="s">
        <v>74</v>
      </c>
      <c r="AO866" s="54" t="s">
        <v>74</v>
      </c>
      <c r="AP866" s="55" t="s">
        <v>74</v>
      </c>
      <c r="AQ866" s="82" t="s">
        <v>74</v>
      </c>
      <c r="AR866" s="54" t="s">
        <v>74</v>
      </c>
      <c r="AS866" s="54" t="s">
        <v>74</v>
      </c>
      <c r="AT866" s="54" t="s">
        <v>74</v>
      </c>
      <c r="AU866" s="58" t="s">
        <v>74</v>
      </c>
      <c r="AV866" s="83">
        <f t="shared" si="225"/>
        <v>0</v>
      </c>
      <c r="AW866" s="80"/>
      <c r="AX866" s="80"/>
      <c r="AY866" s="80"/>
      <c r="AZ866" s="80"/>
      <c r="BA866" s="80"/>
      <c r="BB866" s="80"/>
      <c r="BC866" s="80"/>
      <c r="BD866" s="80"/>
      <c r="BE866" s="81"/>
    </row>
    <row r="867" spans="1:57" ht="38" customHeight="1" x14ac:dyDescent="0.2">
      <c r="A867" s="732"/>
      <c r="B867" s="753"/>
      <c r="C867" s="759"/>
      <c r="D867" s="73" t="s">
        <v>78</v>
      </c>
      <c r="E867" s="634"/>
      <c r="F867" s="637"/>
      <c r="G867" s="147">
        <f t="shared" si="226"/>
        <v>17</v>
      </c>
      <c r="H867" s="153">
        <f t="shared" si="224"/>
        <v>0</v>
      </c>
      <c r="I867" s="150"/>
      <c r="J867" s="150"/>
      <c r="K867" s="150"/>
      <c r="L867" s="154"/>
      <c r="M867" s="79">
        <f t="shared" si="227"/>
        <v>17</v>
      </c>
      <c r="N867" s="80"/>
      <c r="O867" s="80"/>
      <c r="P867" s="80"/>
      <c r="Q867" s="80"/>
      <c r="R867" s="124">
        <v>17</v>
      </c>
      <c r="S867" s="129"/>
      <c r="T867" s="80"/>
      <c r="U867" s="80"/>
      <c r="V867" s="80">
        <v>17</v>
      </c>
      <c r="W867" s="80"/>
      <c r="X867" s="124"/>
      <c r="Y867" s="131">
        <v>14</v>
      </c>
      <c r="Z867" s="127">
        <v>3</v>
      </c>
      <c r="AA867" s="134"/>
      <c r="AB867" s="56">
        <v>10</v>
      </c>
      <c r="AC867" s="56">
        <v>9</v>
      </c>
      <c r="AD867" s="56"/>
      <c r="AE867" s="56">
        <v>11</v>
      </c>
      <c r="AF867" s="135">
        <v>4</v>
      </c>
      <c r="AG867" s="136">
        <v>46</v>
      </c>
      <c r="AH867" s="55">
        <v>22</v>
      </c>
      <c r="AI867" s="136">
        <v>88</v>
      </c>
      <c r="AJ867" s="116">
        <f>SUM(AQ867:AU867)</f>
        <v>17</v>
      </c>
      <c r="AK867" s="136" t="s">
        <v>76</v>
      </c>
      <c r="AL867" s="54" t="s">
        <v>76</v>
      </c>
      <c r="AM867" s="55" t="s">
        <v>76</v>
      </c>
      <c r="AN867" s="136" t="s">
        <v>74</v>
      </c>
      <c r="AO867" s="54" t="s">
        <v>74</v>
      </c>
      <c r="AP867" s="55" t="s">
        <v>74</v>
      </c>
      <c r="AQ867" s="142">
        <v>3</v>
      </c>
      <c r="AR867" s="62">
        <v>2</v>
      </c>
      <c r="AS867" s="62">
        <v>12</v>
      </c>
      <c r="AT867" s="62"/>
      <c r="AU867" s="64"/>
      <c r="AV867" s="83">
        <f t="shared" si="225"/>
        <v>0</v>
      </c>
      <c r="AW867" s="80"/>
      <c r="AX867" s="80"/>
      <c r="AY867" s="80"/>
      <c r="AZ867" s="80"/>
      <c r="BA867" s="80"/>
      <c r="BB867" s="80"/>
      <c r="BC867" s="80"/>
      <c r="BD867" s="80"/>
      <c r="BE867" s="81"/>
    </row>
    <row r="868" spans="1:57" ht="38" customHeight="1" thickBot="1" x14ac:dyDescent="0.25">
      <c r="A868" s="732"/>
      <c r="B868" s="754"/>
      <c r="C868" s="760"/>
      <c r="D868" s="76" t="s">
        <v>79</v>
      </c>
      <c r="E868" s="635"/>
      <c r="F868" s="638"/>
      <c r="G868" s="148">
        <f t="shared" si="226"/>
        <v>0</v>
      </c>
      <c r="H868" s="155">
        <f t="shared" si="224"/>
        <v>0</v>
      </c>
      <c r="I868" s="156"/>
      <c r="J868" s="156"/>
      <c r="K868" s="156"/>
      <c r="L868" s="157"/>
      <c r="M868" s="85">
        <f t="shared" si="227"/>
        <v>0</v>
      </c>
      <c r="N868" s="86"/>
      <c r="O868" s="86"/>
      <c r="P868" s="86"/>
      <c r="Q868" s="86"/>
      <c r="R868" s="125"/>
      <c r="S868" s="130"/>
      <c r="T868" s="87"/>
      <c r="U868" s="87"/>
      <c r="V868" s="87"/>
      <c r="W868" s="87"/>
      <c r="X868" s="126"/>
      <c r="Y868" s="129"/>
      <c r="Z868" s="124"/>
      <c r="AA868" s="136"/>
      <c r="AB868" s="54"/>
      <c r="AC868" s="54"/>
      <c r="AD868" s="54"/>
      <c r="AE868" s="54"/>
      <c r="AF868" s="55"/>
      <c r="AG868" s="139"/>
      <c r="AH868" s="140"/>
      <c r="AI868" s="137"/>
      <c r="AJ868" s="117">
        <f>SUM(AQ868:AU868)</f>
        <v>0</v>
      </c>
      <c r="AK868" s="137" t="s">
        <v>74</v>
      </c>
      <c r="AL868" s="90" t="s">
        <v>74</v>
      </c>
      <c r="AM868" s="138" t="s">
        <v>74</v>
      </c>
      <c r="AN868" s="137" t="s">
        <v>74</v>
      </c>
      <c r="AO868" s="90" t="s">
        <v>76</v>
      </c>
      <c r="AP868" s="138" t="s">
        <v>76</v>
      </c>
      <c r="AQ868" s="89"/>
      <c r="AR868" s="90"/>
      <c r="AS868" s="90"/>
      <c r="AT868" s="90"/>
      <c r="AU868" s="91"/>
      <c r="AV868" s="92">
        <f t="shared" si="225"/>
        <v>0</v>
      </c>
      <c r="AW868" s="87"/>
      <c r="AX868" s="87"/>
      <c r="AY868" s="87"/>
      <c r="AZ868" s="87"/>
      <c r="BA868" s="87"/>
      <c r="BB868" s="87"/>
      <c r="BC868" s="87"/>
      <c r="BD868" s="87"/>
      <c r="BE868" s="88"/>
    </row>
    <row r="869" spans="1:57" ht="38" customHeight="1" x14ac:dyDescent="0.2">
      <c r="A869" s="732"/>
      <c r="B869" s="752" t="s">
        <v>435</v>
      </c>
      <c r="C869" s="761" t="s">
        <v>407</v>
      </c>
      <c r="D869" s="72" t="s">
        <v>73</v>
      </c>
      <c r="E869" s="633">
        <v>25</v>
      </c>
      <c r="F869" s="636">
        <f>E869-SUM(M869:M873)</f>
        <v>8</v>
      </c>
      <c r="G869" s="146">
        <f t="shared" si="226"/>
        <v>0</v>
      </c>
      <c r="H869" s="151">
        <f t="shared" si="224"/>
        <v>0</v>
      </c>
      <c r="I869" s="152"/>
      <c r="J869" s="152"/>
      <c r="K869" s="152"/>
      <c r="L869" s="66"/>
      <c r="M869" s="149">
        <f t="shared" si="227"/>
        <v>0</v>
      </c>
      <c r="N869" s="121"/>
      <c r="O869" s="121"/>
      <c r="P869" s="121"/>
      <c r="Q869" s="121"/>
      <c r="R869" s="122"/>
      <c r="S869" s="128"/>
      <c r="T869" s="121"/>
      <c r="U869" s="121"/>
      <c r="V869" s="77"/>
      <c r="W869" s="121"/>
      <c r="X869" s="122"/>
      <c r="Y869" s="128"/>
      <c r="Z869" s="122"/>
      <c r="AA869" s="70"/>
      <c r="AB869" s="77"/>
      <c r="AC869" s="77"/>
      <c r="AD869" s="77"/>
      <c r="AE869" s="77"/>
      <c r="AF869" s="71"/>
      <c r="AG869" s="70"/>
      <c r="AH869" s="71"/>
      <c r="AI869" s="70"/>
      <c r="AJ869" s="115">
        <f>SUM(AN869:AP869)</f>
        <v>0</v>
      </c>
      <c r="AK869" s="70" t="s">
        <v>74</v>
      </c>
      <c r="AL869" s="77" t="s">
        <v>74</v>
      </c>
      <c r="AM869" s="71" t="s">
        <v>74</v>
      </c>
      <c r="AN869" s="70"/>
      <c r="AO869" s="77"/>
      <c r="AP869" s="71"/>
      <c r="AQ869" s="67" t="s">
        <v>74</v>
      </c>
      <c r="AR869" s="68" t="s">
        <v>74</v>
      </c>
      <c r="AS869" s="68" t="s">
        <v>74</v>
      </c>
      <c r="AT869" s="68" t="s">
        <v>74</v>
      </c>
      <c r="AU869" s="69" t="s">
        <v>74</v>
      </c>
      <c r="AV869" s="103">
        <f t="shared" si="225"/>
        <v>0</v>
      </c>
      <c r="AW869" s="93"/>
      <c r="AX869" s="93"/>
      <c r="AY869" s="93"/>
      <c r="AZ869" s="93"/>
      <c r="BA869" s="93"/>
      <c r="BB869" s="93"/>
      <c r="BC869" s="93"/>
      <c r="BD869" s="93"/>
      <c r="BE869" s="78"/>
    </row>
    <row r="870" spans="1:57" ht="38" customHeight="1" x14ac:dyDescent="0.2">
      <c r="A870" s="732"/>
      <c r="B870" s="753"/>
      <c r="C870" s="759"/>
      <c r="D870" s="73" t="s">
        <v>75</v>
      </c>
      <c r="E870" s="634"/>
      <c r="F870" s="637"/>
      <c r="G870" s="147">
        <f t="shared" si="226"/>
        <v>0</v>
      </c>
      <c r="H870" s="153">
        <f t="shared" si="224"/>
        <v>0</v>
      </c>
      <c r="I870" s="150"/>
      <c r="J870" s="150"/>
      <c r="K870" s="150"/>
      <c r="L870" s="154"/>
      <c r="M870" s="79">
        <f t="shared" si="227"/>
        <v>0</v>
      </c>
      <c r="N870" s="80"/>
      <c r="O870" s="80"/>
      <c r="P870" s="80"/>
      <c r="Q870" s="80"/>
      <c r="R870" s="124"/>
      <c r="S870" s="129"/>
      <c r="T870" s="54"/>
      <c r="U870" s="54"/>
      <c r="V870" s="80"/>
      <c r="W870" s="80"/>
      <c r="X870" s="124"/>
      <c r="Y870" s="131"/>
      <c r="Z870" s="127"/>
      <c r="AA870" s="134"/>
      <c r="AB870" s="56"/>
      <c r="AC870" s="56"/>
      <c r="AD870" s="56"/>
      <c r="AE870" s="56"/>
      <c r="AF870" s="135"/>
      <c r="AG870" s="136"/>
      <c r="AH870" s="55"/>
      <c r="AI870" s="136"/>
      <c r="AJ870" s="116">
        <f>SUM(AN870:AP870)</f>
        <v>0</v>
      </c>
      <c r="AK870" s="136" t="s">
        <v>76</v>
      </c>
      <c r="AL870" s="54" t="s">
        <v>76</v>
      </c>
      <c r="AM870" s="55" t="s">
        <v>76</v>
      </c>
      <c r="AN870" s="136"/>
      <c r="AO870" s="54"/>
      <c r="AP870" s="55"/>
      <c r="AQ870" s="82" t="s">
        <v>74</v>
      </c>
      <c r="AR870" s="54" t="s">
        <v>74</v>
      </c>
      <c r="AS870" s="54" t="s">
        <v>74</v>
      </c>
      <c r="AT870" s="54" t="s">
        <v>74</v>
      </c>
      <c r="AU870" s="58" t="s">
        <v>74</v>
      </c>
      <c r="AV870" s="83">
        <f t="shared" si="225"/>
        <v>0</v>
      </c>
      <c r="AW870" s="80"/>
      <c r="AX870" s="80"/>
      <c r="AY870" s="80"/>
      <c r="AZ870" s="80"/>
      <c r="BA870" s="80"/>
      <c r="BB870" s="80"/>
      <c r="BC870" s="80"/>
      <c r="BD870" s="80"/>
      <c r="BE870" s="81"/>
    </row>
    <row r="871" spans="1:57" ht="38" customHeight="1" x14ac:dyDescent="0.2">
      <c r="A871" s="732"/>
      <c r="B871" s="753"/>
      <c r="C871" s="759"/>
      <c r="D871" s="73" t="s">
        <v>77</v>
      </c>
      <c r="E871" s="634"/>
      <c r="F871" s="637"/>
      <c r="G871" s="147">
        <f t="shared" si="226"/>
        <v>0</v>
      </c>
      <c r="H871" s="153">
        <f t="shared" si="224"/>
        <v>0</v>
      </c>
      <c r="I871" s="150"/>
      <c r="J871" s="150"/>
      <c r="K871" s="150"/>
      <c r="L871" s="154"/>
      <c r="M871" s="79">
        <f t="shared" si="227"/>
        <v>0</v>
      </c>
      <c r="N871" s="80"/>
      <c r="O871" s="80"/>
      <c r="P871" s="80"/>
      <c r="Q871" s="84"/>
      <c r="R871" s="124"/>
      <c r="S871" s="129"/>
      <c r="T871" s="80"/>
      <c r="U871" s="80"/>
      <c r="V871" s="80"/>
      <c r="W871" s="80"/>
      <c r="X871" s="124"/>
      <c r="Y871" s="131"/>
      <c r="Z871" s="127"/>
      <c r="AA871" s="134"/>
      <c r="AB871" s="56"/>
      <c r="AC871" s="56"/>
      <c r="AD871" s="56"/>
      <c r="AE871" s="56"/>
      <c r="AF871" s="135"/>
      <c r="AG871" s="136"/>
      <c r="AH871" s="55"/>
      <c r="AI871" s="136"/>
      <c r="AJ871" s="116">
        <f>SUM(AK871:AM871)</f>
        <v>0</v>
      </c>
      <c r="AK871" s="136"/>
      <c r="AL871" s="54"/>
      <c r="AM871" s="55"/>
      <c r="AN871" s="136" t="s">
        <v>74</v>
      </c>
      <c r="AO871" s="54" t="s">
        <v>74</v>
      </c>
      <c r="AP871" s="55" t="s">
        <v>74</v>
      </c>
      <c r="AQ871" s="82" t="s">
        <v>74</v>
      </c>
      <c r="AR871" s="54" t="s">
        <v>74</v>
      </c>
      <c r="AS871" s="54" t="s">
        <v>74</v>
      </c>
      <c r="AT871" s="54" t="s">
        <v>74</v>
      </c>
      <c r="AU871" s="58" t="s">
        <v>74</v>
      </c>
      <c r="AV871" s="83">
        <f t="shared" si="225"/>
        <v>0</v>
      </c>
      <c r="AW871" s="80"/>
      <c r="AX871" s="80"/>
      <c r="AY871" s="80"/>
      <c r="AZ871" s="80"/>
      <c r="BA871" s="80"/>
      <c r="BB871" s="80"/>
      <c r="BC871" s="80"/>
      <c r="BD871" s="80"/>
      <c r="BE871" s="81"/>
    </row>
    <row r="872" spans="1:57" ht="38" customHeight="1" x14ac:dyDescent="0.2">
      <c r="A872" s="732"/>
      <c r="B872" s="753"/>
      <c r="C872" s="759"/>
      <c r="D872" s="73" t="s">
        <v>78</v>
      </c>
      <c r="E872" s="634"/>
      <c r="F872" s="637"/>
      <c r="G872" s="147">
        <f t="shared" si="226"/>
        <v>17</v>
      </c>
      <c r="H872" s="153">
        <f t="shared" si="224"/>
        <v>0</v>
      </c>
      <c r="I872" s="150"/>
      <c r="J872" s="150"/>
      <c r="K872" s="150"/>
      <c r="L872" s="154"/>
      <c r="M872" s="79">
        <f t="shared" si="227"/>
        <v>17</v>
      </c>
      <c r="N872" s="80"/>
      <c r="O872" s="80"/>
      <c r="P872" s="80"/>
      <c r="Q872" s="80"/>
      <c r="R872" s="124">
        <v>17</v>
      </c>
      <c r="S872" s="129">
        <v>1</v>
      </c>
      <c r="T872" s="80"/>
      <c r="U872" s="80"/>
      <c r="V872" s="80">
        <v>16</v>
      </c>
      <c r="W872" s="80"/>
      <c r="X872" s="124"/>
      <c r="Y872" s="131">
        <v>17</v>
      </c>
      <c r="Z872" s="127"/>
      <c r="AA872" s="134"/>
      <c r="AB872" s="56">
        <v>4</v>
      </c>
      <c r="AC872" s="56">
        <v>4</v>
      </c>
      <c r="AD872" s="56">
        <v>1</v>
      </c>
      <c r="AE872" s="56">
        <v>7</v>
      </c>
      <c r="AF872" s="135">
        <v>1</v>
      </c>
      <c r="AG872" s="136">
        <v>40</v>
      </c>
      <c r="AH872" s="55">
        <v>18</v>
      </c>
      <c r="AI872" s="136">
        <v>98</v>
      </c>
      <c r="AJ872" s="116">
        <f>SUM(AQ872:AU872)</f>
        <v>17</v>
      </c>
      <c r="AK872" s="136" t="s">
        <v>76</v>
      </c>
      <c r="AL872" s="54" t="s">
        <v>76</v>
      </c>
      <c r="AM872" s="55" t="s">
        <v>76</v>
      </c>
      <c r="AN872" s="136" t="s">
        <v>74</v>
      </c>
      <c r="AO872" s="54" t="s">
        <v>74</v>
      </c>
      <c r="AP872" s="55" t="s">
        <v>74</v>
      </c>
      <c r="AQ872" s="142"/>
      <c r="AR872" s="62"/>
      <c r="AS872" s="62">
        <v>16</v>
      </c>
      <c r="AT872" s="62">
        <v>1</v>
      </c>
      <c r="AU872" s="64"/>
      <c r="AV872" s="83">
        <f t="shared" si="225"/>
        <v>0</v>
      </c>
      <c r="AW872" s="80"/>
      <c r="AX872" s="80"/>
      <c r="AY872" s="80"/>
      <c r="AZ872" s="80"/>
      <c r="BA872" s="80"/>
      <c r="BB872" s="80"/>
      <c r="BC872" s="80"/>
      <c r="BD872" s="80"/>
      <c r="BE872" s="81"/>
    </row>
    <row r="873" spans="1:57" ht="38" customHeight="1" thickBot="1" x14ac:dyDescent="0.25">
      <c r="A873" s="732"/>
      <c r="B873" s="754"/>
      <c r="C873" s="762"/>
      <c r="D873" s="76" t="s">
        <v>79</v>
      </c>
      <c r="E873" s="635"/>
      <c r="F873" s="638"/>
      <c r="G873" s="148">
        <f t="shared" si="226"/>
        <v>0</v>
      </c>
      <c r="H873" s="155">
        <f t="shared" si="224"/>
        <v>0</v>
      </c>
      <c r="I873" s="156"/>
      <c r="J873" s="156"/>
      <c r="K873" s="156"/>
      <c r="L873" s="157"/>
      <c r="M873" s="85">
        <f t="shared" si="227"/>
        <v>0</v>
      </c>
      <c r="N873" s="86"/>
      <c r="O873" s="86"/>
      <c r="P873" s="86"/>
      <c r="Q873" s="86"/>
      <c r="R873" s="125"/>
      <c r="S873" s="130"/>
      <c r="T873" s="87"/>
      <c r="U873" s="87"/>
      <c r="V873" s="87"/>
      <c r="W873" s="87"/>
      <c r="X873" s="126"/>
      <c r="Y873" s="129"/>
      <c r="Z873" s="124"/>
      <c r="AA873" s="136"/>
      <c r="AB873" s="54"/>
      <c r="AC873" s="54"/>
      <c r="AD873" s="54"/>
      <c r="AE873" s="54"/>
      <c r="AF873" s="55"/>
      <c r="AG873" s="139"/>
      <c r="AH873" s="140"/>
      <c r="AI873" s="137"/>
      <c r="AJ873" s="117">
        <f>SUM(AQ873:AU873)</f>
        <v>0</v>
      </c>
      <c r="AK873" s="137" t="s">
        <v>74</v>
      </c>
      <c r="AL873" s="90" t="s">
        <v>74</v>
      </c>
      <c r="AM873" s="138" t="s">
        <v>74</v>
      </c>
      <c r="AN873" s="137" t="s">
        <v>74</v>
      </c>
      <c r="AO873" s="90" t="s">
        <v>76</v>
      </c>
      <c r="AP873" s="138" t="s">
        <v>76</v>
      </c>
      <c r="AQ873" s="89"/>
      <c r="AR873" s="90"/>
      <c r="AS873" s="90"/>
      <c r="AT873" s="90"/>
      <c r="AU873" s="91"/>
      <c r="AV873" s="92">
        <f t="shared" si="225"/>
        <v>0</v>
      </c>
      <c r="AW873" s="87"/>
      <c r="AX873" s="87"/>
      <c r="AY873" s="87"/>
      <c r="AZ873" s="87"/>
      <c r="BA873" s="87"/>
      <c r="BB873" s="87"/>
      <c r="BC873" s="87"/>
      <c r="BD873" s="87"/>
      <c r="BE873" s="88"/>
    </row>
    <row r="874" spans="1:57" ht="38" customHeight="1" x14ac:dyDescent="0.2">
      <c r="A874" s="732"/>
      <c r="B874" s="752" t="s">
        <v>436</v>
      </c>
      <c r="C874" s="758" t="s">
        <v>408</v>
      </c>
      <c r="D874" s="72" t="s">
        <v>73</v>
      </c>
      <c r="E874" s="633">
        <v>20</v>
      </c>
      <c r="F874" s="636">
        <f>E874-SUM(M874:M878)</f>
        <v>4</v>
      </c>
      <c r="G874" s="146">
        <f t="shared" si="226"/>
        <v>0</v>
      </c>
      <c r="H874" s="151">
        <f t="shared" si="224"/>
        <v>0</v>
      </c>
      <c r="I874" s="152"/>
      <c r="J874" s="152"/>
      <c r="K874" s="152"/>
      <c r="L874" s="66"/>
      <c r="M874" s="149">
        <f t="shared" si="227"/>
        <v>0</v>
      </c>
      <c r="N874" s="121"/>
      <c r="O874" s="121"/>
      <c r="P874" s="121"/>
      <c r="Q874" s="121"/>
      <c r="R874" s="122"/>
      <c r="S874" s="128"/>
      <c r="T874" s="121"/>
      <c r="U874" s="121"/>
      <c r="V874" s="77"/>
      <c r="W874" s="121"/>
      <c r="X874" s="122"/>
      <c r="Y874" s="128"/>
      <c r="Z874" s="122"/>
      <c r="AA874" s="70"/>
      <c r="AB874" s="77"/>
      <c r="AC874" s="77"/>
      <c r="AD874" s="77"/>
      <c r="AE874" s="77"/>
      <c r="AF874" s="71"/>
      <c r="AG874" s="70"/>
      <c r="AH874" s="71"/>
      <c r="AI874" s="70"/>
      <c r="AJ874" s="115">
        <f>SUM(AN874:AP874)</f>
        <v>0</v>
      </c>
      <c r="AK874" s="70" t="s">
        <v>74</v>
      </c>
      <c r="AL874" s="77" t="s">
        <v>74</v>
      </c>
      <c r="AM874" s="71" t="s">
        <v>74</v>
      </c>
      <c r="AN874" s="70"/>
      <c r="AO874" s="77"/>
      <c r="AP874" s="71"/>
      <c r="AQ874" s="67" t="s">
        <v>74</v>
      </c>
      <c r="AR874" s="68" t="s">
        <v>74</v>
      </c>
      <c r="AS874" s="68" t="s">
        <v>74</v>
      </c>
      <c r="AT874" s="68" t="s">
        <v>74</v>
      </c>
      <c r="AU874" s="69" t="s">
        <v>74</v>
      </c>
      <c r="AV874" s="103">
        <f t="shared" si="225"/>
        <v>0</v>
      </c>
      <c r="AW874" s="93"/>
      <c r="AX874" s="93"/>
      <c r="AY874" s="93"/>
      <c r="AZ874" s="93"/>
      <c r="BA874" s="93"/>
      <c r="BB874" s="93"/>
      <c r="BC874" s="93"/>
      <c r="BD874" s="93"/>
      <c r="BE874" s="78"/>
    </row>
    <row r="875" spans="1:57" ht="38" customHeight="1" x14ac:dyDescent="0.2">
      <c r="A875" s="732"/>
      <c r="B875" s="753"/>
      <c r="C875" s="759"/>
      <c r="D875" s="73" t="s">
        <v>75</v>
      </c>
      <c r="E875" s="634"/>
      <c r="F875" s="637"/>
      <c r="G875" s="147">
        <f t="shared" si="226"/>
        <v>0</v>
      </c>
      <c r="H875" s="153">
        <f t="shared" si="224"/>
        <v>0</v>
      </c>
      <c r="I875" s="150"/>
      <c r="J875" s="150"/>
      <c r="K875" s="150"/>
      <c r="L875" s="154"/>
      <c r="M875" s="79">
        <f t="shared" si="227"/>
        <v>0</v>
      </c>
      <c r="N875" s="80"/>
      <c r="O875" s="80"/>
      <c r="P875" s="80"/>
      <c r="Q875" s="80"/>
      <c r="R875" s="124"/>
      <c r="S875" s="129"/>
      <c r="T875" s="54"/>
      <c r="U875" s="54"/>
      <c r="V875" s="80"/>
      <c r="W875" s="80"/>
      <c r="X875" s="124"/>
      <c r="Y875" s="131"/>
      <c r="Z875" s="127"/>
      <c r="AA875" s="134"/>
      <c r="AB875" s="56"/>
      <c r="AC875" s="56"/>
      <c r="AD875" s="56"/>
      <c r="AE875" s="56"/>
      <c r="AF875" s="135"/>
      <c r="AG875" s="136"/>
      <c r="AH875" s="55"/>
      <c r="AI875" s="136"/>
      <c r="AJ875" s="116">
        <f>SUM(AN875:AP875)</f>
        <v>0</v>
      </c>
      <c r="AK875" s="136" t="s">
        <v>76</v>
      </c>
      <c r="AL875" s="54" t="s">
        <v>76</v>
      </c>
      <c r="AM875" s="55" t="s">
        <v>76</v>
      </c>
      <c r="AN875" s="136"/>
      <c r="AO875" s="54"/>
      <c r="AP875" s="55"/>
      <c r="AQ875" s="82" t="s">
        <v>74</v>
      </c>
      <c r="AR875" s="54" t="s">
        <v>74</v>
      </c>
      <c r="AS875" s="54" t="s">
        <v>74</v>
      </c>
      <c r="AT875" s="54" t="s">
        <v>74</v>
      </c>
      <c r="AU875" s="58" t="s">
        <v>74</v>
      </c>
      <c r="AV875" s="83">
        <f t="shared" si="225"/>
        <v>0</v>
      </c>
      <c r="AW875" s="80"/>
      <c r="AX875" s="80"/>
      <c r="AY875" s="80"/>
      <c r="AZ875" s="80"/>
      <c r="BA875" s="80"/>
      <c r="BB875" s="80"/>
      <c r="BC875" s="80"/>
      <c r="BD875" s="80"/>
      <c r="BE875" s="81"/>
    </row>
    <row r="876" spans="1:57" ht="38" customHeight="1" x14ac:dyDescent="0.2">
      <c r="A876" s="732"/>
      <c r="B876" s="753"/>
      <c r="C876" s="759"/>
      <c r="D876" s="73" t="s">
        <v>77</v>
      </c>
      <c r="E876" s="634"/>
      <c r="F876" s="637"/>
      <c r="G876" s="147">
        <f t="shared" si="226"/>
        <v>0</v>
      </c>
      <c r="H876" s="153">
        <f t="shared" si="224"/>
        <v>0</v>
      </c>
      <c r="I876" s="150"/>
      <c r="J876" s="150"/>
      <c r="K876" s="150"/>
      <c r="L876" s="154"/>
      <c r="M876" s="79">
        <f t="shared" si="227"/>
        <v>0</v>
      </c>
      <c r="N876" s="80"/>
      <c r="O876" s="80"/>
      <c r="P876" s="80"/>
      <c r="Q876" s="84"/>
      <c r="R876" s="124"/>
      <c r="S876" s="129"/>
      <c r="T876" s="80"/>
      <c r="U876" s="80"/>
      <c r="V876" s="80"/>
      <c r="W876" s="80"/>
      <c r="X876" s="124"/>
      <c r="Y876" s="131"/>
      <c r="Z876" s="127"/>
      <c r="AA876" s="134"/>
      <c r="AB876" s="56"/>
      <c r="AC876" s="56"/>
      <c r="AD876" s="56"/>
      <c r="AE876" s="56"/>
      <c r="AF876" s="135"/>
      <c r="AG876" s="136"/>
      <c r="AH876" s="55"/>
      <c r="AI876" s="136"/>
      <c r="AJ876" s="116">
        <f>SUM(AK876:AM876)</f>
        <v>0</v>
      </c>
      <c r="AK876" s="136"/>
      <c r="AL876" s="54"/>
      <c r="AM876" s="55"/>
      <c r="AN876" s="136" t="s">
        <v>74</v>
      </c>
      <c r="AO876" s="54" t="s">
        <v>74</v>
      </c>
      <c r="AP876" s="55" t="s">
        <v>74</v>
      </c>
      <c r="AQ876" s="82" t="s">
        <v>74</v>
      </c>
      <c r="AR876" s="54" t="s">
        <v>74</v>
      </c>
      <c r="AS876" s="54" t="s">
        <v>74</v>
      </c>
      <c r="AT876" s="54" t="s">
        <v>74</v>
      </c>
      <c r="AU876" s="58" t="s">
        <v>74</v>
      </c>
      <c r="AV876" s="83">
        <f t="shared" si="225"/>
        <v>0</v>
      </c>
      <c r="AW876" s="80"/>
      <c r="AX876" s="80"/>
      <c r="AY876" s="80"/>
      <c r="AZ876" s="80"/>
      <c r="BA876" s="80"/>
      <c r="BB876" s="80"/>
      <c r="BC876" s="80"/>
      <c r="BD876" s="80"/>
      <c r="BE876" s="81"/>
    </row>
    <row r="877" spans="1:57" ht="38" customHeight="1" x14ac:dyDescent="0.2">
      <c r="A877" s="732"/>
      <c r="B877" s="753"/>
      <c r="C877" s="759"/>
      <c r="D877" s="73" t="s">
        <v>78</v>
      </c>
      <c r="E877" s="634"/>
      <c r="F877" s="637"/>
      <c r="G877" s="147">
        <f t="shared" si="226"/>
        <v>16</v>
      </c>
      <c r="H877" s="153">
        <f t="shared" si="224"/>
        <v>0</v>
      </c>
      <c r="I877" s="150"/>
      <c r="J877" s="150"/>
      <c r="K877" s="150"/>
      <c r="L877" s="154"/>
      <c r="M877" s="79">
        <f t="shared" si="227"/>
        <v>16</v>
      </c>
      <c r="N877" s="80"/>
      <c r="O877" s="80"/>
      <c r="P877" s="80"/>
      <c r="Q877" s="80"/>
      <c r="R877" s="124">
        <v>16</v>
      </c>
      <c r="S877" s="129">
        <v>2</v>
      </c>
      <c r="T877" s="80"/>
      <c r="U877" s="80"/>
      <c r="V877" s="80">
        <v>14</v>
      </c>
      <c r="W877" s="80"/>
      <c r="X877" s="124"/>
      <c r="Y877" s="131">
        <v>14</v>
      </c>
      <c r="Z877" s="127">
        <v>2</v>
      </c>
      <c r="AA877" s="134"/>
      <c r="AB877" s="56">
        <v>5</v>
      </c>
      <c r="AC877" s="56">
        <v>5</v>
      </c>
      <c r="AD877" s="56"/>
      <c r="AE877" s="56">
        <v>6</v>
      </c>
      <c r="AF877" s="135">
        <v>3</v>
      </c>
      <c r="AG877" s="136">
        <v>38</v>
      </c>
      <c r="AH877" s="55">
        <v>22</v>
      </c>
      <c r="AI877" s="136">
        <v>130</v>
      </c>
      <c r="AJ877" s="116">
        <f>SUM(AQ877:AU877)</f>
        <v>16</v>
      </c>
      <c r="AK877" s="136" t="s">
        <v>76</v>
      </c>
      <c r="AL877" s="54" t="s">
        <v>76</v>
      </c>
      <c r="AM877" s="55" t="s">
        <v>76</v>
      </c>
      <c r="AN877" s="136" t="s">
        <v>74</v>
      </c>
      <c r="AO877" s="54" t="s">
        <v>74</v>
      </c>
      <c r="AP877" s="55" t="s">
        <v>74</v>
      </c>
      <c r="AQ877" s="142"/>
      <c r="AR877" s="62">
        <v>1</v>
      </c>
      <c r="AS877" s="62">
        <v>9</v>
      </c>
      <c r="AT877" s="62">
        <v>3</v>
      </c>
      <c r="AU877" s="64">
        <v>3</v>
      </c>
      <c r="AV877" s="83">
        <f t="shared" si="225"/>
        <v>0</v>
      </c>
      <c r="AW877" s="80"/>
      <c r="AX877" s="80"/>
      <c r="AY877" s="80"/>
      <c r="AZ877" s="80"/>
      <c r="BA877" s="80"/>
      <c r="BB877" s="80"/>
      <c r="BC877" s="80"/>
      <c r="BD877" s="80"/>
      <c r="BE877" s="81"/>
    </row>
    <row r="878" spans="1:57" ht="38" customHeight="1" thickBot="1" x14ac:dyDescent="0.25">
      <c r="A878" s="732"/>
      <c r="B878" s="754"/>
      <c r="C878" s="760"/>
      <c r="D878" s="76" t="s">
        <v>79</v>
      </c>
      <c r="E878" s="635"/>
      <c r="F878" s="638"/>
      <c r="G878" s="148">
        <f t="shared" si="226"/>
        <v>0</v>
      </c>
      <c r="H878" s="155">
        <f t="shared" si="224"/>
        <v>0</v>
      </c>
      <c r="I878" s="156"/>
      <c r="J878" s="156"/>
      <c r="K878" s="156"/>
      <c r="L878" s="157"/>
      <c r="M878" s="85">
        <f t="shared" si="227"/>
        <v>0</v>
      </c>
      <c r="N878" s="86"/>
      <c r="O878" s="86"/>
      <c r="P878" s="86"/>
      <c r="Q878" s="86"/>
      <c r="R878" s="125"/>
      <c r="S878" s="130"/>
      <c r="T878" s="87"/>
      <c r="U878" s="87"/>
      <c r="V878" s="87"/>
      <c r="W878" s="87"/>
      <c r="X878" s="126"/>
      <c r="Y878" s="129"/>
      <c r="Z878" s="124"/>
      <c r="AA878" s="136"/>
      <c r="AB878" s="54"/>
      <c r="AC878" s="54"/>
      <c r="AD878" s="54"/>
      <c r="AE878" s="54"/>
      <c r="AF878" s="55"/>
      <c r="AG878" s="139"/>
      <c r="AH878" s="140"/>
      <c r="AI878" s="137"/>
      <c r="AJ878" s="117">
        <f>SUM(AQ878:AU878)</f>
        <v>0</v>
      </c>
      <c r="AK878" s="137" t="s">
        <v>74</v>
      </c>
      <c r="AL878" s="90" t="s">
        <v>74</v>
      </c>
      <c r="AM878" s="138" t="s">
        <v>74</v>
      </c>
      <c r="AN878" s="137" t="s">
        <v>74</v>
      </c>
      <c r="AO878" s="90" t="s">
        <v>76</v>
      </c>
      <c r="AP878" s="138" t="s">
        <v>76</v>
      </c>
      <c r="AQ878" s="89"/>
      <c r="AR878" s="90"/>
      <c r="AS878" s="90"/>
      <c r="AT878" s="90"/>
      <c r="AU878" s="91"/>
      <c r="AV878" s="92">
        <f t="shared" si="225"/>
        <v>0</v>
      </c>
      <c r="AW878" s="87"/>
      <c r="AX878" s="87"/>
      <c r="AY878" s="87"/>
      <c r="AZ878" s="87"/>
      <c r="BA878" s="87"/>
      <c r="BB878" s="87"/>
      <c r="BC878" s="87"/>
      <c r="BD878" s="87"/>
      <c r="BE878" s="88"/>
    </row>
    <row r="879" spans="1:57" ht="38" customHeight="1" x14ac:dyDescent="0.2">
      <c r="A879" s="732"/>
      <c r="B879" s="752" t="s">
        <v>437</v>
      </c>
      <c r="C879" s="761" t="s">
        <v>409</v>
      </c>
      <c r="D879" s="72" t="s">
        <v>73</v>
      </c>
      <c r="E879" s="633">
        <v>25</v>
      </c>
      <c r="F879" s="636">
        <f>E879-SUM(M879:M883)</f>
        <v>9</v>
      </c>
      <c r="G879" s="146">
        <f t="shared" si="226"/>
        <v>0</v>
      </c>
      <c r="H879" s="151">
        <f t="shared" si="224"/>
        <v>0</v>
      </c>
      <c r="I879" s="152"/>
      <c r="J879" s="152"/>
      <c r="K879" s="152"/>
      <c r="L879" s="66"/>
      <c r="M879" s="149">
        <f t="shared" si="227"/>
        <v>0</v>
      </c>
      <c r="N879" s="121"/>
      <c r="O879" s="121"/>
      <c r="P879" s="121"/>
      <c r="Q879" s="121"/>
      <c r="R879" s="122"/>
      <c r="S879" s="128"/>
      <c r="T879" s="121"/>
      <c r="U879" s="121"/>
      <c r="V879" s="77"/>
      <c r="W879" s="121"/>
      <c r="X879" s="122"/>
      <c r="Y879" s="128"/>
      <c r="Z879" s="122"/>
      <c r="AA879" s="70"/>
      <c r="AB879" s="77"/>
      <c r="AC879" s="77"/>
      <c r="AD879" s="77"/>
      <c r="AE879" s="77"/>
      <c r="AF879" s="71"/>
      <c r="AG879" s="70"/>
      <c r="AH879" s="71"/>
      <c r="AI879" s="70"/>
      <c r="AJ879" s="115">
        <f>SUM(AN879:AP879)</f>
        <v>0</v>
      </c>
      <c r="AK879" s="70" t="s">
        <v>74</v>
      </c>
      <c r="AL879" s="77" t="s">
        <v>74</v>
      </c>
      <c r="AM879" s="71" t="s">
        <v>74</v>
      </c>
      <c r="AN879" s="70"/>
      <c r="AO879" s="77"/>
      <c r="AP879" s="71"/>
      <c r="AQ879" s="67" t="s">
        <v>74</v>
      </c>
      <c r="AR879" s="68" t="s">
        <v>74</v>
      </c>
      <c r="AS879" s="68" t="s">
        <v>74</v>
      </c>
      <c r="AT879" s="68" t="s">
        <v>74</v>
      </c>
      <c r="AU879" s="69" t="s">
        <v>74</v>
      </c>
      <c r="AV879" s="103">
        <f t="shared" si="225"/>
        <v>0</v>
      </c>
      <c r="AW879" s="93"/>
      <c r="AX879" s="93"/>
      <c r="AY879" s="93"/>
      <c r="AZ879" s="93"/>
      <c r="BA879" s="93"/>
      <c r="BB879" s="93"/>
      <c r="BC879" s="93"/>
      <c r="BD879" s="93"/>
      <c r="BE879" s="78"/>
    </row>
    <row r="880" spans="1:57" ht="38" customHeight="1" x14ac:dyDescent="0.2">
      <c r="A880" s="732"/>
      <c r="B880" s="753"/>
      <c r="C880" s="759"/>
      <c r="D880" s="73" t="s">
        <v>75</v>
      </c>
      <c r="E880" s="634"/>
      <c r="F880" s="637"/>
      <c r="G880" s="147">
        <f t="shared" si="226"/>
        <v>0</v>
      </c>
      <c r="H880" s="153">
        <f t="shared" si="224"/>
        <v>0</v>
      </c>
      <c r="I880" s="150"/>
      <c r="J880" s="150"/>
      <c r="K880" s="150"/>
      <c r="L880" s="154"/>
      <c r="M880" s="79">
        <f t="shared" si="227"/>
        <v>0</v>
      </c>
      <c r="N880" s="80"/>
      <c r="O880" s="80"/>
      <c r="P880" s="80"/>
      <c r="Q880" s="80"/>
      <c r="R880" s="124"/>
      <c r="S880" s="129"/>
      <c r="T880" s="54"/>
      <c r="U880" s="54"/>
      <c r="V880" s="80"/>
      <c r="W880" s="80"/>
      <c r="X880" s="124"/>
      <c r="Y880" s="131"/>
      <c r="Z880" s="127"/>
      <c r="AA880" s="134"/>
      <c r="AB880" s="56"/>
      <c r="AC880" s="56"/>
      <c r="AD880" s="56"/>
      <c r="AE880" s="56"/>
      <c r="AF880" s="135"/>
      <c r="AG880" s="136"/>
      <c r="AH880" s="55"/>
      <c r="AI880" s="136"/>
      <c r="AJ880" s="116">
        <f>SUM(AN880:AP880)</f>
        <v>0</v>
      </c>
      <c r="AK880" s="136" t="s">
        <v>76</v>
      </c>
      <c r="AL880" s="54" t="s">
        <v>76</v>
      </c>
      <c r="AM880" s="55" t="s">
        <v>76</v>
      </c>
      <c r="AN880" s="136"/>
      <c r="AO880" s="54"/>
      <c r="AP880" s="55"/>
      <c r="AQ880" s="82" t="s">
        <v>74</v>
      </c>
      <c r="AR880" s="54" t="s">
        <v>74</v>
      </c>
      <c r="AS880" s="54" t="s">
        <v>74</v>
      </c>
      <c r="AT880" s="54" t="s">
        <v>74</v>
      </c>
      <c r="AU880" s="58" t="s">
        <v>74</v>
      </c>
      <c r="AV880" s="83">
        <f t="shared" si="225"/>
        <v>0</v>
      </c>
      <c r="AW880" s="80"/>
      <c r="AX880" s="80"/>
      <c r="AY880" s="80"/>
      <c r="AZ880" s="80"/>
      <c r="BA880" s="80"/>
      <c r="BB880" s="80"/>
      <c r="BC880" s="80"/>
      <c r="BD880" s="80"/>
      <c r="BE880" s="81"/>
    </row>
    <row r="881" spans="1:57" ht="38" customHeight="1" x14ac:dyDescent="0.2">
      <c r="A881" s="732"/>
      <c r="B881" s="753"/>
      <c r="C881" s="759"/>
      <c r="D881" s="73" t="s">
        <v>77</v>
      </c>
      <c r="E881" s="634"/>
      <c r="F881" s="637"/>
      <c r="G881" s="147">
        <f t="shared" si="226"/>
        <v>0</v>
      </c>
      <c r="H881" s="153">
        <f t="shared" si="224"/>
        <v>0</v>
      </c>
      <c r="I881" s="150"/>
      <c r="J881" s="150"/>
      <c r="K881" s="150"/>
      <c r="L881" s="154"/>
      <c r="M881" s="79">
        <f t="shared" si="227"/>
        <v>0</v>
      </c>
      <c r="N881" s="80"/>
      <c r="O881" s="80"/>
      <c r="P881" s="80"/>
      <c r="Q881" s="84"/>
      <c r="R881" s="124"/>
      <c r="S881" s="129"/>
      <c r="T881" s="80"/>
      <c r="U881" s="80"/>
      <c r="V881" s="80"/>
      <c r="W881" s="80"/>
      <c r="X881" s="124"/>
      <c r="Y881" s="131"/>
      <c r="Z881" s="127"/>
      <c r="AA881" s="134"/>
      <c r="AB881" s="56"/>
      <c r="AC881" s="56"/>
      <c r="AD881" s="56"/>
      <c r="AE881" s="56"/>
      <c r="AF881" s="135"/>
      <c r="AG881" s="136"/>
      <c r="AH881" s="55"/>
      <c r="AI881" s="136"/>
      <c r="AJ881" s="116">
        <f>SUM(AK881:AM881)</f>
        <v>0</v>
      </c>
      <c r="AK881" s="136"/>
      <c r="AL881" s="54"/>
      <c r="AM881" s="55"/>
      <c r="AN881" s="136" t="s">
        <v>74</v>
      </c>
      <c r="AO881" s="54" t="s">
        <v>74</v>
      </c>
      <c r="AP881" s="55" t="s">
        <v>74</v>
      </c>
      <c r="AQ881" s="82" t="s">
        <v>74</v>
      </c>
      <c r="AR881" s="54" t="s">
        <v>74</v>
      </c>
      <c r="AS881" s="54" t="s">
        <v>74</v>
      </c>
      <c r="AT881" s="54" t="s">
        <v>74</v>
      </c>
      <c r="AU881" s="58" t="s">
        <v>74</v>
      </c>
      <c r="AV881" s="83">
        <f t="shared" si="225"/>
        <v>0</v>
      </c>
      <c r="AW881" s="80"/>
      <c r="AX881" s="80"/>
      <c r="AY881" s="80"/>
      <c r="AZ881" s="80"/>
      <c r="BA881" s="80"/>
      <c r="BB881" s="80"/>
      <c r="BC881" s="80"/>
      <c r="BD881" s="80"/>
      <c r="BE881" s="81"/>
    </row>
    <row r="882" spans="1:57" ht="38" customHeight="1" x14ac:dyDescent="0.2">
      <c r="A882" s="732"/>
      <c r="B882" s="753"/>
      <c r="C882" s="759"/>
      <c r="D882" s="73" t="s">
        <v>78</v>
      </c>
      <c r="E882" s="634"/>
      <c r="F882" s="637"/>
      <c r="G882" s="147">
        <f t="shared" si="226"/>
        <v>17</v>
      </c>
      <c r="H882" s="153">
        <f t="shared" si="224"/>
        <v>0</v>
      </c>
      <c r="I882" s="150"/>
      <c r="J882" s="150"/>
      <c r="K882" s="150"/>
      <c r="L882" s="154"/>
      <c r="M882" s="79">
        <f t="shared" si="227"/>
        <v>16</v>
      </c>
      <c r="N882" s="80"/>
      <c r="O882" s="80"/>
      <c r="P882" s="80"/>
      <c r="Q882" s="80"/>
      <c r="R882" s="124">
        <v>16</v>
      </c>
      <c r="S882" s="129"/>
      <c r="T882" s="80"/>
      <c r="U882" s="80"/>
      <c r="V882" s="80">
        <v>16</v>
      </c>
      <c r="W882" s="80"/>
      <c r="X882" s="124"/>
      <c r="Y882" s="131">
        <v>16</v>
      </c>
      <c r="Z882" s="127"/>
      <c r="AA882" s="134"/>
      <c r="AB882" s="56">
        <v>8</v>
      </c>
      <c r="AC882" s="56">
        <v>8</v>
      </c>
      <c r="AD882" s="56">
        <v>3</v>
      </c>
      <c r="AE882" s="56">
        <v>7</v>
      </c>
      <c r="AF882" s="135"/>
      <c r="AG882" s="136">
        <v>38</v>
      </c>
      <c r="AH882" s="55">
        <v>15</v>
      </c>
      <c r="AI882" s="136">
        <v>109</v>
      </c>
      <c r="AJ882" s="116">
        <f>SUM(AQ882:AU882)</f>
        <v>16</v>
      </c>
      <c r="AK882" s="136" t="s">
        <v>76</v>
      </c>
      <c r="AL882" s="54" t="s">
        <v>76</v>
      </c>
      <c r="AM882" s="55" t="s">
        <v>76</v>
      </c>
      <c r="AN882" s="136" t="s">
        <v>74</v>
      </c>
      <c r="AO882" s="54" t="s">
        <v>74</v>
      </c>
      <c r="AP882" s="55" t="s">
        <v>74</v>
      </c>
      <c r="AQ882" s="142"/>
      <c r="AR882" s="62">
        <v>1</v>
      </c>
      <c r="AS882" s="62">
        <v>15</v>
      </c>
      <c r="AT882" s="62"/>
      <c r="AU882" s="64"/>
      <c r="AV882" s="83">
        <f t="shared" si="225"/>
        <v>1</v>
      </c>
      <c r="AW882" s="80"/>
      <c r="AX882" s="80"/>
      <c r="AY882" s="80"/>
      <c r="AZ882" s="80"/>
      <c r="BA882" s="80">
        <v>1</v>
      </c>
      <c r="BB882" s="80"/>
      <c r="BC882" s="80"/>
      <c r="BD882" s="80"/>
      <c r="BE882" s="81"/>
    </row>
    <row r="883" spans="1:57" ht="38" customHeight="1" thickBot="1" x14ac:dyDescent="0.25">
      <c r="A883" s="732"/>
      <c r="B883" s="754"/>
      <c r="C883" s="762"/>
      <c r="D883" s="76" t="s">
        <v>79</v>
      </c>
      <c r="E883" s="635"/>
      <c r="F883" s="638"/>
      <c r="G883" s="148">
        <f t="shared" si="226"/>
        <v>0</v>
      </c>
      <c r="H883" s="155">
        <f t="shared" si="224"/>
        <v>0</v>
      </c>
      <c r="I883" s="156"/>
      <c r="J883" s="156"/>
      <c r="K883" s="156"/>
      <c r="L883" s="157"/>
      <c r="M883" s="85">
        <f t="shared" si="227"/>
        <v>0</v>
      </c>
      <c r="N883" s="86"/>
      <c r="O883" s="86"/>
      <c r="P883" s="86"/>
      <c r="Q883" s="86"/>
      <c r="R883" s="125"/>
      <c r="S883" s="130"/>
      <c r="T883" s="87"/>
      <c r="U883" s="87"/>
      <c r="V883" s="87"/>
      <c r="W883" s="87"/>
      <c r="X883" s="126"/>
      <c r="Y883" s="129"/>
      <c r="Z883" s="124"/>
      <c r="AA883" s="136"/>
      <c r="AB883" s="54"/>
      <c r="AC883" s="54"/>
      <c r="AD883" s="54"/>
      <c r="AE883" s="54"/>
      <c r="AF883" s="55"/>
      <c r="AG883" s="139"/>
      <c r="AH883" s="140"/>
      <c r="AI883" s="137"/>
      <c r="AJ883" s="117">
        <f>SUM(AQ883:AU883)</f>
        <v>0</v>
      </c>
      <c r="AK883" s="137" t="s">
        <v>74</v>
      </c>
      <c r="AL883" s="90" t="s">
        <v>74</v>
      </c>
      <c r="AM883" s="138" t="s">
        <v>74</v>
      </c>
      <c r="AN883" s="137" t="s">
        <v>74</v>
      </c>
      <c r="AO883" s="90" t="s">
        <v>76</v>
      </c>
      <c r="AP883" s="138" t="s">
        <v>76</v>
      </c>
      <c r="AQ883" s="89"/>
      <c r="AR883" s="90"/>
      <c r="AS883" s="90"/>
      <c r="AT883" s="90"/>
      <c r="AU883" s="91"/>
      <c r="AV883" s="92">
        <f t="shared" si="225"/>
        <v>0</v>
      </c>
      <c r="AW883" s="87"/>
      <c r="AX883" s="87"/>
      <c r="AY883" s="87"/>
      <c r="AZ883" s="87"/>
      <c r="BA883" s="87"/>
      <c r="BB883" s="87"/>
      <c r="BC883" s="87"/>
      <c r="BD883" s="87"/>
      <c r="BE883" s="88"/>
    </row>
    <row r="884" spans="1:57" ht="38" customHeight="1" x14ac:dyDescent="0.2">
      <c r="A884" s="732"/>
      <c r="B884" s="752" t="s">
        <v>410</v>
      </c>
      <c r="C884" s="758" t="s">
        <v>411</v>
      </c>
      <c r="D884" s="72" t="s">
        <v>73</v>
      </c>
      <c r="E884" s="633">
        <v>50</v>
      </c>
      <c r="F884" s="636">
        <f>E884-SUM(M884:M888)</f>
        <v>8</v>
      </c>
      <c r="G884" s="146">
        <f t="shared" si="226"/>
        <v>0</v>
      </c>
      <c r="H884" s="151">
        <f t="shared" si="224"/>
        <v>0</v>
      </c>
      <c r="I884" s="152"/>
      <c r="J884" s="152"/>
      <c r="K884" s="152"/>
      <c r="L884" s="66"/>
      <c r="M884" s="149">
        <f t="shared" si="227"/>
        <v>0</v>
      </c>
      <c r="N884" s="121"/>
      <c r="O884" s="121"/>
      <c r="P884" s="121"/>
      <c r="Q884" s="121"/>
      <c r="R884" s="122"/>
      <c r="S884" s="128"/>
      <c r="T884" s="121"/>
      <c r="U884" s="121"/>
      <c r="V884" s="77"/>
      <c r="W884" s="121"/>
      <c r="X884" s="122"/>
      <c r="Y884" s="128"/>
      <c r="Z884" s="122"/>
      <c r="AA884" s="70"/>
      <c r="AB884" s="77"/>
      <c r="AC884" s="77"/>
      <c r="AD884" s="77"/>
      <c r="AE884" s="77"/>
      <c r="AF884" s="71"/>
      <c r="AG884" s="70"/>
      <c r="AH884" s="71"/>
      <c r="AI884" s="70"/>
      <c r="AJ884" s="115">
        <f>SUM(AN884:AP884)</f>
        <v>0</v>
      </c>
      <c r="AK884" s="70" t="s">
        <v>74</v>
      </c>
      <c r="AL884" s="77" t="s">
        <v>74</v>
      </c>
      <c r="AM884" s="71" t="s">
        <v>74</v>
      </c>
      <c r="AN884" s="70"/>
      <c r="AO884" s="77"/>
      <c r="AP884" s="71"/>
      <c r="AQ884" s="67" t="s">
        <v>74</v>
      </c>
      <c r="AR884" s="68" t="s">
        <v>74</v>
      </c>
      <c r="AS884" s="68" t="s">
        <v>74</v>
      </c>
      <c r="AT884" s="68" t="s">
        <v>74</v>
      </c>
      <c r="AU884" s="69" t="s">
        <v>74</v>
      </c>
      <c r="AV884" s="103">
        <f t="shared" si="225"/>
        <v>0</v>
      </c>
      <c r="AW884" s="93"/>
      <c r="AX884" s="93"/>
      <c r="AY884" s="93"/>
      <c r="AZ884" s="93"/>
      <c r="BA884" s="93"/>
      <c r="BB884" s="93"/>
      <c r="BC884" s="93"/>
      <c r="BD884" s="93"/>
      <c r="BE884" s="78"/>
    </row>
    <row r="885" spans="1:57" ht="38" customHeight="1" x14ac:dyDescent="0.2">
      <c r="A885" s="732"/>
      <c r="B885" s="753"/>
      <c r="C885" s="759"/>
      <c r="D885" s="73" t="s">
        <v>75</v>
      </c>
      <c r="E885" s="634"/>
      <c r="F885" s="637"/>
      <c r="G885" s="147">
        <f t="shared" si="226"/>
        <v>0</v>
      </c>
      <c r="H885" s="153">
        <f t="shared" si="224"/>
        <v>0</v>
      </c>
      <c r="I885" s="150"/>
      <c r="J885" s="150"/>
      <c r="K885" s="150"/>
      <c r="L885" s="154"/>
      <c r="M885" s="79">
        <f t="shared" si="227"/>
        <v>0</v>
      </c>
      <c r="N885" s="80"/>
      <c r="O885" s="80"/>
      <c r="P885" s="80"/>
      <c r="Q885" s="80"/>
      <c r="R885" s="124"/>
      <c r="S885" s="129"/>
      <c r="T885" s="54"/>
      <c r="U885" s="54"/>
      <c r="V885" s="80"/>
      <c r="W885" s="80"/>
      <c r="X885" s="124"/>
      <c r="Y885" s="131"/>
      <c r="Z885" s="127"/>
      <c r="AA885" s="134"/>
      <c r="AB885" s="56"/>
      <c r="AC885" s="56"/>
      <c r="AD885" s="56"/>
      <c r="AE885" s="56"/>
      <c r="AF885" s="135"/>
      <c r="AG885" s="136"/>
      <c r="AH885" s="55"/>
      <c r="AI885" s="136"/>
      <c r="AJ885" s="116">
        <f>SUM(AN885:AP885)</f>
        <v>0</v>
      </c>
      <c r="AK885" s="136" t="s">
        <v>76</v>
      </c>
      <c r="AL885" s="54" t="s">
        <v>76</v>
      </c>
      <c r="AM885" s="55" t="s">
        <v>76</v>
      </c>
      <c r="AN885" s="136"/>
      <c r="AO885" s="54"/>
      <c r="AP885" s="55"/>
      <c r="AQ885" s="82" t="s">
        <v>74</v>
      </c>
      <c r="AR885" s="54" t="s">
        <v>74</v>
      </c>
      <c r="AS885" s="54" t="s">
        <v>74</v>
      </c>
      <c r="AT885" s="54" t="s">
        <v>74</v>
      </c>
      <c r="AU885" s="58" t="s">
        <v>74</v>
      </c>
      <c r="AV885" s="83">
        <f t="shared" si="225"/>
        <v>0</v>
      </c>
      <c r="AW885" s="80"/>
      <c r="AX885" s="80"/>
      <c r="AY885" s="80"/>
      <c r="AZ885" s="80"/>
      <c r="BA885" s="80"/>
      <c r="BB885" s="80"/>
      <c r="BC885" s="80"/>
      <c r="BD885" s="80"/>
      <c r="BE885" s="81"/>
    </row>
    <row r="886" spans="1:57" ht="38" customHeight="1" x14ac:dyDescent="0.2">
      <c r="A886" s="732"/>
      <c r="B886" s="753"/>
      <c r="C886" s="759"/>
      <c r="D886" s="73" t="s">
        <v>77</v>
      </c>
      <c r="E886" s="634"/>
      <c r="F886" s="637"/>
      <c r="G886" s="147">
        <f t="shared" si="226"/>
        <v>0</v>
      </c>
      <c r="H886" s="153">
        <f t="shared" si="224"/>
        <v>0</v>
      </c>
      <c r="I886" s="150"/>
      <c r="J886" s="150"/>
      <c r="K886" s="150"/>
      <c r="L886" s="154"/>
      <c r="M886" s="79">
        <f t="shared" si="227"/>
        <v>0</v>
      </c>
      <c r="N886" s="80"/>
      <c r="O886" s="80"/>
      <c r="P886" s="80"/>
      <c r="Q886" s="84"/>
      <c r="R886" s="124"/>
      <c r="S886" s="129"/>
      <c r="T886" s="80"/>
      <c r="U886" s="80"/>
      <c r="V886" s="80"/>
      <c r="W886" s="80"/>
      <c r="X886" s="124"/>
      <c r="Y886" s="131"/>
      <c r="Z886" s="127"/>
      <c r="AA886" s="134"/>
      <c r="AB886" s="56"/>
      <c r="AC886" s="56"/>
      <c r="AD886" s="56"/>
      <c r="AE886" s="56"/>
      <c r="AF886" s="135"/>
      <c r="AG886" s="136"/>
      <c r="AH886" s="55"/>
      <c r="AI886" s="136"/>
      <c r="AJ886" s="116">
        <f>SUM(AK886:AM886)</f>
        <v>0</v>
      </c>
      <c r="AK886" s="136"/>
      <c r="AL886" s="54"/>
      <c r="AM886" s="55"/>
      <c r="AN886" s="136" t="s">
        <v>74</v>
      </c>
      <c r="AO886" s="54" t="s">
        <v>74</v>
      </c>
      <c r="AP886" s="55" t="s">
        <v>74</v>
      </c>
      <c r="AQ886" s="82" t="s">
        <v>74</v>
      </c>
      <c r="AR886" s="54" t="s">
        <v>74</v>
      </c>
      <c r="AS886" s="54" t="s">
        <v>74</v>
      </c>
      <c r="AT886" s="54" t="s">
        <v>74</v>
      </c>
      <c r="AU886" s="58" t="s">
        <v>74</v>
      </c>
      <c r="AV886" s="83">
        <f t="shared" si="225"/>
        <v>0</v>
      </c>
      <c r="AW886" s="80"/>
      <c r="AX886" s="80"/>
      <c r="AY886" s="80"/>
      <c r="AZ886" s="80"/>
      <c r="BA886" s="80"/>
      <c r="BB886" s="80"/>
      <c r="BC886" s="80"/>
      <c r="BD886" s="80"/>
      <c r="BE886" s="81"/>
    </row>
    <row r="887" spans="1:57" ht="38" customHeight="1" x14ac:dyDescent="0.2">
      <c r="A887" s="732"/>
      <c r="B887" s="753"/>
      <c r="C887" s="759"/>
      <c r="D887" s="73" t="s">
        <v>78</v>
      </c>
      <c r="E887" s="634"/>
      <c r="F887" s="637"/>
      <c r="G887" s="147">
        <f t="shared" si="226"/>
        <v>42</v>
      </c>
      <c r="H887" s="153">
        <f t="shared" si="224"/>
        <v>3</v>
      </c>
      <c r="I887" s="150">
        <v>3</v>
      </c>
      <c r="J887" s="150"/>
      <c r="K887" s="150"/>
      <c r="L887" s="154"/>
      <c r="M887" s="79">
        <f t="shared" si="227"/>
        <v>42</v>
      </c>
      <c r="N887" s="80"/>
      <c r="O887" s="80"/>
      <c r="P887" s="80"/>
      <c r="Q887" s="80"/>
      <c r="R887" s="124">
        <v>42</v>
      </c>
      <c r="S887" s="129">
        <v>3</v>
      </c>
      <c r="T887" s="80"/>
      <c r="U887" s="80"/>
      <c r="V887" s="80">
        <v>39</v>
      </c>
      <c r="W887" s="80"/>
      <c r="X887" s="124"/>
      <c r="Y887" s="131">
        <v>37</v>
      </c>
      <c r="Z887" s="127">
        <v>5</v>
      </c>
      <c r="AA887" s="134"/>
      <c r="AB887" s="56">
        <v>19</v>
      </c>
      <c r="AC887" s="56">
        <v>19</v>
      </c>
      <c r="AD887" s="56">
        <v>3</v>
      </c>
      <c r="AE887" s="56">
        <v>28</v>
      </c>
      <c r="AF887" s="135">
        <v>11</v>
      </c>
      <c r="AG887" s="136">
        <v>44.7</v>
      </c>
      <c r="AH887" s="55">
        <v>30</v>
      </c>
      <c r="AI887" s="136">
        <v>72.099999999999994</v>
      </c>
      <c r="AJ887" s="116">
        <f>SUM(AQ887:AU887)</f>
        <v>42</v>
      </c>
      <c r="AK887" s="136" t="s">
        <v>76</v>
      </c>
      <c r="AL887" s="54" t="s">
        <v>76</v>
      </c>
      <c r="AM887" s="55" t="s">
        <v>76</v>
      </c>
      <c r="AN887" s="136" t="s">
        <v>74</v>
      </c>
      <c r="AO887" s="54" t="s">
        <v>74</v>
      </c>
      <c r="AP887" s="55" t="s">
        <v>74</v>
      </c>
      <c r="AQ887" s="142">
        <v>8</v>
      </c>
      <c r="AR887" s="62">
        <v>22</v>
      </c>
      <c r="AS887" s="62">
        <v>12</v>
      </c>
      <c r="AT887" s="62"/>
      <c r="AU887" s="64"/>
      <c r="AV887" s="83">
        <f t="shared" si="225"/>
        <v>0</v>
      </c>
      <c r="AW887" s="80"/>
      <c r="AX887" s="80"/>
      <c r="AY887" s="80"/>
      <c r="AZ887" s="80"/>
      <c r="BA887" s="80"/>
      <c r="BB887" s="80"/>
      <c r="BC887" s="80"/>
      <c r="BD887" s="80"/>
      <c r="BE887" s="81"/>
    </row>
    <row r="888" spans="1:57" ht="38" customHeight="1" thickBot="1" x14ac:dyDescent="0.25">
      <c r="A888" s="732"/>
      <c r="B888" s="754"/>
      <c r="C888" s="760"/>
      <c r="D888" s="76" t="s">
        <v>79</v>
      </c>
      <c r="E888" s="635"/>
      <c r="F888" s="638"/>
      <c r="G888" s="148">
        <f t="shared" si="226"/>
        <v>0</v>
      </c>
      <c r="H888" s="155">
        <f t="shared" si="224"/>
        <v>0</v>
      </c>
      <c r="I888" s="156"/>
      <c r="J888" s="156"/>
      <c r="K888" s="156"/>
      <c r="L888" s="157"/>
      <c r="M888" s="85">
        <f t="shared" si="227"/>
        <v>0</v>
      </c>
      <c r="N888" s="86"/>
      <c r="O888" s="86"/>
      <c r="P888" s="86"/>
      <c r="Q888" s="86"/>
      <c r="R888" s="125"/>
      <c r="S888" s="130"/>
      <c r="T888" s="87"/>
      <c r="U888" s="87"/>
      <c r="V888" s="87"/>
      <c r="W888" s="87"/>
      <c r="X888" s="126"/>
      <c r="Y888" s="129"/>
      <c r="Z888" s="124"/>
      <c r="AA888" s="136"/>
      <c r="AB888" s="54"/>
      <c r="AC888" s="54"/>
      <c r="AD888" s="54"/>
      <c r="AE888" s="54"/>
      <c r="AF888" s="55"/>
      <c r="AG888" s="139"/>
      <c r="AH888" s="140"/>
      <c r="AI888" s="137"/>
      <c r="AJ888" s="117">
        <f>SUM(AQ888:AU888)</f>
        <v>0</v>
      </c>
      <c r="AK888" s="137" t="s">
        <v>74</v>
      </c>
      <c r="AL888" s="90" t="s">
        <v>74</v>
      </c>
      <c r="AM888" s="138" t="s">
        <v>74</v>
      </c>
      <c r="AN888" s="137" t="s">
        <v>74</v>
      </c>
      <c r="AO888" s="90" t="s">
        <v>76</v>
      </c>
      <c r="AP888" s="138" t="s">
        <v>76</v>
      </c>
      <c r="AQ888" s="89"/>
      <c r="AR888" s="90"/>
      <c r="AS888" s="90"/>
      <c r="AT888" s="90"/>
      <c r="AU888" s="91"/>
      <c r="AV888" s="92">
        <f t="shared" si="225"/>
        <v>0</v>
      </c>
      <c r="AW888" s="87"/>
      <c r="AX888" s="87"/>
      <c r="AY888" s="87"/>
      <c r="AZ888" s="87"/>
      <c r="BA888" s="87"/>
      <c r="BB888" s="87"/>
      <c r="BC888" s="87"/>
      <c r="BD888" s="87"/>
      <c r="BE888" s="88"/>
    </row>
    <row r="889" spans="1:57" ht="38" customHeight="1" x14ac:dyDescent="0.2">
      <c r="A889" s="732"/>
      <c r="B889" s="752" t="s">
        <v>438</v>
      </c>
      <c r="C889" s="761" t="s">
        <v>412</v>
      </c>
      <c r="D889" s="72" t="s">
        <v>73</v>
      </c>
      <c r="E889" s="633">
        <v>65</v>
      </c>
      <c r="F889" s="636">
        <f>E889-SUM(M889:M893)</f>
        <v>0</v>
      </c>
      <c r="G889" s="146">
        <f t="shared" si="226"/>
        <v>6</v>
      </c>
      <c r="H889" s="151">
        <f t="shared" si="224"/>
        <v>1</v>
      </c>
      <c r="I889" s="152">
        <v>1</v>
      </c>
      <c r="J889" s="152"/>
      <c r="K889" s="152"/>
      <c r="L889" s="66"/>
      <c r="M889" s="149">
        <f t="shared" si="227"/>
        <v>6</v>
      </c>
      <c r="N889" s="121"/>
      <c r="O889" s="121"/>
      <c r="P889" s="121"/>
      <c r="Q889" s="121"/>
      <c r="R889" s="122">
        <v>6</v>
      </c>
      <c r="S889" s="128"/>
      <c r="T889" s="121"/>
      <c r="U889" s="121"/>
      <c r="V889" s="77">
        <v>6</v>
      </c>
      <c r="W889" s="121"/>
      <c r="X889" s="122"/>
      <c r="Y889" s="128">
        <v>6</v>
      </c>
      <c r="Z889" s="122"/>
      <c r="AA889" s="70"/>
      <c r="AB889" s="77">
        <v>1</v>
      </c>
      <c r="AC889" s="77"/>
      <c r="AD889" s="77">
        <v>2</v>
      </c>
      <c r="AE889" s="77">
        <v>1</v>
      </c>
      <c r="AF889" s="71">
        <v>1</v>
      </c>
      <c r="AG889" s="70">
        <v>40</v>
      </c>
      <c r="AH889" s="71">
        <v>11</v>
      </c>
      <c r="AI889" s="70">
        <v>9</v>
      </c>
      <c r="AJ889" s="115">
        <f>SUM(AN889:AP889)</f>
        <v>6</v>
      </c>
      <c r="AK889" s="70" t="s">
        <v>74</v>
      </c>
      <c r="AL889" s="77" t="s">
        <v>74</v>
      </c>
      <c r="AM889" s="71" t="s">
        <v>74</v>
      </c>
      <c r="AN889" s="70">
        <v>3</v>
      </c>
      <c r="AO889" s="77">
        <v>3</v>
      </c>
      <c r="AP889" s="71"/>
      <c r="AQ889" s="67" t="s">
        <v>74</v>
      </c>
      <c r="AR889" s="68" t="s">
        <v>74</v>
      </c>
      <c r="AS889" s="68" t="s">
        <v>74</v>
      </c>
      <c r="AT889" s="68" t="s">
        <v>74</v>
      </c>
      <c r="AU889" s="69" t="s">
        <v>74</v>
      </c>
      <c r="AV889" s="103">
        <f t="shared" si="225"/>
        <v>0</v>
      </c>
      <c r="AW889" s="93"/>
      <c r="AX889" s="93"/>
      <c r="AY889" s="93"/>
      <c r="AZ889" s="93"/>
      <c r="BA889" s="93"/>
      <c r="BB889" s="93"/>
      <c r="BC889" s="93"/>
      <c r="BD889" s="93"/>
      <c r="BE889" s="78"/>
    </row>
    <row r="890" spans="1:57" ht="38" customHeight="1" x14ac:dyDescent="0.2">
      <c r="A890" s="732"/>
      <c r="B890" s="753"/>
      <c r="C890" s="759"/>
      <c r="D890" s="73" t="s">
        <v>75</v>
      </c>
      <c r="E890" s="634"/>
      <c r="F890" s="637"/>
      <c r="G890" s="147">
        <f t="shared" si="226"/>
        <v>0</v>
      </c>
      <c r="H890" s="153">
        <f t="shared" si="224"/>
        <v>0</v>
      </c>
      <c r="I890" s="150"/>
      <c r="J890" s="150"/>
      <c r="K890" s="150"/>
      <c r="L890" s="154"/>
      <c r="M890" s="79">
        <f t="shared" si="227"/>
        <v>0</v>
      </c>
      <c r="N890" s="80"/>
      <c r="O890" s="80"/>
      <c r="P890" s="80"/>
      <c r="Q890" s="80"/>
      <c r="R890" s="124"/>
      <c r="S890" s="129"/>
      <c r="T890" s="54"/>
      <c r="U890" s="54"/>
      <c r="V890" s="80"/>
      <c r="W890" s="80"/>
      <c r="X890" s="124"/>
      <c r="Y890" s="131"/>
      <c r="Z890" s="127"/>
      <c r="AA890" s="134"/>
      <c r="AB890" s="56"/>
      <c r="AC890" s="56"/>
      <c r="AD890" s="56"/>
      <c r="AE890" s="56"/>
      <c r="AF890" s="135"/>
      <c r="AG890" s="136"/>
      <c r="AH890" s="55"/>
      <c r="AI890" s="136"/>
      <c r="AJ890" s="116">
        <f>SUM(AN890:AP890)</f>
        <v>0</v>
      </c>
      <c r="AK890" s="136" t="s">
        <v>76</v>
      </c>
      <c r="AL890" s="54" t="s">
        <v>76</v>
      </c>
      <c r="AM890" s="55" t="s">
        <v>76</v>
      </c>
      <c r="AN890" s="136"/>
      <c r="AO890" s="54"/>
      <c r="AP890" s="55"/>
      <c r="AQ890" s="82" t="s">
        <v>74</v>
      </c>
      <c r="AR890" s="54" t="s">
        <v>74</v>
      </c>
      <c r="AS890" s="54" t="s">
        <v>74</v>
      </c>
      <c r="AT890" s="54" t="s">
        <v>74</v>
      </c>
      <c r="AU890" s="58" t="s">
        <v>74</v>
      </c>
      <c r="AV890" s="83">
        <f t="shared" si="225"/>
        <v>0</v>
      </c>
      <c r="AW890" s="80"/>
      <c r="AX890" s="80"/>
      <c r="AY890" s="80"/>
      <c r="AZ890" s="80"/>
      <c r="BA890" s="80"/>
      <c r="BB890" s="80"/>
      <c r="BC890" s="80"/>
      <c r="BD890" s="80"/>
      <c r="BE890" s="81"/>
    </row>
    <row r="891" spans="1:57" ht="38" customHeight="1" x14ac:dyDescent="0.2">
      <c r="A891" s="732"/>
      <c r="B891" s="753"/>
      <c r="C891" s="759"/>
      <c r="D891" s="73" t="s">
        <v>77</v>
      </c>
      <c r="E891" s="634"/>
      <c r="F891" s="637"/>
      <c r="G891" s="147">
        <f t="shared" si="226"/>
        <v>0</v>
      </c>
      <c r="H891" s="153">
        <f t="shared" si="224"/>
        <v>0</v>
      </c>
      <c r="I891" s="150"/>
      <c r="J891" s="150"/>
      <c r="K891" s="150"/>
      <c r="L891" s="154"/>
      <c r="M891" s="79">
        <f t="shared" si="227"/>
        <v>0</v>
      </c>
      <c r="N891" s="80"/>
      <c r="O891" s="80"/>
      <c r="P891" s="80"/>
      <c r="Q891" s="84"/>
      <c r="R891" s="124"/>
      <c r="S891" s="129"/>
      <c r="T891" s="80"/>
      <c r="U891" s="80"/>
      <c r="V891" s="80"/>
      <c r="W891" s="80"/>
      <c r="X891" s="124"/>
      <c r="Y891" s="131"/>
      <c r="Z891" s="127"/>
      <c r="AA891" s="134"/>
      <c r="AB891" s="56"/>
      <c r="AC891" s="56"/>
      <c r="AD891" s="56"/>
      <c r="AE891" s="56"/>
      <c r="AF891" s="135"/>
      <c r="AG891" s="136"/>
      <c r="AH891" s="55"/>
      <c r="AI891" s="136"/>
      <c r="AJ891" s="116">
        <f>SUM(AK891:AM891)</f>
        <v>0</v>
      </c>
      <c r="AK891" s="136"/>
      <c r="AL891" s="54"/>
      <c r="AM891" s="55"/>
      <c r="AN891" s="136" t="s">
        <v>74</v>
      </c>
      <c r="AO891" s="54" t="s">
        <v>74</v>
      </c>
      <c r="AP891" s="55" t="s">
        <v>74</v>
      </c>
      <c r="AQ891" s="82" t="s">
        <v>74</v>
      </c>
      <c r="AR891" s="54" t="s">
        <v>74</v>
      </c>
      <c r="AS891" s="54" t="s">
        <v>74</v>
      </c>
      <c r="AT891" s="54" t="s">
        <v>74</v>
      </c>
      <c r="AU891" s="58" t="s">
        <v>74</v>
      </c>
      <c r="AV891" s="83">
        <f t="shared" si="225"/>
        <v>0</v>
      </c>
      <c r="AW891" s="80"/>
      <c r="AX891" s="80"/>
      <c r="AY891" s="80"/>
      <c r="AZ891" s="80"/>
      <c r="BA891" s="80"/>
      <c r="BB891" s="80"/>
      <c r="BC891" s="80"/>
      <c r="BD891" s="80"/>
      <c r="BE891" s="81"/>
    </row>
    <row r="892" spans="1:57" ht="38" customHeight="1" x14ac:dyDescent="0.2">
      <c r="A892" s="732"/>
      <c r="B892" s="753"/>
      <c r="C892" s="759"/>
      <c r="D892" s="73" t="s">
        <v>78</v>
      </c>
      <c r="E892" s="634"/>
      <c r="F892" s="637"/>
      <c r="G892" s="147">
        <f t="shared" si="226"/>
        <v>59</v>
      </c>
      <c r="H892" s="153">
        <f t="shared" si="224"/>
        <v>4</v>
      </c>
      <c r="I892" s="150">
        <v>4</v>
      </c>
      <c r="J892" s="150"/>
      <c r="K892" s="150"/>
      <c r="L892" s="154"/>
      <c r="M892" s="79">
        <f t="shared" si="227"/>
        <v>59</v>
      </c>
      <c r="N892" s="80"/>
      <c r="O892" s="80"/>
      <c r="P892" s="80">
        <v>2</v>
      </c>
      <c r="Q892" s="80"/>
      <c r="R892" s="124">
        <v>57</v>
      </c>
      <c r="S892" s="129"/>
      <c r="T892" s="80">
        <v>4</v>
      </c>
      <c r="U892" s="80">
        <v>53</v>
      </c>
      <c r="V892" s="80"/>
      <c r="W892" s="80"/>
      <c r="X892" s="124">
        <v>2</v>
      </c>
      <c r="Y892" s="131">
        <v>51</v>
      </c>
      <c r="Z892" s="127">
        <v>8</v>
      </c>
      <c r="AA892" s="134"/>
      <c r="AB892" s="56">
        <v>8</v>
      </c>
      <c r="AC892" s="56">
        <v>4</v>
      </c>
      <c r="AD892" s="56">
        <v>4</v>
      </c>
      <c r="AE892" s="56">
        <v>22</v>
      </c>
      <c r="AF892" s="135">
        <v>2</v>
      </c>
      <c r="AG892" s="136">
        <v>40</v>
      </c>
      <c r="AH892" s="55">
        <v>15</v>
      </c>
      <c r="AI892" s="136">
        <v>90</v>
      </c>
      <c r="AJ892" s="116">
        <f>SUM(AQ892:AU892)</f>
        <v>58</v>
      </c>
      <c r="AK892" s="136" t="s">
        <v>76</v>
      </c>
      <c r="AL892" s="54" t="s">
        <v>76</v>
      </c>
      <c r="AM892" s="55" t="s">
        <v>76</v>
      </c>
      <c r="AN892" s="136" t="s">
        <v>74</v>
      </c>
      <c r="AO892" s="54" t="s">
        <v>74</v>
      </c>
      <c r="AP892" s="55" t="s">
        <v>74</v>
      </c>
      <c r="AQ892" s="142">
        <v>4</v>
      </c>
      <c r="AR892" s="62">
        <v>21</v>
      </c>
      <c r="AS892" s="62">
        <v>29</v>
      </c>
      <c r="AT892" s="62">
        <v>4</v>
      </c>
      <c r="AU892" s="64"/>
      <c r="AV892" s="83">
        <f t="shared" si="225"/>
        <v>0</v>
      </c>
      <c r="AW892" s="80"/>
      <c r="AX892" s="80"/>
      <c r="AY892" s="80"/>
      <c r="AZ892" s="80"/>
      <c r="BA892" s="80"/>
      <c r="BB892" s="80"/>
      <c r="BC892" s="80"/>
      <c r="BD892" s="80"/>
      <c r="BE892" s="81"/>
    </row>
    <row r="893" spans="1:57" ht="38" customHeight="1" thickBot="1" x14ac:dyDescent="0.25">
      <c r="A893" s="732"/>
      <c r="B893" s="754"/>
      <c r="C893" s="762"/>
      <c r="D893" s="76" t="s">
        <v>79</v>
      </c>
      <c r="E893" s="635"/>
      <c r="F893" s="638"/>
      <c r="G893" s="148">
        <f t="shared" si="226"/>
        <v>0</v>
      </c>
      <c r="H893" s="155">
        <f t="shared" si="224"/>
        <v>0</v>
      </c>
      <c r="I893" s="156"/>
      <c r="J893" s="156"/>
      <c r="K893" s="156"/>
      <c r="L893" s="157"/>
      <c r="M893" s="85">
        <f t="shared" si="227"/>
        <v>0</v>
      </c>
      <c r="N893" s="86"/>
      <c r="O893" s="86"/>
      <c r="P893" s="86"/>
      <c r="Q893" s="86"/>
      <c r="R893" s="125"/>
      <c r="S893" s="130"/>
      <c r="T893" s="87"/>
      <c r="U893" s="87"/>
      <c r="V893" s="87"/>
      <c r="W893" s="87"/>
      <c r="X893" s="126"/>
      <c r="Y893" s="129"/>
      <c r="Z893" s="124"/>
      <c r="AA893" s="136"/>
      <c r="AB893" s="54"/>
      <c r="AC893" s="54"/>
      <c r="AD893" s="54"/>
      <c r="AE893" s="54"/>
      <c r="AF893" s="55"/>
      <c r="AG893" s="139"/>
      <c r="AH893" s="140"/>
      <c r="AI893" s="137"/>
      <c r="AJ893" s="117">
        <f>SUM(AQ893:AU893)</f>
        <v>0</v>
      </c>
      <c r="AK893" s="137" t="s">
        <v>74</v>
      </c>
      <c r="AL893" s="90" t="s">
        <v>74</v>
      </c>
      <c r="AM893" s="138" t="s">
        <v>74</v>
      </c>
      <c r="AN893" s="137" t="s">
        <v>74</v>
      </c>
      <c r="AO893" s="90" t="s">
        <v>76</v>
      </c>
      <c r="AP893" s="138" t="s">
        <v>76</v>
      </c>
      <c r="AQ893" s="89"/>
      <c r="AR893" s="90"/>
      <c r="AS893" s="90"/>
      <c r="AT893" s="90"/>
      <c r="AU893" s="91"/>
      <c r="AV893" s="92">
        <f t="shared" si="225"/>
        <v>0</v>
      </c>
      <c r="AW893" s="87"/>
      <c r="AX893" s="87"/>
      <c r="AY893" s="87"/>
      <c r="AZ893" s="87"/>
      <c r="BA893" s="87"/>
      <c r="BB893" s="87"/>
      <c r="BC893" s="87"/>
      <c r="BD893" s="87"/>
      <c r="BE893" s="88"/>
    </row>
    <row r="894" spans="1:57" ht="38" customHeight="1" x14ac:dyDescent="0.2">
      <c r="A894" s="732"/>
      <c r="B894" s="752" t="s">
        <v>439</v>
      </c>
      <c r="C894" s="758" t="s">
        <v>413</v>
      </c>
      <c r="D894" s="72" t="s">
        <v>73</v>
      </c>
      <c r="E894" s="633">
        <v>15</v>
      </c>
      <c r="F894" s="636">
        <f t="shared" ref="F894" si="228">E894-SUM(M894:M898)</f>
        <v>7</v>
      </c>
      <c r="G894" s="146">
        <f t="shared" si="226"/>
        <v>0</v>
      </c>
      <c r="H894" s="151">
        <f t="shared" ref="H894:H957" si="229">SUM(I894:L894)</f>
        <v>0</v>
      </c>
      <c r="I894" s="152"/>
      <c r="J894" s="152"/>
      <c r="K894" s="152"/>
      <c r="L894" s="66"/>
      <c r="M894" s="149">
        <f t="shared" si="227"/>
        <v>0</v>
      </c>
      <c r="N894" s="121"/>
      <c r="O894" s="121"/>
      <c r="P894" s="121"/>
      <c r="Q894" s="121"/>
      <c r="R894" s="122"/>
      <c r="S894" s="128"/>
      <c r="T894" s="121"/>
      <c r="U894" s="121"/>
      <c r="V894" s="77"/>
      <c r="W894" s="121"/>
      <c r="X894" s="122"/>
      <c r="Y894" s="128"/>
      <c r="Z894" s="122"/>
      <c r="AA894" s="70"/>
      <c r="AB894" s="77"/>
      <c r="AC894" s="77"/>
      <c r="AD894" s="77"/>
      <c r="AE894" s="77"/>
      <c r="AF894" s="71"/>
      <c r="AG894" s="70"/>
      <c r="AH894" s="71"/>
      <c r="AI894" s="70"/>
      <c r="AJ894" s="115">
        <f t="shared" ref="AJ894:AJ895" si="230">SUM(AN894:AP894)</f>
        <v>0</v>
      </c>
      <c r="AK894" s="70" t="s">
        <v>74</v>
      </c>
      <c r="AL894" s="77" t="s">
        <v>74</v>
      </c>
      <c r="AM894" s="71" t="s">
        <v>74</v>
      </c>
      <c r="AN894" s="70"/>
      <c r="AO894" s="77"/>
      <c r="AP894" s="71"/>
      <c r="AQ894" s="67" t="s">
        <v>74</v>
      </c>
      <c r="AR894" s="68" t="s">
        <v>74</v>
      </c>
      <c r="AS894" s="68" t="s">
        <v>74</v>
      </c>
      <c r="AT894" s="68" t="s">
        <v>74</v>
      </c>
      <c r="AU894" s="69" t="s">
        <v>74</v>
      </c>
      <c r="AV894" s="103">
        <f t="shared" ref="AV894:AV957" si="231">SUM(AW894:BE894)</f>
        <v>0</v>
      </c>
      <c r="AW894" s="93"/>
      <c r="AX894" s="93"/>
      <c r="AY894" s="93"/>
      <c r="AZ894" s="93"/>
      <c r="BA894" s="93"/>
      <c r="BB894" s="93"/>
      <c r="BC894" s="93"/>
      <c r="BD894" s="93"/>
      <c r="BE894" s="78"/>
    </row>
    <row r="895" spans="1:57" ht="38" customHeight="1" x14ac:dyDescent="0.2">
      <c r="A895" s="732"/>
      <c r="B895" s="753"/>
      <c r="C895" s="759"/>
      <c r="D895" s="73" t="s">
        <v>75</v>
      </c>
      <c r="E895" s="634"/>
      <c r="F895" s="637"/>
      <c r="G895" s="147">
        <f t="shared" si="226"/>
        <v>0</v>
      </c>
      <c r="H895" s="153">
        <f t="shared" si="229"/>
        <v>0</v>
      </c>
      <c r="I895" s="150"/>
      <c r="J895" s="150"/>
      <c r="K895" s="150"/>
      <c r="L895" s="154"/>
      <c r="M895" s="79">
        <f t="shared" si="227"/>
        <v>0</v>
      </c>
      <c r="N895" s="80"/>
      <c r="O895" s="80"/>
      <c r="P895" s="80"/>
      <c r="Q895" s="80"/>
      <c r="R895" s="124"/>
      <c r="S895" s="129"/>
      <c r="T895" s="54"/>
      <c r="U895" s="54"/>
      <c r="V895" s="80"/>
      <c r="W895" s="80"/>
      <c r="X895" s="124"/>
      <c r="Y895" s="131"/>
      <c r="Z895" s="127"/>
      <c r="AA895" s="134"/>
      <c r="AB895" s="56"/>
      <c r="AC895" s="56"/>
      <c r="AD895" s="56"/>
      <c r="AE895" s="56"/>
      <c r="AF895" s="135"/>
      <c r="AG895" s="136"/>
      <c r="AH895" s="55"/>
      <c r="AI895" s="136"/>
      <c r="AJ895" s="116">
        <f t="shared" si="230"/>
        <v>0</v>
      </c>
      <c r="AK895" s="136" t="s">
        <v>76</v>
      </c>
      <c r="AL895" s="54" t="s">
        <v>76</v>
      </c>
      <c r="AM895" s="55" t="s">
        <v>76</v>
      </c>
      <c r="AN895" s="136"/>
      <c r="AO895" s="54"/>
      <c r="AP895" s="55"/>
      <c r="AQ895" s="82" t="s">
        <v>74</v>
      </c>
      <c r="AR895" s="54" t="s">
        <v>74</v>
      </c>
      <c r="AS895" s="54" t="s">
        <v>74</v>
      </c>
      <c r="AT895" s="54" t="s">
        <v>74</v>
      </c>
      <c r="AU895" s="58" t="s">
        <v>74</v>
      </c>
      <c r="AV895" s="83">
        <f t="shared" si="231"/>
        <v>0</v>
      </c>
      <c r="AW895" s="80"/>
      <c r="AX895" s="80"/>
      <c r="AY895" s="80"/>
      <c r="AZ895" s="80"/>
      <c r="BA895" s="80"/>
      <c r="BB895" s="80"/>
      <c r="BC895" s="80"/>
      <c r="BD895" s="80"/>
      <c r="BE895" s="81"/>
    </row>
    <row r="896" spans="1:57" ht="38" customHeight="1" x14ac:dyDescent="0.2">
      <c r="A896" s="732"/>
      <c r="B896" s="753"/>
      <c r="C896" s="759"/>
      <c r="D896" s="73" t="s">
        <v>77</v>
      </c>
      <c r="E896" s="634"/>
      <c r="F896" s="637"/>
      <c r="G896" s="147">
        <f t="shared" si="226"/>
        <v>0</v>
      </c>
      <c r="H896" s="153">
        <f t="shared" si="229"/>
        <v>0</v>
      </c>
      <c r="I896" s="150"/>
      <c r="J896" s="150"/>
      <c r="K896" s="150"/>
      <c r="L896" s="154"/>
      <c r="M896" s="79">
        <f t="shared" si="227"/>
        <v>0</v>
      </c>
      <c r="N896" s="80"/>
      <c r="O896" s="80"/>
      <c r="P896" s="80"/>
      <c r="Q896" s="84"/>
      <c r="R896" s="124"/>
      <c r="S896" s="129"/>
      <c r="T896" s="80"/>
      <c r="U896" s="80"/>
      <c r="V896" s="80"/>
      <c r="W896" s="80"/>
      <c r="X896" s="124"/>
      <c r="Y896" s="131"/>
      <c r="Z896" s="127"/>
      <c r="AA896" s="134"/>
      <c r="AB896" s="56"/>
      <c r="AC896" s="56"/>
      <c r="AD896" s="56"/>
      <c r="AE896" s="56"/>
      <c r="AF896" s="135"/>
      <c r="AG896" s="136"/>
      <c r="AH896" s="55"/>
      <c r="AI896" s="136"/>
      <c r="AJ896" s="116">
        <f t="shared" ref="AJ896" si="232">SUM(AK896:AM896)</f>
        <v>0</v>
      </c>
      <c r="AK896" s="136"/>
      <c r="AL896" s="54"/>
      <c r="AM896" s="55"/>
      <c r="AN896" s="136" t="s">
        <v>74</v>
      </c>
      <c r="AO896" s="54" t="s">
        <v>74</v>
      </c>
      <c r="AP896" s="55" t="s">
        <v>74</v>
      </c>
      <c r="AQ896" s="82" t="s">
        <v>74</v>
      </c>
      <c r="AR896" s="54" t="s">
        <v>74</v>
      </c>
      <c r="AS896" s="54" t="s">
        <v>74</v>
      </c>
      <c r="AT896" s="54" t="s">
        <v>74</v>
      </c>
      <c r="AU896" s="58" t="s">
        <v>74</v>
      </c>
      <c r="AV896" s="83">
        <f t="shared" si="231"/>
        <v>0</v>
      </c>
      <c r="AW896" s="80"/>
      <c r="AX896" s="80"/>
      <c r="AY896" s="80"/>
      <c r="AZ896" s="80"/>
      <c r="BA896" s="80"/>
      <c r="BB896" s="80"/>
      <c r="BC896" s="80"/>
      <c r="BD896" s="80"/>
      <c r="BE896" s="81"/>
    </row>
    <row r="897" spans="1:57" ht="38" customHeight="1" x14ac:dyDescent="0.2">
      <c r="A897" s="732"/>
      <c r="B897" s="753"/>
      <c r="C897" s="759"/>
      <c r="D897" s="73" t="s">
        <v>78</v>
      </c>
      <c r="E897" s="634"/>
      <c r="F897" s="637"/>
      <c r="G897" s="147">
        <f t="shared" si="226"/>
        <v>8</v>
      </c>
      <c r="H897" s="153">
        <f t="shared" si="229"/>
        <v>0</v>
      </c>
      <c r="I897" s="150"/>
      <c r="J897" s="150"/>
      <c r="K897" s="150"/>
      <c r="L897" s="154"/>
      <c r="M897" s="79">
        <f t="shared" si="227"/>
        <v>8</v>
      </c>
      <c r="N897" s="80"/>
      <c r="O897" s="80"/>
      <c r="P897" s="80"/>
      <c r="Q897" s="80"/>
      <c r="R897" s="124">
        <v>8</v>
      </c>
      <c r="S897" s="129"/>
      <c r="T897" s="80"/>
      <c r="U897" s="80"/>
      <c r="V897" s="80">
        <v>8</v>
      </c>
      <c r="W897" s="80"/>
      <c r="X897" s="124"/>
      <c r="Y897" s="131">
        <v>8</v>
      </c>
      <c r="Z897" s="127"/>
      <c r="AA897" s="134"/>
      <c r="AB897" s="56"/>
      <c r="AC897" s="56"/>
      <c r="AD897" s="56"/>
      <c r="AE897" s="56">
        <v>2</v>
      </c>
      <c r="AF897" s="135"/>
      <c r="AG897" s="136">
        <v>40</v>
      </c>
      <c r="AH897" s="55">
        <v>8</v>
      </c>
      <c r="AI897" s="136">
        <v>46</v>
      </c>
      <c r="AJ897" s="116">
        <f t="shared" ref="AJ897:AJ898" si="233">SUM(AQ897:AU897)</f>
        <v>8</v>
      </c>
      <c r="AK897" s="136" t="s">
        <v>76</v>
      </c>
      <c r="AL897" s="54" t="s">
        <v>76</v>
      </c>
      <c r="AM897" s="55" t="s">
        <v>76</v>
      </c>
      <c r="AN897" s="136" t="s">
        <v>74</v>
      </c>
      <c r="AO897" s="54" t="s">
        <v>74</v>
      </c>
      <c r="AP897" s="55" t="s">
        <v>74</v>
      </c>
      <c r="AQ897" s="142"/>
      <c r="AR897" s="62"/>
      <c r="AS897" s="62">
        <v>3</v>
      </c>
      <c r="AT897" s="62">
        <v>2</v>
      </c>
      <c r="AU897" s="64">
        <v>3</v>
      </c>
      <c r="AV897" s="83">
        <f t="shared" si="231"/>
        <v>0</v>
      </c>
      <c r="AW897" s="80"/>
      <c r="AX897" s="80"/>
      <c r="AY897" s="80"/>
      <c r="AZ897" s="80"/>
      <c r="BA897" s="80"/>
      <c r="BB897" s="80"/>
      <c r="BC897" s="80"/>
      <c r="BD897" s="80"/>
      <c r="BE897" s="81"/>
    </row>
    <row r="898" spans="1:57" ht="38" customHeight="1" thickBot="1" x14ac:dyDescent="0.25">
      <c r="A898" s="732"/>
      <c r="B898" s="754"/>
      <c r="C898" s="760"/>
      <c r="D898" s="76" t="s">
        <v>79</v>
      </c>
      <c r="E898" s="635"/>
      <c r="F898" s="638"/>
      <c r="G898" s="148">
        <f t="shared" si="226"/>
        <v>0</v>
      </c>
      <c r="H898" s="155">
        <f t="shared" si="229"/>
        <v>0</v>
      </c>
      <c r="I898" s="156"/>
      <c r="J898" s="156"/>
      <c r="K898" s="156"/>
      <c r="L898" s="157"/>
      <c r="M898" s="85">
        <f t="shared" si="227"/>
        <v>0</v>
      </c>
      <c r="N898" s="86"/>
      <c r="O898" s="86"/>
      <c r="P898" s="86"/>
      <c r="Q898" s="86"/>
      <c r="R898" s="125"/>
      <c r="S898" s="130"/>
      <c r="T898" s="87"/>
      <c r="U898" s="87"/>
      <c r="V898" s="87"/>
      <c r="W898" s="87"/>
      <c r="X898" s="126"/>
      <c r="Y898" s="129"/>
      <c r="Z898" s="124"/>
      <c r="AA898" s="136"/>
      <c r="AB898" s="54"/>
      <c r="AC898" s="54"/>
      <c r="AD898" s="54"/>
      <c r="AE898" s="54"/>
      <c r="AF898" s="55"/>
      <c r="AG898" s="139"/>
      <c r="AH898" s="140"/>
      <c r="AI898" s="137"/>
      <c r="AJ898" s="117">
        <f t="shared" si="233"/>
        <v>0</v>
      </c>
      <c r="AK898" s="137" t="s">
        <v>74</v>
      </c>
      <c r="AL898" s="90" t="s">
        <v>74</v>
      </c>
      <c r="AM898" s="138" t="s">
        <v>74</v>
      </c>
      <c r="AN898" s="137" t="s">
        <v>74</v>
      </c>
      <c r="AO898" s="90" t="s">
        <v>76</v>
      </c>
      <c r="AP898" s="138" t="s">
        <v>76</v>
      </c>
      <c r="AQ898" s="89"/>
      <c r="AR898" s="90"/>
      <c r="AS898" s="90"/>
      <c r="AT898" s="90"/>
      <c r="AU898" s="91"/>
      <c r="AV898" s="92">
        <f t="shared" si="231"/>
        <v>0</v>
      </c>
      <c r="AW898" s="87"/>
      <c r="AX898" s="87"/>
      <c r="AY898" s="87"/>
      <c r="AZ898" s="87"/>
      <c r="BA898" s="87"/>
      <c r="BB898" s="87"/>
      <c r="BC898" s="87"/>
      <c r="BD898" s="87"/>
      <c r="BE898" s="88"/>
    </row>
    <row r="899" spans="1:57" ht="38" customHeight="1" x14ac:dyDescent="0.2">
      <c r="A899" s="732"/>
      <c r="B899" s="752" t="s">
        <v>440</v>
      </c>
      <c r="C899" s="761" t="s">
        <v>414</v>
      </c>
      <c r="D899" s="72" t="s">
        <v>73</v>
      </c>
      <c r="E899" s="633">
        <v>50</v>
      </c>
      <c r="F899" s="636">
        <f t="shared" ref="F899" si="234">E899-SUM(M899:M903)</f>
        <v>12</v>
      </c>
      <c r="G899" s="146">
        <f t="shared" si="226"/>
        <v>1</v>
      </c>
      <c r="H899" s="151">
        <f t="shared" si="229"/>
        <v>0</v>
      </c>
      <c r="I899" s="152"/>
      <c r="J899" s="152"/>
      <c r="K899" s="152"/>
      <c r="L899" s="66"/>
      <c r="M899" s="149">
        <f t="shared" si="227"/>
        <v>1</v>
      </c>
      <c r="N899" s="121"/>
      <c r="O899" s="121"/>
      <c r="P899" s="121"/>
      <c r="Q899" s="121"/>
      <c r="R899" s="122">
        <v>1</v>
      </c>
      <c r="S899" s="128"/>
      <c r="T899" s="121"/>
      <c r="U899" s="121"/>
      <c r="V899" s="77">
        <v>1</v>
      </c>
      <c r="W899" s="121"/>
      <c r="X899" s="122"/>
      <c r="Y899" s="128"/>
      <c r="Z899" s="122">
        <v>1</v>
      </c>
      <c r="AA899" s="70"/>
      <c r="AB899" s="77"/>
      <c r="AC899" s="77"/>
      <c r="AD899" s="77"/>
      <c r="AE899" s="77"/>
      <c r="AF899" s="71"/>
      <c r="AG899" s="70">
        <v>30</v>
      </c>
      <c r="AH899" s="71">
        <v>5</v>
      </c>
      <c r="AI899" s="70">
        <v>10</v>
      </c>
      <c r="AJ899" s="115">
        <f t="shared" ref="AJ899:AJ900" si="235">SUM(AN899:AP899)</f>
        <v>1</v>
      </c>
      <c r="AK899" s="70" t="s">
        <v>74</v>
      </c>
      <c r="AL899" s="77" t="s">
        <v>74</v>
      </c>
      <c r="AM899" s="71" t="s">
        <v>74</v>
      </c>
      <c r="AN899" s="70"/>
      <c r="AO899" s="77">
        <v>1</v>
      </c>
      <c r="AP899" s="71"/>
      <c r="AQ899" s="67" t="s">
        <v>74</v>
      </c>
      <c r="AR899" s="68" t="s">
        <v>74</v>
      </c>
      <c r="AS899" s="68" t="s">
        <v>74</v>
      </c>
      <c r="AT899" s="68" t="s">
        <v>74</v>
      </c>
      <c r="AU899" s="69" t="s">
        <v>74</v>
      </c>
      <c r="AV899" s="103">
        <f t="shared" si="231"/>
        <v>0</v>
      </c>
      <c r="AW899" s="93"/>
      <c r="AX899" s="93"/>
      <c r="AY899" s="93"/>
      <c r="AZ899" s="93"/>
      <c r="BA899" s="93"/>
      <c r="BB899" s="93"/>
      <c r="BC899" s="93"/>
      <c r="BD899" s="93"/>
      <c r="BE899" s="78"/>
    </row>
    <row r="900" spans="1:57" ht="38" customHeight="1" x14ac:dyDescent="0.2">
      <c r="A900" s="732"/>
      <c r="B900" s="753"/>
      <c r="C900" s="759"/>
      <c r="D900" s="73" t="s">
        <v>75</v>
      </c>
      <c r="E900" s="634"/>
      <c r="F900" s="637"/>
      <c r="G900" s="147">
        <f t="shared" si="226"/>
        <v>0</v>
      </c>
      <c r="H900" s="153">
        <f t="shared" si="229"/>
        <v>0</v>
      </c>
      <c r="I900" s="150"/>
      <c r="J900" s="150"/>
      <c r="K900" s="150"/>
      <c r="L900" s="154"/>
      <c r="M900" s="79">
        <f t="shared" si="227"/>
        <v>0</v>
      </c>
      <c r="N900" s="80"/>
      <c r="O900" s="80"/>
      <c r="P900" s="80"/>
      <c r="Q900" s="80"/>
      <c r="R900" s="124"/>
      <c r="S900" s="129"/>
      <c r="T900" s="54"/>
      <c r="U900" s="54"/>
      <c r="V900" s="80"/>
      <c r="W900" s="80"/>
      <c r="X900" s="124"/>
      <c r="Y900" s="131"/>
      <c r="Z900" s="127"/>
      <c r="AA900" s="134"/>
      <c r="AB900" s="56"/>
      <c r="AC900" s="56"/>
      <c r="AD900" s="56"/>
      <c r="AE900" s="56"/>
      <c r="AF900" s="135"/>
      <c r="AG900" s="136"/>
      <c r="AH900" s="55"/>
      <c r="AI900" s="136"/>
      <c r="AJ900" s="116">
        <f t="shared" si="235"/>
        <v>0</v>
      </c>
      <c r="AK900" s="136" t="s">
        <v>76</v>
      </c>
      <c r="AL900" s="54" t="s">
        <v>76</v>
      </c>
      <c r="AM900" s="55" t="s">
        <v>76</v>
      </c>
      <c r="AN900" s="136"/>
      <c r="AO900" s="54"/>
      <c r="AP900" s="55"/>
      <c r="AQ900" s="82" t="s">
        <v>74</v>
      </c>
      <c r="AR900" s="54" t="s">
        <v>74</v>
      </c>
      <c r="AS900" s="54" t="s">
        <v>74</v>
      </c>
      <c r="AT900" s="54" t="s">
        <v>74</v>
      </c>
      <c r="AU900" s="58" t="s">
        <v>74</v>
      </c>
      <c r="AV900" s="83">
        <f t="shared" si="231"/>
        <v>0</v>
      </c>
      <c r="AW900" s="80"/>
      <c r="AX900" s="80"/>
      <c r="AY900" s="80"/>
      <c r="AZ900" s="80"/>
      <c r="BA900" s="80"/>
      <c r="BB900" s="80"/>
      <c r="BC900" s="80"/>
      <c r="BD900" s="80"/>
      <c r="BE900" s="81"/>
    </row>
    <row r="901" spans="1:57" ht="38" customHeight="1" x14ac:dyDescent="0.2">
      <c r="A901" s="732"/>
      <c r="B901" s="753"/>
      <c r="C901" s="759"/>
      <c r="D901" s="73" t="s">
        <v>77</v>
      </c>
      <c r="E901" s="634"/>
      <c r="F901" s="637"/>
      <c r="G901" s="147">
        <f t="shared" si="226"/>
        <v>0</v>
      </c>
      <c r="H901" s="153">
        <f t="shared" si="229"/>
        <v>0</v>
      </c>
      <c r="I901" s="150"/>
      <c r="J901" s="150"/>
      <c r="K901" s="150"/>
      <c r="L901" s="154"/>
      <c r="M901" s="79">
        <f t="shared" si="227"/>
        <v>0</v>
      </c>
      <c r="N901" s="80"/>
      <c r="O901" s="80"/>
      <c r="P901" s="80"/>
      <c r="Q901" s="84"/>
      <c r="R901" s="124"/>
      <c r="S901" s="129"/>
      <c r="T901" s="80"/>
      <c r="U901" s="80"/>
      <c r="V901" s="80"/>
      <c r="W901" s="80"/>
      <c r="X901" s="124"/>
      <c r="Y901" s="131"/>
      <c r="Z901" s="127"/>
      <c r="AA901" s="134"/>
      <c r="AB901" s="56"/>
      <c r="AC901" s="56"/>
      <c r="AD901" s="56"/>
      <c r="AE901" s="56"/>
      <c r="AF901" s="135"/>
      <c r="AG901" s="136"/>
      <c r="AH901" s="55"/>
      <c r="AI901" s="136"/>
      <c r="AJ901" s="116">
        <f t="shared" ref="AJ901" si="236">SUM(AK901:AM901)</f>
        <v>0</v>
      </c>
      <c r="AK901" s="136"/>
      <c r="AL901" s="54"/>
      <c r="AM901" s="55"/>
      <c r="AN901" s="136" t="s">
        <v>74</v>
      </c>
      <c r="AO901" s="54" t="s">
        <v>74</v>
      </c>
      <c r="AP901" s="55" t="s">
        <v>74</v>
      </c>
      <c r="AQ901" s="82" t="s">
        <v>74</v>
      </c>
      <c r="AR901" s="54" t="s">
        <v>74</v>
      </c>
      <c r="AS901" s="54" t="s">
        <v>74</v>
      </c>
      <c r="AT901" s="54" t="s">
        <v>74</v>
      </c>
      <c r="AU901" s="58" t="s">
        <v>74</v>
      </c>
      <c r="AV901" s="83">
        <f t="shared" si="231"/>
        <v>0</v>
      </c>
      <c r="AW901" s="80"/>
      <c r="AX901" s="80"/>
      <c r="AY901" s="80"/>
      <c r="AZ901" s="80"/>
      <c r="BA901" s="80"/>
      <c r="BB901" s="80"/>
      <c r="BC901" s="80"/>
      <c r="BD901" s="80"/>
      <c r="BE901" s="81"/>
    </row>
    <row r="902" spans="1:57" ht="38" customHeight="1" x14ac:dyDescent="0.2">
      <c r="A902" s="732"/>
      <c r="B902" s="753"/>
      <c r="C902" s="759"/>
      <c r="D902" s="73" t="s">
        <v>78</v>
      </c>
      <c r="E902" s="634"/>
      <c r="F902" s="637"/>
      <c r="G902" s="147">
        <f t="shared" si="226"/>
        <v>37</v>
      </c>
      <c r="H902" s="153">
        <f t="shared" si="229"/>
        <v>2</v>
      </c>
      <c r="I902" s="150">
        <v>2</v>
      </c>
      <c r="J902" s="150"/>
      <c r="K902" s="150"/>
      <c r="L902" s="154"/>
      <c r="M902" s="79">
        <f t="shared" si="227"/>
        <v>37</v>
      </c>
      <c r="N902" s="80"/>
      <c r="O902" s="80"/>
      <c r="P902" s="80"/>
      <c r="Q902" s="80"/>
      <c r="R902" s="124">
        <v>37</v>
      </c>
      <c r="S902" s="129">
        <v>2</v>
      </c>
      <c r="T902" s="80"/>
      <c r="U902" s="80"/>
      <c r="V902" s="80">
        <v>26</v>
      </c>
      <c r="W902" s="80">
        <v>9</v>
      </c>
      <c r="X902" s="124"/>
      <c r="Y902" s="131">
        <v>30</v>
      </c>
      <c r="Z902" s="127">
        <v>7</v>
      </c>
      <c r="AA902" s="134"/>
      <c r="AB902" s="56">
        <v>22</v>
      </c>
      <c r="AC902" s="56">
        <v>22</v>
      </c>
      <c r="AD902" s="56"/>
      <c r="AE902" s="56">
        <v>22</v>
      </c>
      <c r="AF902" s="135">
        <v>1</v>
      </c>
      <c r="AG902" s="136">
        <v>40</v>
      </c>
      <c r="AH902" s="55">
        <v>18</v>
      </c>
      <c r="AI902" s="136">
        <v>99</v>
      </c>
      <c r="AJ902" s="116">
        <f t="shared" ref="AJ902:AJ903" si="237">SUM(AQ902:AU902)</f>
        <v>37</v>
      </c>
      <c r="AK902" s="136" t="s">
        <v>76</v>
      </c>
      <c r="AL902" s="54" t="s">
        <v>76</v>
      </c>
      <c r="AM902" s="55" t="s">
        <v>76</v>
      </c>
      <c r="AN902" s="136" t="s">
        <v>74</v>
      </c>
      <c r="AO902" s="54" t="s">
        <v>74</v>
      </c>
      <c r="AP902" s="55" t="s">
        <v>74</v>
      </c>
      <c r="AQ902" s="142">
        <v>1</v>
      </c>
      <c r="AR902" s="62">
        <v>9</v>
      </c>
      <c r="AS902" s="62">
        <v>23</v>
      </c>
      <c r="AT902" s="62">
        <v>4</v>
      </c>
      <c r="AU902" s="64"/>
      <c r="AV902" s="83">
        <f t="shared" si="231"/>
        <v>0</v>
      </c>
      <c r="AW902" s="80"/>
      <c r="AX902" s="80"/>
      <c r="AY902" s="80"/>
      <c r="AZ902" s="80"/>
      <c r="BA902" s="80"/>
      <c r="BB902" s="80"/>
      <c r="BC902" s="80"/>
      <c r="BD902" s="80"/>
      <c r="BE902" s="81"/>
    </row>
    <row r="903" spans="1:57" ht="38" customHeight="1" thickBot="1" x14ac:dyDescent="0.25">
      <c r="A903" s="732"/>
      <c r="B903" s="754"/>
      <c r="C903" s="762"/>
      <c r="D903" s="76" t="s">
        <v>79</v>
      </c>
      <c r="E903" s="635"/>
      <c r="F903" s="638"/>
      <c r="G903" s="148">
        <f t="shared" si="226"/>
        <v>0</v>
      </c>
      <c r="H903" s="155">
        <f t="shared" si="229"/>
        <v>0</v>
      </c>
      <c r="I903" s="156"/>
      <c r="J903" s="156"/>
      <c r="K903" s="156"/>
      <c r="L903" s="157"/>
      <c r="M903" s="85">
        <f t="shared" si="227"/>
        <v>0</v>
      </c>
      <c r="N903" s="86"/>
      <c r="O903" s="86"/>
      <c r="P903" s="86"/>
      <c r="Q903" s="86"/>
      <c r="R903" s="125"/>
      <c r="S903" s="130"/>
      <c r="T903" s="87"/>
      <c r="U903" s="87"/>
      <c r="V903" s="87"/>
      <c r="W903" s="87"/>
      <c r="X903" s="126"/>
      <c r="Y903" s="129"/>
      <c r="Z903" s="124"/>
      <c r="AA903" s="136"/>
      <c r="AB903" s="54"/>
      <c r="AC903" s="54"/>
      <c r="AD903" s="54"/>
      <c r="AE903" s="54"/>
      <c r="AF903" s="55"/>
      <c r="AG903" s="139"/>
      <c r="AH903" s="140"/>
      <c r="AI903" s="137"/>
      <c r="AJ903" s="117">
        <f t="shared" si="237"/>
        <v>0</v>
      </c>
      <c r="AK903" s="137" t="s">
        <v>74</v>
      </c>
      <c r="AL903" s="90" t="s">
        <v>74</v>
      </c>
      <c r="AM903" s="138" t="s">
        <v>74</v>
      </c>
      <c r="AN903" s="137" t="s">
        <v>74</v>
      </c>
      <c r="AO903" s="90" t="s">
        <v>76</v>
      </c>
      <c r="AP903" s="138" t="s">
        <v>76</v>
      </c>
      <c r="AQ903" s="89"/>
      <c r="AR903" s="90"/>
      <c r="AS903" s="90"/>
      <c r="AT903" s="90"/>
      <c r="AU903" s="91"/>
      <c r="AV903" s="92">
        <f t="shared" si="231"/>
        <v>0</v>
      </c>
      <c r="AW903" s="87"/>
      <c r="AX903" s="87"/>
      <c r="AY903" s="87"/>
      <c r="AZ903" s="87"/>
      <c r="BA903" s="87"/>
      <c r="BB903" s="87"/>
      <c r="BC903" s="87"/>
      <c r="BD903" s="87"/>
      <c r="BE903" s="88"/>
    </row>
    <row r="904" spans="1:57" ht="38" customHeight="1" x14ac:dyDescent="0.2">
      <c r="A904" s="732"/>
      <c r="B904" s="752" t="s">
        <v>441</v>
      </c>
      <c r="C904" s="758" t="s">
        <v>415</v>
      </c>
      <c r="D904" s="72" t="s">
        <v>73</v>
      </c>
      <c r="E904" s="633">
        <v>15</v>
      </c>
      <c r="F904" s="636">
        <f t="shared" ref="F904" si="238">E904-SUM(M904:M908)</f>
        <v>4</v>
      </c>
      <c r="G904" s="146">
        <f t="shared" si="226"/>
        <v>0</v>
      </c>
      <c r="H904" s="151">
        <f t="shared" si="229"/>
        <v>0</v>
      </c>
      <c r="I904" s="152"/>
      <c r="J904" s="152"/>
      <c r="K904" s="152"/>
      <c r="L904" s="66"/>
      <c r="M904" s="149">
        <f t="shared" si="227"/>
        <v>0</v>
      </c>
      <c r="N904" s="121"/>
      <c r="O904" s="121"/>
      <c r="P904" s="121"/>
      <c r="Q904" s="121"/>
      <c r="R904" s="122"/>
      <c r="S904" s="128"/>
      <c r="T904" s="121"/>
      <c r="U904" s="121"/>
      <c r="V904" s="77"/>
      <c r="W904" s="121"/>
      <c r="X904" s="122"/>
      <c r="Y904" s="128"/>
      <c r="Z904" s="122"/>
      <c r="AA904" s="70"/>
      <c r="AB904" s="77"/>
      <c r="AC904" s="77"/>
      <c r="AD904" s="77"/>
      <c r="AE904" s="77"/>
      <c r="AF904" s="71"/>
      <c r="AG904" s="70"/>
      <c r="AH904" s="71"/>
      <c r="AI904" s="70"/>
      <c r="AJ904" s="115">
        <f t="shared" ref="AJ904:AJ905" si="239">SUM(AN904:AP904)</f>
        <v>0</v>
      </c>
      <c r="AK904" s="70" t="s">
        <v>74</v>
      </c>
      <c r="AL904" s="77" t="s">
        <v>74</v>
      </c>
      <c r="AM904" s="71" t="s">
        <v>74</v>
      </c>
      <c r="AN904" s="70"/>
      <c r="AO904" s="77"/>
      <c r="AP904" s="71"/>
      <c r="AQ904" s="67" t="s">
        <v>74</v>
      </c>
      <c r="AR904" s="68" t="s">
        <v>74</v>
      </c>
      <c r="AS904" s="68" t="s">
        <v>74</v>
      </c>
      <c r="AT904" s="68" t="s">
        <v>74</v>
      </c>
      <c r="AU904" s="69" t="s">
        <v>74</v>
      </c>
      <c r="AV904" s="103">
        <f t="shared" si="231"/>
        <v>0</v>
      </c>
      <c r="AW904" s="93"/>
      <c r="AX904" s="93"/>
      <c r="AY904" s="93"/>
      <c r="AZ904" s="93"/>
      <c r="BA904" s="93"/>
      <c r="BB904" s="93"/>
      <c r="BC904" s="93"/>
      <c r="BD904" s="93"/>
      <c r="BE904" s="78"/>
    </row>
    <row r="905" spans="1:57" ht="38" customHeight="1" x14ac:dyDescent="0.2">
      <c r="A905" s="732"/>
      <c r="B905" s="753"/>
      <c r="C905" s="759"/>
      <c r="D905" s="73" t="s">
        <v>75</v>
      </c>
      <c r="E905" s="634"/>
      <c r="F905" s="637"/>
      <c r="G905" s="147">
        <f t="shared" si="226"/>
        <v>0</v>
      </c>
      <c r="H905" s="153">
        <f t="shared" si="229"/>
        <v>0</v>
      </c>
      <c r="I905" s="150"/>
      <c r="J905" s="150"/>
      <c r="K905" s="150"/>
      <c r="L905" s="154"/>
      <c r="M905" s="79">
        <f t="shared" si="227"/>
        <v>0</v>
      </c>
      <c r="N905" s="80"/>
      <c r="O905" s="80"/>
      <c r="P905" s="80"/>
      <c r="Q905" s="80"/>
      <c r="R905" s="124"/>
      <c r="S905" s="129"/>
      <c r="T905" s="54"/>
      <c r="U905" s="54"/>
      <c r="V905" s="80"/>
      <c r="W905" s="80"/>
      <c r="X905" s="124"/>
      <c r="Y905" s="131"/>
      <c r="Z905" s="127"/>
      <c r="AA905" s="134"/>
      <c r="AB905" s="56"/>
      <c r="AC905" s="56"/>
      <c r="AD905" s="56"/>
      <c r="AE905" s="56"/>
      <c r="AF905" s="135"/>
      <c r="AG905" s="136"/>
      <c r="AH905" s="55"/>
      <c r="AI905" s="136"/>
      <c r="AJ905" s="116">
        <f t="shared" si="239"/>
        <v>0</v>
      </c>
      <c r="AK905" s="136" t="s">
        <v>76</v>
      </c>
      <c r="AL905" s="54" t="s">
        <v>76</v>
      </c>
      <c r="AM905" s="55" t="s">
        <v>76</v>
      </c>
      <c r="AN905" s="136"/>
      <c r="AO905" s="54"/>
      <c r="AP905" s="55"/>
      <c r="AQ905" s="82" t="s">
        <v>74</v>
      </c>
      <c r="AR905" s="54" t="s">
        <v>74</v>
      </c>
      <c r="AS905" s="54" t="s">
        <v>74</v>
      </c>
      <c r="AT905" s="54" t="s">
        <v>74</v>
      </c>
      <c r="AU905" s="58" t="s">
        <v>74</v>
      </c>
      <c r="AV905" s="83">
        <f t="shared" si="231"/>
        <v>0</v>
      </c>
      <c r="AW905" s="80"/>
      <c r="AX905" s="80"/>
      <c r="AY905" s="80"/>
      <c r="AZ905" s="80"/>
      <c r="BA905" s="80"/>
      <c r="BB905" s="80"/>
      <c r="BC905" s="80"/>
      <c r="BD905" s="80"/>
      <c r="BE905" s="81"/>
    </row>
    <row r="906" spans="1:57" ht="38" customHeight="1" x14ac:dyDescent="0.2">
      <c r="A906" s="732"/>
      <c r="B906" s="753"/>
      <c r="C906" s="759"/>
      <c r="D906" s="73" t="s">
        <v>77</v>
      </c>
      <c r="E906" s="634"/>
      <c r="F906" s="637"/>
      <c r="G906" s="147">
        <f t="shared" si="226"/>
        <v>0</v>
      </c>
      <c r="H906" s="153">
        <f t="shared" si="229"/>
        <v>0</v>
      </c>
      <c r="I906" s="150"/>
      <c r="J906" s="150"/>
      <c r="K906" s="150"/>
      <c r="L906" s="154"/>
      <c r="M906" s="79">
        <f t="shared" si="227"/>
        <v>0</v>
      </c>
      <c r="N906" s="80"/>
      <c r="O906" s="80"/>
      <c r="P906" s="80"/>
      <c r="Q906" s="84"/>
      <c r="R906" s="124"/>
      <c r="S906" s="129"/>
      <c r="T906" s="80"/>
      <c r="U906" s="80"/>
      <c r="V906" s="80"/>
      <c r="W906" s="80"/>
      <c r="X906" s="124"/>
      <c r="Y906" s="131"/>
      <c r="Z906" s="127"/>
      <c r="AA906" s="134"/>
      <c r="AB906" s="56"/>
      <c r="AC906" s="56"/>
      <c r="AD906" s="56"/>
      <c r="AE906" s="56"/>
      <c r="AF906" s="135"/>
      <c r="AG906" s="136"/>
      <c r="AH906" s="55"/>
      <c r="AI906" s="136"/>
      <c r="AJ906" s="116">
        <f t="shared" ref="AJ906" si="240">SUM(AK906:AM906)</f>
        <v>0</v>
      </c>
      <c r="AK906" s="136"/>
      <c r="AL906" s="54"/>
      <c r="AM906" s="55"/>
      <c r="AN906" s="136" t="s">
        <v>74</v>
      </c>
      <c r="AO906" s="54" t="s">
        <v>74</v>
      </c>
      <c r="AP906" s="55" t="s">
        <v>74</v>
      </c>
      <c r="AQ906" s="82" t="s">
        <v>74</v>
      </c>
      <c r="AR906" s="54" t="s">
        <v>74</v>
      </c>
      <c r="AS906" s="54" t="s">
        <v>74</v>
      </c>
      <c r="AT906" s="54" t="s">
        <v>74</v>
      </c>
      <c r="AU906" s="58" t="s">
        <v>74</v>
      </c>
      <c r="AV906" s="83">
        <f t="shared" si="231"/>
        <v>0</v>
      </c>
      <c r="AW906" s="80"/>
      <c r="AX906" s="80"/>
      <c r="AY906" s="80"/>
      <c r="AZ906" s="80"/>
      <c r="BA906" s="80"/>
      <c r="BB906" s="80"/>
      <c r="BC906" s="80"/>
      <c r="BD906" s="80"/>
      <c r="BE906" s="81"/>
    </row>
    <row r="907" spans="1:57" ht="38" customHeight="1" x14ac:dyDescent="0.2">
      <c r="A907" s="732"/>
      <c r="B907" s="753"/>
      <c r="C907" s="759"/>
      <c r="D907" s="73" t="s">
        <v>78</v>
      </c>
      <c r="E907" s="634"/>
      <c r="F907" s="637"/>
      <c r="G907" s="147">
        <f t="shared" si="226"/>
        <v>11</v>
      </c>
      <c r="H907" s="153">
        <f t="shared" si="229"/>
        <v>0</v>
      </c>
      <c r="I907" s="150"/>
      <c r="J907" s="150"/>
      <c r="K907" s="150"/>
      <c r="L907" s="154"/>
      <c r="M907" s="79">
        <f t="shared" si="227"/>
        <v>11</v>
      </c>
      <c r="N907" s="80"/>
      <c r="O907" s="80"/>
      <c r="P907" s="80"/>
      <c r="Q907" s="80"/>
      <c r="R907" s="124">
        <v>11</v>
      </c>
      <c r="S907" s="129"/>
      <c r="T907" s="80"/>
      <c r="U907" s="80"/>
      <c r="V907" s="80">
        <v>11</v>
      </c>
      <c r="W907" s="80"/>
      <c r="X907" s="124"/>
      <c r="Y907" s="131">
        <v>9</v>
      </c>
      <c r="Z907" s="127">
        <v>2</v>
      </c>
      <c r="AA907" s="134">
        <v>1</v>
      </c>
      <c r="AB907" s="56">
        <v>5</v>
      </c>
      <c r="AC907" s="56">
        <v>5</v>
      </c>
      <c r="AD907" s="56">
        <v>1</v>
      </c>
      <c r="AE907" s="56">
        <v>10</v>
      </c>
      <c r="AF907" s="135">
        <v>1</v>
      </c>
      <c r="AG907" s="136">
        <v>43.7</v>
      </c>
      <c r="AH907" s="55">
        <v>23.5</v>
      </c>
      <c r="AI907" s="136">
        <v>90.45</v>
      </c>
      <c r="AJ907" s="116">
        <f t="shared" ref="AJ907:AJ908" si="241">SUM(AQ907:AU907)</f>
        <v>11</v>
      </c>
      <c r="AK907" s="136" t="s">
        <v>76</v>
      </c>
      <c r="AL907" s="54" t="s">
        <v>76</v>
      </c>
      <c r="AM907" s="55" t="s">
        <v>76</v>
      </c>
      <c r="AN907" s="136" t="s">
        <v>74</v>
      </c>
      <c r="AO907" s="54" t="s">
        <v>74</v>
      </c>
      <c r="AP907" s="55" t="s">
        <v>74</v>
      </c>
      <c r="AQ907" s="142"/>
      <c r="AR907" s="62">
        <v>4</v>
      </c>
      <c r="AS907" s="62">
        <v>6</v>
      </c>
      <c r="AT907" s="62">
        <v>1</v>
      </c>
      <c r="AU907" s="64"/>
      <c r="AV907" s="83">
        <f t="shared" si="231"/>
        <v>0</v>
      </c>
      <c r="AW907" s="80"/>
      <c r="AX907" s="80"/>
      <c r="AY907" s="80"/>
      <c r="AZ907" s="80"/>
      <c r="BA907" s="80"/>
      <c r="BB907" s="80"/>
      <c r="BC907" s="80"/>
      <c r="BD907" s="80"/>
      <c r="BE907" s="81"/>
    </row>
    <row r="908" spans="1:57" ht="38" customHeight="1" thickBot="1" x14ac:dyDescent="0.25">
      <c r="A908" s="732"/>
      <c r="B908" s="754"/>
      <c r="C908" s="760"/>
      <c r="D908" s="76" t="s">
        <v>79</v>
      </c>
      <c r="E908" s="635"/>
      <c r="F908" s="638"/>
      <c r="G908" s="148">
        <f t="shared" si="226"/>
        <v>0</v>
      </c>
      <c r="H908" s="155">
        <f t="shared" si="229"/>
        <v>0</v>
      </c>
      <c r="I908" s="156"/>
      <c r="J908" s="156"/>
      <c r="K908" s="156"/>
      <c r="L908" s="157"/>
      <c r="M908" s="85">
        <f t="shared" si="227"/>
        <v>0</v>
      </c>
      <c r="N908" s="86"/>
      <c r="O908" s="86"/>
      <c r="P908" s="86"/>
      <c r="Q908" s="86"/>
      <c r="R908" s="125"/>
      <c r="S908" s="130"/>
      <c r="T908" s="87"/>
      <c r="U908" s="87"/>
      <c r="V908" s="87"/>
      <c r="W908" s="87"/>
      <c r="X908" s="126"/>
      <c r="Y908" s="129"/>
      <c r="Z908" s="124"/>
      <c r="AA908" s="136"/>
      <c r="AB908" s="54"/>
      <c r="AC908" s="54"/>
      <c r="AD908" s="54"/>
      <c r="AE908" s="54"/>
      <c r="AF908" s="55"/>
      <c r="AG908" s="139"/>
      <c r="AH908" s="140"/>
      <c r="AI908" s="137"/>
      <c r="AJ908" s="117">
        <f t="shared" si="241"/>
        <v>0</v>
      </c>
      <c r="AK908" s="137" t="s">
        <v>74</v>
      </c>
      <c r="AL908" s="90" t="s">
        <v>74</v>
      </c>
      <c r="AM908" s="138" t="s">
        <v>74</v>
      </c>
      <c r="AN908" s="137" t="s">
        <v>74</v>
      </c>
      <c r="AO908" s="90" t="s">
        <v>76</v>
      </c>
      <c r="AP908" s="138" t="s">
        <v>76</v>
      </c>
      <c r="AQ908" s="89"/>
      <c r="AR908" s="90"/>
      <c r="AS908" s="90"/>
      <c r="AT908" s="90"/>
      <c r="AU908" s="91"/>
      <c r="AV908" s="92">
        <f t="shared" si="231"/>
        <v>0</v>
      </c>
      <c r="AW908" s="87"/>
      <c r="AX908" s="87"/>
      <c r="AY908" s="87"/>
      <c r="AZ908" s="87"/>
      <c r="BA908" s="87"/>
      <c r="BB908" s="87"/>
      <c r="BC908" s="87"/>
      <c r="BD908" s="87"/>
      <c r="BE908" s="88"/>
    </row>
    <row r="909" spans="1:57" ht="38" customHeight="1" x14ac:dyDescent="0.2">
      <c r="A909" s="732"/>
      <c r="B909" s="752" t="s">
        <v>442</v>
      </c>
      <c r="C909" s="761" t="s">
        <v>416</v>
      </c>
      <c r="D909" s="72" t="s">
        <v>73</v>
      </c>
      <c r="E909" s="633">
        <v>40</v>
      </c>
      <c r="F909" s="636">
        <f t="shared" ref="F909" si="242">E909-SUM(M909:M913)</f>
        <v>9</v>
      </c>
      <c r="G909" s="146">
        <f t="shared" si="226"/>
        <v>0</v>
      </c>
      <c r="H909" s="151">
        <f t="shared" si="229"/>
        <v>0</v>
      </c>
      <c r="I909" s="152"/>
      <c r="J909" s="152"/>
      <c r="K909" s="152"/>
      <c r="L909" s="66"/>
      <c r="M909" s="149">
        <f t="shared" si="227"/>
        <v>0</v>
      </c>
      <c r="N909" s="121"/>
      <c r="O909" s="121"/>
      <c r="P909" s="121"/>
      <c r="Q909" s="121"/>
      <c r="R909" s="122"/>
      <c r="S909" s="128"/>
      <c r="T909" s="121"/>
      <c r="U909" s="121"/>
      <c r="V909" s="77"/>
      <c r="W909" s="121"/>
      <c r="X909" s="122"/>
      <c r="Y909" s="128"/>
      <c r="Z909" s="122"/>
      <c r="AA909" s="70"/>
      <c r="AB909" s="77"/>
      <c r="AC909" s="77"/>
      <c r="AD909" s="77"/>
      <c r="AE909" s="77"/>
      <c r="AF909" s="71"/>
      <c r="AG909" s="70"/>
      <c r="AH909" s="71"/>
      <c r="AI909" s="70"/>
      <c r="AJ909" s="115">
        <f t="shared" ref="AJ909:AJ910" si="243">SUM(AN909:AP909)</f>
        <v>0</v>
      </c>
      <c r="AK909" s="70" t="s">
        <v>74</v>
      </c>
      <c r="AL909" s="77" t="s">
        <v>74</v>
      </c>
      <c r="AM909" s="71" t="s">
        <v>74</v>
      </c>
      <c r="AN909" s="70"/>
      <c r="AO909" s="77"/>
      <c r="AP909" s="71"/>
      <c r="AQ909" s="67" t="s">
        <v>74</v>
      </c>
      <c r="AR909" s="68" t="s">
        <v>74</v>
      </c>
      <c r="AS909" s="68" t="s">
        <v>74</v>
      </c>
      <c r="AT909" s="68" t="s">
        <v>74</v>
      </c>
      <c r="AU909" s="69" t="s">
        <v>74</v>
      </c>
      <c r="AV909" s="103">
        <f t="shared" si="231"/>
        <v>0</v>
      </c>
      <c r="AW909" s="93"/>
      <c r="AX909" s="93"/>
      <c r="AY909" s="93"/>
      <c r="AZ909" s="93"/>
      <c r="BA909" s="93"/>
      <c r="BB909" s="93"/>
      <c r="BC909" s="93"/>
      <c r="BD909" s="93"/>
      <c r="BE909" s="78"/>
    </row>
    <row r="910" spans="1:57" ht="38" customHeight="1" x14ac:dyDescent="0.2">
      <c r="A910" s="732"/>
      <c r="B910" s="753"/>
      <c r="C910" s="759"/>
      <c r="D910" s="73" t="s">
        <v>75</v>
      </c>
      <c r="E910" s="634"/>
      <c r="F910" s="637"/>
      <c r="G910" s="147">
        <f t="shared" si="226"/>
        <v>0</v>
      </c>
      <c r="H910" s="153">
        <f t="shared" si="229"/>
        <v>0</v>
      </c>
      <c r="I910" s="150"/>
      <c r="J910" s="150"/>
      <c r="K910" s="150"/>
      <c r="L910" s="154"/>
      <c r="M910" s="79">
        <f t="shared" si="227"/>
        <v>0</v>
      </c>
      <c r="N910" s="80"/>
      <c r="O910" s="80"/>
      <c r="P910" s="80"/>
      <c r="Q910" s="80"/>
      <c r="R910" s="124"/>
      <c r="S910" s="129"/>
      <c r="T910" s="54"/>
      <c r="U910" s="54"/>
      <c r="V910" s="80"/>
      <c r="W910" s="80"/>
      <c r="X910" s="124"/>
      <c r="Y910" s="131"/>
      <c r="Z910" s="127"/>
      <c r="AA910" s="134"/>
      <c r="AB910" s="56"/>
      <c r="AC910" s="56"/>
      <c r="AD910" s="56"/>
      <c r="AE910" s="56"/>
      <c r="AF910" s="135"/>
      <c r="AG910" s="136"/>
      <c r="AH910" s="55"/>
      <c r="AI910" s="136"/>
      <c r="AJ910" s="116">
        <f t="shared" si="243"/>
        <v>0</v>
      </c>
      <c r="AK910" s="136" t="s">
        <v>76</v>
      </c>
      <c r="AL910" s="54" t="s">
        <v>76</v>
      </c>
      <c r="AM910" s="55" t="s">
        <v>76</v>
      </c>
      <c r="AN910" s="136"/>
      <c r="AO910" s="54"/>
      <c r="AP910" s="55"/>
      <c r="AQ910" s="82" t="s">
        <v>74</v>
      </c>
      <c r="AR910" s="54" t="s">
        <v>74</v>
      </c>
      <c r="AS910" s="54" t="s">
        <v>74</v>
      </c>
      <c r="AT910" s="54" t="s">
        <v>74</v>
      </c>
      <c r="AU910" s="58" t="s">
        <v>74</v>
      </c>
      <c r="AV910" s="83">
        <f t="shared" si="231"/>
        <v>0</v>
      </c>
      <c r="AW910" s="80"/>
      <c r="AX910" s="80"/>
      <c r="AY910" s="80"/>
      <c r="AZ910" s="80"/>
      <c r="BA910" s="80"/>
      <c r="BB910" s="80"/>
      <c r="BC910" s="80"/>
      <c r="BD910" s="80"/>
      <c r="BE910" s="81"/>
    </row>
    <row r="911" spans="1:57" ht="38" customHeight="1" x14ac:dyDescent="0.2">
      <c r="A911" s="732"/>
      <c r="B911" s="753"/>
      <c r="C911" s="759"/>
      <c r="D911" s="73" t="s">
        <v>77</v>
      </c>
      <c r="E911" s="634"/>
      <c r="F911" s="637"/>
      <c r="G911" s="147">
        <f t="shared" si="226"/>
        <v>0</v>
      </c>
      <c r="H911" s="153">
        <f t="shared" si="229"/>
        <v>0</v>
      </c>
      <c r="I911" s="150"/>
      <c r="J911" s="150"/>
      <c r="K911" s="150"/>
      <c r="L911" s="154"/>
      <c r="M911" s="79">
        <f t="shared" si="227"/>
        <v>0</v>
      </c>
      <c r="N911" s="80"/>
      <c r="O911" s="80"/>
      <c r="P911" s="80"/>
      <c r="Q911" s="84"/>
      <c r="R911" s="124"/>
      <c r="S911" s="129"/>
      <c r="T911" s="80"/>
      <c r="U911" s="80"/>
      <c r="V911" s="80"/>
      <c r="W911" s="80"/>
      <c r="X911" s="124"/>
      <c r="Y911" s="131"/>
      <c r="Z911" s="127"/>
      <c r="AA911" s="134"/>
      <c r="AB911" s="56"/>
      <c r="AC911" s="56"/>
      <c r="AD911" s="56"/>
      <c r="AE911" s="56"/>
      <c r="AF911" s="135"/>
      <c r="AG911" s="136"/>
      <c r="AH911" s="55"/>
      <c r="AI911" s="136"/>
      <c r="AJ911" s="116">
        <f t="shared" ref="AJ911" si="244">SUM(AK911:AM911)</f>
        <v>0</v>
      </c>
      <c r="AK911" s="136"/>
      <c r="AL911" s="54"/>
      <c r="AM911" s="55"/>
      <c r="AN911" s="136" t="s">
        <v>74</v>
      </c>
      <c r="AO911" s="54" t="s">
        <v>74</v>
      </c>
      <c r="AP911" s="55" t="s">
        <v>74</v>
      </c>
      <c r="AQ911" s="82" t="s">
        <v>74</v>
      </c>
      <c r="AR911" s="54" t="s">
        <v>74</v>
      </c>
      <c r="AS911" s="54" t="s">
        <v>74</v>
      </c>
      <c r="AT911" s="54" t="s">
        <v>74</v>
      </c>
      <c r="AU911" s="58" t="s">
        <v>74</v>
      </c>
      <c r="AV911" s="83">
        <f t="shared" si="231"/>
        <v>0</v>
      </c>
      <c r="AW911" s="80"/>
      <c r="AX911" s="80"/>
      <c r="AY911" s="80"/>
      <c r="AZ911" s="80"/>
      <c r="BA911" s="80"/>
      <c r="BB911" s="80"/>
      <c r="BC911" s="80"/>
      <c r="BD911" s="80"/>
      <c r="BE911" s="81"/>
    </row>
    <row r="912" spans="1:57" ht="38" customHeight="1" x14ac:dyDescent="0.2">
      <c r="A912" s="732"/>
      <c r="B912" s="753"/>
      <c r="C912" s="759"/>
      <c r="D912" s="73" t="s">
        <v>78</v>
      </c>
      <c r="E912" s="634"/>
      <c r="F912" s="637"/>
      <c r="G912" s="147">
        <f t="shared" si="226"/>
        <v>31</v>
      </c>
      <c r="H912" s="153">
        <f t="shared" si="229"/>
        <v>0</v>
      </c>
      <c r="I912" s="150"/>
      <c r="J912" s="150"/>
      <c r="K912" s="150"/>
      <c r="L912" s="154"/>
      <c r="M912" s="79">
        <f t="shared" si="227"/>
        <v>31</v>
      </c>
      <c r="N912" s="80"/>
      <c r="O912" s="80"/>
      <c r="P912" s="80"/>
      <c r="Q912" s="80"/>
      <c r="R912" s="124">
        <v>31</v>
      </c>
      <c r="S912" s="129">
        <v>3</v>
      </c>
      <c r="T912" s="80"/>
      <c r="U912" s="80"/>
      <c r="V912" s="80">
        <v>28</v>
      </c>
      <c r="W912" s="80"/>
      <c r="X912" s="124"/>
      <c r="Y912" s="131">
        <v>30</v>
      </c>
      <c r="Z912" s="127">
        <v>1</v>
      </c>
      <c r="AA912" s="134"/>
      <c r="AB912" s="56">
        <v>9</v>
      </c>
      <c r="AC912" s="56">
        <v>9</v>
      </c>
      <c r="AD912" s="56">
        <v>1</v>
      </c>
      <c r="AE912" s="56">
        <v>27</v>
      </c>
      <c r="AF912" s="135">
        <v>4</v>
      </c>
      <c r="AG912" s="136">
        <v>40</v>
      </c>
      <c r="AH912" s="55">
        <v>11</v>
      </c>
      <c r="AI912" s="136">
        <v>100</v>
      </c>
      <c r="AJ912" s="116">
        <f t="shared" ref="AJ912:AJ913" si="245">SUM(AQ912:AU912)</f>
        <v>31</v>
      </c>
      <c r="AK912" s="136" t="s">
        <v>76</v>
      </c>
      <c r="AL912" s="54" t="s">
        <v>76</v>
      </c>
      <c r="AM912" s="55" t="s">
        <v>76</v>
      </c>
      <c r="AN912" s="136" t="s">
        <v>74</v>
      </c>
      <c r="AO912" s="54" t="s">
        <v>74</v>
      </c>
      <c r="AP912" s="55" t="s">
        <v>74</v>
      </c>
      <c r="AQ912" s="142">
        <v>2</v>
      </c>
      <c r="AR912" s="62">
        <v>5</v>
      </c>
      <c r="AS912" s="62">
        <v>16</v>
      </c>
      <c r="AT912" s="62">
        <v>5</v>
      </c>
      <c r="AU912" s="64">
        <v>3</v>
      </c>
      <c r="AV912" s="83">
        <f t="shared" si="231"/>
        <v>0</v>
      </c>
      <c r="AW912" s="80"/>
      <c r="AX912" s="80"/>
      <c r="AY912" s="80"/>
      <c r="AZ912" s="80"/>
      <c r="BA912" s="80"/>
      <c r="BB912" s="80"/>
      <c r="BC912" s="80"/>
      <c r="BD912" s="80"/>
      <c r="BE912" s="81"/>
    </row>
    <row r="913" spans="1:57" ht="38" customHeight="1" thickBot="1" x14ac:dyDescent="0.25">
      <c r="A913" s="732"/>
      <c r="B913" s="754"/>
      <c r="C913" s="762"/>
      <c r="D913" s="76" t="s">
        <v>79</v>
      </c>
      <c r="E913" s="635"/>
      <c r="F913" s="638"/>
      <c r="G913" s="148">
        <f t="shared" si="226"/>
        <v>0</v>
      </c>
      <c r="H913" s="155">
        <f t="shared" si="229"/>
        <v>0</v>
      </c>
      <c r="I913" s="156"/>
      <c r="J913" s="156"/>
      <c r="K913" s="156"/>
      <c r="L913" s="157"/>
      <c r="M913" s="85">
        <f t="shared" si="227"/>
        <v>0</v>
      </c>
      <c r="N913" s="86"/>
      <c r="O913" s="86"/>
      <c r="P913" s="86"/>
      <c r="Q913" s="86"/>
      <c r="R913" s="125"/>
      <c r="S913" s="130"/>
      <c r="T913" s="87"/>
      <c r="U913" s="87"/>
      <c r="V913" s="87"/>
      <c r="W913" s="87"/>
      <c r="X913" s="126"/>
      <c r="Y913" s="129"/>
      <c r="Z913" s="124"/>
      <c r="AA913" s="136"/>
      <c r="AB913" s="54"/>
      <c r="AC913" s="54"/>
      <c r="AD913" s="54"/>
      <c r="AE913" s="54"/>
      <c r="AF913" s="55"/>
      <c r="AG913" s="139"/>
      <c r="AH913" s="140"/>
      <c r="AI913" s="137"/>
      <c r="AJ913" s="117">
        <f t="shared" si="245"/>
        <v>0</v>
      </c>
      <c r="AK913" s="137" t="s">
        <v>74</v>
      </c>
      <c r="AL913" s="90" t="s">
        <v>74</v>
      </c>
      <c r="AM913" s="138" t="s">
        <v>74</v>
      </c>
      <c r="AN913" s="137" t="s">
        <v>74</v>
      </c>
      <c r="AO913" s="90" t="s">
        <v>76</v>
      </c>
      <c r="AP913" s="138" t="s">
        <v>76</v>
      </c>
      <c r="AQ913" s="89"/>
      <c r="AR913" s="90"/>
      <c r="AS913" s="90"/>
      <c r="AT913" s="90"/>
      <c r="AU913" s="91"/>
      <c r="AV913" s="92">
        <f t="shared" si="231"/>
        <v>0</v>
      </c>
      <c r="AW913" s="87"/>
      <c r="AX913" s="87"/>
      <c r="AY913" s="87"/>
      <c r="AZ913" s="87"/>
      <c r="BA913" s="87"/>
      <c r="BB913" s="87"/>
      <c r="BC913" s="87"/>
      <c r="BD913" s="87"/>
      <c r="BE913" s="88"/>
    </row>
    <row r="914" spans="1:57" ht="38" customHeight="1" x14ac:dyDescent="0.2">
      <c r="A914" s="732"/>
      <c r="B914" s="752" t="s">
        <v>443</v>
      </c>
      <c r="C914" s="758" t="s">
        <v>417</v>
      </c>
      <c r="D914" s="72" t="s">
        <v>73</v>
      </c>
      <c r="E914" s="633">
        <v>10</v>
      </c>
      <c r="F914" s="636">
        <f t="shared" ref="F914" si="246">E914-SUM(M914:M918)</f>
        <v>5</v>
      </c>
      <c r="G914" s="146">
        <f t="shared" si="226"/>
        <v>0</v>
      </c>
      <c r="H914" s="151">
        <f t="shared" si="229"/>
        <v>0</v>
      </c>
      <c r="I914" s="152"/>
      <c r="J914" s="152"/>
      <c r="K914" s="152"/>
      <c r="L914" s="66"/>
      <c r="M914" s="149">
        <f t="shared" si="227"/>
        <v>0</v>
      </c>
      <c r="N914" s="121"/>
      <c r="O914" s="121"/>
      <c r="P914" s="121"/>
      <c r="Q914" s="121"/>
      <c r="R914" s="122"/>
      <c r="S914" s="128"/>
      <c r="T914" s="121"/>
      <c r="U914" s="121"/>
      <c r="V914" s="77"/>
      <c r="W914" s="121"/>
      <c r="X914" s="122"/>
      <c r="Y914" s="128"/>
      <c r="Z914" s="122"/>
      <c r="AA914" s="70"/>
      <c r="AB914" s="77"/>
      <c r="AC914" s="77"/>
      <c r="AD914" s="77"/>
      <c r="AE914" s="77"/>
      <c r="AF914" s="71"/>
      <c r="AG914" s="70"/>
      <c r="AH914" s="71"/>
      <c r="AI914" s="70"/>
      <c r="AJ914" s="115">
        <f t="shared" ref="AJ914:AJ915" si="247">SUM(AN914:AP914)</f>
        <v>0</v>
      </c>
      <c r="AK914" s="70" t="s">
        <v>74</v>
      </c>
      <c r="AL914" s="77" t="s">
        <v>74</v>
      </c>
      <c r="AM914" s="71" t="s">
        <v>74</v>
      </c>
      <c r="AN914" s="70"/>
      <c r="AO914" s="77"/>
      <c r="AP914" s="71"/>
      <c r="AQ914" s="67" t="s">
        <v>74</v>
      </c>
      <c r="AR914" s="68" t="s">
        <v>74</v>
      </c>
      <c r="AS914" s="68" t="s">
        <v>74</v>
      </c>
      <c r="AT914" s="68" t="s">
        <v>74</v>
      </c>
      <c r="AU914" s="69" t="s">
        <v>74</v>
      </c>
      <c r="AV914" s="103">
        <f t="shared" si="231"/>
        <v>0</v>
      </c>
      <c r="AW914" s="93"/>
      <c r="AX914" s="93"/>
      <c r="AY914" s="93"/>
      <c r="AZ914" s="93"/>
      <c r="BA914" s="93"/>
      <c r="BB914" s="93"/>
      <c r="BC914" s="93"/>
      <c r="BD914" s="93"/>
      <c r="BE914" s="78"/>
    </row>
    <row r="915" spans="1:57" ht="38" customHeight="1" x14ac:dyDescent="0.2">
      <c r="A915" s="732"/>
      <c r="B915" s="753"/>
      <c r="C915" s="759"/>
      <c r="D915" s="73" t="s">
        <v>75</v>
      </c>
      <c r="E915" s="634"/>
      <c r="F915" s="637"/>
      <c r="G915" s="147">
        <f t="shared" si="226"/>
        <v>0</v>
      </c>
      <c r="H915" s="153">
        <f t="shared" si="229"/>
        <v>0</v>
      </c>
      <c r="I915" s="150"/>
      <c r="J915" s="150"/>
      <c r="K915" s="150"/>
      <c r="L915" s="154"/>
      <c r="M915" s="79">
        <f t="shared" si="227"/>
        <v>0</v>
      </c>
      <c r="N915" s="80"/>
      <c r="O915" s="80"/>
      <c r="P915" s="80"/>
      <c r="Q915" s="80"/>
      <c r="R915" s="124"/>
      <c r="S915" s="129"/>
      <c r="T915" s="54"/>
      <c r="U915" s="54"/>
      <c r="V915" s="80"/>
      <c r="W915" s="80"/>
      <c r="X915" s="124"/>
      <c r="Y915" s="131"/>
      <c r="Z915" s="127"/>
      <c r="AA915" s="134"/>
      <c r="AB915" s="56"/>
      <c r="AC915" s="56"/>
      <c r="AD915" s="56"/>
      <c r="AE915" s="56"/>
      <c r="AF915" s="135"/>
      <c r="AG915" s="136"/>
      <c r="AH915" s="55"/>
      <c r="AI915" s="136"/>
      <c r="AJ915" s="116">
        <f t="shared" si="247"/>
        <v>0</v>
      </c>
      <c r="AK915" s="136" t="s">
        <v>76</v>
      </c>
      <c r="AL915" s="54" t="s">
        <v>76</v>
      </c>
      <c r="AM915" s="55" t="s">
        <v>76</v>
      </c>
      <c r="AN915" s="136"/>
      <c r="AO915" s="54"/>
      <c r="AP915" s="55"/>
      <c r="AQ915" s="82" t="s">
        <v>74</v>
      </c>
      <c r="AR915" s="54" t="s">
        <v>74</v>
      </c>
      <c r="AS915" s="54" t="s">
        <v>74</v>
      </c>
      <c r="AT915" s="54" t="s">
        <v>74</v>
      </c>
      <c r="AU915" s="58" t="s">
        <v>74</v>
      </c>
      <c r="AV915" s="83">
        <f t="shared" si="231"/>
        <v>0</v>
      </c>
      <c r="AW915" s="80"/>
      <c r="AX915" s="80"/>
      <c r="AY915" s="80"/>
      <c r="AZ915" s="80"/>
      <c r="BA915" s="80"/>
      <c r="BB915" s="80"/>
      <c r="BC915" s="80"/>
      <c r="BD915" s="80"/>
      <c r="BE915" s="81"/>
    </row>
    <row r="916" spans="1:57" ht="38" customHeight="1" x14ac:dyDescent="0.2">
      <c r="A916" s="732"/>
      <c r="B916" s="753"/>
      <c r="C916" s="759"/>
      <c r="D916" s="73" t="s">
        <v>77</v>
      </c>
      <c r="E916" s="634"/>
      <c r="F916" s="637"/>
      <c r="G916" s="147">
        <f t="shared" si="226"/>
        <v>0</v>
      </c>
      <c r="H916" s="153">
        <f t="shared" si="229"/>
        <v>0</v>
      </c>
      <c r="I916" s="150"/>
      <c r="J916" s="150"/>
      <c r="K916" s="150"/>
      <c r="L916" s="154"/>
      <c r="M916" s="79">
        <f t="shared" si="227"/>
        <v>0</v>
      </c>
      <c r="N916" s="80"/>
      <c r="O916" s="80"/>
      <c r="P916" s="80"/>
      <c r="Q916" s="84"/>
      <c r="R916" s="124"/>
      <c r="S916" s="129"/>
      <c r="T916" s="80"/>
      <c r="U916" s="80"/>
      <c r="V916" s="80"/>
      <c r="W916" s="80"/>
      <c r="X916" s="124"/>
      <c r="Y916" s="131"/>
      <c r="Z916" s="127"/>
      <c r="AA916" s="134"/>
      <c r="AB916" s="56"/>
      <c r="AC916" s="56"/>
      <c r="AD916" s="56"/>
      <c r="AE916" s="56"/>
      <c r="AF916" s="135"/>
      <c r="AG916" s="136"/>
      <c r="AH916" s="55"/>
      <c r="AI916" s="136"/>
      <c r="AJ916" s="116">
        <f t="shared" ref="AJ916" si="248">SUM(AK916:AM916)</f>
        <v>0</v>
      </c>
      <c r="AK916" s="136"/>
      <c r="AL916" s="54"/>
      <c r="AM916" s="55"/>
      <c r="AN916" s="136" t="s">
        <v>74</v>
      </c>
      <c r="AO916" s="54" t="s">
        <v>74</v>
      </c>
      <c r="AP916" s="55" t="s">
        <v>74</v>
      </c>
      <c r="AQ916" s="82" t="s">
        <v>74</v>
      </c>
      <c r="AR916" s="54" t="s">
        <v>74</v>
      </c>
      <c r="AS916" s="54" t="s">
        <v>74</v>
      </c>
      <c r="AT916" s="54" t="s">
        <v>74</v>
      </c>
      <c r="AU916" s="58" t="s">
        <v>74</v>
      </c>
      <c r="AV916" s="83">
        <f t="shared" si="231"/>
        <v>0</v>
      </c>
      <c r="AW916" s="80"/>
      <c r="AX916" s="80"/>
      <c r="AY916" s="80"/>
      <c r="AZ916" s="80"/>
      <c r="BA916" s="80"/>
      <c r="BB916" s="80"/>
      <c r="BC916" s="80"/>
      <c r="BD916" s="80"/>
      <c r="BE916" s="81"/>
    </row>
    <row r="917" spans="1:57" ht="38" customHeight="1" x14ac:dyDescent="0.2">
      <c r="A917" s="732"/>
      <c r="B917" s="753"/>
      <c r="C917" s="759"/>
      <c r="D917" s="73" t="s">
        <v>78</v>
      </c>
      <c r="E917" s="634"/>
      <c r="F917" s="637"/>
      <c r="G917" s="147">
        <f t="shared" si="226"/>
        <v>5</v>
      </c>
      <c r="H917" s="153">
        <f t="shared" si="229"/>
        <v>0</v>
      </c>
      <c r="I917" s="150"/>
      <c r="J917" s="150"/>
      <c r="K917" s="150"/>
      <c r="L917" s="154"/>
      <c r="M917" s="79">
        <f t="shared" si="227"/>
        <v>5</v>
      </c>
      <c r="N917" s="80"/>
      <c r="O917" s="80"/>
      <c r="P917" s="80"/>
      <c r="Q917" s="80"/>
      <c r="R917" s="124">
        <v>5</v>
      </c>
      <c r="S917" s="129"/>
      <c r="T917" s="80"/>
      <c r="U917" s="80"/>
      <c r="V917" s="80">
        <v>5</v>
      </c>
      <c r="W917" s="80"/>
      <c r="X917" s="124"/>
      <c r="Y917" s="131">
        <v>4</v>
      </c>
      <c r="Z917" s="127">
        <v>1</v>
      </c>
      <c r="AA917" s="134"/>
      <c r="AB917" s="56">
        <v>2</v>
      </c>
      <c r="AC917" s="56">
        <v>2</v>
      </c>
      <c r="AD917" s="56"/>
      <c r="AE917" s="56">
        <v>2</v>
      </c>
      <c r="AF917" s="135">
        <v>2</v>
      </c>
      <c r="AG917" s="136">
        <v>45.8</v>
      </c>
      <c r="AH917" s="55">
        <v>27</v>
      </c>
      <c r="AI917" s="136">
        <v>104</v>
      </c>
      <c r="AJ917" s="116">
        <f t="shared" ref="AJ917:AJ918" si="249">SUM(AQ917:AU917)</f>
        <v>5</v>
      </c>
      <c r="AK917" s="136" t="s">
        <v>76</v>
      </c>
      <c r="AL917" s="54" t="s">
        <v>76</v>
      </c>
      <c r="AM917" s="55" t="s">
        <v>76</v>
      </c>
      <c r="AN917" s="136" t="s">
        <v>74</v>
      </c>
      <c r="AO917" s="54" t="s">
        <v>74</v>
      </c>
      <c r="AP917" s="55" t="s">
        <v>74</v>
      </c>
      <c r="AQ917" s="142"/>
      <c r="AR917" s="62"/>
      <c r="AS917" s="62">
        <v>5</v>
      </c>
      <c r="AT917" s="62"/>
      <c r="AU917" s="64"/>
      <c r="AV917" s="83">
        <f t="shared" si="231"/>
        <v>0</v>
      </c>
      <c r="AW917" s="80"/>
      <c r="AX917" s="80"/>
      <c r="AY917" s="80"/>
      <c r="AZ917" s="80"/>
      <c r="BA917" s="80"/>
      <c r="BB917" s="80"/>
      <c r="BC917" s="80"/>
      <c r="BD917" s="80"/>
      <c r="BE917" s="81"/>
    </row>
    <row r="918" spans="1:57" ht="38" customHeight="1" thickBot="1" x14ac:dyDescent="0.25">
      <c r="A918" s="732"/>
      <c r="B918" s="754"/>
      <c r="C918" s="760"/>
      <c r="D918" s="76" t="s">
        <v>79</v>
      </c>
      <c r="E918" s="635"/>
      <c r="F918" s="638"/>
      <c r="G918" s="148">
        <f t="shared" si="226"/>
        <v>0</v>
      </c>
      <c r="H918" s="155">
        <f t="shared" si="229"/>
        <v>0</v>
      </c>
      <c r="I918" s="156"/>
      <c r="J918" s="156"/>
      <c r="K918" s="156"/>
      <c r="L918" s="157"/>
      <c r="M918" s="85">
        <f t="shared" si="227"/>
        <v>0</v>
      </c>
      <c r="N918" s="86"/>
      <c r="O918" s="86"/>
      <c r="P918" s="86"/>
      <c r="Q918" s="86"/>
      <c r="R918" s="125"/>
      <c r="S918" s="130"/>
      <c r="T918" s="87"/>
      <c r="U918" s="87"/>
      <c r="V918" s="87"/>
      <c r="W918" s="87"/>
      <c r="X918" s="126"/>
      <c r="Y918" s="129"/>
      <c r="Z918" s="124"/>
      <c r="AA918" s="136"/>
      <c r="AB918" s="54"/>
      <c r="AC918" s="54"/>
      <c r="AD918" s="54"/>
      <c r="AE918" s="54"/>
      <c r="AF918" s="55"/>
      <c r="AG918" s="139"/>
      <c r="AH918" s="140"/>
      <c r="AI918" s="137"/>
      <c r="AJ918" s="117">
        <f t="shared" si="249"/>
        <v>0</v>
      </c>
      <c r="AK918" s="137" t="s">
        <v>74</v>
      </c>
      <c r="AL918" s="90" t="s">
        <v>74</v>
      </c>
      <c r="AM918" s="138" t="s">
        <v>74</v>
      </c>
      <c r="AN918" s="137" t="s">
        <v>74</v>
      </c>
      <c r="AO918" s="90" t="s">
        <v>76</v>
      </c>
      <c r="AP918" s="138" t="s">
        <v>76</v>
      </c>
      <c r="AQ918" s="89"/>
      <c r="AR918" s="90"/>
      <c r="AS918" s="90"/>
      <c r="AT918" s="90"/>
      <c r="AU918" s="91"/>
      <c r="AV918" s="92">
        <f t="shared" si="231"/>
        <v>0</v>
      </c>
      <c r="AW918" s="87"/>
      <c r="AX918" s="87"/>
      <c r="AY918" s="87"/>
      <c r="AZ918" s="87"/>
      <c r="BA918" s="87"/>
      <c r="BB918" s="87"/>
      <c r="BC918" s="87"/>
      <c r="BD918" s="87"/>
      <c r="BE918" s="88"/>
    </row>
    <row r="919" spans="1:57" ht="38" customHeight="1" x14ac:dyDescent="0.2">
      <c r="A919" s="732"/>
      <c r="B919" s="752" t="s">
        <v>444</v>
      </c>
      <c r="C919" s="761" t="s">
        <v>418</v>
      </c>
      <c r="D919" s="72" t="s">
        <v>73</v>
      </c>
      <c r="E919" s="633">
        <v>15</v>
      </c>
      <c r="F919" s="636">
        <f t="shared" ref="F919" si="250">E919-SUM(M919:M923)</f>
        <v>6</v>
      </c>
      <c r="G919" s="146">
        <f t="shared" si="226"/>
        <v>0</v>
      </c>
      <c r="H919" s="151">
        <f t="shared" si="229"/>
        <v>0</v>
      </c>
      <c r="I919" s="152"/>
      <c r="J919" s="152"/>
      <c r="K919" s="152"/>
      <c r="L919" s="66"/>
      <c r="M919" s="149">
        <f t="shared" si="227"/>
        <v>0</v>
      </c>
      <c r="N919" s="121"/>
      <c r="O919" s="121"/>
      <c r="P919" s="121"/>
      <c r="Q919" s="121"/>
      <c r="R919" s="122"/>
      <c r="S919" s="128"/>
      <c r="T919" s="121"/>
      <c r="U919" s="121"/>
      <c r="V919" s="77"/>
      <c r="W919" s="121"/>
      <c r="X919" s="122"/>
      <c r="Y919" s="128"/>
      <c r="Z919" s="122"/>
      <c r="AA919" s="70"/>
      <c r="AB919" s="77"/>
      <c r="AC919" s="77"/>
      <c r="AD919" s="77"/>
      <c r="AE919" s="77"/>
      <c r="AF919" s="71"/>
      <c r="AG919" s="70"/>
      <c r="AH919" s="71"/>
      <c r="AI919" s="70"/>
      <c r="AJ919" s="115">
        <f t="shared" ref="AJ919:AJ920" si="251">SUM(AN919:AP919)</f>
        <v>0</v>
      </c>
      <c r="AK919" s="70" t="s">
        <v>74</v>
      </c>
      <c r="AL919" s="77" t="s">
        <v>74</v>
      </c>
      <c r="AM919" s="71" t="s">
        <v>74</v>
      </c>
      <c r="AN919" s="70"/>
      <c r="AO919" s="77"/>
      <c r="AP919" s="71"/>
      <c r="AQ919" s="67" t="s">
        <v>74</v>
      </c>
      <c r="AR919" s="68" t="s">
        <v>74</v>
      </c>
      <c r="AS919" s="68" t="s">
        <v>74</v>
      </c>
      <c r="AT919" s="68" t="s">
        <v>74</v>
      </c>
      <c r="AU919" s="69" t="s">
        <v>74</v>
      </c>
      <c r="AV919" s="103">
        <f t="shared" si="231"/>
        <v>0</v>
      </c>
      <c r="AW919" s="93"/>
      <c r="AX919" s="93"/>
      <c r="AY919" s="93"/>
      <c r="AZ919" s="93"/>
      <c r="BA919" s="93"/>
      <c r="BB919" s="93"/>
      <c r="BC919" s="93"/>
      <c r="BD919" s="93"/>
      <c r="BE919" s="78"/>
    </row>
    <row r="920" spans="1:57" ht="38" customHeight="1" x14ac:dyDescent="0.2">
      <c r="A920" s="732"/>
      <c r="B920" s="753"/>
      <c r="C920" s="759"/>
      <c r="D920" s="73" t="s">
        <v>75</v>
      </c>
      <c r="E920" s="634"/>
      <c r="F920" s="637"/>
      <c r="G920" s="147">
        <f t="shared" si="226"/>
        <v>0</v>
      </c>
      <c r="H920" s="153">
        <f t="shared" si="229"/>
        <v>0</v>
      </c>
      <c r="I920" s="150"/>
      <c r="J920" s="150"/>
      <c r="K920" s="150"/>
      <c r="L920" s="154"/>
      <c r="M920" s="79">
        <f t="shared" si="227"/>
        <v>0</v>
      </c>
      <c r="N920" s="80"/>
      <c r="O920" s="80"/>
      <c r="P920" s="80"/>
      <c r="Q920" s="80"/>
      <c r="R920" s="124"/>
      <c r="S920" s="129"/>
      <c r="T920" s="54"/>
      <c r="U920" s="54"/>
      <c r="V920" s="80"/>
      <c r="W920" s="80"/>
      <c r="X920" s="124"/>
      <c r="Y920" s="131"/>
      <c r="Z920" s="127"/>
      <c r="AA920" s="134"/>
      <c r="AB920" s="56"/>
      <c r="AC920" s="56"/>
      <c r="AD920" s="56"/>
      <c r="AE920" s="56"/>
      <c r="AF920" s="135"/>
      <c r="AG920" s="136"/>
      <c r="AH920" s="55"/>
      <c r="AI920" s="136"/>
      <c r="AJ920" s="116">
        <f t="shared" si="251"/>
        <v>0</v>
      </c>
      <c r="AK920" s="136" t="s">
        <v>76</v>
      </c>
      <c r="AL920" s="54" t="s">
        <v>76</v>
      </c>
      <c r="AM920" s="55" t="s">
        <v>76</v>
      </c>
      <c r="AN920" s="136"/>
      <c r="AO920" s="54"/>
      <c r="AP920" s="55"/>
      <c r="AQ920" s="82" t="s">
        <v>74</v>
      </c>
      <c r="AR920" s="54" t="s">
        <v>74</v>
      </c>
      <c r="AS920" s="54" t="s">
        <v>74</v>
      </c>
      <c r="AT920" s="54" t="s">
        <v>74</v>
      </c>
      <c r="AU920" s="58" t="s">
        <v>74</v>
      </c>
      <c r="AV920" s="83">
        <f t="shared" si="231"/>
        <v>0</v>
      </c>
      <c r="AW920" s="80"/>
      <c r="AX920" s="80"/>
      <c r="AY920" s="80"/>
      <c r="AZ920" s="80"/>
      <c r="BA920" s="80"/>
      <c r="BB920" s="80"/>
      <c r="BC920" s="80"/>
      <c r="BD920" s="80"/>
      <c r="BE920" s="81"/>
    </row>
    <row r="921" spans="1:57" ht="38" customHeight="1" x14ac:dyDescent="0.2">
      <c r="A921" s="732"/>
      <c r="B921" s="753"/>
      <c r="C921" s="759"/>
      <c r="D921" s="73" t="s">
        <v>77</v>
      </c>
      <c r="E921" s="634"/>
      <c r="F921" s="637"/>
      <c r="G921" s="147">
        <f t="shared" si="226"/>
        <v>0</v>
      </c>
      <c r="H921" s="153">
        <f t="shared" si="229"/>
        <v>0</v>
      </c>
      <c r="I921" s="150"/>
      <c r="J921" s="150"/>
      <c r="K921" s="150"/>
      <c r="L921" s="154"/>
      <c r="M921" s="79">
        <f t="shared" si="227"/>
        <v>0</v>
      </c>
      <c r="N921" s="80"/>
      <c r="O921" s="80"/>
      <c r="P921" s="80"/>
      <c r="Q921" s="84"/>
      <c r="R921" s="124"/>
      <c r="S921" s="129"/>
      <c r="T921" s="80"/>
      <c r="U921" s="80"/>
      <c r="V921" s="80"/>
      <c r="W921" s="80"/>
      <c r="X921" s="124"/>
      <c r="Y921" s="131"/>
      <c r="Z921" s="127"/>
      <c r="AA921" s="134"/>
      <c r="AB921" s="56"/>
      <c r="AC921" s="56"/>
      <c r="AD921" s="56"/>
      <c r="AE921" s="56"/>
      <c r="AF921" s="135"/>
      <c r="AG921" s="136"/>
      <c r="AH921" s="55"/>
      <c r="AI921" s="136"/>
      <c r="AJ921" s="116">
        <f t="shared" ref="AJ921" si="252">SUM(AK921:AM921)</f>
        <v>0</v>
      </c>
      <c r="AK921" s="136"/>
      <c r="AL921" s="54"/>
      <c r="AM921" s="55"/>
      <c r="AN921" s="136" t="s">
        <v>74</v>
      </c>
      <c r="AO921" s="54" t="s">
        <v>74</v>
      </c>
      <c r="AP921" s="55" t="s">
        <v>74</v>
      </c>
      <c r="AQ921" s="82" t="s">
        <v>74</v>
      </c>
      <c r="AR921" s="54" t="s">
        <v>74</v>
      </c>
      <c r="AS921" s="54" t="s">
        <v>74</v>
      </c>
      <c r="AT921" s="54" t="s">
        <v>74</v>
      </c>
      <c r="AU921" s="58" t="s">
        <v>74</v>
      </c>
      <c r="AV921" s="83">
        <f t="shared" si="231"/>
        <v>0</v>
      </c>
      <c r="AW921" s="80"/>
      <c r="AX921" s="80"/>
      <c r="AY921" s="80"/>
      <c r="AZ921" s="80"/>
      <c r="BA921" s="80"/>
      <c r="BB921" s="80"/>
      <c r="BC921" s="80"/>
      <c r="BD921" s="80"/>
      <c r="BE921" s="81"/>
    </row>
    <row r="922" spans="1:57" ht="38" customHeight="1" x14ac:dyDescent="0.2">
      <c r="A922" s="732"/>
      <c r="B922" s="753"/>
      <c r="C922" s="759"/>
      <c r="D922" s="73" t="s">
        <v>78</v>
      </c>
      <c r="E922" s="634"/>
      <c r="F922" s="637"/>
      <c r="G922" s="147">
        <f t="shared" si="226"/>
        <v>9</v>
      </c>
      <c r="H922" s="153">
        <f t="shared" si="229"/>
        <v>0</v>
      </c>
      <c r="I922" s="150"/>
      <c r="J922" s="150"/>
      <c r="K922" s="150"/>
      <c r="L922" s="154"/>
      <c r="M922" s="79">
        <f t="shared" si="227"/>
        <v>9</v>
      </c>
      <c r="N922" s="80"/>
      <c r="O922" s="80"/>
      <c r="P922" s="80"/>
      <c r="Q922" s="80"/>
      <c r="R922" s="124">
        <v>9</v>
      </c>
      <c r="S922" s="129">
        <v>1</v>
      </c>
      <c r="T922" s="80"/>
      <c r="U922" s="80"/>
      <c r="V922" s="80">
        <v>8</v>
      </c>
      <c r="W922" s="80"/>
      <c r="X922" s="124"/>
      <c r="Y922" s="131">
        <v>9</v>
      </c>
      <c r="Z922" s="127"/>
      <c r="AA922" s="134"/>
      <c r="AB922" s="56">
        <v>7</v>
      </c>
      <c r="AC922" s="56">
        <v>7</v>
      </c>
      <c r="AD922" s="56"/>
      <c r="AE922" s="56">
        <v>7</v>
      </c>
      <c r="AF922" s="135"/>
      <c r="AG922" s="136">
        <v>44</v>
      </c>
      <c r="AH922" s="55">
        <v>23</v>
      </c>
      <c r="AI922" s="136">
        <v>120</v>
      </c>
      <c r="AJ922" s="116">
        <f t="shared" ref="AJ922:AJ923" si="253">SUM(AQ922:AU922)</f>
        <v>9</v>
      </c>
      <c r="AK922" s="136" t="s">
        <v>76</v>
      </c>
      <c r="AL922" s="54" t="s">
        <v>76</v>
      </c>
      <c r="AM922" s="55" t="s">
        <v>76</v>
      </c>
      <c r="AN922" s="136" t="s">
        <v>74</v>
      </c>
      <c r="AO922" s="54" t="s">
        <v>74</v>
      </c>
      <c r="AP922" s="55" t="s">
        <v>74</v>
      </c>
      <c r="AQ922" s="142">
        <v>1</v>
      </c>
      <c r="AR922" s="62">
        <v>1</v>
      </c>
      <c r="AS922" s="62">
        <v>2</v>
      </c>
      <c r="AT922" s="62">
        <v>3</v>
      </c>
      <c r="AU922" s="64">
        <v>2</v>
      </c>
      <c r="AV922" s="83">
        <f t="shared" si="231"/>
        <v>0</v>
      </c>
      <c r="AW922" s="80"/>
      <c r="AX922" s="80"/>
      <c r="AY922" s="80"/>
      <c r="AZ922" s="80"/>
      <c r="BA922" s="80"/>
      <c r="BB922" s="80"/>
      <c r="BC922" s="80"/>
      <c r="BD922" s="80"/>
      <c r="BE922" s="81"/>
    </row>
    <row r="923" spans="1:57" ht="38" customHeight="1" thickBot="1" x14ac:dyDescent="0.25">
      <c r="A923" s="732"/>
      <c r="B923" s="754"/>
      <c r="C923" s="762"/>
      <c r="D923" s="76" t="s">
        <v>79</v>
      </c>
      <c r="E923" s="635"/>
      <c r="F923" s="638"/>
      <c r="G923" s="148">
        <f t="shared" si="226"/>
        <v>0</v>
      </c>
      <c r="H923" s="155">
        <f t="shared" si="229"/>
        <v>0</v>
      </c>
      <c r="I923" s="156"/>
      <c r="J923" s="156"/>
      <c r="K923" s="156"/>
      <c r="L923" s="157"/>
      <c r="M923" s="85">
        <f t="shared" si="227"/>
        <v>0</v>
      </c>
      <c r="N923" s="86"/>
      <c r="O923" s="86"/>
      <c r="P923" s="86"/>
      <c r="Q923" s="86"/>
      <c r="R923" s="125"/>
      <c r="S923" s="130"/>
      <c r="T923" s="87"/>
      <c r="U923" s="87"/>
      <c r="V923" s="87"/>
      <c r="W923" s="87"/>
      <c r="X923" s="126"/>
      <c r="Y923" s="129"/>
      <c r="Z923" s="124"/>
      <c r="AA923" s="136"/>
      <c r="AB923" s="54"/>
      <c r="AC923" s="54"/>
      <c r="AD923" s="54"/>
      <c r="AE923" s="54"/>
      <c r="AF923" s="55"/>
      <c r="AG923" s="139"/>
      <c r="AH923" s="140"/>
      <c r="AI923" s="137"/>
      <c r="AJ923" s="117">
        <f t="shared" si="253"/>
        <v>0</v>
      </c>
      <c r="AK923" s="137" t="s">
        <v>74</v>
      </c>
      <c r="AL923" s="90" t="s">
        <v>74</v>
      </c>
      <c r="AM923" s="138" t="s">
        <v>74</v>
      </c>
      <c r="AN923" s="137" t="s">
        <v>74</v>
      </c>
      <c r="AO923" s="90" t="s">
        <v>76</v>
      </c>
      <c r="AP923" s="138" t="s">
        <v>76</v>
      </c>
      <c r="AQ923" s="89"/>
      <c r="AR923" s="90"/>
      <c r="AS923" s="90"/>
      <c r="AT923" s="90"/>
      <c r="AU923" s="91"/>
      <c r="AV923" s="92">
        <f t="shared" si="231"/>
        <v>0</v>
      </c>
      <c r="AW923" s="87"/>
      <c r="AX923" s="87"/>
      <c r="AY923" s="87"/>
      <c r="AZ923" s="87"/>
      <c r="BA923" s="87"/>
      <c r="BB923" s="87"/>
      <c r="BC923" s="87"/>
      <c r="BD923" s="87"/>
      <c r="BE923" s="88"/>
    </row>
    <row r="924" spans="1:57" ht="38" customHeight="1" x14ac:dyDescent="0.2">
      <c r="A924" s="732"/>
      <c r="B924" s="752" t="s">
        <v>445</v>
      </c>
      <c r="C924" s="758" t="s">
        <v>419</v>
      </c>
      <c r="D924" s="72" t="s">
        <v>73</v>
      </c>
      <c r="E924" s="633">
        <v>20</v>
      </c>
      <c r="F924" s="636">
        <f t="shared" ref="F924" si="254">E924-SUM(M924:M928)</f>
        <v>12</v>
      </c>
      <c r="G924" s="146">
        <f t="shared" si="226"/>
        <v>0</v>
      </c>
      <c r="H924" s="151">
        <f t="shared" si="229"/>
        <v>0</v>
      </c>
      <c r="I924" s="152"/>
      <c r="J924" s="152"/>
      <c r="K924" s="152"/>
      <c r="L924" s="66"/>
      <c r="M924" s="149">
        <f t="shared" si="227"/>
        <v>0</v>
      </c>
      <c r="N924" s="121"/>
      <c r="O924" s="121"/>
      <c r="P924" s="121"/>
      <c r="Q924" s="121"/>
      <c r="R924" s="122"/>
      <c r="S924" s="128"/>
      <c r="T924" s="121"/>
      <c r="U924" s="121"/>
      <c r="V924" s="77"/>
      <c r="W924" s="121"/>
      <c r="X924" s="122"/>
      <c r="Y924" s="128"/>
      <c r="Z924" s="122"/>
      <c r="AA924" s="70"/>
      <c r="AB924" s="77"/>
      <c r="AC924" s="77"/>
      <c r="AD924" s="77"/>
      <c r="AE924" s="77"/>
      <c r="AF924" s="71"/>
      <c r="AG924" s="70"/>
      <c r="AH924" s="71"/>
      <c r="AI924" s="70"/>
      <c r="AJ924" s="115">
        <f t="shared" ref="AJ924:AJ925" si="255">SUM(AN924:AP924)</f>
        <v>0</v>
      </c>
      <c r="AK924" s="70" t="s">
        <v>74</v>
      </c>
      <c r="AL924" s="77" t="s">
        <v>74</v>
      </c>
      <c r="AM924" s="71" t="s">
        <v>74</v>
      </c>
      <c r="AN924" s="70"/>
      <c r="AO924" s="77"/>
      <c r="AP924" s="71"/>
      <c r="AQ924" s="67" t="s">
        <v>74</v>
      </c>
      <c r="AR924" s="68" t="s">
        <v>74</v>
      </c>
      <c r="AS924" s="68" t="s">
        <v>74</v>
      </c>
      <c r="AT924" s="68" t="s">
        <v>74</v>
      </c>
      <c r="AU924" s="69" t="s">
        <v>74</v>
      </c>
      <c r="AV924" s="103">
        <f t="shared" si="231"/>
        <v>0</v>
      </c>
      <c r="AW924" s="93"/>
      <c r="AX924" s="93"/>
      <c r="AY924" s="93"/>
      <c r="AZ924" s="93"/>
      <c r="BA924" s="93"/>
      <c r="BB924" s="93"/>
      <c r="BC924" s="93"/>
      <c r="BD924" s="93"/>
      <c r="BE924" s="78"/>
    </row>
    <row r="925" spans="1:57" ht="38" customHeight="1" x14ac:dyDescent="0.2">
      <c r="A925" s="732"/>
      <c r="B925" s="753"/>
      <c r="C925" s="759"/>
      <c r="D925" s="73" t="s">
        <v>75</v>
      </c>
      <c r="E925" s="634"/>
      <c r="F925" s="637"/>
      <c r="G925" s="147">
        <f t="shared" si="226"/>
        <v>0</v>
      </c>
      <c r="H925" s="153">
        <f t="shared" si="229"/>
        <v>0</v>
      </c>
      <c r="I925" s="150"/>
      <c r="J925" s="150"/>
      <c r="K925" s="150"/>
      <c r="L925" s="154"/>
      <c r="M925" s="79">
        <f t="shared" si="227"/>
        <v>0</v>
      </c>
      <c r="N925" s="80"/>
      <c r="O925" s="80"/>
      <c r="P925" s="80"/>
      <c r="Q925" s="80"/>
      <c r="R925" s="124"/>
      <c r="S925" s="129"/>
      <c r="T925" s="54"/>
      <c r="U925" s="54"/>
      <c r="V925" s="80"/>
      <c r="W925" s="80"/>
      <c r="X925" s="124"/>
      <c r="Y925" s="131"/>
      <c r="Z925" s="127"/>
      <c r="AA925" s="134"/>
      <c r="AB925" s="56"/>
      <c r="AC925" s="56"/>
      <c r="AD925" s="56"/>
      <c r="AE925" s="56"/>
      <c r="AF925" s="135"/>
      <c r="AG925" s="136"/>
      <c r="AH925" s="55"/>
      <c r="AI925" s="136"/>
      <c r="AJ925" s="116">
        <f t="shared" si="255"/>
        <v>0</v>
      </c>
      <c r="AK925" s="136" t="s">
        <v>76</v>
      </c>
      <c r="AL925" s="54" t="s">
        <v>76</v>
      </c>
      <c r="AM925" s="55" t="s">
        <v>76</v>
      </c>
      <c r="AN925" s="136"/>
      <c r="AO925" s="54"/>
      <c r="AP925" s="55"/>
      <c r="AQ925" s="82" t="s">
        <v>74</v>
      </c>
      <c r="AR925" s="54" t="s">
        <v>74</v>
      </c>
      <c r="AS925" s="54" t="s">
        <v>74</v>
      </c>
      <c r="AT925" s="54" t="s">
        <v>74</v>
      </c>
      <c r="AU925" s="58" t="s">
        <v>74</v>
      </c>
      <c r="AV925" s="83">
        <f t="shared" si="231"/>
        <v>0</v>
      </c>
      <c r="AW925" s="80"/>
      <c r="AX925" s="80"/>
      <c r="AY925" s="80"/>
      <c r="AZ925" s="80"/>
      <c r="BA925" s="80"/>
      <c r="BB925" s="80"/>
      <c r="BC925" s="80"/>
      <c r="BD925" s="80"/>
      <c r="BE925" s="81"/>
    </row>
    <row r="926" spans="1:57" ht="38" customHeight="1" x14ac:dyDescent="0.2">
      <c r="A926" s="732"/>
      <c r="B926" s="753"/>
      <c r="C926" s="759"/>
      <c r="D926" s="73" t="s">
        <v>77</v>
      </c>
      <c r="E926" s="634"/>
      <c r="F926" s="637"/>
      <c r="G926" s="147">
        <f t="shared" si="226"/>
        <v>0</v>
      </c>
      <c r="H926" s="153">
        <f t="shared" si="229"/>
        <v>0</v>
      </c>
      <c r="I926" s="150"/>
      <c r="J926" s="150"/>
      <c r="K926" s="150"/>
      <c r="L926" s="154"/>
      <c r="M926" s="79">
        <f t="shared" si="227"/>
        <v>0</v>
      </c>
      <c r="N926" s="80"/>
      <c r="O926" s="80"/>
      <c r="P926" s="80"/>
      <c r="Q926" s="84"/>
      <c r="R926" s="124"/>
      <c r="S926" s="129"/>
      <c r="T926" s="80"/>
      <c r="U926" s="80"/>
      <c r="V926" s="80"/>
      <c r="W926" s="80"/>
      <c r="X926" s="124"/>
      <c r="Y926" s="131"/>
      <c r="Z926" s="127"/>
      <c r="AA926" s="134"/>
      <c r="AB926" s="56"/>
      <c r="AC926" s="56"/>
      <c r="AD926" s="56"/>
      <c r="AE926" s="56"/>
      <c r="AF926" s="135"/>
      <c r="AG926" s="136"/>
      <c r="AH926" s="55"/>
      <c r="AI926" s="136"/>
      <c r="AJ926" s="116">
        <f t="shared" ref="AJ926" si="256">SUM(AK926:AM926)</f>
        <v>0</v>
      </c>
      <c r="AK926" s="136"/>
      <c r="AL926" s="54"/>
      <c r="AM926" s="55"/>
      <c r="AN926" s="136" t="s">
        <v>74</v>
      </c>
      <c r="AO926" s="54" t="s">
        <v>74</v>
      </c>
      <c r="AP926" s="55" t="s">
        <v>74</v>
      </c>
      <c r="AQ926" s="82" t="s">
        <v>74</v>
      </c>
      <c r="AR926" s="54" t="s">
        <v>74</v>
      </c>
      <c r="AS926" s="54" t="s">
        <v>74</v>
      </c>
      <c r="AT926" s="54" t="s">
        <v>74</v>
      </c>
      <c r="AU926" s="58" t="s">
        <v>74</v>
      </c>
      <c r="AV926" s="83">
        <f t="shared" si="231"/>
        <v>0</v>
      </c>
      <c r="AW926" s="80"/>
      <c r="AX926" s="80"/>
      <c r="AY926" s="80"/>
      <c r="AZ926" s="80"/>
      <c r="BA926" s="80"/>
      <c r="BB926" s="80"/>
      <c r="BC926" s="80"/>
      <c r="BD926" s="80"/>
      <c r="BE926" s="81"/>
    </row>
    <row r="927" spans="1:57" ht="38" customHeight="1" x14ac:dyDescent="0.2">
      <c r="A927" s="732"/>
      <c r="B927" s="753"/>
      <c r="C927" s="759"/>
      <c r="D927" s="73" t="s">
        <v>78</v>
      </c>
      <c r="E927" s="634"/>
      <c r="F927" s="637"/>
      <c r="G927" s="147">
        <f t="shared" si="226"/>
        <v>8</v>
      </c>
      <c r="H927" s="153">
        <f t="shared" si="229"/>
        <v>0</v>
      </c>
      <c r="I927" s="150"/>
      <c r="J927" s="150"/>
      <c r="K927" s="150"/>
      <c r="L927" s="154"/>
      <c r="M927" s="79">
        <f t="shared" si="227"/>
        <v>8</v>
      </c>
      <c r="N927" s="80"/>
      <c r="O927" s="80"/>
      <c r="P927" s="80"/>
      <c r="Q927" s="80"/>
      <c r="R927" s="124">
        <v>8</v>
      </c>
      <c r="S927" s="129">
        <v>8</v>
      </c>
      <c r="T927" s="80"/>
      <c r="U927" s="80"/>
      <c r="V927" s="80"/>
      <c r="W927" s="80"/>
      <c r="X927" s="124"/>
      <c r="Y927" s="131">
        <v>7</v>
      </c>
      <c r="Z927" s="127">
        <v>1</v>
      </c>
      <c r="AA927" s="134"/>
      <c r="AB927" s="56">
        <v>4</v>
      </c>
      <c r="AC927" s="56">
        <v>4</v>
      </c>
      <c r="AD927" s="56">
        <v>4</v>
      </c>
      <c r="AE927" s="56">
        <v>8</v>
      </c>
      <c r="AF927" s="135">
        <v>3</v>
      </c>
      <c r="AG927" s="136">
        <v>46</v>
      </c>
      <c r="AH927" s="55">
        <v>22</v>
      </c>
      <c r="AI927" s="136">
        <v>109</v>
      </c>
      <c r="AJ927" s="116">
        <f t="shared" ref="AJ927:AJ928" si="257">SUM(AQ927:AU927)</f>
        <v>8</v>
      </c>
      <c r="AK927" s="136" t="s">
        <v>76</v>
      </c>
      <c r="AL927" s="54" t="s">
        <v>76</v>
      </c>
      <c r="AM927" s="55" t="s">
        <v>76</v>
      </c>
      <c r="AN927" s="136" t="s">
        <v>74</v>
      </c>
      <c r="AO927" s="54" t="s">
        <v>74</v>
      </c>
      <c r="AP927" s="55" t="s">
        <v>74</v>
      </c>
      <c r="AQ927" s="142"/>
      <c r="AR927" s="62">
        <v>3</v>
      </c>
      <c r="AS927" s="62">
        <v>3</v>
      </c>
      <c r="AT927" s="62">
        <v>2</v>
      </c>
      <c r="AU927" s="64"/>
      <c r="AV927" s="83">
        <f t="shared" si="231"/>
        <v>0</v>
      </c>
      <c r="AW927" s="80"/>
      <c r="AX927" s="80"/>
      <c r="AY927" s="80"/>
      <c r="AZ927" s="80"/>
      <c r="BA927" s="80"/>
      <c r="BB927" s="80"/>
      <c r="BC927" s="80"/>
      <c r="BD927" s="80"/>
      <c r="BE927" s="81"/>
    </row>
    <row r="928" spans="1:57" ht="38" customHeight="1" thickBot="1" x14ac:dyDescent="0.25">
      <c r="A928" s="732"/>
      <c r="B928" s="754"/>
      <c r="C928" s="760"/>
      <c r="D928" s="76" t="s">
        <v>79</v>
      </c>
      <c r="E928" s="635"/>
      <c r="F928" s="638"/>
      <c r="G928" s="148">
        <f t="shared" si="226"/>
        <v>0</v>
      </c>
      <c r="H928" s="155">
        <f t="shared" si="229"/>
        <v>0</v>
      </c>
      <c r="I928" s="156"/>
      <c r="J928" s="156"/>
      <c r="K928" s="156"/>
      <c r="L928" s="157"/>
      <c r="M928" s="85">
        <f t="shared" si="227"/>
        <v>0</v>
      </c>
      <c r="N928" s="86"/>
      <c r="O928" s="86"/>
      <c r="P928" s="86"/>
      <c r="Q928" s="86"/>
      <c r="R928" s="125"/>
      <c r="S928" s="130"/>
      <c r="T928" s="87"/>
      <c r="U928" s="87"/>
      <c r="V928" s="87"/>
      <c r="W928" s="87"/>
      <c r="X928" s="126"/>
      <c r="Y928" s="129"/>
      <c r="Z928" s="124"/>
      <c r="AA928" s="136"/>
      <c r="AB928" s="54"/>
      <c r="AC928" s="54"/>
      <c r="AD928" s="54"/>
      <c r="AE928" s="54"/>
      <c r="AF928" s="55"/>
      <c r="AG928" s="139"/>
      <c r="AH928" s="140"/>
      <c r="AI928" s="137"/>
      <c r="AJ928" s="117">
        <f t="shared" si="257"/>
        <v>0</v>
      </c>
      <c r="AK928" s="137" t="s">
        <v>74</v>
      </c>
      <c r="AL928" s="90" t="s">
        <v>74</v>
      </c>
      <c r="AM928" s="138" t="s">
        <v>74</v>
      </c>
      <c r="AN928" s="137" t="s">
        <v>74</v>
      </c>
      <c r="AO928" s="90" t="s">
        <v>76</v>
      </c>
      <c r="AP928" s="138" t="s">
        <v>76</v>
      </c>
      <c r="AQ928" s="89"/>
      <c r="AR928" s="90"/>
      <c r="AS928" s="90"/>
      <c r="AT928" s="90"/>
      <c r="AU928" s="91"/>
      <c r="AV928" s="92">
        <f t="shared" si="231"/>
        <v>0</v>
      </c>
      <c r="AW928" s="87"/>
      <c r="AX928" s="87"/>
      <c r="AY928" s="87"/>
      <c r="AZ928" s="87"/>
      <c r="BA928" s="87"/>
      <c r="BB928" s="87"/>
      <c r="BC928" s="87"/>
      <c r="BD928" s="87"/>
      <c r="BE928" s="88"/>
    </row>
    <row r="929" spans="1:57" ht="38" customHeight="1" x14ac:dyDescent="0.2">
      <c r="A929" s="732"/>
      <c r="B929" s="752" t="s">
        <v>446</v>
      </c>
      <c r="C929" s="761" t="s">
        <v>420</v>
      </c>
      <c r="D929" s="72" t="s">
        <v>73</v>
      </c>
      <c r="E929" s="633">
        <v>35</v>
      </c>
      <c r="F929" s="636">
        <f t="shared" ref="F929" si="258">E929-SUM(M929:M933)</f>
        <v>10</v>
      </c>
      <c r="G929" s="146">
        <f t="shared" si="226"/>
        <v>2</v>
      </c>
      <c r="H929" s="151">
        <f t="shared" si="229"/>
        <v>0</v>
      </c>
      <c r="I929" s="152"/>
      <c r="J929" s="152"/>
      <c r="K929" s="152"/>
      <c r="L929" s="66"/>
      <c r="M929" s="149">
        <f t="shared" si="227"/>
        <v>2</v>
      </c>
      <c r="N929" s="121"/>
      <c r="O929" s="121"/>
      <c r="P929" s="121"/>
      <c r="Q929" s="121"/>
      <c r="R929" s="122">
        <v>2</v>
      </c>
      <c r="S929" s="128"/>
      <c r="T929" s="121"/>
      <c r="U929" s="121"/>
      <c r="V929" s="77">
        <v>2</v>
      </c>
      <c r="W929" s="121"/>
      <c r="X929" s="122"/>
      <c r="Y929" s="128">
        <v>1</v>
      </c>
      <c r="Z929" s="122">
        <v>1</v>
      </c>
      <c r="AA929" s="70"/>
      <c r="AB929" s="77">
        <v>2</v>
      </c>
      <c r="AC929" s="77">
        <v>2</v>
      </c>
      <c r="AD929" s="77"/>
      <c r="AE929" s="77">
        <v>2</v>
      </c>
      <c r="AF929" s="71"/>
      <c r="AG929" s="70">
        <v>34</v>
      </c>
      <c r="AH929" s="71">
        <v>12</v>
      </c>
      <c r="AI929" s="70">
        <v>20</v>
      </c>
      <c r="AJ929" s="115">
        <f t="shared" ref="AJ929:AJ930" si="259">SUM(AN929:AP929)</f>
        <v>2</v>
      </c>
      <c r="AK929" s="70" t="s">
        <v>74</v>
      </c>
      <c r="AL929" s="77" t="s">
        <v>74</v>
      </c>
      <c r="AM929" s="71" t="s">
        <v>74</v>
      </c>
      <c r="AN929" s="70"/>
      <c r="AO929" s="77">
        <v>1</v>
      </c>
      <c r="AP929" s="71">
        <v>1</v>
      </c>
      <c r="AQ929" s="67" t="s">
        <v>74</v>
      </c>
      <c r="AR929" s="68" t="s">
        <v>74</v>
      </c>
      <c r="AS929" s="68" t="s">
        <v>74</v>
      </c>
      <c r="AT929" s="68" t="s">
        <v>74</v>
      </c>
      <c r="AU929" s="69" t="s">
        <v>74</v>
      </c>
      <c r="AV929" s="103">
        <f t="shared" si="231"/>
        <v>0</v>
      </c>
      <c r="AW929" s="93"/>
      <c r="AX929" s="93"/>
      <c r="AY929" s="93"/>
      <c r="AZ929" s="93"/>
      <c r="BA929" s="93"/>
      <c r="BB929" s="93"/>
      <c r="BC929" s="93"/>
      <c r="BD929" s="93"/>
      <c r="BE929" s="78"/>
    </row>
    <row r="930" spans="1:57" ht="38" customHeight="1" x14ac:dyDescent="0.2">
      <c r="A930" s="732"/>
      <c r="B930" s="753"/>
      <c r="C930" s="759"/>
      <c r="D930" s="73" t="s">
        <v>75</v>
      </c>
      <c r="E930" s="634"/>
      <c r="F930" s="637"/>
      <c r="G930" s="147">
        <f t="shared" ref="G930:G983" si="260">SUM(M930,AV930)</f>
        <v>0</v>
      </c>
      <c r="H930" s="153">
        <f t="shared" si="229"/>
        <v>0</v>
      </c>
      <c r="I930" s="150"/>
      <c r="J930" s="150"/>
      <c r="K930" s="150"/>
      <c r="L930" s="154"/>
      <c r="M930" s="79">
        <f t="shared" ref="M930:M983" si="261">IF(AND(SUM(N930:R930)=SUM(Y930:Z930),SUM(S930:X930)=SUM(Y930:Z930)),SUM(N930:R930),"ПЕРЕВІРТЕ ПРАВИЛЬНІСТЬ ДАНИХ")</f>
        <v>0</v>
      </c>
      <c r="N930" s="80"/>
      <c r="O930" s="80"/>
      <c r="P930" s="80"/>
      <c r="Q930" s="80"/>
      <c r="R930" s="124"/>
      <c r="S930" s="129"/>
      <c r="T930" s="54"/>
      <c r="U930" s="54"/>
      <c r="V930" s="80"/>
      <c r="W930" s="80"/>
      <c r="X930" s="124"/>
      <c r="Y930" s="131"/>
      <c r="Z930" s="127"/>
      <c r="AA930" s="134"/>
      <c r="AB930" s="56"/>
      <c r="AC930" s="56"/>
      <c r="AD930" s="56"/>
      <c r="AE930" s="56"/>
      <c r="AF930" s="135"/>
      <c r="AG930" s="136"/>
      <c r="AH930" s="55"/>
      <c r="AI930" s="136"/>
      <c r="AJ930" s="116">
        <f t="shared" si="259"/>
        <v>0</v>
      </c>
      <c r="AK930" s="136" t="s">
        <v>76</v>
      </c>
      <c r="AL930" s="54" t="s">
        <v>76</v>
      </c>
      <c r="AM930" s="55" t="s">
        <v>76</v>
      </c>
      <c r="AN930" s="136"/>
      <c r="AO930" s="54"/>
      <c r="AP930" s="55"/>
      <c r="AQ930" s="82" t="s">
        <v>74</v>
      </c>
      <c r="AR930" s="54" t="s">
        <v>74</v>
      </c>
      <c r="AS930" s="54" t="s">
        <v>74</v>
      </c>
      <c r="AT930" s="54" t="s">
        <v>74</v>
      </c>
      <c r="AU930" s="58" t="s">
        <v>74</v>
      </c>
      <c r="AV930" s="83">
        <f t="shared" si="231"/>
        <v>0</v>
      </c>
      <c r="AW930" s="80"/>
      <c r="AX930" s="80"/>
      <c r="AY930" s="80"/>
      <c r="AZ930" s="80"/>
      <c r="BA930" s="80"/>
      <c r="BB930" s="80"/>
      <c r="BC930" s="80"/>
      <c r="BD930" s="80"/>
      <c r="BE930" s="81"/>
    </row>
    <row r="931" spans="1:57" ht="38" customHeight="1" x14ac:dyDescent="0.2">
      <c r="A931" s="732"/>
      <c r="B931" s="753"/>
      <c r="C931" s="759"/>
      <c r="D931" s="73" t="s">
        <v>77</v>
      </c>
      <c r="E931" s="634"/>
      <c r="F931" s="637"/>
      <c r="G931" s="147">
        <f t="shared" si="260"/>
        <v>0</v>
      </c>
      <c r="H931" s="153">
        <f t="shared" si="229"/>
        <v>0</v>
      </c>
      <c r="I931" s="150"/>
      <c r="J931" s="150"/>
      <c r="K931" s="150"/>
      <c r="L931" s="154"/>
      <c r="M931" s="79">
        <f t="shared" si="261"/>
        <v>0</v>
      </c>
      <c r="N931" s="80"/>
      <c r="O931" s="80"/>
      <c r="P931" s="80"/>
      <c r="Q931" s="84"/>
      <c r="R931" s="124"/>
      <c r="S931" s="129"/>
      <c r="T931" s="80"/>
      <c r="U931" s="80"/>
      <c r="V931" s="80"/>
      <c r="W931" s="80"/>
      <c r="X931" s="124"/>
      <c r="Y931" s="131"/>
      <c r="Z931" s="127"/>
      <c r="AA931" s="134"/>
      <c r="AB931" s="56"/>
      <c r="AC931" s="56"/>
      <c r="AD931" s="56"/>
      <c r="AE931" s="56"/>
      <c r="AF931" s="135"/>
      <c r="AG931" s="136"/>
      <c r="AH931" s="55"/>
      <c r="AI931" s="136"/>
      <c r="AJ931" s="116">
        <f t="shared" ref="AJ931" si="262">SUM(AK931:AM931)</f>
        <v>0</v>
      </c>
      <c r="AK931" s="136"/>
      <c r="AL931" s="54"/>
      <c r="AM931" s="55"/>
      <c r="AN931" s="136" t="s">
        <v>74</v>
      </c>
      <c r="AO931" s="54" t="s">
        <v>74</v>
      </c>
      <c r="AP931" s="55" t="s">
        <v>74</v>
      </c>
      <c r="AQ931" s="82" t="s">
        <v>74</v>
      </c>
      <c r="AR931" s="54" t="s">
        <v>74</v>
      </c>
      <c r="AS931" s="54" t="s">
        <v>74</v>
      </c>
      <c r="AT931" s="54" t="s">
        <v>74</v>
      </c>
      <c r="AU931" s="58" t="s">
        <v>74</v>
      </c>
      <c r="AV931" s="83">
        <f t="shared" si="231"/>
        <v>0</v>
      </c>
      <c r="AW931" s="80"/>
      <c r="AX931" s="80"/>
      <c r="AY931" s="80"/>
      <c r="AZ931" s="80"/>
      <c r="BA931" s="80"/>
      <c r="BB931" s="80"/>
      <c r="BC931" s="80"/>
      <c r="BD931" s="80"/>
      <c r="BE931" s="81"/>
    </row>
    <row r="932" spans="1:57" ht="38" customHeight="1" x14ac:dyDescent="0.2">
      <c r="A932" s="732"/>
      <c r="B932" s="753"/>
      <c r="C932" s="759"/>
      <c r="D932" s="73" t="s">
        <v>78</v>
      </c>
      <c r="E932" s="634"/>
      <c r="F932" s="637"/>
      <c r="G932" s="147">
        <f t="shared" si="260"/>
        <v>24</v>
      </c>
      <c r="H932" s="153">
        <f t="shared" si="229"/>
        <v>0</v>
      </c>
      <c r="I932" s="150"/>
      <c r="J932" s="150"/>
      <c r="K932" s="150"/>
      <c r="L932" s="154"/>
      <c r="M932" s="79">
        <f t="shared" si="261"/>
        <v>23</v>
      </c>
      <c r="N932" s="80"/>
      <c r="O932" s="80"/>
      <c r="P932" s="80"/>
      <c r="Q932" s="80"/>
      <c r="R932" s="124">
        <v>23</v>
      </c>
      <c r="S932" s="129">
        <v>5</v>
      </c>
      <c r="T932" s="80"/>
      <c r="U932" s="80"/>
      <c r="V932" s="80">
        <v>18</v>
      </c>
      <c r="W932" s="80"/>
      <c r="X932" s="124"/>
      <c r="Y932" s="131">
        <v>22</v>
      </c>
      <c r="Z932" s="127">
        <v>1</v>
      </c>
      <c r="AA932" s="134"/>
      <c r="AB932" s="56">
        <v>2</v>
      </c>
      <c r="AC932" s="56">
        <v>2</v>
      </c>
      <c r="AD932" s="56">
        <v>1</v>
      </c>
      <c r="AE932" s="56">
        <v>5</v>
      </c>
      <c r="AF932" s="135"/>
      <c r="AG932" s="136">
        <v>43</v>
      </c>
      <c r="AH932" s="55">
        <v>22</v>
      </c>
      <c r="AI932" s="136">
        <v>116</v>
      </c>
      <c r="AJ932" s="116">
        <f t="shared" ref="AJ932:AJ933" si="263">SUM(AQ932:AU932)</f>
        <v>17</v>
      </c>
      <c r="AK932" s="136" t="s">
        <v>76</v>
      </c>
      <c r="AL932" s="54" t="s">
        <v>76</v>
      </c>
      <c r="AM932" s="55" t="s">
        <v>76</v>
      </c>
      <c r="AN932" s="136" t="s">
        <v>74</v>
      </c>
      <c r="AO932" s="54" t="s">
        <v>74</v>
      </c>
      <c r="AP932" s="55" t="s">
        <v>74</v>
      </c>
      <c r="AQ932" s="142"/>
      <c r="AR932" s="62"/>
      <c r="AS932" s="62">
        <v>6</v>
      </c>
      <c r="AT932" s="62">
        <v>11</v>
      </c>
      <c r="AU932" s="64"/>
      <c r="AV932" s="83">
        <f t="shared" si="231"/>
        <v>1</v>
      </c>
      <c r="AW932" s="80"/>
      <c r="AX932" s="80">
        <v>1</v>
      </c>
      <c r="AY932" s="80"/>
      <c r="AZ932" s="80"/>
      <c r="BA932" s="80"/>
      <c r="BB932" s="80"/>
      <c r="BC932" s="80"/>
      <c r="BD932" s="80"/>
      <c r="BE932" s="81"/>
    </row>
    <row r="933" spans="1:57" ht="38" customHeight="1" thickBot="1" x14ac:dyDescent="0.25">
      <c r="A933" s="732"/>
      <c r="B933" s="754"/>
      <c r="C933" s="762"/>
      <c r="D933" s="76" t="s">
        <v>79</v>
      </c>
      <c r="E933" s="635"/>
      <c r="F933" s="638"/>
      <c r="G933" s="148">
        <f t="shared" si="260"/>
        <v>0</v>
      </c>
      <c r="H933" s="155">
        <f t="shared" si="229"/>
        <v>0</v>
      </c>
      <c r="I933" s="156"/>
      <c r="J933" s="156"/>
      <c r="K933" s="156"/>
      <c r="L933" s="157"/>
      <c r="M933" s="85">
        <f t="shared" si="261"/>
        <v>0</v>
      </c>
      <c r="N933" s="86"/>
      <c r="O933" s="86"/>
      <c r="P933" s="86"/>
      <c r="Q933" s="86"/>
      <c r="R933" s="125"/>
      <c r="S933" s="130"/>
      <c r="T933" s="87"/>
      <c r="U933" s="87"/>
      <c r="V933" s="87"/>
      <c r="W933" s="87"/>
      <c r="X933" s="126"/>
      <c r="Y933" s="129"/>
      <c r="Z933" s="124"/>
      <c r="AA933" s="136"/>
      <c r="AB933" s="54"/>
      <c r="AC933" s="54"/>
      <c r="AD933" s="54"/>
      <c r="AE933" s="54"/>
      <c r="AF933" s="55"/>
      <c r="AG933" s="139"/>
      <c r="AH933" s="140"/>
      <c r="AI933" s="137"/>
      <c r="AJ933" s="117">
        <f t="shared" si="263"/>
        <v>0</v>
      </c>
      <c r="AK933" s="137" t="s">
        <v>74</v>
      </c>
      <c r="AL933" s="90" t="s">
        <v>74</v>
      </c>
      <c r="AM933" s="138" t="s">
        <v>74</v>
      </c>
      <c r="AN933" s="137" t="s">
        <v>74</v>
      </c>
      <c r="AO933" s="90" t="s">
        <v>76</v>
      </c>
      <c r="AP933" s="138" t="s">
        <v>76</v>
      </c>
      <c r="AQ933" s="89"/>
      <c r="AR933" s="90"/>
      <c r="AS933" s="90"/>
      <c r="AT933" s="90"/>
      <c r="AU933" s="91"/>
      <c r="AV933" s="92">
        <f t="shared" si="231"/>
        <v>0</v>
      </c>
      <c r="AW933" s="87"/>
      <c r="AX933" s="87"/>
      <c r="AY933" s="87"/>
      <c r="AZ933" s="87"/>
      <c r="BA933" s="87"/>
      <c r="BB933" s="87"/>
      <c r="BC933" s="87"/>
      <c r="BD933" s="87"/>
      <c r="BE933" s="88"/>
    </row>
    <row r="934" spans="1:57" ht="38" customHeight="1" x14ac:dyDescent="0.2">
      <c r="A934" s="732"/>
      <c r="B934" s="752" t="s">
        <v>447</v>
      </c>
      <c r="C934" s="758" t="s">
        <v>421</v>
      </c>
      <c r="D934" s="72" t="s">
        <v>73</v>
      </c>
      <c r="E934" s="633">
        <v>30</v>
      </c>
      <c r="F934" s="636">
        <f t="shared" ref="F934" si="264">E934-SUM(M934:M938)</f>
        <v>14</v>
      </c>
      <c r="G934" s="146">
        <f t="shared" si="260"/>
        <v>0</v>
      </c>
      <c r="H934" s="151">
        <f t="shared" si="229"/>
        <v>0</v>
      </c>
      <c r="I934" s="152"/>
      <c r="J934" s="152"/>
      <c r="K934" s="152"/>
      <c r="L934" s="66"/>
      <c r="M934" s="149">
        <f t="shared" si="261"/>
        <v>0</v>
      </c>
      <c r="N934" s="121"/>
      <c r="O934" s="121"/>
      <c r="P934" s="121"/>
      <c r="Q934" s="121"/>
      <c r="R934" s="122"/>
      <c r="S934" s="128"/>
      <c r="T934" s="121"/>
      <c r="U934" s="121"/>
      <c r="V934" s="77"/>
      <c r="W934" s="121"/>
      <c r="X934" s="122"/>
      <c r="Y934" s="128"/>
      <c r="Z934" s="122"/>
      <c r="AA934" s="70"/>
      <c r="AB934" s="77"/>
      <c r="AC934" s="77"/>
      <c r="AD934" s="77"/>
      <c r="AE934" s="77"/>
      <c r="AF934" s="71"/>
      <c r="AG934" s="70"/>
      <c r="AH934" s="71"/>
      <c r="AI934" s="70"/>
      <c r="AJ934" s="115">
        <f t="shared" ref="AJ934:AJ935" si="265">SUM(AN934:AP934)</f>
        <v>0</v>
      </c>
      <c r="AK934" s="70" t="s">
        <v>74</v>
      </c>
      <c r="AL934" s="77" t="s">
        <v>74</v>
      </c>
      <c r="AM934" s="71" t="s">
        <v>74</v>
      </c>
      <c r="AN934" s="70"/>
      <c r="AO934" s="77"/>
      <c r="AP934" s="71"/>
      <c r="AQ934" s="67" t="s">
        <v>74</v>
      </c>
      <c r="AR934" s="68" t="s">
        <v>74</v>
      </c>
      <c r="AS934" s="68" t="s">
        <v>74</v>
      </c>
      <c r="AT934" s="68" t="s">
        <v>74</v>
      </c>
      <c r="AU934" s="69" t="s">
        <v>74</v>
      </c>
      <c r="AV934" s="103">
        <f t="shared" si="231"/>
        <v>0</v>
      </c>
      <c r="AW934" s="93"/>
      <c r="AX934" s="93"/>
      <c r="AY934" s="93"/>
      <c r="AZ934" s="93"/>
      <c r="BA934" s="93"/>
      <c r="BB934" s="93"/>
      <c r="BC934" s="93"/>
      <c r="BD934" s="93"/>
      <c r="BE934" s="78"/>
    </row>
    <row r="935" spans="1:57" ht="38" customHeight="1" x14ac:dyDescent="0.2">
      <c r="A935" s="732"/>
      <c r="B935" s="753"/>
      <c r="C935" s="759"/>
      <c r="D935" s="73" t="s">
        <v>75</v>
      </c>
      <c r="E935" s="634"/>
      <c r="F935" s="637"/>
      <c r="G935" s="147">
        <f t="shared" si="260"/>
        <v>0</v>
      </c>
      <c r="H935" s="153">
        <f t="shared" si="229"/>
        <v>0</v>
      </c>
      <c r="I935" s="150"/>
      <c r="J935" s="150"/>
      <c r="K935" s="150"/>
      <c r="L935" s="154"/>
      <c r="M935" s="79">
        <f t="shared" si="261"/>
        <v>0</v>
      </c>
      <c r="N935" s="80"/>
      <c r="O935" s="80"/>
      <c r="P935" s="80"/>
      <c r="Q935" s="80"/>
      <c r="R935" s="124"/>
      <c r="S935" s="129"/>
      <c r="T935" s="54"/>
      <c r="U935" s="54"/>
      <c r="V935" s="80"/>
      <c r="W935" s="80"/>
      <c r="X935" s="124"/>
      <c r="Y935" s="131"/>
      <c r="Z935" s="127"/>
      <c r="AA935" s="134"/>
      <c r="AB935" s="56"/>
      <c r="AC935" s="56"/>
      <c r="AD935" s="56"/>
      <c r="AE935" s="56"/>
      <c r="AF935" s="135"/>
      <c r="AG935" s="136"/>
      <c r="AH935" s="55"/>
      <c r="AI935" s="136"/>
      <c r="AJ935" s="116">
        <f t="shared" si="265"/>
        <v>0</v>
      </c>
      <c r="AK935" s="136" t="s">
        <v>76</v>
      </c>
      <c r="AL935" s="54" t="s">
        <v>76</v>
      </c>
      <c r="AM935" s="55" t="s">
        <v>76</v>
      </c>
      <c r="AN935" s="136"/>
      <c r="AO935" s="54"/>
      <c r="AP935" s="55"/>
      <c r="AQ935" s="82" t="s">
        <v>74</v>
      </c>
      <c r="AR935" s="54" t="s">
        <v>74</v>
      </c>
      <c r="AS935" s="54" t="s">
        <v>74</v>
      </c>
      <c r="AT935" s="54" t="s">
        <v>74</v>
      </c>
      <c r="AU935" s="58" t="s">
        <v>74</v>
      </c>
      <c r="AV935" s="83">
        <f t="shared" si="231"/>
        <v>0</v>
      </c>
      <c r="AW935" s="80"/>
      <c r="AX935" s="80"/>
      <c r="AY935" s="80"/>
      <c r="AZ935" s="80"/>
      <c r="BA935" s="80"/>
      <c r="BB935" s="80"/>
      <c r="BC935" s="80"/>
      <c r="BD935" s="80"/>
      <c r="BE935" s="81"/>
    </row>
    <row r="936" spans="1:57" ht="38" customHeight="1" x14ac:dyDescent="0.2">
      <c r="A936" s="732"/>
      <c r="B936" s="753"/>
      <c r="C936" s="759"/>
      <c r="D936" s="73" t="s">
        <v>77</v>
      </c>
      <c r="E936" s="634"/>
      <c r="F936" s="637"/>
      <c r="G936" s="147">
        <f t="shared" si="260"/>
        <v>0</v>
      </c>
      <c r="H936" s="153">
        <f t="shared" si="229"/>
        <v>0</v>
      </c>
      <c r="I936" s="150"/>
      <c r="J936" s="150"/>
      <c r="K936" s="150"/>
      <c r="L936" s="154"/>
      <c r="M936" s="79">
        <f t="shared" si="261"/>
        <v>0</v>
      </c>
      <c r="N936" s="80"/>
      <c r="O936" s="80"/>
      <c r="P936" s="80"/>
      <c r="Q936" s="84"/>
      <c r="R936" s="124"/>
      <c r="S936" s="129"/>
      <c r="T936" s="80"/>
      <c r="U936" s="80"/>
      <c r="V936" s="80"/>
      <c r="W936" s="80"/>
      <c r="X936" s="124"/>
      <c r="Y936" s="131"/>
      <c r="Z936" s="127"/>
      <c r="AA936" s="134"/>
      <c r="AB936" s="56"/>
      <c r="AC936" s="56"/>
      <c r="AD936" s="56"/>
      <c r="AE936" s="56"/>
      <c r="AF936" s="135"/>
      <c r="AG936" s="136"/>
      <c r="AH936" s="55"/>
      <c r="AI936" s="136"/>
      <c r="AJ936" s="116">
        <f t="shared" ref="AJ936" si="266">SUM(AK936:AM936)</f>
        <v>0</v>
      </c>
      <c r="AK936" s="136"/>
      <c r="AL936" s="54"/>
      <c r="AM936" s="55"/>
      <c r="AN936" s="136" t="s">
        <v>74</v>
      </c>
      <c r="AO936" s="54" t="s">
        <v>74</v>
      </c>
      <c r="AP936" s="55" t="s">
        <v>74</v>
      </c>
      <c r="AQ936" s="82" t="s">
        <v>74</v>
      </c>
      <c r="AR936" s="54" t="s">
        <v>74</v>
      </c>
      <c r="AS936" s="54" t="s">
        <v>74</v>
      </c>
      <c r="AT936" s="54" t="s">
        <v>74</v>
      </c>
      <c r="AU936" s="58" t="s">
        <v>74</v>
      </c>
      <c r="AV936" s="83">
        <f t="shared" si="231"/>
        <v>0</v>
      </c>
      <c r="AW936" s="80"/>
      <c r="AX936" s="80"/>
      <c r="AY936" s="80"/>
      <c r="AZ936" s="80"/>
      <c r="BA936" s="80"/>
      <c r="BB936" s="80"/>
      <c r="BC936" s="80"/>
      <c r="BD936" s="80"/>
      <c r="BE936" s="81"/>
    </row>
    <row r="937" spans="1:57" ht="38" customHeight="1" x14ac:dyDescent="0.2">
      <c r="A937" s="732"/>
      <c r="B937" s="753"/>
      <c r="C937" s="759"/>
      <c r="D937" s="73" t="s">
        <v>78</v>
      </c>
      <c r="E937" s="634"/>
      <c r="F937" s="637"/>
      <c r="G937" s="147">
        <f t="shared" si="260"/>
        <v>16</v>
      </c>
      <c r="H937" s="153">
        <f t="shared" si="229"/>
        <v>1</v>
      </c>
      <c r="I937" s="150"/>
      <c r="J937" s="150"/>
      <c r="K937" s="150">
        <v>1</v>
      </c>
      <c r="L937" s="154"/>
      <c r="M937" s="79">
        <f t="shared" si="261"/>
        <v>16</v>
      </c>
      <c r="N937" s="80"/>
      <c r="O937" s="80"/>
      <c r="P937" s="80"/>
      <c r="Q937" s="80"/>
      <c r="R937" s="124">
        <v>16</v>
      </c>
      <c r="S937" s="129"/>
      <c r="T937" s="80"/>
      <c r="U937" s="80"/>
      <c r="V937" s="80">
        <v>16</v>
      </c>
      <c r="W937" s="80"/>
      <c r="X937" s="124"/>
      <c r="Y937" s="131">
        <v>16</v>
      </c>
      <c r="Z937" s="127"/>
      <c r="AA937" s="134"/>
      <c r="AB937" s="56">
        <v>9</v>
      </c>
      <c r="AC937" s="56">
        <v>7</v>
      </c>
      <c r="AD937" s="56">
        <v>2</v>
      </c>
      <c r="AE937" s="56">
        <v>9</v>
      </c>
      <c r="AF937" s="135">
        <v>1</v>
      </c>
      <c r="AG937" s="136">
        <v>40</v>
      </c>
      <c r="AH937" s="55">
        <v>17</v>
      </c>
      <c r="AI937" s="136">
        <v>98</v>
      </c>
      <c r="AJ937" s="116">
        <f t="shared" ref="AJ937:AJ938" si="267">SUM(AQ937:AU937)</f>
        <v>16</v>
      </c>
      <c r="AK937" s="136" t="s">
        <v>76</v>
      </c>
      <c r="AL937" s="54" t="s">
        <v>76</v>
      </c>
      <c r="AM937" s="55" t="s">
        <v>76</v>
      </c>
      <c r="AN937" s="136" t="s">
        <v>74</v>
      </c>
      <c r="AO937" s="54" t="s">
        <v>74</v>
      </c>
      <c r="AP937" s="55" t="s">
        <v>74</v>
      </c>
      <c r="AQ937" s="142"/>
      <c r="AR937" s="62">
        <v>1</v>
      </c>
      <c r="AS937" s="62">
        <v>15</v>
      </c>
      <c r="AT937" s="62"/>
      <c r="AU937" s="64"/>
      <c r="AV937" s="83">
        <f t="shared" si="231"/>
        <v>0</v>
      </c>
      <c r="AW937" s="80"/>
      <c r="AX937" s="80"/>
      <c r="AY937" s="80"/>
      <c r="AZ937" s="80"/>
      <c r="BA937" s="80"/>
      <c r="BB937" s="80"/>
      <c r="BC937" s="80"/>
      <c r="BD937" s="80"/>
      <c r="BE937" s="81"/>
    </row>
    <row r="938" spans="1:57" ht="38" customHeight="1" thickBot="1" x14ac:dyDescent="0.25">
      <c r="A938" s="732"/>
      <c r="B938" s="754"/>
      <c r="C938" s="760"/>
      <c r="D938" s="76" t="s">
        <v>79</v>
      </c>
      <c r="E938" s="635"/>
      <c r="F938" s="638"/>
      <c r="G938" s="148">
        <f t="shared" si="260"/>
        <v>0</v>
      </c>
      <c r="H938" s="155">
        <f t="shared" si="229"/>
        <v>0</v>
      </c>
      <c r="I938" s="156"/>
      <c r="J938" s="156"/>
      <c r="K938" s="156"/>
      <c r="L938" s="157"/>
      <c r="M938" s="85">
        <f t="shared" si="261"/>
        <v>0</v>
      </c>
      <c r="N938" s="86"/>
      <c r="O938" s="86"/>
      <c r="P938" s="86"/>
      <c r="Q938" s="86"/>
      <c r="R938" s="125"/>
      <c r="S938" s="130"/>
      <c r="T938" s="87"/>
      <c r="U938" s="87"/>
      <c r="V938" s="87"/>
      <c r="W938" s="87"/>
      <c r="X938" s="126"/>
      <c r="Y938" s="129"/>
      <c r="Z938" s="124"/>
      <c r="AA938" s="136"/>
      <c r="AB938" s="54"/>
      <c r="AC938" s="54"/>
      <c r="AD938" s="54"/>
      <c r="AE938" s="54"/>
      <c r="AF938" s="55"/>
      <c r="AG938" s="139"/>
      <c r="AH938" s="140"/>
      <c r="AI938" s="137"/>
      <c r="AJ938" s="117">
        <f t="shared" si="267"/>
        <v>0</v>
      </c>
      <c r="AK938" s="137" t="s">
        <v>74</v>
      </c>
      <c r="AL938" s="90" t="s">
        <v>74</v>
      </c>
      <c r="AM938" s="138" t="s">
        <v>74</v>
      </c>
      <c r="AN938" s="137" t="s">
        <v>74</v>
      </c>
      <c r="AO938" s="90" t="s">
        <v>76</v>
      </c>
      <c r="AP938" s="138" t="s">
        <v>76</v>
      </c>
      <c r="AQ938" s="89"/>
      <c r="AR938" s="90"/>
      <c r="AS938" s="90"/>
      <c r="AT938" s="90"/>
      <c r="AU938" s="91"/>
      <c r="AV938" s="92">
        <f t="shared" si="231"/>
        <v>0</v>
      </c>
      <c r="AW938" s="87"/>
      <c r="AX938" s="87"/>
      <c r="AY938" s="87"/>
      <c r="AZ938" s="87"/>
      <c r="BA938" s="87"/>
      <c r="BB938" s="87"/>
      <c r="BC938" s="87"/>
      <c r="BD938" s="87"/>
      <c r="BE938" s="88"/>
    </row>
    <row r="939" spans="1:57" ht="38" customHeight="1" x14ac:dyDescent="0.2">
      <c r="A939" s="732"/>
      <c r="B939" s="752" t="s">
        <v>448</v>
      </c>
      <c r="C939" s="761" t="s">
        <v>422</v>
      </c>
      <c r="D939" s="72" t="s">
        <v>73</v>
      </c>
      <c r="E939" s="633">
        <v>20</v>
      </c>
      <c r="F939" s="636">
        <f t="shared" ref="F939" si="268">E939-SUM(M939:M943)</f>
        <v>14</v>
      </c>
      <c r="G939" s="146">
        <f t="shared" si="260"/>
        <v>0</v>
      </c>
      <c r="H939" s="151">
        <f t="shared" si="229"/>
        <v>0</v>
      </c>
      <c r="I939" s="152"/>
      <c r="J939" s="152"/>
      <c r="K939" s="152"/>
      <c r="L939" s="66"/>
      <c r="M939" s="149">
        <f t="shared" si="261"/>
        <v>0</v>
      </c>
      <c r="N939" s="121"/>
      <c r="O939" s="121"/>
      <c r="P939" s="121"/>
      <c r="Q939" s="121"/>
      <c r="R939" s="122"/>
      <c r="S939" s="128"/>
      <c r="T939" s="121"/>
      <c r="U939" s="121"/>
      <c r="V939" s="77"/>
      <c r="W939" s="121"/>
      <c r="X939" s="122"/>
      <c r="Y939" s="128"/>
      <c r="Z939" s="122"/>
      <c r="AA939" s="70"/>
      <c r="AB939" s="77"/>
      <c r="AC939" s="77"/>
      <c r="AD939" s="77"/>
      <c r="AE939" s="77"/>
      <c r="AF939" s="71"/>
      <c r="AG939" s="70"/>
      <c r="AH939" s="71"/>
      <c r="AI939" s="70"/>
      <c r="AJ939" s="115">
        <f t="shared" ref="AJ939:AJ940" si="269">SUM(AN939:AP939)</f>
        <v>0</v>
      </c>
      <c r="AK939" s="70" t="s">
        <v>74</v>
      </c>
      <c r="AL939" s="77" t="s">
        <v>74</v>
      </c>
      <c r="AM939" s="71" t="s">
        <v>74</v>
      </c>
      <c r="AN939" s="70"/>
      <c r="AO939" s="77"/>
      <c r="AP939" s="71"/>
      <c r="AQ939" s="67" t="s">
        <v>74</v>
      </c>
      <c r="AR939" s="68" t="s">
        <v>74</v>
      </c>
      <c r="AS939" s="68" t="s">
        <v>74</v>
      </c>
      <c r="AT939" s="68" t="s">
        <v>74</v>
      </c>
      <c r="AU939" s="69" t="s">
        <v>74</v>
      </c>
      <c r="AV939" s="103">
        <f t="shared" si="231"/>
        <v>0</v>
      </c>
      <c r="AW939" s="93"/>
      <c r="AX939" s="93"/>
      <c r="AY939" s="93"/>
      <c r="AZ939" s="93"/>
      <c r="BA939" s="93"/>
      <c r="BB939" s="93"/>
      <c r="BC939" s="93"/>
      <c r="BD939" s="93"/>
      <c r="BE939" s="78"/>
    </row>
    <row r="940" spans="1:57" ht="38" customHeight="1" x14ac:dyDescent="0.2">
      <c r="A940" s="732"/>
      <c r="B940" s="753"/>
      <c r="C940" s="759"/>
      <c r="D940" s="73" t="s">
        <v>75</v>
      </c>
      <c r="E940" s="634"/>
      <c r="F940" s="637"/>
      <c r="G940" s="147">
        <f t="shared" si="260"/>
        <v>0</v>
      </c>
      <c r="H940" s="153">
        <f t="shared" si="229"/>
        <v>0</v>
      </c>
      <c r="I940" s="150"/>
      <c r="J940" s="150"/>
      <c r="K940" s="150"/>
      <c r="L940" s="154"/>
      <c r="M940" s="79">
        <f t="shared" si="261"/>
        <v>0</v>
      </c>
      <c r="N940" s="80"/>
      <c r="O940" s="80"/>
      <c r="P940" s="80"/>
      <c r="Q940" s="80"/>
      <c r="R940" s="124"/>
      <c r="S940" s="129"/>
      <c r="T940" s="54"/>
      <c r="U940" s="54"/>
      <c r="V940" s="80"/>
      <c r="W940" s="80"/>
      <c r="X940" s="124"/>
      <c r="Y940" s="131"/>
      <c r="Z940" s="127"/>
      <c r="AA940" s="134"/>
      <c r="AB940" s="56"/>
      <c r="AC940" s="56"/>
      <c r="AD940" s="56"/>
      <c r="AE940" s="56"/>
      <c r="AF940" s="135"/>
      <c r="AG940" s="136"/>
      <c r="AH940" s="55"/>
      <c r="AI940" s="136"/>
      <c r="AJ940" s="116">
        <f t="shared" si="269"/>
        <v>0</v>
      </c>
      <c r="AK940" s="136" t="s">
        <v>76</v>
      </c>
      <c r="AL940" s="54" t="s">
        <v>76</v>
      </c>
      <c r="AM940" s="55" t="s">
        <v>76</v>
      </c>
      <c r="AN940" s="136"/>
      <c r="AO940" s="54"/>
      <c r="AP940" s="55"/>
      <c r="AQ940" s="82" t="s">
        <v>74</v>
      </c>
      <c r="AR940" s="54" t="s">
        <v>74</v>
      </c>
      <c r="AS940" s="54" t="s">
        <v>74</v>
      </c>
      <c r="AT940" s="54" t="s">
        <v>74</v>
      </c>
      <c r="AU940" s="58" t="s">
        <v>74</v>
      </c>
      <c r="AV940" s="83">
        <f t="shared" si="231"/>
        <v>0</v>
      </c>
      <c r="AW940" s="80"/>
      <c r="AX940" s="80"/>
      <c r="AY940" s="80"/>
      <c r="AZ940" s="80"/>
      <c r="BA940" s="80"/>
      <c r="BB940" s="80"/>
      <c r="BC940" s="80"/>
      <c r="BD940" s="80"/>
      <c r="BE940" s="81"/>
    </row>
    <row r="941" spans="1:57" ht="38" customHeight="1" x14ac:dyDescent="0.2">
      <c r="A941" s="732"/>
      <c r="B941" s="753"/>
      <c r="C941" s="759"/>
      <c r="D941" s="73" t="s">
        <v>77</v>
      </c>
      <c r="E941" s="634"/>
      <c r="F941" s="637"/>
      <c r="G941" s="147">
        <f t="shared" si="260"/>
        <v>0</v>
      </c>
      <c r="H941" s="153">
        <f t="shared" si="229"/>
        <v>0</v>
      </c>
      <c r="I941" s="150"/>
      <c r="J941" s="150"/>
      <c r="K941" s="150"/>
      <c r="L941" s="154"/>
      <c r="M941" s="79">
        <f t="shared" si="261"/>
        <v>0</v>
      </c>
      <c r="N941" s="80"/>
      <c r="O941" s="80"/>
      <c r="P941" s="80"/>
      <c r="Q941" s="84"/>
      <c r="R941" s="124"/>
      <c r="S941" s="129"/>
      <c r="T941" s="80"/>
      <c r="U941" s="80"/>
      <c r="V941" s="80"/>
      <c r="W941" s="80"/>
      <c r="X941" s="124"/>
      <c r="Y941" s="131"/>
      <c r="Z941" s="127"/>
      <c r="AA941" s="134"/>
      <c r="AB941" s="56"/>
      <c r="AC941" s="56"/>
      <c r="AD941" s="56"/>
      <c r="AE941" s="56"/>
      <c r="AF941" s="135"/>
      <c r="AG941" s="136"/>
      <c r="AH941" s="55"/>
      <c r="AI941" s="136"/>
      <c r="AJ941" s="116">
        <f t="shared" ref="AJ941" si="270">SUM(AK941:AM941)</f>
        <v>0</v>
      </c>
      <c r="AK941" s="136"/>
      <c r="AL941" s="54"/>
      <c r="AM941" s="55"/>
      <c r="AN941" s="136" t="s">
        <v>74</v>
      </c>
      <c r="AO941" s="54" t="s">
        <v>74</v>
      </c>
      <c r="AP941" s="55" t="s">
        <v>74</v>
      </c>
      <c r="AQ941" s="82" t="s">
        <v>74</v>
      </c>
      <c r="AR941" s="54" t="s">
        <v>74</v>
      </c>
      <c r="AS941" s="54" t="s">
        <v>74</v>
      </c>
      <c r="AT941" s="54" t="s">
        <v>74</v>
      </c>
      <c r="AU941" s="58" t="s">
        <v>74</v>
      </c>
      <c r="AV941" s="83">
        <f t="shared" si="231"/>
        <v>0</v>
      </c>
      <c r="AW941" s="80"/>
      <c r="AX941" s="80"/>
      <c r="AY941" s="80"/>
      <c r="AZ941" s="80"/>
      <c r="BA941" s="80"/>
      <c r="BB941" s="80"/>
      <c r="BC941" s="80"/>
      <c r="BD941" s="80"/>
      <c r="BE941" s="81"/>
    </row>
    <row r="942" spans="1:57" ht="38" customHeight="1" x14ac:dyDescent="0.2">
      <c r="A942" s="732"/>
      <c r="B942" s="753"/>
      <c r="C942" s="759"/>
      <c r="D942" s="73" t="s">
        <v>78</v>
      </c>
      <c r="E942" s="634"/>
      <c r="F942" s="637"/>
      <c r="G942" s="147">
        <f t="shared" si="260"/>
        <v>6</v>
      </c>
      <c r="H942" s="153">
        <f t="shared" si="229"/>
        <v>0</v>
      </c>
      <c r="I942" s="150"/>
      <c r="J942" s="150"/>
      <c r="K942" s="150"/>
      <c r="L942" s="154"/>
      <c r="M942" s="79">
        <f t="shared" si="261"/>
        <v>6</v>
      </c>
      <c r="N942" s="80"/>
      <c r="O942" s="80"/>
      <c r="P942" s="80"/>
      <c r="Q942" s="80"/>
      <c r="R942" s="124">
        <v>6</v>
      </c>
      <c r="S942" s="129"/>
      <c r="T942" s="80">
        <v>6</v>
      </c>
      <c r="U942" s="80"/>
      <c r="V942" s="80"/>
      <c r="W942" s="80"/>
      <c r="X942" s="124"/>
      <c r="Y942" s="131">
        <v>6</v>
      </c>
      <c r="Z942" s="127"/>
      <c r="AA942" s="134"/>
      <c r="AB942" s="56">
        <v>3</v>
      </c>
      <c r="AC942" s="56">
        <v>3</v>
      </c>
      <c r="AD942" s="56"/>
      <c r="AE942" s="56">
        <v>6</v>
      </c>
      <c r="AF942" s="135"/>
      <c r="AG942" s="136">
        <v>45</v>
      </c>
      <c r="AH942" s="55">
        <v>22</v>
      </c>
      <c r="AI942" s="136">
        <v>112</v>
      </c>
      <c r="AJ942" s="116">
        <f t="shared" ref="AJ942:AJ943" si="271">SUM(AQ942:AU942)</f>
        <v>6</v>
      </c>
      <c r="AK942" s="136" t="s">
        <v>76</v>
      </c>
      <c r="AL942" s="54" t="s">
        <v>76</v>
      </c>
      <c r="AM942" s="55" t="s">
        <v>76</v>
      </c>
      <c r="AN942" s="136" t="s">
        <v>74</v>
      </c>
      <c r="AO942" s="54" t="s">
        <v>74</v>
      </c>
      <c r="AP942" s="55" t="s">
        <v>74</v>
      </c>
      <c r="AQ942" s="142"/>
      <c r="AR942" s="62"/>
      <c r="AS942" s="62">
        <v>3</v>
      </c>
      <c r="AT942" s="62">
        <v>3</v>
      </c>
      <c r="AU942" s="64"/>
      <c r="AV942" s="83">
        <f t="shared" si="231"/>
        <v>0</v>
      </c>
      <c r="AW942" s="80"/>
      <c r="AX942" s="80"/>
      <c r="AY942" s="80"/>
      <c r="AZ942" s="80"/>
      <c r="BA942" s="80"/>
      <c r="BB942" s="80"/>
      <c r="BC942" s="80"/>
      <c r="BD942" s="80"/>
      <c r="BE942" s="81"/>
    </row>
    <row r="943" spans="1:57" ht="38" customHeight="1" thickBot="1" x14ac:dyDescent="0.25">
      <c r="A943" s="732"/>
      <c r="B943" s="754"/>
      <c r="C943" s="762"/>
      <c r="D943" s="76" t="s">
        <v>79</v>
      </c>
      <c r="E943" s="635"/>
      <c r="F943" s="638"/>
      <c r="G943" s="148">
        <f t="shared" si="260"/>
        <v>0</v>
      </c>
      <c r="H943" s="155">
        <f t="shared" si="229"/>
        <v>0</v>
      </c>
      <c r="I943" s="156"/>
      <c r="J943" s="156"/>
      <c r="K943" s="156"/>
      <c r="L943" s="157"/>
      <c r="M943" s="85">
        <f t="shared" si="261"/>
        <v>0</v>
      </c>
      <c r="N943" s="86"/>
      <c r="O943" s="86"/>
      <c r="P943" s="86"/>
      <c r="Q943" s="86"/>
      <c r="R943" s="125"/>
      <c r="S943" s="130"/>
      <c r="T943" s="87"/>
      <c r="U943" s="87"/>
      <c r="V943" s="87"/>
      <c r="W943" s="87"/>
      <c r="X943" s="126"/>
      <c r="Y943" s="129"/>
      <c r="Z943" s="124"/>
      <c r="AA943" s="136"/>
      <c r="AB943" s="54"/>
      <c r="AC943" s="54"/>
      <c r="AD943" s="54"/>
      <c r="AE943" s="54"/>
      <c r="AF943" s="55"/>
      <c r="AG943" s="139"/>
      <c r="AH943" s="140"/>
      <c r="AI943" s="137"/>
      <c r="AJ943" s="117">
        <f t="shared" si="271"/>
        <v>0</v>
      </c>
      <c r="AK943" s="137" t="s">
        <v>74</v>
      </c>
      <c r="AL943" s="90" t="s">
        <v>74</v>
      </c>
      <c r="AM943" s="138" t="s">
        <v>74</v>
      </c>
      <c r="AN943" s="137" t="s">
        <v>74</v>
      </c>
      <c r="AO943" s="90" t="s">
        <v>76</v>
      </c>
      <c r="AP943" s="138" t="s">
        <v>76</v>
      </c>
      <c r="AQ943" s="89"/>
      <c r="AR943" s="90"/>
      <c r="AS943" s="90"/>
      <c r="AT943" s="90"/>
      <c r="AU943" s="91"/>
      <c r="AV943" s="92">
        <f t="shared" si="231"/>
        <v>0</v>
      </c>
      <c r="AW943" s="87"/>
      <c r="AX943" s="87"/>
      <c r="AY943" s="87"/>
      <c r="AZ943" s="87"/>
      <c r="BA943" s="87"/>
      <c r="BB943" s="87"/>
      <c r="BC943" s="87"/>
      <c r="BD943" s="87"/>
      <c r="BE943" s="88"/>
    </row>
    <row r="944" spans="1:57" ht="38" customHeight="1" x14ac:dyDescent="0.2">
      <c r="A944" s="732"/>
      <c r="B944" s="752" t="s">
        <v>449</v>
      </c>
      <c r="C944" s="758" t="s">
        <v>423</v>
      </c>
      <c r="D944" s="72" t="s">
        <v>73</v>
      </c>
      <c r="E944" s="633">
        <v>30</v>
      </c>
      <c r="F944" s="636">
        <f t="shared" ref="F944" si="272">E944-SUM(M944:M948)</f>
        <v>7</v>
      </c>
      <c r="G944" s="146">
        <f t="shared" si="260"/>
        <v>0</v>
      </c>
      <c r="H944" s="151">
        <f t="shared" si="229"/>
        <v>0</v>
      </c>
      <c r="I944" s="152"/>
      <c r="J944" s="152"/>
      <c r="K944" s="152"/>
      <c r="L944" s="66"/>
      <c r="M944" s="149">
        <f t="shared" si="261"/>
        <v>0</v>
      </c>
      <c r="N944" s="121"/>
      <c r="O944" s="121"/>
      <c r="P944" s="121"/>
      <c r="Q944" s="121"/>
      <c r="R944" s="122"/>
      <c r="S944" s="128"/>
      <c r="T944" s="121"/>
      <c r="U944" s="121"/>
      <c r="V944" s="77"/>
      <c r="W944" s="121"/>
      <c r="X944" s="122"/>
      <c r="Y944" s="128"/>
      <c r="Z944" s="122"/>
      <c r="AA944" s="70"/>
      <c r="AB944" s="77"/>
      <c r="AC944" s="77"/>
      <c r="AD944" s="77"/>
      <c r="AE944" s="77"/>
      <c r="AF944" s="71"/>
      <c r="AG944" s="70"/>
      <c r="AH944" s="71"/>
      <c r="AI944" s="70"/>
      <c r="AJ944" s="115">
        <f t="shared" ref="AJ944:AJ945" si="273">SUM(AN944:AP944)</f>
        <v>0</v>
      </c>
      <c r="AK944" s="70" t="s">
        <v>74</v>
      </c>
      <c r="AL944" s="77" t="s">
        <v>74</v>
      </c>
      <c r="AM944" s="71" t="s">
        <v>74</v>
      </c>
      <c r="AN944" s="70"/>
      <c r="AO944" s="77"/>
      <c r="AP944" s="71"/>
      <c r="AQ944" s="67" t="s">
        <v>74</v>
      </c>
      <c r="AR944" s="68" t="s">
        <v>74</v>
      </c>
      <c r="AS944" s="68" t="s">
        <v>74</v>
      </c>
      <c r="AT944" s="68" t="s">
        <v>74</v>
      </c>
      <c r="AU944" s="69" t="s">
        <v>74</v>
      </c>
      <c r="AV944" s="103">
        <f t="shared" si="231"/>
        <v>0</v>
      </c>
      <c r="AW944" s="93"/>
      <c r="AX944" s="93"/>
      <c r="AY944" s="93"/>
      <c r="AZ944" s="93"/>
      <c r="BA944" s="93"/>
      <c r="BB944" s="93"/>
      <c r="BC944" s="93"/>
      <c r="BD944" s="93"/>
      <c r="BE944" s="78"/>
    </row>
    <row r="945" spans="1:57" ht="38" customHeight="1" x14ac:dyDescent="0.2">
      <c r="A945" s="732"/>
      <c r="B945" s="753"/>
      <c r="C945" s="759"/>
      <c r="D945" s="73" t="s">
        <v>75</v>
      </c>
      <c r="E945" s="634"/>
      <c r="F945" s="637"/>
      <c r="G945" s="147">
        <f t="shared" si="260"/>
        <v>0</v>
      </c>
      <c r="H945" s="153">
        <f t="shared" si="229"/>
        <v>0</v>
      </c>
      <c r="I945" s="150"/>
      <c r="J945" s="150"/>
      <c r="K945" s="150"/>
      <c r="L945" s="154"/>
      <c r="M945" s="79">
        <f t="shared" si="261"/>
        <v>0</v>
      </c>
      <c r="N945" s="80"/>
      <c r="O945" s="80"/>
      <c r="P945" s="80"/>
      <c r="Q945" s="80"/>
      <c r="R945" s="124"/>
      <c r="S945" s="129"/>
      <c r="T945" s="54"/>
      <c r="U945" s="54"/>
      <c r="V945" s="80"/>
      <c r="W945" s="80"/>
      <c r="X945" s="124"/>
      <c r="Y945" s="131"/>
      <c r="Z945" s="127"/>
      <c r="AA945" s="134"/>
      <c r="AB945" s="56"/>
      <c r="AC945" s="56"/>
      <c r="AD945" s="56"/>
      <c r="AE945" s="56"/>
      <c r="AF945" s="135"/>
      <c r="AG945" s="136"/>
      <c r="AH945" s="55"/>
      <c r="AI945" s="136"/>
      <c r="AJ945" s="116">
        <f t="shared" si="273"/>
        <v>0</v>
      </c>
      <c r="AK945" s="136" t="s">
        <v>76</v>
      </c>
      <c r="AL945" s="54" t="s">
        <v>76</v>
      </c>
      <c r="AM945" s="55" t="s">
        <v>76</v>
      </c>
      <c r="AN945" s="136"/>
      <c r="AO945" s="54"/>
      <c r="AP945" s="55"/>
      <c r="AQ945" s="82" t="s">
        <v>74</v>
      </c>
      <c r="AR945" s="54" t="s">
        <v>74</v>
      </c>
      <c r="AS945" s="54" t="s">
        <v>74</v>
      </c>
      <c r="AT945" s="54" t="s">
        <v>74</v>
      </c>
      <c r="AU945" s="58" t="s">
        <v>74</v>
      </c>
      <c r="AV945" s="83">
        <f t="shared" si="231"/>
        <v>0</v>
      </c>
      <c r="AW945" s="80"/>
      <c r="AX945" s="80"/>
      <c r="AY945" s="80"/>
      <c r="AZ945" s="80"/>
      <c r="BA945" s="80"/>
      <c r="BB945" s="80"/>
      <c r="BC945" s="80"/>
      <c r="BD945" s="80"/>
      <c r="BE945" s="81"/>
    </row>
    <row r="946" spans="1:57" ht="38" customHeight="1" x14ac:dyDescent="0.2">
      <c r="A946" s="732"/>
      <c r="B946" s="753"/>
      <c r="C946" s="759"/>
      <c r="D946" s="73" t="s">
        <v>77</v>
      </c>
      <c r="E946" s="634"/>
      <c r="F946" s="637"/>
      <c r="G946" s="147">
        <f t="shared" si="260"/>
        <v>0</v>
      </c>
      <c r="H946" s="153">
        <f t="shared" si="229"/>
        <v>0</v>
      </c>
      <c r="I946" s="150"/>
      <c r="J946" s="150"/>
      <c r="K946" s="150"/>
      <c r="L946" s="154"/>
      <c r="M946" s="79">
        <f t="shared" si="261"/>
        <v>0</v>
      </c>
      <c r="N946" s="80"/>
      <c r="O946" s="80"/>
      <c r="P946" s="80"/>
      <c r="Q946" s="84"/>
      <c r="R946" s="124"/>
      <c r="S946" s="129"/>
      <c r="T946" s="80"/>
      <c r="U946" s="80"/>
      <c r="V946" s="80"/>
      <c r="W946" s="80"/>
      <c r="X946" s="124"/>
      <c r="Y946" s="131"/>
      <c r="Z946" s="127"/>
      <c r="AA946" s="134"/>
      <c r="AB946" s="56"/>
      <c r="AC946" s="56"/>
      <c r="AD946" s="56"/>
      <c r="AE946" s="56"/>
      <c r="AF946" s="135"/>
      <c r="AG946" s="136"/>
      <c r="AH946" s="55"/>
      <c r="AI946" s="136"/>
      <c r="AJ946" s="116">
        <f t="shared" ref="AJ946" si="274">SUM(AK946:AM946)</f>
        <v>0</v>
      </c>
      <c r="AK946" s="136"/>
      <c r="AL946" s="54"/>
      <c r="AM946" s="55"/>
      <c r="AN946" s="136" t="s">
        <v>74</v>
      </c>
      <c r="AO946" s="54" t="s">
        <v>74</v>
      </c>
      <c r="AP946" s="55" t="s">
        <v>74</v>
      </c>
      <c r="AQ946" s="82" t="s">
        <v>74</v>
      </c>
      <c r="AR946" s="54" t="s">
        <v>74</v>
      </c>
      <c r="AS946" s="54" t="s">
        <v>74</v>
      </c>
      <c r="AT946" s="54" t="s">
        <v>74</v>
      </c>
      <c r="AU946" s="58" t="s">
        <v>74</v>
      </c>
      <c r="AV946" s="83">
        <f t="shared" si="231"/>
        <v>0</v>
      </c>
      <c r="AW946" s="80"/>
      <c r="AX946" s="80"/>
      <c r="AY946" s="80"/>
      <c r="AZ946" s="80"/>
      <c r="BA946" s="80"/>
      <c r="BB946" s="80"/>
      <c r="BC946" s="80"/>
      <c r="BD946" s="80"/>
      <c r="BE946" s="81"/>
    </row>
    <row r="947" spans="1:57" ht="38" customHeight="1" x14ac:dyDescent="0.2">
      <c r="A947" s="732"/>
      <c r="B947" s="753"/>
      <c r="C947" s="759"/>
      <c r="D947" s="73" t="s">
        <v>78</v>
      </c>
      <c r="E947" s="634"/>
      <c r="F947" s="637"/>
      <c r="G947" s="147">
        <f t="shared" si="260"/>
        <v>23</v>
      </c>
      <c r="H947" s="153">
        <f t="shared" si="229"/>
        <v>3</v>
      </c>
      <c r="I947" s="150">
        <v>3</v>
      </c>
      <c r="J947" s="150"/>
      <c r="K947" s="150"/>
      <c r="L947" s="154"/>
      <c r="M947" s="79">
        <f t="shared" si="261"/>
        <v>23</v>
      </c>
      <c r="N947" s="80"/>
      <c r="O947" s="80"/>
      <c r="P947" s="80"/>
      <c r="Q947" s="80"/>
      <c r="R947" s="124">
        <v>23</v>
      </c>
      <c r="S947" s="129">
        <v>2</v>
      </c>
      <c r="T947" s="80"/>
      <c r="U947" s="80"/>
      <c r="V947" s="80">
        <v>21</v>
      </c>
      <c r="W947" s="80"/>
      <c r="X947" s="124"/>
      <c r="Y947" s="131">
        <v>22</v>
      </c>
      <c r="Z947" s="127">
        <v>1</v>
      </c>
      <c r="AA947" s="134"/>
      <c r="AB947" s="56">
        <v>4</v>
      </c>
      <c r="AC947" s="56"/>
      <c r="AD947" s="56"/>
      <c r="AE947" s="56">
        <v>12</v>
      </c>
      <c r="AF947" s="135">
        <v>2</v>
      </c>
      <c r="AG947" s="136">
        <v>41</v>
      </c>
      <c r="AH947" s="55">
        <v>22</v>
      </c>
      <c r="AI947" s="136">
        <v>90</v>
      </c>
      <c r="AJ947" s="116">
        <f t="shared" ref="AJ947:AJ948" si="275">SUM(AQ947:AU947)</f>
        <v>23</v>
      </c>
      <c r="AK947" s="136" t="s">
        <v>76</v>
      </c>
      <c r="AL947" s="54" t="s">
        <v>76</v>
      </c>
      <c r="AM947" s="55" t="s">
        <v>76</v>
      </c>
      <c r="AN947" s="136" t="s">
        <v>74</v>
      </c>
      <c r="AO947" s="54" t="s">
        <v>74</v>
      </c>
      <c r="AP947" s="55" t="s">
        <v>74</v>
      </c>
      <c r="AQ947" s="142">
        <v>2</v>
      </c>
      <c r="AR947" s="62">
        <v>5</v>
      </c>
      <c r="AS947" s="62">
        <v>15</v>
      </c>
      <c r="AT947" s="62">
        <v>1</v>
      </c>
      <c r="AU947" s="64"/>
      <c r="AV947" s="83">
        <f t="shared" si="231"/>
        <v>0</v>
      </c>
      <c r="AW947" s="80"/>
      <c r="AX947" s="80"/>
      <c r="AY947" s="80"/>
      <c r="AZ947" s="80"/>
      <c r="BA947" s="80"/>
      <c r="BB947" s="80"/>
      <c r="BC947" s="80"/>
      <c r="BD947" s="80"/>
      <c r="BE947" s="81"/>
    </row>
    <row r="948" spans="1:57" ht="38" customHeight="1" thickBot="1" x14ac:dyDescent="0.25">
      <c r="A948" s="732"/>
      <c r="B948" s="754"/>
      <c r="C948" s="760"/>
      <c r="D948" s="76" t="s">
        <v>79</v>
      </c>
      <c r="E948" s="635"/>
      <c r="F948" s="638"/>
      <c r="G948" s="148">
        <f t="shared" si="260"/>
        <v>0</v>
      </c>
      <c r="H948" s="155">
        <f t="shared" si="229"/>
        <v>0</v>
      </c>
      <c r="I948" s="156"/>
      <c r="J948" s="156"/>
      <c r="K948" s="156"/>
      <c r="L948" s="157"/>
      <c r="M948" s="85">
        <f t="shared" si="261"/>
        <v>0</v>
      </c>
      <c r="N948" s="86"/>
      <c r="O948" s="86"/>
      <c r="P948" s="86"/>
      <c r="Q948" s="86"/>
      <c r="R948" s="125"/>
      <c r="S948" s="130"/>
      <c r="T948" s="87"/>
      <c r="U948" s="87"/>
      <c r="V948" s="87"/>
      <c r="W948" s="87"/>
      <c r="X948" s="126"/>
      <c r="Y948" s="129"/>
      <c r="Z948" s="124"/>
      <c r="AA948" s="136"/>
      <c r="AB948" s="54"/>
      <c r="AC948" s="54"/>
      <c r="AD948" s="54"/>
      <c r="AE948" s="54"/>
      <c r="AF948" s="55"/>
      <c r="AG948" s="139"/>
      <c r="AH948" s="140"/>
      <c r="AI948" s="137"/>
      <c r="AJ948" s="117">
        <f t="shared" si="275"/>
        <v>0</v>
      </c>
      <c r="AK948" s="137" t="s">
        <v>74</v>
      </c>
      <c r="AL948" s="90" t="s">
        <v>74</v>
      </c>
      <c r="AM948" s="138" t="s">
        <v>74</v>
      </c>
      <c r="AN948" s="137" t="s">
        <v>74</v>
      </c>
      <c r="AO948" s="90" t="s">
        <v>76</v>
      </c>
      <c r="AP948" s="138" t="s">
        <v>76</v>
      </c>
      <c r="AQ948" s="89"/>
      <c r="AR948" s="90"/>
      <c r="AS948" s="90"/>
      <c r="AT948" s="90"/>
      <c r="AU948" s="91"/>
      <c r="AV948" s="92">
        <f t="shared" si="231"/>
        <v>0</v>
      </c>
      <c r="AW948" s="87"/>
      <c r="AX948" s="87"/>
      <c r="AY948" s="87"/>
      <c r="AZ948" s="87"/>
      <c r="BA948" s="87"/>
      <c r="BB948" s="87"/>
      <c r="BC948" s="87"/>
      <c r="BD948" s="87"/>
      <c r="BE948" s="88"/>
    </row>
    <row r="949" spans="1:57" ht="38" customHeight="1" x14ac:dyDescent="0.2">
      <c r="A949" s="732"/>
      <c r="B949" s="752" t="s">
        <v>424</v>
      </c>
      <c r="C949" s="758" t="s">
        <v>425</v>
      </c>
      <c r="D949" s="72" t="s">
        <v>73</v>
      </c>
      <c r="E949" s="633">
        <v>15</v>
      </c>
      <c r="F949" s="636">
        <f t="shared" ref="F949" si="276">E949-SUM(M949:M953)</f>
        <v>2</v>
      </c>
      <c r="G949" s="146">
        <f t="shared" si="260"/>
        <v>1</v>
      </c>
      <c r="H949" s="151">
        <f t="shared" si="229"/>
        <v>0</v>
      </c>
      <c r="I949" s="152"/>
      <c r="J949" s="152"/>
      <c r="K949" s="152"/>
      <c r="L949" s="66"/>
      <c r="M949" s="149">
        <f t="shared" si="261"/>
        <v>1</v>
      </c>
      <c r="N949" s="121"/>
      <c r="O949" s="121"/>
      <c r="P949" s="121"/>
      <c r="Q949" s="121"/>
      <c r="R949" s="122">
        <v>1</v>
      </c>
      <c r="S949" s="128"/>
      <c r="T949" s="121"/>
      <c r="U949" s="121"/>
      <c r="V949" s="77">
        <v>1</v>
      </c>
      <c r="W949" s="121"/>
      <c r="X949" s="122"/>
      <c r="Y949" s="128">
        <v>1</v>
      </c>
      <c r="Z949" s="122"/>
      <c r="AA949" s="70"/>
      <c r="AB949" s="77">
        <v>1</v>
      </c>
      <c r="AC949" s="77">
        <v>1</v>
      </c>
      <c r="AD949" s="77">
        <v>1</v>
      </c>
      <c r="AE949" s="77">
        <v>1</v>
      </c>
      <c r="AF949" s="71"/>
      <c r="AG949" s="70">
        <v>50</v>
      </c>
      <c r="AH949" s="71">
        <v>21</v>
      </c>
      <c r="AI949" s="70">
        <v>16</v>
      </c>
      <c r="AJ949" s="115">
        <f t="shared" ref="AJ949:AJ950" si="277">SUM(AN949:AP949)</f>
        <v>1</v>
      </c>
      <c r="AK949" s="70" t="s">
        <v>74</v>
      </c>
      <c r="AL949" s="77" t="s">
        <v>74</v>
      </c>
      <c r="AM949" s="71" t="s">
        <v>74</v>
      </c>
      <c r="AN949" s="70"/>
      <c r="AO949" s="77">
        <v>1</v>
      </c>
      <c r="AP949" s="71"/>
      <c r="AQ949" s="67" t="s">
        <v>74</v>
      </c>
      <c r="AR949" s="68" t="s">
        <v>74</v>
      </c>
      <c r="AS949" s="68" t="s">
        <v>74</v>
      </c>
      <c r="AT949" s="68" t="s">
        <v>74</v>
      </c>
      <c r="AU949" s="69" t="s">
        <v>74</v>
      </c>
      <c r="AV949" s="103">
        <f t="shared" si="231"/>
        <v>0</v>
      </c>
      <c r="AW949" s="93"/>
      <c r="AX949" s="93"/>
      <c r="AY949" s="93"/>
      <c r="AZ949" s="93"/>
      <c r="BA949" s="93"/>
      <c r="BB949" s="93"/>
      <c r="BC949" s="93"/>
      <c r="BD949" s="93"/>
      <c r="BE949" s="78"/>
    </row>
    <row r="950" spans="1:57" ht="38" customHeight="1" x14ac:dyDescent="0.2">
      <c r="A950" s="732"/>
      <c r="B950" s="753"/>
      <c r="C950" s="759"/>
      <c r="D950" s="73" t="s">
        <v>75</v>
      </c>
      <c r="E950" s="634"/>
      <c r="F950" s="637"/>
      <c r="G950" s="147">
        <f t="shared" si="260"/>
        <v>0</v>
      </c>
      <c r="H950" s="153">
        <f t="shared" si="229"/>
        <v>0</v>
      </c>
      <c r="I950" s="150"/>
      <c r="J950" s="150"/>
      <c r="K950" s="150"/>
      <c r="L950" s="154"/>
      <c r="M950" s="79">
        <f t="shared" si="261"/>
        <v>0</v>
      </c>
      <c r="N950" s="80"/>
      <c r="O950" s="80"/>
      <c r="P950" s="80"/>
      <c r="Q950" s="80"/>
      <c r="R950" s="124"/>
      <c r="S950" s="129"/>
      <c r="T950" s="54"/>
      <c r="U950" s="54"/>
      <c r="V950" s="80"/>
      <c r="W950" s="80"/>
      <c r="X950" s="124"/>
      <c r="Y950" s="131"/>
      <c r="Z950" s="127"/>
      <c r="AA950" s="134"/>
      <c r="AB950" s="56"/>
      <c r="AC950" s="56"/>
      <c r="AD950" s="56"/>
      <c r="AE950" s="56"/>
      <c r="AF950" s="135"/>
      <c r="AG950" s="136"/>
      <c r="AH950" s="55"/>
      <c r="AI950" s="136"/>
      <c r="AJ950" s="116">
        <f t="shared" si="277"/>
        <v>0</v>
      </c>
      <c r="AK950" s="136" t="s">
        <v>76</v>
      </c>
      <c r="AL950" s="54" t="s">
        <v>76</v>
      </c>
      <c r="AM950" s="55" t="s">
        <v>76</v>
      </c>
      <c r="AN950" s="136"/>
      <c r="AO950" s="54"/>
      <c r="AP950" s="55"/>
      <c r="AQ950" s="82" t="s">
        <v>74</v>
      </c>
      <c r="AR950" s="54" t="s">
        <v>74</v>
      </c>
      <c r="AS950" s="54" t="s">
        <v>74</v>
      </c>
      <c r="AT950" s="54" t="s">
        <v>74</v>
      </c>
      <c r="AU950" s="58" t="s">
        <v>74</v>
      </c>
      <c r="AV950" s="83">
        <f t="shared" si="231"/>
        <v>0</v>
      </c>
      <c r="AW950" s="80"/>
      <c r="AX950" s="80"/>
      <c r="AY950" s="80"/>
      <c r="AZ950" s="80"/>
      <c r="BA950" s="80"/>
      <c r="BB950" s="80"/>
      <c r="BC950" s="80"/>
      <c r="BD950" s="80"/>
      <c r="BE950" s="81"/>
    </row>
    <row r="951" spans="1:57" ht="38" customHeight="1" x14ac:dyDescent="0.2">
      <c r="A951" s="732"/>
      <c r="B951" s="753"/>
      <c r="C951" s="759"/>
      <c r="D951" s="73" t="s">
        <v>77</v>
      </c>
      <c r="E951" s="634"/>
      <c r="F951" s="637"/>
      <c r="G951" s="147">
        <f t="shared" si="260"/>
        <v>0</v>
      </c>
      <c r="H951" s="153">
        <f t="shared" si="229"/>
        <v>0</v>
      </c>
      <c r="I951" s="150"/>
      <c r="J951" s="150"/>
      <c r="K951" s="150"/>
      <c r="L951" s="154"/>
      <c r="M951" s="79">
        <f t="shared" si="261"/>
        <v>0</v>
      </c>
      <c r="N951" s="80"/>
      <c r="O951" s="80"/>
      <c r="P951" s="80"/>
      <c r="Q951" s="84"/>
      <c r="R951" s="124"/>
      <c r="S951" s="129"/>
      <c r="T951" s="80"/>
      <c r="U951" s="80"/>
      <c r="V951" s="80"/>
      <c r="W951" s="80"/>
      <c r="X951" s="124"/>
      <c r="Y951" s="131"/>
      <c r="Z951" s="127"/>
      <c r="AA951" s="134"/>
      <c r="AB951" s="56"/>
      <c r="AC951" s="56"/>
      <c r="AD951" s="56"/>
      <c r="AE951" s="56"/>
      <c r="AF951" s="135"/>
      <c r="AG951" s="136"/>
      <c r="AH951" s="55"/>
      <c r="AI951" s="136"/>
      <c r="AJ951" s="116">
        <f t="shared" ref="AJ951" si="278">SUM(AK951:AM951)</f>
        <v>0</v>
      </c>
      <c r="AK951" s="136"/>
      <c r="AL951" s="54"/>
      <c r="AM951" s="55"/>
      <c r="AN951" s="136" t="s">
        <v>74</v>
      </c>
      <c r="AO951" s="54" t="s">
        <v>74</v>
      </c>
      <c r="AP951" s="55" t="s">
        <v>74</v>
      </c>
      <c r="AQ951" s="82" t="s">
        <v>74</v>
      </c>
      <c r="AR951" s="54" t="s">
        <v>74</v>
      </c>
      <c r="AS951" s="54" t="s">
        <v>74</v>
      </c>
      <c r="AT951" s="54" t="s">
        <v>74</v>
      </c>
      <c r="AU951" s="58" t="s">
        <v>74</v>
      </c>
      <c r="AV951" s="83">
        <f t="shared" si="231"/>
        <v>0</v>
      </c>
      <c r="AW951" s="80"/>
      <c r="AX951" s="80"/>
      <c r="AY951" s="80"/>
      <c r="AZ951" s="80"/>
      <c r="BA951" s="80"/>
      <c r="BB951" s="80"/>
      <c r="BC951" s="80"/>
      <c r="BD951" s="80"/>
      <c r="BE951" s="81"/>
    </row>
    <row r="952" spans="1:57" ht="38" customHeight="1" x14ac:dyDescent="0.2">
      <c r="A952" s="732"/>
      <c r="B952" s="753"/>
      <c r="C952" s="759"/>
      <c r="D952" s="73" t="s">
        <v>78</v>
      </c>
      <c r="E952" s="634"/>
      <c r="F952" s="637"/>
      <c r="G952" s="147">
        <f t="shared" si="260"/>
        <v>12</v>
      </c>
      <c r="H952" s="153">
        <f t="shared" si="229"/>
        <v>0</v>
      </c>
      <c r="I952" s="150"/>
      <c r="J952" s="150"/>
      <c r="K952" s="150"/>
      <c r="L952" s="154"/>
      <c r="M952" s="79">
        <f t="shared" si="261"/>
        <v>12</v>
      </c>
      <c r="N952" s="80"/>
      <c r="O952" s="80"/>
      <c r="P952" s="80"/>
      <c r="Q952" s="80"/>
      <c r="R952" s="124">
        <v>12</v>
      </c>
      <c r="S952" s="129">
        <v>3</v>
      </c>
      <c r="T952" s="80"/>
      <c r="U952" s="80"/>
      <c r="V952" s="80">
        <v>9</v>
      </c>
      <c r="W952" s="80"/>
      <c r="X952" s="124"/>
      <c r="Y952" s="131">
        <v>10</v>
      </c>
      <c r="Z952" s="127">
        <v>2</v>
      </c>
      <c r="AA952" s="134"/>
      <c r="AB952" s="56">
        <v>3</v>
      </c>
      <c r="AC952" s="56">
        <v>3</v>
      </c>
      <c r="AD952" s="56"/>
      <c r="AE952" s="56">
        <v>6</v>
      </c>
      <c r="AF952" s="135"/>
      <c r="AG952" s="136">
        <v>40</v>
      </c>
      <c r="AH952" s="55">
        <v>20</v>
      </c>
      <c r="AI952" s="136">
        <v>87.08</v>
      </c>
      <c r="AJ952" s="116">
        <f t="shared" ref="AJ952:AJ953" si="279">SUM(AQ952:AU952)</f>
        <v>12</v>
      </c>
      <c r="AK952" s="136" t="s">
        <v>76</v>
      </c>
      <c r="AL952" s="54" t="s">
        <v>76</v>
      </c>
      <c r="AM952" s="55" t="s">
        <v>76</v>
      </c>
      <c r="AN952" s="136" t="s">
        <v>74</v>
      </c>
      <c r="AO952" s="54" t="s">
        <v>74</v>
      </c>
      <c r="AP952" s="55" t="s">
        <v>74</v>
      </c>
      <c r="AQ952" s="142">
        <v>2</v>
      </c>
      <c r="AR952" s="62">
        <v>1</v>
      </c>
      <c r="AS952" s="62">
        <v>9</v>
      </c>
      <c r="AT952" s="62"/>
      <c r="AU952" s="64"/>
      <c r="AV952" s="83">
        <f t="shared" si="231"/>
        <v>0</v>
      </c>
      <c r="AW952" s="80"/>
      <c r="AX952" s="80"/>
      <c r="AY952" s="80"/>
      <c r="AZ952" s="80"/>
      <c r="BA952" s="80"/>
      <c r="BB952" s="80"/>
      <c r="BC952" s="80"/>
      <c r="BD952" s="80"/>
      <c r="BE952" s="81"/>
    </row>
    <row r="953" spans="1:57" ht="38" customHeight="1" thickBot="1" x14ac:dyDescent="0.25">
      <c r="A953" s="732"/>
      <c r="B953" s="754"/>
      <c r="C953" s="760"/>
      <c r="D953" s="76" t="s">
        <v>79</v>
      </c>
      <c r="E953" s="635"/>
      <c r="F953" s="638"/>
      <c r="G953" s="148">
        <f t="shared" si="260"/>
        <v>0</v>
      </c>
      <c r="H953" s="155">
        <f t="shared" si="229"/>
        <v>0</v>
      </c>
      <c r="I953" s="156"/>
      <c r="J953" s="156"/>
      <c r="K953" s="156"/>
      <c r="L953" s="157"/>
      <c r="M953" s="85">
        <f t="shared" si="261"/>
        <v>0</v>
      </c>
      <c r="N953" s="86"/>
      <c r="O953" s="86"/>
      <c r="P953" s="86"/>
      <c r="Q953" s="86"/>
      <c r="R953" s="125"/>
      <c r="S953" s="130"/>
      <c r="T953" s="87"/>
      <c r="U953" s="87"/>
      <c r="V953" s="87"/>
      <c r="W953" s="87"/>
      <c r="X953" s="126"/>
      <c r="Y953" s="129"/>
      <c r="Z953" s="124"/>
      <c r="AA953" s="136"/>
      <c r="AB953" s="54"/>
      <c r="AC953" s="54"/>
      <c r="AD953" s="54"/>
      <c r="AE953" s="54"/>
      <c r="AF953" s="55"/>
      <c r="AG953" s="139"/>
      <c r="AH953" s="140"/>
      <c r="AI953" s="137"/>
      <c r="AJ953" s="117">
        <f t="shared" si="279"/>
        <v>0</v>
      </c>
      <c r="AK953" s="137" t="s">
        <v>74</v>
      </c>
      <c r="AL953" s="90" t="s">
        <v>74</v>
      </c>
      <c r="AM953" s="138" t="s">
        <v>74</v>
      </c>
      <c r="AN953" s="137" t="s">
        <v>74</v>
      </c>
      <c r="AO953" s="90" t="s">
        <v>76</v>
      </c>
      <c r="AP953" s="138" t="s">
        <v>76</v>
      </c>
      <c r="AQ953" s="89"/>
      <c r="AR953" s="90"/>
      <c r="AS953" s="90"/>
      <c r="AT953" s="90"/>
      <c r="AU953" s="91"/>
      <c r="AV953" s="92">
        <f t="shared" si="231"/>
        <v>0</v>
      </c>
      <c r="AW953" s="87"/>
      <c r="AX953" s="87"/>
      <c r="AY953" s="87"/>
      <c r="AZ953" s="87"/>
      <c r="BA953" s="87"/>
      <c r="BB953" s="87"/>
      <c r="BC953" s="87"/>
      <c r="BD953" s="87"/>
      <c r="BE953" s="88"/>
    </row>
    <row r="954" spans="1:57" ht="38" customHeight="1" x14ac:dyDescent="0.2">
      <c r="A954" s="732"/>
      <c r="B954" s="752" t="s">
        <v>426</v>
      </c>
      <c r="C954" s="758" t="s">
        <v>427</v>
      </c>
      <c r="D954" s="72" t="s">
        <v>73</v>
      </c>
      <c r="E954" s="633">
        <v>5</v>
      </c>
      <c r="F954" s="636">
        <f t="shared" ref="F954" si="280">E954-SUM(M954:M958)</f>
        <v>0</v>
      </c>
      <c r="G954" s="146">
        <f t="shared" si="260"/>
        <v>0</v>
      </c>
      <c r="H954" s="151">
        <f t="shared" si="229"/>
        <v>0</v>
      </c>
      <c r="I954" s="152"/>
      <c r="J954" s="152"/>
      <c r="K954" s="152"/>
      <c r="L954" s="66"/>
      <c r="M954" s="149">
        <f t="shared" si="261"/>
        <v>0</v>
      </c>
      <c r="N954" s="121"/>
      <c r="O954" s="121"/>
      <c r="P954" s="121"/>
      <c r="Q954" s="121"/>
      <c r="R954" s="122"/>
      <c r="S954" s="128"/>
      <c r="T954" s="121"/>
      <c r="U954" s="121"/>
      <c r="V954" s="77"/>
      <c r="W954" s="121"/>
      <c r="X954" s="122"/>
      <c r="Y954" s="128"/>
      <c r="Z954" s="122"/>
      <c r="AA954" s="70"/>
      <c r="AB954" s="77"/>
      <c r="AC954" s="77"/>
      <c r="AD954" s="77"/>
      <c r="AE954" s="77"/>
      <c r="AF954" s="71"/>
      <c r="AG954" s="70"/>
      <c r="AH954" s="71"/>
      <c r="AI954" s="70"/>
      <c r="AJ954" s="115">
        <f t="shared" ref="AJ954:AJ955" si="281">SUM(AN954:AP954)</f>
        <v>0</v>
      </c>
      <c r="AK954" s="70" t="s">
        <v>74</v>
      </c>
      <c r="AL954" s="77" t="s">
        <v>74</v>
      </c>
      <c r="AM954" s="71" t="s">
        <v>74</v>
      </c>
      <c r="AN954" s="70"/>
      <c r="AO954" s="77"/>
      <c r="AP954" s="71"/>
      <c r="AQ954" s="67" t="s">
        <v>74</v>
      </c>
      <c r="AR954" s="68" t="s">
        <v>74</v>
      </c>
      <c r="AS954" s="68" t="s">
        <v>74</v>
      </c>
      <c r="AT954" s="68" t="s">
        <v>74</v>
      </c>
      <c r="AU954" s="69" t="s">
        <v>74</v>
      </c>
      <c r="AV954" s="103">
        <f t="shared" si="231"/>
        <v>0</v>
      </c>
      <c r="AW954" s="93"/>
      <c r="AX954" s="93"/>
      <c r="AY954" s="93"/>
      <c r="AZ954" s="93"/>
      <c r="BA954" s="93"/>
      <c r="BB954" s="93"/>
      <c r="BC954" s="93"/>
      <c r="BD954" s="93"/>
      <c r="BE954" s="78"/>
    </row>
    <row r="955" spans="1:57" ht="38" customHeight="1" x14ac:dyDescent="0.2">
      <c r="A955" s="732"/>
      <c r="B955" s="753"/>
      <c r="C955" s="759"/>
      <c r="D955" s="73" t="s">
        <v>75</v>
      </c>
      <c r="E955" s="634"/>
      <c r="F955" s="637"/>
      <c r="G955" s="147">
        <f t="shared" si="260"/>
        <v>0</v>
      </c>
      <c r="H955" s="153">
        <f t="shared" si="229"/>
        <v>0</v>
      </c>
      <c r="I955" s="150"/>
      <c r="J955" s="150"/>
      <c r="K955" s="150"/>
      <c r="L955" s="154"/>
      <c r="M955" s="79">
        <f t="shared" si="261"/>
        <v>0</v>
      </c>
      <c r="N955" s="80"/>
      <c r="O955" s="80"/>
      <c r="P955" s="80"/>
      <c r="Q955" s="80"/>
      <c r="R955" s="124"/>
      <c r="S955" s="129"/>
      <c r="T955" s="54"/>
      <c r="U955" s="54"/>
      <c r="V955" s="80"/>
      <c r="W955" s="80"/>
      <c r="X955" s="124"/>
      <c r="Y955" s="131"/>
      <c r="Z955" s="127"/>
      <c r="AA955" s="134"/>
      <c r="AB955" s="56"/>
      <c r="AC955" s="56"/>
      <c r="AD955" s="56"/>
      <c r="AE955" s="56"/>
      <c r="AF955" s="135"/>
      <c r="AG955" s="136"/>
      <c r="AH955" s="55"/>
      <c r="AI955" s="136"/>
      <c r="AJ955" s="116">
        <f t="shared" si="281"/>
        <v>0</v>
      </c>
      <c r="AK955" s="136" t="s">
        <v>76</v>
      </c>
      <c r="AL955" s="54" t="s">
        <v>76</v>
      </c>
      <c r="AM955" s="55" t="s">
        <v>76</v>
      </c>
      <c r="AN955" s="136"/>
      <c r="AO955" s="54"/>
      <c r="AP955" s="55"/>
      <c r="AQ955" s="82" t="s">
        <v>74</v>
      </c>
      <c r="AR955" s="54" t="s">
        <v>74</v>
      </c>
      <c r="AS955" s="54" t="s">
        <v>74</v>
      </c>
      <c r="AT955" s="54" t="s">
        <v>74</v>
      </c>
      <c r="AU955" s="58" t="s">
        <v>74</v>
      </c>
      <c r="AV955" s="83">
        <f t="shared" si="231"/>
        <v>0</v>
      </c>
      <c r="AW955" s="80"/>
      <c r="AX955" s="80"/>
      <c r="AY955" s="80"/>
      <c r="AZ955" s="80"/>
      <c r="BA955" s="80"/>
      <c r="BB955" s="80"/>
      <c r="BC955" s="80"/>
      <c r="BD955" s="80"/>
      <c r="BE955" s="81"/>
    </row>
    <row r="956" spans="1:57" ht="38" customHeight="1" x14ac:dyDescent="0.2">
      <c r="A956" s="732"/>
      <c r="B956" s="753"/>
      <c r="C956" s="759"/>
      <c r="D956" s="73" t="s">
        <v>77</v>
      </c>
      <c r="E956" s="634"/>
      <c r="F956" s="637"/>
      <c r="G956" s="147">
        <f t="shared" si="260"/>
        <v>0</v>
      </c>
      <c r="H956" s="153">
        <f t="shared" si="229"/>
        <v>0</v>
      </c>
      <c r="I956" s="150"/>
      <c r="J956" s="150"/>
      <c r="K956" s="150"/>
      <c r="L956" s="154"/>
      <c r="M956" s="79">
        <f t="shared" si="261"/>
        <v>0</v>
      </c>
      <c r="N956" s="80"/>
      <c r="O956" s="80"/>
      <c r="P956" s="80"/>
      <c r="Q956" s="84"/>
      <c r="R956" s="124"/>
      <c r="S956" s="129"/>
      <c r="T956" s="80"/>
      <c r="U956" s="80"/>
      <c r="V956" s="80"/>
      <c r="W956" s="80"/>
      <c r="X956" s="124"/>
      <c r="Y956" s="131"/>
      <c r="Z956" s="127"/>
      <c r="AA956" s="134"/>
      <c r="AB956" s="56"/>
      <c r="AC956" s="56"/>
      <c r="AD956" s="56"/>
      <c r="AE956" s="56"/>
      <c r="AF956" s="135"/>
      <c r="AG956" s="136"/>
      <c r="AH956" s="55"/>
      <c r="AI956" s="136"/>
      <c r="AJ956" s="116">
        <f t="shared" ref="AJ956" si="282">SUM(AK956:AM956)</f>
        <v>0</v>
      </c>
      <c r="AK956" s="136"/>
      <c r="AL956" s="54"/>
      <c r="AM956" s="55"/>
      <c r="AN956" s="136" t="s">
        <v>74</v>
      </c>
      <c r="AO956" s="54" t="s">
        <v>74</v>
      </c>
      <c r="AP956" s="55" t="s">
        <v>74</v>
      </c>
      <c r="AQ956" s="82" t="s">
        <v>74</v>
      </c>
      <c r="AR956" s="54" t="s">
        <v>74</v>
      </c>
      <c r="AS956" s="54" t="s">
        <v>74</v>
      </c>
      <c r="AT956" s="54" t="s">
        <v>74</v>
      </c>
      <c r="AU956" s="58" t="s">
        <v>74</v>
      </c>
      <c r="AV956" s="83">
        <f t="shared" si="231"/>
        <v>0</v>
      </c>
      <c r="AW956" s="80"/>
      <c r="AX956" s="80"/>
      <c r="AY956" s="80"/>
      <c r="AZ956" s="80"/>
      <c r="BA956" s="80"/>
      <c r="BB956" s="80"/>
      <c r="BC956" s="80"/>
      <c r="BD956" s="80"/>
      <c r="BE956" s="81"/>
    </row>
    <row r="957" spans="1:57" ht="38" customHeight="1" x14ac:dyDescent="0.2">
      <c r="A957" s="732"/>
      <c r="B957" s="753"/>
      <c r="C957" s="759"/>
      <c r="D957" s="73" t="s">
        <v>78</v>
      </c>
      <c r="E957" s="634"/>
      <c r="F957" s="637"/>
      <c r="G957" s="147">
        <f t="shared" si="260"/>
        <v>5</v>
      </c>
      <c r="H957" s="153">
        <f t="shared" si="229"/>
        <v>2</v>
      </c>
      <c r="I957" s="150"/>
      <c r="J957" s="150"/>
      <c r="K957" s="150">
        <v>2</v>
      </c>
      <c r="L957" s="154"/>
      <c r="M957" s="79">
        <f t="shared" si="261"/>
        <v>5</v>
      </c>
      <c r="N957" s="80"/>
      <c r="O957" s="80"/>
      <c r="P957" s="80"/>
      <c r="Q957" s="80"/>
      <c r="R957" s="124">
        <v>5</v>
      </c>
      <c r="S957" s="129">
        <v>5</v>
      </c>
      <c r="T957" s="80"/>
      <c r="U957" s="80"/>
      <c r="V957" s="80"/>
      <c r="W957" s="80"/>
      <c r="X957" s="124"/>
      <c r="Y957" s="131">
        <v>5</v>
      </c>
      <c r="Z957" s="127"/>
      <c r="AA957" s="134"/>
      <c r="AB957" s="56">
        <v>2</v>
      </c>
      <c r="AC957" s="56">
        <v>2</v>
      </c>
      <c r="AD957" s="56">
        <v>1</v>
      </c>
      <c r="AE957" s="56">
        <v>2</v>
      </c>
      <c r="AF957" s="135">
        <v>2</v>
      </c>
      <c r="AG957" s="136">
        <v>36</v>
      </c>
      <c r="AH957" s="55">
        <v>17</v>
      </c>
      <c r="AI957" s="136">
        <v>92</v>
      </c>
      <c r="AJ957" s="116">
        <f t="shared" ref="AJ957:AJ958" si="283">SUM(AQ957:AU957)</f>
        <v>5</v>
      </c>
      <c r="AK957" s="136" t="s">
        <v>76</v>
      </c>
      <c r="AL957" s="54" t="s">
        <v>76</v>
      </c>
      <c r="AM957" s="55" t="s">
        <v>76</v>
      </c>
      <c r="AN957" s="136" t="s">
        <v>74</v>
      </c>
      <c r="AO957" s="54" t="s">
        <v>74</v>
      </c>
      <c r="AP957" s="55" t="s">
        <v>74</v>
      </c>
      <c r="AQ957" s="142"/>
      <c r="AR957" s="62">
        <v>2</v>
      </c>
      <c r="AS957" s="62">
        <v>3</v>
      </c>
      <c r="AT957" s="62"/>
      <c r="AU957" s="64"/>
      <c r="AV957" s="83">
        <f t="shared" si="231"/>
        <v>0</v>
      </c>
      <c r="AW957" s="80"/>
      <c r="AX957" s="80"/>
      <c r="AY957" s="80"/>
      <c r="AZ957" s="80"/>
      <c r="BA957" s="80"/>
      <c r="BB957" s="80"/>
      <c r="BC957" s="80"/>
      <c r="BD957" s="80"/>
      <c r="BE957" s="81"/>
    </row>
    <row r="958" spans="1:57" ht="38" customHeight="1" thickBot="1" x14ac:dyDescent="0.25">
      <c r="A958" s="732"/>
      <c r="B958" s="754"/>
      <c r="C958" s="760"/>
      <c r="D958" s="76" t="s">
        <v>79</v>
      </c>
      <c r="E958" s="635"/>
      <c r="F958" s="638"/>
      <c r="G958" s="148">
        <f t="shared" si="260"/>
        <v>0</v>
      </c>
      <c r="H958" s="155">
        <f t="shared" ref="H958:H963" si="284">SUM(I958:L958)</f>
        <v>0</v>
      </c>
      <c r="I958" s="156"/>
      <c r="J958" s="156"/>
      <c r="K958" s="156"/>
      <c r="L958" s="157"/>
      <c r="M958" s="85">
        <f t="shared" si="261"/>
        <v>0</v>
      </c>
      <c r="N958" s="86"/>
      <c r="O958" s="86"/>
      <c r="P958" s="86"/>
      <c r="Q958" s="86"/>
      <c r="R958" s="125"/>
      <c r="S958" s="130"/>
      <c r="T958" s="87"/>
      <c r="U958" s="87"/>
      <c r="V958" s="87"/>
      <c r="W958" s="87"/>
      <c r="X958" s="126"/>
      <c r="Y958" s="129"/>
      <c r="Z958" s="124"/>
      <c r="AA958" s="136"/>
      <c r="AB958" s="54"/>
      <c r="AC958" s="54"/>
      <c r="AD958" s="54"/>
      <c r="AE958" s="54"/>
      <c r="AF958" s="55"/>
      <c r="AG958" s="139"/>
      <c r="AH958" s="140"/>
      <c r="AI958" s="137"/>
      <c r="AJ958" s="117">
        <f t="shared" si="283"/>
        <v>0</v>
      </c>
      <c r="AK958" s="137" t="s">
        <v>74</v>
      </c>
      <c r="AL958" s="90" t="s">
        <v>74</v>
      </c>
      <c r="AM958" s="138" t="s">
        <v>74</v>
      </c>
      <c r="AN958" s="137" t="s">
        <v>74</v>
      </c>
      <c r="AO958" s="90" t="s">
        <v>76</v>
      </c>
      <c r="AP958" s="138" t="s">
        <v>76</v>
      </c>
      <c r="AQ958" s="89"/>
      <c r="AR958" s="90"/>
      <c r="AS958" s="90"/>
      <c r="AT958" s="90"/>
      <c r="AU958" s="91"/>
      <c r="AV958" s="92">
        <f t="shared" ref="AV958:AV963" si="285">SUM(AW958:BE958)</f>
        <v>0</v>
      </c>
      <c r="AW958" s="87"/>
      <c r="AX958" s="87"/>
      <c r="AY958" s="87"/>
      <c r="AZ958" s="87"/>
      <c r="BA958" s="87"/>
      <c r="BB958" s="87"/>
      <c r="BC958" s="87"/>
      <c r="BD958" s="87"/>
      <c r="BE958" s="88"/>
    </row>
    <row r="959" spans="1:57" ht="38" customHeight="1" x14ac:dyDescent="0.2">
      <c r="A959" s="732"/>
      <c r="B959" s="752" t="s">
        <v>428</v>
      </c>
      <c r="C959" s="758" t="s">
        <v>429</v>
      </c>
      <c r="D959" s="72" t="s">
        <v>73</v>
      </c>
      <c r="E959" s="633">
        <v>5</v>
      </c>
      <c r="F959" s="636">
        <f t="shared" ref="F959" si="286">E959-SUM(M959:M963)</f>
        <v>-1</v>
      </c>
      <c r="G959" s="146">
        <f t="shared" si="260"/>
        <v>0</v>
      </c>
      <c r="H959" s="151">
        <f t="shared" si="284"/>
        <v>0</v>
      </c>
      <c r="I959" s="152"/>
      <c r="J959" s="152"/>
      <c r="K959" s="152"/>
      <c r="L959" s="66"/>
      <c r="M959" s="149">
        <f t="shared" si="261"/>
        <v>0</v>
      </c>
      <c r="N959" s="121"/>
      <c r="O959" s="121"/>
      <c r="P959" s="121"/>
      <c r="Q959" s="121"/>
      <c r="R959" s="122"/>
      <c r="S959" s="128"/>
      <c r="T959" s="121"/>
      <c r="U959" s="121"/>
      <c r="V959" s="77"/>
      <c r="W959" s="121"/>
      <c r="X959" s="122"/>
      <c r="Y959" s="128"/>
      <c r="Z959" s="122"/>
      <c r="AA959" s="70"/>
      <c r="AB959" s="77"/>
      <c r="AC959" s="77"/>
      <c r="AD959" s="77"/>
      <c r="AE959" s="77"/>
      <c r="AF959" s="71"/>
      <c r="AG959" s="70"/>
      <c r="AH959" s="71"/>
      <c r="AI959" s="70"/>
      <c r="AJ959" s="115">
        <f t="shared" ref="AJ959:AJ960" si="287">SUM(AN959:AP959)</f>
        <v>0</v>
      </c>
      <c r="AK959" s="70" t="s">
        <v>74</v>
      </c>
      <c r="AL959" s="77" t="s">
        <v>74</v>
      </c>
      <c r="AM959" s="71" t="s">
        <v>74</v>
      </c>
      <c r="AN959" s="70"/>
      <c r="AO959" s="77"/>
      <c r="AP959" s="71"/>
      <c r="AQ959" s="67" t="s">
        <v>74</v>
      </c>
      <c r="AR959" s="68" t="s">
        <v>74</v>
      </c>
      <c r="AS959" s="68" t="s">
        <v>74</v>
      </c>
      <c r="AT959" s="68" t="s">
        <v>74</v>
      </c>
      <c r="AU959" s="69" t="s">
        <v>74</v>
      </c>
      <c r="AV959" s="103">
        <f t="shared" si="285"/>
        <v>0</v>
      </c>
      <c r="AW959" s="93"/>
      <c r="AX959" s="93"/>
      <c r="AY959" s="93"/>
      <c r="AZ959" s="93"/>
      <c r="BA959" s="93"/>
      <c r="BB959" s="93"/>
      <c r="BC959" s="93"/>
      <c r="BD959" s="93"/>
      <c r="BE959" s="78"/>
    </row>
    <row r="960" spans="1:57" ht="38" customHeight="1" x14ac:dyDescent="0.2">
      <c r="A960" s="732"/>
      <c r="B960" s="753"/>
      <c r="C960" s="759"/>
      <c r="D960" s="73" t="s">
        <v>75</v>
      </c>
      <c r="E960" s="634"/>
      <c r="F960" s="637"/>
      <c r="G960" s="147">
        <f t="shared" si="260"/>
        <v>0</v>
      </c>
      <c r="H960" s="153">
        <f t="shared" si="284"/>
        <v>0</v>
      </c>
      <c r="I960" s="150"/>
      <c r="J960" s="150"/>
      <c r="K960" s="150"/>
      <c r="L960" s="154"/>
      <c r="M960" s="79">
        <f t="shared" si="261"/>
        <v>0</v>
      </c>
      <c r="N960" s="80"/>
      <c r="O960" s="80"/>
      <c r="P960" s="80"/>
      <c r="Q960" s="80"/>
      <c r="R960" s="124"/>
      <c r="S960" s="129"/>
      <c r="T960" s="54"/>
      <c r="U960" s="54"/>
      <c r="V960" s="80"/>
      <c r="W960" s="80"/>
      <c r="X960" s="124"/>
      <c r="Y960" s="131"/>
      <c r="Z960" s="127"/>
      <c r="AA960" s="134"/>
      <c r="AB960" s="56"/>
      <c r="AC960" s="56"/>
      <c r="AD960" s="56"/>
      <c r="AE960" s="56"/>
      <c r="AF960" s="135"/>
      <c r="AG960" s="136"/>
      <c r="AH960" s="55"/>
      <c r="AI960" s="136"/>
      <c r="AJ960" s="116">
        <f t="shared" si="287"/>
        <v>0</v>
      </c>
      <c r="AK960" s="136" t="s">
        <v>76</v>
      </c>
      <c r="AL960" s="54" t="s">
        <v>76</v>
      </c>
      <c r="AM960" s="55" t="s">
        <v>76</v>
      </c>
      <c r="AN960" s="136"/>
      <c r="AO960" s="54"/>
      <c r="AP960" s="55"/>
      <c r="AQ960" s="82" t="s">
        <v>74</v>
      </c>
      <c r="AR960" s="54" t="s">
        <v>74</v>
      </c>
      <c r="AS960" s="54" t="s">
        <v>74</v>
      </c>
      <c r="AT960" s="54" t="s">
        <v>74</v>
      </c>
      <c r="AU960" s="58" t="s">
        <v>74</v>
      </c>
      <c r="AV960" s="83">
        <f t="shared" si="285"/>
        <v>0</v>
      </c>
      <c r="AW960" s="80"/>
      <c r="AX960" s="80"/>
      <c r="AY960" s="80"/>
      <c r="AZ960" s="80"/>
      <c r="BA960" s="80"/>
      <c r="BB960" s="80"/>
      <c r="BC960" s="80"/>
      <c r="BD960" s="80"/>
      <c r="BE960" s="81"/>
    </row>
    <row r="961" spans="1:57" ht="38" customHeight="1" x14ac:dyDescent="0.2">
      <c r="A961" s="732"/>
      <c r="B961" s="753"/>
      <c r="C961" s="759"/>
      <c r="D961" s="73" t="s">
        <v>77</v>
      </c>
      <c r="E961" s="634"/>
      <c r="F961" s="637"/>
      <c r="G961" s="147">
        <f t="shared" si="260"/>
        <v>0</v>
      </c>
      <c r="H961" s="153">
        <f t="shared" si="284"/>
        <v>0</v>
      </c>
      <c r="I961" s="150"/>
      <c r="J961" s="150"/>
      <c r="K961" s="150"/>
      <c r="L961" s="154"/>
      <c r="M961" s="79">
        <f t="shared" si="261"/>
        <v>0</v>
      </c>
      <c r="N961" s="80"/>
      <c r="O961" s="80"/>
      <c r="P961" s="80"/>
      <c r="Q961" s="84"/>
      <c r="R961" s="124"/>
      <c r="S961" s="129"/>
      <c r="T961" s="80"/>
      <c r="U961" s="80"/>
      <c r="V961" s="80"/>
      <c r="W961" s="80"/>
      <c r="X961" s="124"/>
      <c r="Y961" s="131"/>
      <c r="Z961" s="127"/>
      <c r="AA961" s="134"/>
      <c r="AB961" s="56"/>
      <c r="AC961" s="56"/>
      <c r="AD961" s="56"/>
      <c r="AE961" s="56"/>
      <c r="AF961" s="135"/>
      <c r="AG961" s="136"/>
      <c r="AH961" s="55"/>
      <c r="AI961" s="136"/>
      <c r="AJ961" s="116">
        <f t="shared" ref="AJ961" si="288">SUM(AK961:AM961)</f>
        <v>0</v>
      </c>
      <c r="AK961" s="136"/>
      <c r="AL961" s="54"/>
      <c r="AM961" s="55"/>
      <c r="AN961" s="136" t="s">
        <v>74</v>
      </c>
      <c r="AO961" s="54" t="s">
        <v>74</v>
      </c>
      <c r="AP961" s="55" t="s">
        <v>74</v>
      </c>
      <c r="AQ961" s="82" t="s">
        <v>74</v>
      </c>
      <c r="AR961" s="54" t="s">
        <v>74</v>
      </c>
      <c r="AS961" s="54" t="s">
        <v>74</v>
      </c>
      <c r="AT961" s="54" t="s">
        <v>74</v>
      </c>
      <c r="AU961" s="58" t="s">
        <v>74</v>
      </c>
      <c r="AV961" s="83">
        <f t="shared" si="285"/>
        <v>0</v>
      </c>
      <c r="AW961" s="80"/>
      <c r="AX961" s="80"/>
      <c r="AY961" s="80"/>
      <c r="AZ961" s="80"/>
      <c r="BA961" s="80"/>
      <c r="BB961" s="80"/>
      <c r="BC961" s="80"/>
      <c r="BD961" s="80"/>
      <c r="BE961" s="81"/>
    </row>
    <row r="962" spans="1:57" ht="38" customHeight="1" x14ac:dyDescent="0.2">
      <c r="A962" s="732"/>
      <c r="B962" s="753"/>
      <c r="C962" s="759"/>
      <c r="D962" s="73" t="s">
        <v>78</v>
      </c>
      <c r="E962" s="634"/>
      <c r="F962" s="637"/>
      <c r="G962" s="147">
        <f t="shared" si="260"/>
        <v>6</v>
      </c>
      <c r="H962" s="153">
        <f t="shared" si="284"/>
        <v>3</v>
      </c>
      <c r="I962" s="150">
        <v>3</v>
      </c>
      <c r="J962" s="150"/>
      <c r="K962" s="150"/>
      <c r="L962" s="154"/>
      <c r="M962" s="79">
        <f t="shared" si="261"/>
        <v>6</v>
      </c>
      <c r="N962" s="80"/>
      <c r="O962" s="80"/>
      <c r="P962" s="80"/>
      <c r="Q962" s="80"/>
      <c r="R962" s="124">
        <v>6</v>
      </c>
      <c r="S962" s="129">
        <v>3</v>
      </c>
      <c r="T962" s="80"/>
      <c r="U962" s="80"/>
      <c r="V962" s="80">
        <v>3</v>
      </c>
      <c r="W962" s="80"/>
      <c r="X962" s="124"/>
      <c r="Y962" s="131">
        <v>5</v>
      </c>
      <c r="Z962" s="127">
        <v>1</v>
      </c>
      <c r="AA962" s="134"/>
      <c r="AB962" s="56">
        <v>3</v>
      </c>
      <c r="AC962" s="56">
        <v>3</v>
      </c>
      <c r="AD962" s="56"/>
      <c r="AE962" s="56">
        <v>4</v>
      </c>
      <c r="AF962" s="135"/>
      <c r="AG962" s="136">
        <v>40</v>
      </c>
      <c r="AH962" s="55">
        <v>20</v>
      </c>
      <c r="AI962" s="136">
        <v>100</v>
      </c>
      <c r="AJ962" s="116">
        <f t="shared" ref="AJ962:AJ963" si="289">SUM(AQ962:AU962)</f>
        <v>6</v>
      </c>
      <c r="AK962" s="136" t="s">
        <v>76</v>
      </c>
      <c r="AL962" s="54" t="s">
        <v>76</v>
      </c>
      <c r="AM962" s="55" t="s">
        <v>76</v>
      </c>
      <c r="AN962" s="136" t="s">
        <v>74</v>
      </c>
      <c r="AO962" s="54" t="s">
        <v>74</v>
      </c>
      <c r="AP962" s="55" t="s">
        <v>74</v>
      </c>
      <c r="AQ962" s="142"/>
      <c r="AR962" s="62"/>
      <c r="AS962" s="62">
        <v>6</v>
      </c>
      <c r="AT962" s="62"/>
      <c r="AU962" s="64"/>
      <c r="AV962" s="83">
        <f t="shared" si="285"/>
        <v>0</v>
      </c>
      <c r="AW962" s="80"/>
      <c r="AX962" s="80"/>
      <c r="AY962" s="80"/>
      <c r="AZ962" s="80"/>
      <c r="BA962" s="80"/>
      <c r="BB962" s="80"/>
      <c r="BC962" s="80"/>
      <c r="BD962" s="80"/>
      <c r="BE962" s="81"/>
    </row>
    <row r="963" spans="1:57" ht="38" customHeight="1" thickBot="1" x14ac:dyDescent="0.25">
      <c r="A963" s="733"/>
      <c r="B963" s="754"/>
      <c r="C963" s="760"/>
      <c r="D963" s="76" t="s">
        <v>79</v>
      </c>
      <c r="E963" s="635"/>
      <c r="F963" s="638"/>
      <c r="G963" s="148">
        <f t="shared" si="260"/>
        <v>0</v>
      </c>
      <c r="H963" s="155">
        <f t="shared" si="284"/>
        <v>0</v>
      </c>
      <c r="I963" s="156"/>
      <c r="J963" s="156"/>
      <c r="K963" s="156"/>
      <c r="L963" s="157"/>
      <c r="M963" s="85">
        <f t="shared" si="261"/>
        <v>0</v>
      </c>
      <c r="N963" s="86"/>
      <c r="O963" s="86"/>
      <c r="P963" s="86"/>
      <c r="Q963" s="86"/>
      <c r="R963" s="125"/>
      <c r="S963" s="130"/>
      <c r="T963" s="87"/>
      <c r="U963" s="87"/>
      <c r="V963" s="87"/>
      <c r="W963" s="87"/>
      <c r="X963" s="126"/>
      <c r="Y963" s="129"/>
      <c r="Z963" s="124"/>
      <c r="AA963" s="136"/>
      <c r="AB963" s="54"/>
      <c r="AC963" s="54"/>
      <c r="AD963" s="54"/>
      <c r="AE963" s="54"/>
      <c r="AF963" s="55"/>
      <c r="AG963" s="139"/>
      <c r="AH963" s="140"/>
      <c r="AI963" s="137"/>
      <c r="AJ963" s="117">
        <f t="shared" si="289"/>
        <v>0</v>
      </c>
      <c r="AK963" s="137" t="s">
        <v>74</v>
      </c>
      <c r="AL963" s="90" t="s">
        <v>74</v>
      </c>
      <c r="AM963" s="138" t="s">
        <v>74</v>
      </c>
      <c r="AN963" s="137" t="s">
        <v>74</v>
      </c>
      <c r="AO963" s="90" t="s">
        <v>76</v>
      </c>
      <c r="AP963" s="138" t="s">
        <v>76</v>
      </c>
      <c r="AQ963" s="89"/>
      <c r="AR963" s="90"/>
      <c r="AS963" s="90"/>
      <c r="AT963" s="90"/>
      <c r="AU963" s="91"/>
      <c r="AV963" s="92">
        <f t="shared" si="285"/>
        <v>0</v>
      </c>
      <c r="AW963" s="87"/>
      <c r="AX963" s="87"/>
      <c r="AY963" s="87"/>
      <c r="AZ963" s="87"/>
      <c r="BA963" s="87"/>
      <c r="BB963" s="87"/>
      <c r="BC963" s="87"/>
      <c r="BD963" s="87"/>
      <c r="BE963" s="88"/>
    </row>
    <row r="964" spans="1:57" ht="38" customHeight="1" x14ac:dyDescent="0.2">
      <c r="A964" s="731" t="s">
        <v>453</v>
      </c>
      <c r="B964" s="646" t="s">
        <v>451</v>
      </c>
      <c r="C964" s="649" t="s">
        <v>452</v>
      </c>
      <c r="D964" s="72" t="s">
        <v>73</v>
      </c>
      <c r="E964" s="633">
        <v>187</v>
      </c>
      <c r="F964" s="636">
        <f>E964-SUM(M964:M968)</f>
        <v>-45</v>
      </c>
      <c r="G964" s="146">
        <f t="shared" si="260"/>
        <v>63</v>
      </c>
      <c r="H964" s="151">
        <f>SUM(I964:L964)</f>
        <v>2</v>
      </c>
      <c r="I964" s="152">
        <v>2</v>
      </c>
      <c r="J964" s="152"/>
      <c r="K964" s="152"/>
      <c r="L964" s="66"/>
      <c r="M964" s="149">
        <f t="shared" si="261"/>
        <v>63</v>
      </c>
      <c r="N964" s="121"/>
      <c r="O964" s="121"/>
      <c r="P964" s="121"/>
      <c r="Q964" s="121"/>
      <c r="R964" s="122">
        <v>63</v>
      </c>
      <c r="S964" s="128">
        <v>8</v>
      </c>
      <c r="T964" s="121"/>
      <c r="U964" s="121"/>
      <c r="V964" s="77">
        <v>55</v>
      </c>
      <c r="W964" s="121"/>
      <c r="X964" s="122"/>
      <c r="Y964" s="128">
        <v>55</v>
      </c>
      <c r="Z964" s="122">
        <v>8</v>
      </c>
      <c r="AA964" s="70"/>
      <c r="AB964" s="77">
        <v>17</v>
      </c>
      <c r="AC964" s="77">
        <v>17</v>
      </c>
      <c r="AD964" s="77">
        <v>9</v>
      </c>
      <c r="AE964" s="77">
        <v>46</v>
      </c>
      <c r="AF964" s="71">
        <v>8</v>
      </c>
      <c r="AG964" s="70">
        <v>41.4</v>
      </c>
      <c r="AH964" s="71">
        <v>23</v>
      </c>
      <c r="AI964" s="70">
        <v>10.5</v>
      </c>
      <c r="AJ964" s="115">
        <f>SUM(AN964:AP964)</f>
        <v>63</v>
      </c>
      <c r="AK964" s="70" t="s">
        <v>74</v>
      </c>
      <c r="AL964" s="77" t="s">
        <v>74</v>
      </c>
      <c r="AM964" s="71" t="s">
        <v>74</v>
      </c>
      <c r="AN964" s="70">
        <v>7</v>
      </c>
      <c r="AO964" s="77">
        <v>56</v>
      </c>
      <c r="AP964" s="71">
        <v>0</v>
      </c>
      <c r="AQ964" s="67" t="s">
        <v>74</v>
      </c>
      <c r="AR964" s="68" t="s">
        <v>74</v>
      </c>
      <c r="AS964" s="68" t="s">
        <v>74</v>
      </c>
      <c r="AT964" s="68" t="s">
        <v>74</v>
      </c>
      <c r="AU964" s="69" t="s">
        <v>74</v>
      </c>
      <c r="AV964" s="103">
        <f>SUM(AW964:BE964)</f>
        <v>0</v>
      </c>
      <c r="AW964" s="93"/>
      <c r="AX964" s="93"/>
      <c r="AY964" s="93"/>
      <c r="AZ964" s="93"/>
      <c r="BA964" s="93"/>
      <c r="BB964" s="93"/>
      <c r="BC964" s="93"/>
      <c r="BD964" s="93"/>
      <c r="BE964" s="78"/>
    </row>
    <row r="965" spans="1:57" ht="38" customHeight="1" x14ac:dyDescent="0.2">
      <c r="A965" s="732"/>
      <c r="B965" s="647"/>
      <c r="C965" s="650"/>
      <c r="D965" s="73" t="s">
        <v>75</v>
      </c>
      <c r="E965" s="634"/>
      <c r="F965" s="637"/>
      <c r="G965" s="147">
        <f t="shared" si="260"/>
        <v>0</v>
      </c>
      <c r="H965" s="153">
        <f>SUM(I965:L965)</f>
        <v>0</v>
      </c>
      <c r="I965" s="150"/>
      <c r="J965" s="150"/>
      <c r="K965" s="150"/>
      <c r="L965" s="154"/>
      <c r="M965" s="79">
        <f t="shared" si="261"/>
        <v>0</v>
      </c>
      <c r="N965" s="80"/>
      <c r="O965" s="80"/>
      <c r="P965" s="80"/>
      <c r="Q965" s="80"/>
      <c r="R965" s="124"/>
      <c r="S965" s="129"/>
      <c r="T965" s="54"/>
      <c r="U965" s="54"/>
      <c r="V965" s="80"/>
      <c r="W965" s="80"/>
      <c r="X965" s="124"/>
      <c r="Y965" s="131"/>
      <c r="Z965" s="127"/>
      <c r="AA965" s="134"/>
      <c r="AB965" s="56"/>
      <c r="AC965" s="56"/>
      <c r="AD965" s="56"/>
      <c r="AE965" s="56"/>
      <c r="AF965" s="135"/>
      <c r="AG965" s="136"/>
      <c r="AH965" s="55"/>
      <c r="AI965" s="136"/>
      <c r="AJ965" s="116">
        <f>SUM(AN965:AP965)</f>
        <v>0</v>
      </c>
      <c r="AK965" s="136" t="s">
        <v>76</v>
      </c>
      <c r="AL965" s="54" t="s">
        <v>76</v>
      </c>
      <c r="AM965" s="55" t="s">
        <v>76</v>
      </c>
      <c r="AN965" s="136"/>
      <c r="AO965" s="54"/>
      <c r="AP965" s="55"/>
      <c r="AQ965" s="82" t="s">
        <v>74</v>
      </c>
      <c r="AR965" s="54" t="s">
        <v>74</v>
      </c>
      <c r="AS965" s="54" t="s">
        <v>74</v>
      </c>
      <c r="AT965" s="54" t="s">
        <v>74</v>
      </c>
      <c r="AU965" s="58" t="s">
        <v>74</v>
      </c>
      <c r="AV965" s="83">
        <f t="shared" ref="AV965:AV968" si="290">SUM(AW965:BE965)</f>
        <v>0</v>
      </c>
      <c r="AW965" s="80"/>
      <c r="AX965" s="80"/>
      <c r="AY965" s="80"/>
      <c r="AZ965" s="80"/>
      <c r="BA965" s="80"/>
      <c r="BB965" s="80"/>
      <c r="BC965" s="80"/>
      <c r="BD965" s="80"/>
      <c r="BE965" s="81"/>
    </row>
    <row r="966" spans="1:57" ht="38" customHeight="1" x14ac:dyDescent="0.2">
      <c r="A966" s="732"/>
      <c r="B966" s="647"/>
      <c r="C966" s="650"/>
      <c r="D966" s="73" t="s">
        <v>77</v>
      </c>
      <c r="E966" s="634"/>
      <c r="F966" s="637"/>
      <c r="G966" s="147">
        <f t="shared" si="260"/>
        <v>0</v>
      </c>
      <c r="H966" s="153">
        <f t="shared" ref="H966:H968" si="291">SUM(I966:L966)</f>
        <v>0</v>
      </c>
      <c r="I966" s="150"/>
      <c r="J966" s="150"/>
      <c r="K966" s="150"/>
      <c r="L966" s="154"/>
      <c r="M966" s="79">
        <f t="shared" si="261"/>
        <v>0</v>
      </c>
      <c r="N966" s="80"/>
      <c r="O966" s="80"/>
      <c r="P966" s="80"/>
      <c r="Q966" s="84"/>
      <c r="R966" s="124"/>
      <c r="S966" s="129"/>
      <c r="T966" s="80"/>
      <c r="U966" s="80"/>
      <c r="V966" s="80"/>
      <c r="W966" s="80"/>
      <c r="X966" s="124"/>
      <c r="Y966" s="131"/>
      <c r="Z966" s="127"/>
      <c r="AA966" s="134"/>
      <c r="AB966" s="56"/>
      <c r="AC966" s="56"/>
      <c r="AD966" s="56"/>
      <c r="AE966" s="56"/>
      <c r="AF966" s="135"/>
      <c r="AG966" s="136"/>
      <c r="AH966" s="55"/>
      <c r="AI966" s="136"/>
      <c r="AJ966" s="116">
        <f>SUM(AK966:AM966)</f>
        <v>0</v>
      </c>
      <c r="AK966" s="136"/>
      <c r="AL966" s="54"/>
      <c r="AM966" s="55"/>
      <c r="AN966" s="136" t="s">
        <v>74</v>
      </c>
      <c r="AO966" s="54" t="s">
        <v>74</v>
      </c>
      <c r="AP966" s="55" t="s">
        <v>74</v>
      </c>
      <c r="AQ966" s="82" t="s">
        <v>74</v>
      </c>
      <c r="AR966" s="54" t="s">
        <v>74</v>
      </c>
      <c r="AS966" s="54" t="s">
        <v>74</v>
      </c>
      <c r="AT966" s="54" t="s">
        <v>74</v>
      </c>
      <c r="AU966" s="58" t="s">
        <v>74</v>
      </c>
      <c r="AV966" s="83">
        <f t="shared" si="290"/>
        <v>0</v>
      </c>
      <c r="AW966" s="80"/>
      <c r="AX966" s="80"/>
      <c r="AY966" s="80"/>
      <c r="AZ966" s="80"/>
      <c r="BA966" s="80"/>
      <c r="BB966" s="80"/>
      <c r="BC966" s="80"/>
      <c r="BD966" s="80"/>
      <c r="BE966" s="81"/>
    </row>
    <row r="967" spans="1:57" ht="38" customHeight="1" x14ac:dyDescent="0.2">
      <c r="A967" s="732"/>
      <c r="B967" s="647"/>
      <c r="C967" s="650"/>
      <c r="D967" s="73" t="s">
        <v>78</v>
      </c>
      <c r="E967" s="634"/>
      <c r="F967" s="637"/>
      <c r="G967" s="147">
        <f t="shared" si="260"/>
        <v>174</v>
      </c>
      <c r="H967" s="153">
        <f t="shared" si="291"/>
        <v>3</v>
      </c>
      <c r="I967" s="150">
        <v>3</v>
      </c>
      <c r="J967" s="150"/>
      <c r="K967" s="150"/>
      <c r="L967" s="154"/>
      <c r="M967" s="79">
        <f t="shared" si="261"/>
        <v>169</v>
      </c>
      <c r="N967" s="80"/>
      <c r="O967" s="80"/>
      <c r="P967" s="80"/>
      <c r="Q967" s="80"/>
      <c r="R967" s="124">
        <v>169</v>
      </c>
      <c r="S967" s="129">
        <v>27</v>
      </c>
      <c r="T967" s="80"/>
      <c r="U967" s="80"/>
      <c r="V967" s="80">
        <v>142</v>
      </c>
      <c r="W967" s="80"/>
      <c r="X967" s="124"/>
      <c r="Y967" s="131">
        <v>151</v>
      </c>
      <c r="Z967" s="127">
        <v>18</v>
      </c>
      <c r="AA967" s="134"/>
      <c r="AB967" s="56">
        <v>24</v>
      </c>
      <c r="AC967" s="56">
        <v>23</v>
      </c>
      <c r="AD967" s="56">
        <v>20</v>
      </c>
      <c r="AE967" s="56">
        <v>127</v>
      </c>
      <c r="AF967" s="135">
        <v>22</v>
      </c>
      <c r="AG967" s="136">
        <v>41.3</v>
      </c>
      <c r="AH967" s="55">
        <v>22.570588235294117</v>
      </c>
      <c r="AI967" s="136">
        <v>104.4</v>
      </c>
      <c r="AJ967" s="116">
        <f>SUM(AQ967:AU967)</f>
        <v>169</v>
      </c>
      <c r="AK967" s="136" t="s">
        <v>76</v>
      </c>
      <c r="AL967" s="54" t="s">
        <v>76</v>
      </c>
      <c r="AM967" s="55" t="s">
        <v>76</v>
      </c>
      <c r="AN967" s="136" t="s">
        <v>74</v>
      </c>
      <c r="AO967" s="54" t="s">
        <v>74</v>
      </c>
      <c r="AP967" s="55" t="s">
        <v>74</v>
      </c>
      <c r="AQ967" s="142">
        <v>10</v>
      </c>
      <c r="AR967" s="62">
        <v>23</v>
      </c>
      <c r="AS967" s="62">
        <v>76</v>
      </c>
      <c r="AT967" s="62">
        <v>57</v>
      </c>
      <c r="AU967" s="64">
        <v>3</v>
      </c>
      <c r="AV967" s="83">
        <v>5</v>
      </c>
      <c r="AW967" s="80"/>
      <c r="AX967" s="80"/>
      <c r="AY967" s="80"/>
      <c r="AZ967" s="80"/>
      <c r="BA967" s="80">
        <v>5</v>
      </c>
      <c r="BB967" s="80"/>
      <c r="BC967" s="80"/>
      <c r="BD967" s="80"/>
      <c r="BE967" s="81"/>
    </row>
    <row r="968" spans="1:57" ht="38" customHeight="1" thickBot="1" x14ac:dyDescent="0.25">
      <c r="A968" s="733"/>
      <c r="B968" s="657"/>
      <c r="C968" s="766"/>
      <c r="D968" s="75" t="s">
        <v>79</v>
      </c>
      <c r="E968" s="635"/>
      <c r="F968" s="638"/>
      <c r="G968" s="148">
        <f t="shared" si="260"/>
        <v>0</v>
      </c>
      <c r="H968" s="155">
        <f t="shared" si="291"/>
        <v>0</v>
      </c>
      <c r="I968" s="156"/>
      <c r="J968" s="156"/>
      <c r="K968" s="156"/>
      <c r="L968" s="157"/>
      <c r="M968" s="85">
        <f t="shared" si="261"/>
        <v>0</v>
      </c>
      <c r="N968" s="86"/>
      <c r="O968" s="86"/>
      <c r="P968" s="86"/>
      <c r="Q968" s="86"/>
      <c r="R968" s="125"/>
      <c r="S968" s="130"/>
      <c r="T968" s="87"/>
      <c r="U968" s="87"/>
      <c r="V968" s="87"/>
      <c r="W968" s="87"/>
      <c r="X968" s="126"/>
      <c r="Y968" s="129"/>
      <c r="Z968" s="124"/>
      <c r="AA968" s="136"/>
      <c r="AB968" s="54"/>
      <c r="AC968" s="54"/>
      <c r="AD968" s="54"/>
      <c r="AE968" s="54"/>
      <c r="AF968" s="55"/>
      <c r="AG968" s="139"/>
      <c r="AH968" s="140"/>
      <c r="AI968" s="137"/>
      <c r="AJ968" s="117">
        <f>SUM(AQ968:AU968)</f>
        <v>0</v>
      </c>
      <c r="AK968" s="137" t="s">
        <v>74</v>
      </c>
      <c r="AL968" s="90" t="s">
        <v>74</v>
      </c>
      <c r="AM968" s="138" t="s">
        <v>74</v>
      </c>
      <c r="AN968" s="137" t="s">
        <v>74</v>
      </c>
      <c r="AO968" s="90" t="s">
        <v>76</v>
      </c>
      <c r="AP968" s="138" t="s">
        <v>76</v>
      </c>
      <c r="AQ968" s="89"/>
      <c r="AR968" s="90"/>
      <c r="AS968" s="90"/>
      <c r="AT968" s="90"/>
      <c r="AU968" s="91"/>
      <c r="AV968" s="92">
        <f t="shared" si="290"/>
        <v>0</v>
      </c>
      <c r="AW968" s="87"/>
      <c r="AX968" s="87"/>
      <c r="AY968" s="87"/>
      <c r="AZ968" s="87"/>
      <c r="BA968" s="87"/>
      <c r="BB968" s="87"/>
      <c r="BC968" s="87"/>
      <c r="BD968" s="87"/>
      <c r="BE968" s="88"/>
    </row>
    <row r="969" spans="1:57" ht="38" customHeight="1" x14ac:dyDescent="0.2">
      <c r="A969" s="776" t="s">
        <v>454</v>
      </c>
      <c r="B969" s="623" t="s">
        <v>455</v>
      </c>
      <c r="C969" s="649" t="s">
        <v>456</v>
      </c>
      <c r="D969" s="72" t="s">
        <v>73</v>
      </c>
      <c r="E969" s="633">
        <f>SUM('Комунальні по МПД'!E1009:E1013,'Комунальні по МПД'!E1014:E1018,'Комунальні по МПД'!E1019:E1023)</f>
        <v>448</v>
      </c>
      <c r="F969" s="636">
        <f>E969-SUM(M969:M973)</f>
        <v>-93</v>
      </c>
      <c r="G969" s="146">
        <f t="shared" si="260"/>
        <v>47</v>
      </c>
      <c r="H969" s="151">
        <f>SUM(I969:L969)</f>
        <v>3</v>
      </c>
      <c r="I969" s="152">
        <f>SUM('Комунальні по МПД'!I1009,'Комунальні по МПД'!I1014,'Комунальні по МПД'!I1019)</f>
        <v>3</v>
      </c>
      <c r="J969" s="152">
        <f>SUM('Комунальні по МПД'!J1009,'Комунальні по МПД'!J1014,'Комунальні по МПД'!J1019)</f>
        <v>0</v>
      </c>
      <c r="K969" s="152">
        <f>SUM('Комунальні по МПД'!K1009,'Комунальні по МПД'!K1014,'Комунальні по МПД'!K1019)</f>
        <v>0</v>
      </c>
      <c r="L969" s="66">
        <f>SUM('Комунальні по МПД'!L1009,'Комунальні по МПД'!L1014,'Комунальні по МПД'!L1019)</f>
        <v>0</v>
      </c>
      <c r="M969" s="149">
        <f t="shared" si="261"/>
        <v>42</v>
      </c>
      <c r="N969" s="121">
        <f>SUM('Комунальні по МПД'!N1009,'Комунальні по МПД'!N1014,'Комунальні по МПД'!N1019)</f>
        <v>40</v>
      </c>
      <c r="O969" s="121">
        <f>SUM('Комунальні по МПД'!O1009,'Комунальні по МПД'!O1014,'Комунальні по МПД'!O1019)</f>
        <v>0</v>
      </c>
      <c r="P969" s="121">
        <f>SUM('Комунальні по МПД'!P1009,'Комунальні по МПД'!P1014,'Комунальні по МПД'!P1019)</f>
        <v>0</v>
      </c>
      <c r="Q969" s="121">
        <f>SUM('Комунальні по МПД'!Q1009,'Комунальні по МПД'!Q1014,'Комунальні по МПД'!Q1019)</f>
        <v>0</v>
      </c>
      <c r="R969" s="122">
        <f>SUM('Комунальні по МПД'!R1009,'Комунальні по МПД'!R1014,'Комунальні по МПД'!R1019)</f>
        <v>2</v>
      </c>
      <c r="S969" s="128">
        <f>SUM('Комунальні по МПД'!S1009,'Комунальні по МПД'!S1014,'Комунальні по МПД'!S1019)</f>
        <v>1</v>
      </c>
      <c r="T969" s="121">
        <f>SUM('Комунальні по МПД'!T1009,'Комунальні по МПД'!T1014,'Комунальні по МПД'!T1019)</f>
        <v>0</v>
      </c>
      <c r="U969" s="121">
        <f>SUM('Комунальні по МПД'!U1009,'Комунальні по МПД'!U1014,'Комунальні по МПД'!U1019)</f>
        <v>0</v>
      </c>
      <c r="V969" s="77">
        <f>SUM('Комунальні по МПД'!V1009,'Комунальні по МПД'!V1014,'Комунальні по МПД'!V1019)</f>
        <v>29</v>
      </c>
      <c r="W969" s="121">
        <f>SUM('Комунальні по МПД'!W1009,'Комунальні по МПД'!W1014,'Комунальні по МПД'!W1019)</f>
        <v>12</v>
      </c>
      <c r="X969" s="122">
        <f>SUM('Комунальні по МПД'!X1009,'Комунальні по МПД'!X1014,'Комунальні по МПД'!X1019)</f>
        <v>0</v>
      </c>
      <c r="Y969" s="128">
        <f>SUM('Комунальні по МПД'!Y1009,'Комунальні по МПД'!Y1014,'Комунальні по МПД'!Y1019)</f>
        <v>34</v>
      </c>
      <c r="Z969" s="122">
        <f>SUM('Комунальні по МПД'!Z1009,'Комунальні по МПД'!Z1014,'Комунальні по МПД'!Z1019)</f>
        <v>8</v>
      </c>
      <c r="AA969" s="70">
        <f>SUM('Комунальні по МПД'!AA1009,'Комунальні по МПД'!AA1014,'Комунальні по МПД'!AA1019)</f>
        <v>0</v>
      </c>
      <c r="AB969" s="77">
        <f>SUM('Комунальні по МПД'!AB1009,'Комунальні по МПД'!AB1014,'Комунальні по МПД'!AB1019)</f>
        <v>22</v>
      </c>
      <c r="AC969" s="77">
        <f>SUM('Комунальні по МПД'!AC1009,'Комунальні по МПД'!AC1014,'Комунальні по МПД'!AC1019)</f>
        <v>20</v>
      </c>
      <c r="AD969" s="77">
        <f>SUM('Комунальні по МПД'!AD1009,'Комунальні по МПД'!AD1014,'Комунальні по МПД'!AD1019)</f>
        <v>5</v>
      </c>
      <c r="AE969" s="77">
        <f>SUM('Комунальні по МПД'!AE1009,'Комунальні по МПД'!AE1014,'Комунальні по МПД'!AE1019)</f>
        <v>30</v>
      </c>
      <c r="AF969" s="71">
        <f>SUM('Комунальні по МПД'!AF1009,'Комунальні по МПД'!AF1014,'Комунальні по МПД'!AF1019)</f>
        <v>4</v>
      </c>
      <c r="AG969" s="179">
        <f>AVERAGE('Комунальні по МПД'!AG1009,'Комунальні по МПД'!AG1014,'Комунальні по МПД'!AG1019)</f>
        <v>39.4</v>
      </c>
      <c r="AH969" s="180">
        <f>AVERAGE('Комунальні по МПД'!AH1009,'Комунальні по МПД'!AH1014,'Комунальні по МПД'!AH1019)</f>
        <v>16.5</v>
      </c>
      <c r="AI969" s="179">
        <f>AVERAGE('Комунальні по МПД'!AI1009,'Комунальні по МПД'!AI1014,'Комунальні по МПД'!AI1019)</f>
        <v>11.35</v>
      </c>
      <c r="AJ969" s="115">
        <f>SUM(AN969:AP969)</f>
        <v>42</v>
      </c>
      <c r="AK969" s="70" t="s">
        <v>74</v>
      </c>
      <c r="AL969" s="77" t="s">
        <v>74</v>
      </c>
      <c r="AM969" s="71" t="s">
        <v>74</v>
      </c>
      <c r="AN969" s="70">
        <f>SUM('Комунальні по МПД'!AN1009,'Комунальні по МПД'!AN1014,'Комунальні по МПД'!AN1019)</f>
        <v>6</v>
      </c>
      <c r="AO969" s="77">
        <f>SUM('Комунальні по МПД'!AO1009,'Комунальні по МПД'!AO1014,'Комунальні по МПД'!AO1019)</f>
        <v>34</v>
      </c>
      <c r="AP969" s="71">
        <f>SUM('Комунальні по МПД'!AP1009,'Комунальні по МПД'!AP1014,'Комунальні по МПД'!AP1019)</f>
        <v>2</v>
      </c>
      <c r="AQ969" s="67" t="s">
        <v>74</v>
      </c>
      <c r="AR969" s="68" t="s">
        <v>74</v>
      </c>
      <c r="AS969" s="68" t="s">
        <v>74</v>
      </c>
      <c r="AT969" s="68" t="s">
        <v>74</v>
      </c>
      <c r="AU969" s="69" t="s">
        <v>74</v>
      </c>
      <c r="AV969" s="103">
        <f>SUM(AW969:BE969)</f>
        <v>5</v>
      </c>
      <c r="AW969" s="93">
        <f>SUM('Комунальні по МПД'!AW1009,'Комунальні по МПД'!AW1014,'Комунальні по МПД'!AW1019)</f>
        <v>0</v>
      </c>
      <c r="AX969" s="93">
        <f>SUM('Комунальні по МПД'!AX1009,'Комунальні по МПД'!AX1014,'Комунальні по МПД'!AX1019)</f>
        <v>0</v>
      </c>
      <c r="AY969" s="93">
        <f>SUM('Комунальні по МПД'!AY1009,'Комунальні по МПД'!AY1014,'Комунальні по МПД'!AY1019)</f>
        <v>0</v>
      </c>
      <c r="AZ969" s="93">
        <f>SUM('Комунальні по МПД'!AZ1009,'Комунальні по МПД'!AZ1014,'Комунальні по МПД'!AZ1019)</f>
        <v>0</v>
      </c>
      <c r="BA969" s="93">
        <f>SUM('Комунальні по МПД'!BA1009,'Комунальні по МПД'!BA1014,'Комунальні по МПД'!BA1019)</f>
        <v>1</v>
      </c>
      <c r="BB969" s="93">
        <f>SUM('Комунальні по МПД'!BB1009,'Комунальні по МПД'!BB1014,'Комунальні по МПД'!BB1019)</f>
        <v>0</v>
      </c>
      <c r="BC969" s="93">
        <f>SUM('Комунальні по МПД'!BC1009,'Комунальні по МПД'!BC1014,'Комунальні по МПД'!BC1019)</f>
        <v>0</v>
      </c>
      <c r="BD969" s="93">
        <f>SUM('Комунальні по МПД'!BD1009,'Комунальні по МПД'!BD1014,'Комунальні по МПД'!BD1019)</f>
        <v>4</v>
      </c>
      <c r="BE969" s="78">
        <f>SUM('Комунальні по МПД'!BE1009,'Комунальні по МПД'!BE1014,'Комунальні по МПД'!BE1019)</f>
        <v>0</v>
      </c>
    </row>
    <row r="970" spans="1:57" ht="38" customHeight="1" x14ac:dyDescent="0.2">
      <c r="A970" s="777"/>
      <c r="B970" s="624"/>
      <c r="C970" s="650"/>
      <c r="D970" s="73" t="s">
        <v>75</v>
      </c>
      <c r="E970" s="634"/>
      <c r="F970" s="637"/>
      <c r="G970" s="147">
        <f t="shared" si="260"/>
        <v>0</v>
      </c>
      <c r="H970" s="153">
        <f>SUM(I970:L970)</f>
        <v>0</v>
      </c>
      <c r="I970" s="150">
        <f>SUM('Комунальні по МПД'!I1010,'Комунальні по МПД'!I1015,'Комунальні по МПД'!I1020)</f>
        <v>0</v>
      </c>
      <c r="J970" s="150">
        <f>SUM('Комунальні по МПД'!J1010,'Комунальні по МПД'!J1015,'Комунальні по МПД'!J1020)</f>
        <v>0</v>
      </c>
      <c r="K970" s="150">
        <f>SUM('Комунальні по МПД'!K1010,'Комунальні по МПД'!K1015,'Комунальні по МПД'!K1020)</f>
        <v>0</v>
      </c>
      <c r="L970" s="154">
        <f>SUM('Комунальні по МПД'!L1010,'Комунальні по МПД'!L1015,'Комунальні по МПД'!L1020)</f>
        <v>0</v>
      </c>
      <c r="M970" s="79">
        <f t="shared" si="261"/>
        <v>0</v>
      </c>
      <c r="N970" s="80">
        <f>SUM('Комунальні по МПД'!N1010,'Комунальні по МПД'!N1015,'Комунальні по МПД'!N1020)</f>
        <v>0</v>
      </c>
      <c r="O970" s="80">
        <f>SUM('Комунальні по МПД'!O1010,'Комунальні по МПД'!O1015,'Комунальні по МПД'!O1020)</f>
        <v>0</v>
      </c>
      <c r="P970" s="80">
        <f>SUM('Комунальні по МПД'!P1010,'Комунальні по МПД'!P1015,'Комунальні по МПД'!P1020)</f>
        <v>0</v>
      </c>
      <c r="Q970" s="80">
        <f>SUM('Комунальні по МПД'!Q1010,'Комунальні по МПД'!Q1015,'Комунальні по МПД'!Q1020)</f>
        <v>0</v>
      </c>
      <c r="R970" s="124">
        <f>SUM('Комунальні по МПД'!R1010,'Комунальні по МПД'!R1015,'Комунальні по МПД'!R1020)</f>
        <v>0</v>
      </c>
      <c r="S970" s="129">
        <f>SUM('Комунальні по МПД'!S1010,'Комунальні по МПД'!S1015,'Комунальні по МПД'!S1020)</f>
        <v>0</v>
      </c>
      <c r="T970" s="54">
        <f>SUM('Комунальні по МПД'!T1010,'Комунальні по МПД'!T1015,'Комунальні по МПД'!T1020)</f>
        <v>0</v>
      </c>
      <c r="U970" s="54">
        <f>SUM('Комунальні по МПД'!U1010,'Комунальні по МПД'!U1015,'Комунальні по МПД'!U1020)</f>
        <v>0</v>
      </c>
      <c r="V970" s="80">
        <f>SUM('Комунальні по МПД'!V1010,'Комунальні по МПД'!V1015,'Комунальні по МПД'!V1020)</f>
        <v>0</v>
      </c>
      <c r="W970" s="80">
        <f>SUM('Комунальні по МПД'!W1010,'Комунальні по МПД'!W1015,'Комунальні по МПД'!W1020)</f>
        <v>0</v>
      </c>
      <c r="X970" s="124">
        <f>SUM('Комунальні по МПД'!X1010,'Комунальні по МПД'!X1015,'Комунальні по МПД'!X1020)</f>
        <v>0</v>
      </c>
      <c r="Y970" s="131">
        <f>SUM('Комунальні по МПД'!Y1010,'Комунальні по МПД'!Y1015,'Комунальні по МПД'!Y1020)</f>
        <v>0</v>
      </c>
      <c r="Z970" s="127">
        <f>SUM('Комунальні по МПД'!Z1010,'Комунальні по МПД'!Z1015,'Комунальні по МПД'!Z1020)</f>
        <v>0</v>
      </c>
      <c r="AA970" s="134">
        <f>SUM('Комунальні по МПД'!AA1010,'Комунальні по МПД'!AA1015,'Комунальні по МПД'!AA1020)</f>
        <v>0</v>
      </c>
      <c r="AB970" s="56">
        <f>SUM('Комунальні по МПД'!AB1010,'Комунальні по МПД'!AB1015,'Комунальні по МПД'!AB1020)</f>
        <v>0</v>
      </c>
      <c r="AC970" s="56">
        <f>SUM('Комунальні по МПД'!AC1010,'Комунальні по МПД'!AC1015,'Комунальні по МПД'!AC1020)</f>
        <v>0</v>
      </c>
      <c r="AD970" s="56">
        <f>SUM('Комунальні по МПД'!AD1010,'Комунальні по МПД'!AD1015,'Комунальні по МПД'!AD1020)</f>
        <v>0</v>
      </c>
      <c r="AE970" s="56">
        <f>SUM('Комунальні по МПД'!AE1010,'Комунальні по МПД'!AE1015,'Комунальні по МПД'!AE1020)</f>
        <v>0</v>
      </c>
      <c r="AF970" s="135">
        <f>SUM('Комунальні по МПД'!AF1010,'Комунальні по МПД'!AF1015,'Комунальні по МПД'!AF1020)</f>
        <v>0</v>
      </c>
      <c r="AG970" s="181"/>
      <c r="AH970" s="182"/>
      <c r="AI970" s="181"/>
      <c r="AJ970" s="116">
        <f>SUM(AN970:AP970)</f>
        <v>0</v>
      </c>
      <c r="AK970" s="136" t="s">
        <v>76</v>
      </c>
      <c r="AL970" s="54" t="s">
        <v>76</v>
      </c>
      <c r="AM970" s="55" t="s">
        <v>76</v>
      </c>
      <c r="AN970" s="136"/>
      <c r="AO970" s="54"/>
      <c r="AP970" s="55"/>
      <c r="AQ970" s="82" t="s">
        <v>74</v>
      </c>
      <c r="AR970" s="54" t="s">
        <v>74</v>
      </c>
      <c r="AS970" s="54" t="s">
        <v>74</v>
      </c>
      <c r="AT970" s="54" t="s">
        <v>74</v>
      </c>
      <c r="AU970" s="58" t="s">
        <v>74</v>
      </c>
      <c r="AV970" s="83">
        <f t="shared" ref="AV970:AV973" si="292">SUM(AW970:BE970)</f>
        <v>0</v>
      </c>
      <c r="AW970" s="80">
        <f>SUM('Комунальні по МПД'!AW1010,'Комунальні по МПД'!AW1015,'Комунальні по МПД'!AW1020)</f>
        <v>0</v>
      </c>
      <c r="AX970" s="80"/>
      <c r="AY970" s="80"/>
      <c r="AZ970" s="80"/>
      <c r="BA970" s="80"/>
      <c r="BB970" s="80"/>
      <c r="BC970" s="80"/>
      <c r="BD970" s="80"/>
      <c r="BE970" s="81"/>
    </row>
    <row r="971" spans="1:57" ht="38" customHeight="1" x14ac:dyDescent="0.2">
      <c r="A971" s="777"/>
      <c r="B971" s="624"/>
      <c r="C971" s="650"/>
      <c r="D971" s="73" t="s">
        <v>77</v>
      </c>
      <c r="E971" s="634"/>
      <c r="F971" s="637"/>
      <c r="G971" s="147">
        <f t="shared" si="260"/>
        <v>0</v>
      </c>
      <c r="H971" s="153">
        <f t="shared" ref="H971:H973" si="293">SUM(I971:L971)</f>
        <v>0</v>
      </c>
      <c r="I971" s="150">
        <f>SUM('Комунальні по МПД'!I1011,'Комунальні по МПД'!I1016,'Комунальні по МПД'!I1021)</f>
        <v>0</v>
      </c>
      <c r="J971" s="150">
        <f>SUM('Комунальні по МПД'!J1011,'Комунальні по МПД'!J1016,'Комунальні по МПД'!J1021)</f>
        <v>0</v>
      </c>
      <c r="K971" s="150">
        <f>SUM('Комунальні по МПД'!K1011,'Комунальні по МПД'!K1016,'Комунальні по МПД'!K1021)</f>
        <v>0</v>
      </c>
      <c r="L971" s="154">
        <f>SUM('Комунальні по МПД'!L1011,'Комунальні по МПД'!L1016,'Комунальні по МПД'!L1021)</f>
        <v>0</v>
      </c>
      <c r="M971" s="79">
        <f t="shared" si="261"/>
        <v>0</v>
      </c>
      <c r="N971" s="80">
        <f>SUM('Комунальні по МПД'!N1011,'Комунальні по МПД'!N1016,'Комунальні по МПД'!N1021)</f>
        <v>0</v>
      </c>
      <c r="O971" s="80">
        <f>SUM('Комунальні по МПД'!O1011,'Комунальні по МПД'!O1016,'Комунальні по МПД'!O1021)</f>
        <v>0</v>
      </c>
      <c r="P971" s="80">
        <f>SUM('Комунальні по МПД'!P1011,'Комунальні по МПД'!P1016,'Комунальні по МПД'!P1021)</f>
        <v>0</v>
      </c>
      <c r="Q971" s="84">
        <f>SUM('Комунальні по МПД'!Q1011,'Комунальні по МПД'!Q1016,'Комунальні по МПД'!Q1021)</f>
        <v>0</v>
      </c>
      <c r="R971" s="124">
        <f>SUM('Комунальні по МПД'!R1011,'Комунальні по МПД'!R1016,'Комунальні по МПД'!R1021)</f>
        <v>0</v>
      </c>
      <c r="S971" s="129">
        <f>SUM('Комунальні по МПД'!S1011,'Комунальні по МПД'!S1016,'Комунальні по МПД'!S1021)</f>
        <v>0</v>
      </c>
      <c r="T971" s="80">
        <f>SUM('Комунальні по МПД'!T1011,'Комунальні по МПД'!T1016,'Комунальні по МПД'!T1021)</f>
        <v>0</v>
      </c>
      <c r="U971" s="80">
        <f>SUM('Комунальні по МПД'!U1011,'Комунальні по МПД'!U1016,'Комунальні по МПД'!U1021)</f>
        <v>0</v>
      </c>
      <c r="V971" s="80">
        <f>SUM('Комунальні по МПД'!V1011,'Комунальні по МПД'!V1016,'Комунальні по МПД'!V1021)</f>
        <v>0</v>
      </c>
      <c r="W971" s="80">
        <f>SUM('Комунальні по МПД'!W1011,'Комунальні по МПД'!W1016,'Комунальні по МПД'!W1021)</f>
        <v>0</v>
      </c>
      <c r="X971" s="124">
        <f>SUM('Комунальні по МПД'!X1011,'Комунальні по МПД'!X1016,'Комунальні по МПД'!X1021)</f>
        <v>0</v>
      </c>
      <c r="Y971" s="131">
        <f>SUM('Комунальні по МПД'!Y1011,'Комунальні по МПД'!Y1016,'Комунальні по МПД'!Y1021)</f>
        <v>0</v>
      </c>
      <c r="Z971" s="127">
        <f>SUM('Комунальні по МПД'!Z1011,'Комунальні по МПД'!Z1016,'Комунальні по МПД'!Z1021)</f>
        <v>0</v>
      </c>
      <c r="AA971" s="134">
        <f>SUM('Комунальні по МПД'!AA1011,'Комунальні по МПД'!AA1016,'Комунальні по МПД'!AA1021)</f>
        <v>0</v>
      </c>
      <c r="AB971" s="56">
        <f>SUM('Комунальні по МПД'!AB1011,'Комунальні по МПД'!AB1016,'Комунальні по МПД'!AB1021)</f>
        <v>0</v>
      </c>
      <c r="AC971" s="56">
        <f>SUM('Комунальні по МПД'!AC1011,'Комунальні по МПД'!AC1016,'Комунальні по МПД'!AC1021)</f>
        <v>0</v>
      </c>
      <c r="AD971" s="56">
        <f>SUM('Комунальні по МПД'!AD1011,'Комунальні по МПД'!AD1016,'Комунальні по МПД'!AD1021)</f>
        <v>0</v>
      </c>
      <c r="AE971" s="56">
        <f>SUM('Комунальні по МПД'!AE1011,'Комунальні по МПД'!AE1016,'Комунальні по МПД'!AE1021)</f>
        <v>0</v>
      </c>
      <c r="AF971" s="135">
        <f>SUM('Комунальні по МПД'!AF1011,'Комунальні по МПД'!AF1016,'Комунальні по МПД'!AF1021)</f>
        <v>0</v>
      </c>
      <c r="AG971" s="181"/>
      <c r="AH971" s="182"/>
      <c r="AI971" s="181"/>
      <c r="AJ971" s="116">
        <f>SUM(AK971:AM971)</f>
        <v>0</v>
      </c>
      <c r="AK971" s="136"/>
      <c r="AL971" s="54"/>
      <c r="AM971" s="55"/>
      <c r="AN971" s="136" t="s">
        <v>74</v>
      </c>
      <c r="AO971" s="54" t="s">
        <v>74</v>
      </c>
      <c r="AP971" s="55" t="s">
        <v>74</v>
      </c>
      <c r="AQ971" s="82" t="s">
        <v>74</v>
      </c>
      <c r="AR971" s="54" t="s">
        <v>74</v>
      </c>
      <c r="AS971" s="54" t="s">
        <v>74</v>
      </c>
      <c r="AT971" s="54" t="s">
        <v>74</v>
      </c>
      <c r="AU971" s="58" t="s">
        <v>74</v>
      </c>
      <c r="AV971" s="83">
        <f t="shared" si="292"/>
        <v>0</v>
      </c>
      <c r="AW971" s="80">
        <f>SUM('Комунальні по МПД'!AW1011,'Комунальні по МПД'!AW1016,'Комунальні по МПД'!AW1021)</f>
        <v>0</v>
      </c>
      <c r="AX971" s="80"/>
      <c r="AY971" s="80"/>
      <c r="AZ971" s="80"/>
      <c r="BA971" s="80"/>
      <c r="BB971" s="80"/>
      <c r="BC971" s="80"/>
      <c r="BD971" s="80"/>
      <c r="BE971" s="81"/>
    </row>
    <row r="972" spans="1:57" ht="38" customHeight="1" x14ac:dyDescent="0.2">
      <c r="A972" s="777"/>
      <c r="B972" s="624"/>
      <c r="C972" s="650"/>
      <c r="D972" s="73" t="s">
        <v>78</v>
      </c>
      <c r="E972" s="634"/>
      <c r="F972" s="637"/>
      <c r="G972" s="147">
        <f t="shared" si="260"/>
        <v>504</v>
      </c>
      <c r="H972" s="153">
        <f t="shared" si="293"/>
        <v>17</v>
      </c>
      <c r="I972" s="150">
        <f>SUM('Комунальні по МПД'!I1012,'Комунальні по МПД'!I1017,'Комунальні по МПД'!I1022)</f>
        <v>14</v>
      </c>
      <c r="J972" s="150">
        <f>SUM('Комунальні по МПД'!J1012,'Комунальні по МПД'!J1017,'Комунальні по МПД'!J1022)</f>
        <v>1</v>
      </c>
      <c r="K972" s="150">
        <f>SUM('Комунальні по МПД'!K1012,'Комунальні по МПД'!K1017,'Комунальні по МПД'!K1022)</f>
        <v>2</v>
      </c>
      <c r="L972" s="154">
        <f>SUM('Комунальні по МПД'!L1012,'Комунальні по МПД'!L1017,'Комунальні по МПД'!L1022)</f>
        <v>0</v>
      </c>
      <c r="M972" s="79">
        <f t="shared" si="261"/>
        <v>499</v>
      </c>
      <c r="N972" s="80">
        <f>SUM('Комунальні по МПД'!N1012,'Комунальні по МПД'!N1017,'Комунальні по МПД'!N1022)</f>
        <v>375</v>
      </c>
      <c r="O972" s="80">
        <f>SUM('Комунальні по МПД'!O1012,'Комунальні по МПД'!O1017,'Комунальні по МПД'!O1022)</f>
        <v>0</v>
      </c>
      <c r="P972" s="80">
        <f>SUM('Комунальні по МПД'!P1012,'Комунальні по МПД'!P1017,'Комунальні по МПД'!P1022)</f>
        <v>0</v>
      </c>
      <c r="Q972" s="80">
        <f>SUM('Комунальні по МПД'!Q1012,'Комунальні по МПД'!Q1017,'Комунальні по МПД'!Q1022)</f>
        <v>0</v>
      </c>
      <c r="R972" s="124">
        <f>SUM('Комунальні по МПД'!R1012,'Комунальні по МПД'!R1017,'Комунальні по МПД'!R1022)</f>
        <v>124</v>
      </c>
      <c r="S972" s="129">
        <f>SUM('Комунальні по МПД'!S1012,'Комунальні по МПД'!S1017,'Комунальні по МПД'!S1022)</f>
        <v>68</v>
      </c>
      <c r="T972" s="80">
        <f>SUM('Комунальні по МПД'!T1012,'Комунальні по МПД'!T1017,'Комунальні по МПД'!T1022)</f>
        <v>0</v>
      </c>
      <c r="U972" s="80">
        <f>SUM('Комунальні по МПД'!U1012,'Комунальні по МПД'!U1017,'Комунальні по МПД'!U1022)</f>
        <v>0</v>
      </c>
      <c r="V972" s="80">
        <f>SUM('Комунальні по МПД'!V1012,'Комунальні по МПД'!V1017,'Комунальні по МПД'!V1022)</f>
        <v>381</v>
      </c>
      <c r="W972" s="80">
        <f>SUM('Комунальні по МПД'!W1012,'Комунальні по МПД'!W1017,'Комунальні по МПД'!W1022)</f>
        <v>50</v>
      </c>
      <c r="X972" s="124">
        <f>SUM('Комунальні по МПД'!X1012,'Комунальні по МПД'!X1017,'Комунальні по МПД'!X1022)</f>
        <v>0</v>
      </c>
      <c r="Y972" s="131">
        <f>SUM('Комунальні по МПД'!Y1012,'Комунальні по МПД'!Y1017,'Комунальні по МПД'!Y1022)</f>
        <v>431</v>
      </c>
      <c r="Z972" s="127">
        <f>SUM('Комунальні по МПД'!Z1012,'Комунальні по МПД'!Z1017,'Комунальні по МПД'!Z1022)</f>
        <v>68</v>
      </c>
      <c r="AA972" s="134">
        <f>SUM('Комунальні по МПД'!AA1012,'Комунальні по МПД'!AA1017,'Комунальні по МПД'!AA1022)</f>
        <v>0</v>
      </c>
      <c r="AB972" s="56">
        <f>SUM('Комунальні по МПД'!AB1012,'Комунальні по МПД'!AB1017,'Комунальні по МПД'!AB1022)</f>
        <v>231</v>
      </c>
      <c r="AC972" s="56">
        <f>SUM('Комунальні по МПД'!AC1012,'Комунальні по МПД'!AC1017,'Комунальні по МПД'!AC1022)</f>
        <v>227</v>
      </c>
      <c r="AD972" s="56">
        <f>SUM('Комунальні по МПД'!AD1012,'Комунальні по МПД'!AD1017,'Комунальні по МПД'!AD1022)</f>
        <v>32</v>
      </c>
      <c r="AE972" s="56">
        <f>SUM('Комунальні по МПД'!AE1012,'Комунальні по МПД'!AE1017,'Комунальні по МПД'!AE1022)</f>
        <v>328</v>
      </c>
      <c r="AF972" s="135">
        <f>SUM('Комунальні по МПД'!AF1012,'Комунальні по МПД'!AF1017,'Комунальні по МПД'!AF1022)</f>
        <v>55</v>
      </c>
      <c r="AG972" s="181">
        <f>AVERAGE('Комунальні по МПД'!AG1012,'Комунальні по МПД'!AG1017,'Комунальні по МПД'!AG1022)</f>
        <v>42.37</v>
      </c>
      <c r="AH972" s="182">
        <f>AVERAGE('Комунальні по МПД'!AH1012,'Комунальні по МПД'!AH1017,'Комунальні по МПД'!AH1022)</f>
        <v>20.543333333333333</v>
      </c>
      <c r="AI972" s="181">
        <f>AVERAGE('Комунальні по МПД'!AI1012,'Комунальні по МПД'!AI1017,'Комунальні по МПД'!AI1022)</f>
        <v>104.21666666666668</v>
      </c>
      <c r="AJ972" s="116">
        <f>SUM(AQ972:AU972)</f>
        <v>499</v>
      </c>
      <c r="AK972" s="136" t="s">
        <v>76</v>
      </c>
      <c r="AL972" s="54" t="s">
        <v>76</v>
      </c>
      <c r="AM972" s="55" t="s">
        <v>76</v>
      </c>
      <c r="AN972" s="136" t="s">
        <v>74</v>
      </c>
      <c r="AO972" s="54" t="s">
        <v>74</v>
      </c>
      <c r="AP972" s="55" t="s">
        <v>74</v>
      </c>
      <c r="AQ972" s="142">
        <f>SUM('Комунальні по МПД'!AQ1012,'Комунальні по МПД'!AQ1017,'Комунальні по МПД'!AQ1022)</f>
        <v>24</v>
      </c>
      <c r="AR972" s="62">
        <f>SUM('Комунальні по МПД'!AR1012,'Комунальні по МПД'!AR1017,'Комунальні по МПД'!AR1022)</f>
        <v>58</v>
      </c>
      <c r="AS972" s="62">
        <f>SUM('Комунальні по МПД'!AS1012,'Комунальні по МПД'!AS1017,'Комунальні по МПД'!AS1022)</f>
        <v>236</v>
      </c>
      <c r="AT972" s="62">
        <f>SUM('Комунальні по МПД'!AT1012,'Комунальні по МПД'!AT1017,'Комунальні по МПД'!AT1022)</f>
        <v>174</v>
      </c>
      <c r="AU972" s="64">
        <f>SUM('Комунальні по МПД'!AU1012,'Комунальні по МПД'!AU1017,'Комунальні по МПД'!AU1022)</f>
        <v>7</v>
      </c>
      <c r="AV972" s="83">
        <f>SUM(AW972:BE972)</f>
        <v>5</v>
      </c>
      <c r="AW972" s="80">
        <f>SUM('Комунальні по МПД'!AW1012,'Комунальні по МПД'!AW1017,'Комунальні по МПД'!AW1022)</f>
        <v>0</v>
      </c>
      <c r="AX972" s="80">
        <f>SUM('Комунальні по МПД'!AX1012,'Комунальні по МПД'!AX1017,'Комунальні по МПД'!AX1022)</f>
        <v>0</v>
      </c>
      <c r="AY972" s="80">
        <f>SUM('Комунальні по МПД'!AY1012,'Комунальні по МПД'!AY1017,'Комунальні по МПД'!AY1022)</f>
        <v>3</v>
      </c>
      <c r="AZ972" s="80">
        <f>SUM('Комунальні по МПД'!AZ1012,'Комунальні по МПД'!AZ1017,'Комунальні по МПД'!AZ1022)</f>
        <v>0</v>
      </c>
      <c r="BA972" s="80">
        <f>SUM('Комунальні по МПД'!BA1012,'Комунальні по МПД'!BA1017,'Комунальні по МПД'!BA1022)</f>
        <v>0</v>
      </c>
      <c r="BB972" s="80">
        <f>SUM('Комунальні по МПД'!BB1012,'Комунальні по МПД'!BB1017,'Комунальні по МПД'!BB1022)</f>
        <v>0</v>
      </c>
      <c r="BC972" s="80">
        <f>SUM('Комунальні по МПД'!BC1012,'Комунальні по МПД'!BC1017,'Комунальні по МПД'!BC1022)</f>
        <v>0</v>
      </c>
      <c r="BD972" s="80">
        <f>SUM('Комунальні по МПД'!BD1012,'Комунальні по МПД'!BD1017,'Комунальні по МПД'!BD1022)</f>
        <v>2</v>
      </c>
      <c r="BE972" s="81">
        <f>SUM('Комунальні по МПД'!BE1012,'Комунальні по МПД'!BE1017,'Комунальні по МПД'!BE1022)</f>
        <v>0</v>
      </c>
    </row>
    <row r="973" spans="1:57" ht="38" customHeight="1" thickBot="1" x14ac:dyDescent="0.25">
      <c r="A973" s="777"/>
      <c r="B973" s="642"/>
      <c r="C973" s="650"/>
      <c r="D973" s="75" t="s">
        <v>79</v>
      </c>
      <c r="E973" s="635"/>
      <c r="F973" s="638"/>
      <c r="G973" s="148">
        <f t="shared" si="260"/>
        <v>0</v>
      </c>
      <c r="H973" s="155">
        <f t="shared" si="293"/>
        <v>0</v>
      </c>
      <c r="I973" s="156">
        <f>SUM('Комунальні по МПД'!I1013,'Комунальні по МПД'!I1018,'Комунальні по МПД'!I1023)</f>
        <v>0</v>
      </c>
      <c r="J973" s="156">
        <f>SUM('Комунальні по МПД'!J1013,'Комунальні по МПД'!J1018,'Комунальні по МПД'!J1023)</f>
        <v>0</v>
      </c>
      <c r="K973" s="156">
        <f>SUM('Комунальні по МПД'!K1013,'Комунальні по МПД'!K1018,'Комунальні по МПД'!K1023)</f>
        <v>0</v>
      </c>
      <c r="L973" s="157">
        <f>SUM('Комунальні по МПД'!L1013,'Комунальні по МПД'!L1018,'Комунальні по МПД'!L1023)</f>
        <v>0</v>
      </c>
      <c r="M973" s="85">
        <f t="shared" si="261"/>
        <v>0</v>
      </c>
      <c r="N973" s="86">
        <f>SUM('Комунальні по МПД'!N1013,'Комунальні по МПД'!N1018,'Комунальні по МПД'!N1023)</f>
        <v>0</v>
      </c>
      <c r="O973" s="86">
        <f>SUM('Комунальні по МПД'!O1013,'Комунальні по МПД'!O1018,'Комунальні по МПД'!O1023)</f>
        <v>0</v>
      </c>
      <c r="P973" s="86">
        <f>SUM('Комунальні по МПД'!P1013,'Комунальні по МПД'!P1018,'Комунальні по МПД'!P1023)</f>
        <v>0</v>
      </c>
      <c r="Q973" s="86">
        <f>SUM('Комунальні по МПД'!Q1013,'Комунальні по МПД'!Q1018,'Комунальні по МПД'!Q1023)</f>
        <v>0</v>
      </c>
      <c r="R973" s="125">
        <f>SUM('Комунальні по МПД'!R1013,'Комунальні по МПД'!R1018,'Комунальні по МПД'!R1023)</f>
        <v>0</v>
      </c>
      <c r="S973" s="130">
        <f>SUM('Комунальні по МПД'!S1013,'Комунальні по МПД'!S1018,'Комунальні по МПД'!S1023)</f>
        <v>0</v>
      </c>
      <c r="T973" s="87">
        <f>SUM('Комунальні по МПД'!T1013,'Комунальні по МПД'!T1018,'Комунальні по МПД'!T1023)</f>
        <v>0</v>
      </c>
      <c r="U973" s="87">
        <f>SUM('Комунальні по МПД'!U1013,'Комунальні по МПД'!U1018,'Комунальні по МПД'!U1023)</f>
        <v>0</v>
      </c>
      <c r="V973" s="87">
        <f>SUM('Комунальні по МПД'!V1013,'Комунальні по МПД'!V1018,'Комунальні по МПД'!V1023)</f>
        <v>0</v>
      </c>
      <c r="W973" s="87">
        <f>SUM('Комунальні по МПД'!W1013,'Комунальні по МПД'!W1018,'Комунальні по МПД'!W1023)</f>
        <v>0</v>
      </c>
      <c r="X973" s="126">
        <f>SUM('Комунальні по МПД'!X1013,'Комунальні по МПД'!X1018,'Комунальні по МПД'!X1023)</f>
        <v>0</v>
      </c>
      <c r="Y973" s="129">
        <f>SUM('Комунальні по МПД'!Y1013,'Комунальні по МПД'!Y1018,'Комунальні по МПД'!Y1023)</f>
        <v>0</v>
      </c>
      <c r="Z973" s="124">
        <f>SUM('Комунальні по МПД'!Z1013,'Комунальні по МПД'!Z1018,'Комунальні по МПД'!Z1023)</f>
        <v>0</v>
      </c>
      <c r="AA973" s="136">
        <f>SUM('Комунальні по МПД'!AA1013,'Комунальні по МПД'!AA1018,'Комунальні по МПД'!AA1023)</f>
        <v>0</v>
      </c>
      <c r="AB973" s="54">
        <f>SUM('Комунальні по МПД'!AB1013,'Комунальні по МПД'!AB1018,'Комунальні по МПД'!AB1023)</f>
        <v>0</v>
      </c>
      <c r="AC973" s="54">
        <f>SUM('Комунальні по МПД'!AC1013,'Комунальні по МПД'!AC1018,'Комунальні по МПД'!AC1023)</f>
        <v>0</v>
      </c>
      <c r="AD973" s="54">
        <f>SUM('Комунальні по МПД'!AD1013,'Комунальні по МПД'!AD1018,'Комунальні по МПД'!AD1023)</f>
        <v>0</v>
      </c>
      <c r="AE973" s="54">
        <f>SUM('Комунальні по МПД'!AE1013,'Комунальні по МПД'!AE1018,'Комунальні по МПД'!AE1023)</f>
        <v>0</v>
      </c>
      <c r="AF973" s="55">
        <f>SUM('Комунальні по МПД'!AF1013,'Комунальні по МПД'!AF1018,'Комунальні по МПД'!AF1023)</f>
        <v>0</v>
      </c>
      <c r="AG973" s="217"/>
      <c r="AH973" s="218"/>
      <c r="AI973" s="219"/>
      <c r="AJ973" s="117">
        <f>SUM(AQ973:AU973)</f>
        <v>0</v>
      </c>
      <c r="AK973" s="137" t="s">
        <v>74</v>
      </c>
      <c r="AL973" s="90" t="s">
        <v>74</v>
      </c>
      <c r="AM973" s="138" t="s">
        <v>74</v>
      </c>
      <c r="AN973" s="137" t="s">
        <v>74</v>
      </c>
      <c r="AO973" s="90" t="s">
        <v>76</v>
      </c>
      <c r="AP973" s="138" t="s">
        <v>76</v>
      </c>
      <c r="AQ973" s="89"/>
      <c r="AR973" s="90"/>
      <c r="AS973" s="90"/>
      <c r="AT973" s="90"/>
      <c r="AU973" s="91"/>
      <c r="AV973" s="92">
        <f t="shared" si="292"/>
        <v>0</v>
      </c>
      <c r="AW973" s="87">
        <f>SUM('Комунальні по МПД'!AW1013,'Комунальні по МПД'!AW1018,'Комунальні по МПД'!AW1023)</f>
        <v>0</v>
      </c>
      <c r="AX973" s="87"/>
      <c r="AY973" s="87"/>
      <c r="AZ973" s="87"/>
      <c r="BA973" s="87"/>
      <c r="BB973" s="87"/>
      <c r="BC973" s="87"/>
      <c r="BD973" s="87"/>
      <c r="BE973" s="88"/>
    </row>
    <row r="974" spans="1:57" ht="38" customHeight="1" x14ac:dyDescent="0.2">
      <c r="A974" s="777"/>
      <c r="B974" s="623" t="s">
        <v>459</v>
      </c>
      <c r="C974" s="649" t="s">
        <v>460</v>
      </c>
      <c r="D974" s="72" t="s">
        <v>73</v>
      </c>
      <c r="E974" s="633">
        <v>15</v>
      </c>
      <c r="F974" s="636">
        <f>E974-SUM(M974:M978)</f>
        <v>3</v>
      </c>
      <c r="G974" s="146">
        <f t="shared" si="260"/>
        <v>0</v>
      </c>
      <c r="H974" s="151">
        <f t="shared" ref="H974:H988" si="294">SUM(I974:L974)</f>
        <v>0</v>
      </c>
      <c r="I974" s="152"/>
      <c r="J974" s="152"/>
      <c r="K974" s="152"/>
      <c r="L974" s="66"/>
      <c r="M974" s="149">
        <f t="shared" si="261"/>
        <v>0</v>
      </c>
      <c r="N974" s="121"/>
      <c r="O974" s="121"/>
      <c r="P974" s="121"/>
      <c r="Q974" s="121"/>
      <c r="R974" s="122"/>
      <c r="S974" s="128"/>
      <c r="T974" s="121"/>
      <c r="U974" s="121"/>
      <c r="V974" s="77"/>
      <c r="W974" s="121"/>
      <c r="X974" s="122"/>
      <c r="Y974" s="128"/>
      <c r="Z974" s="122"/>
      <c r="AA974" s="70"/>
      <c r="AB974" s="77"/>
      <c r="AC974" s="77"/>
      <c r="AD974" s="77"/>
      <c r="AE974" s="77"/>
      <c r="AF974" s="71"/>
      <c r="AG974" s="70"/>
      <c r="AH974" s="71"/>
      <c r="AI974" s="70"/>
      <c r="AJ974" s="115">
        <f>SUM(AN974:AP974)</f>
        <v>0</v>
      </c>
      <c r="AK974" s="70" t="s">
        <v>74</v>
      </c>
      <c r="AL974" s="77" t="s">
        <v>74</v>
      </c>
      <c r="AM974" s="71" t="s">
        <v>74</v>
      </c>
      <c r="AN974" s="70"/>
      <c r="AO974" s="77"/>
      <c r="AP974" s="71"/>
      <c r="AQ974" s="67" t="s">
        <v>74</v>
      </c>
      <c r="AR974" s="68" t="s">
        <v>74</v>
      </c>
      <c r="AS974" s="68" t="s">
        <v>74</v>
      </c>
      <c r="AT974" s="68" t="s">
        <v>74</v>
      </c>
      <c r="AU974" s="69" t="s">
        <v>74</v>
      </c>
      <c r="AV974" s="103">
        <f t="shared" ref="AV974:AV988" si="295">SUM(AW974:BE974)</f>
        <v>0</v>
      </c>
      <c r="AW974" s="93"/>
      <c r="AX974" s="93"/>
      <c r="AY974" s="93"/>
      <c r="AZ974" s="93"/>
      <c r="BA974" s="93"/>
      <c r="BB974" s="93"/>
      <c r="BC974" s="93"/>
      <c r="BD974" s="93"/>
      <c r="BE974" s="78"/>
    </row>
    <row r="975" spans="1:57" ht="38" customHeight="1" x14ac:dyDescent="0.2">
      <c r="A975" s="777"/>
      <c r="B975" s="624"/>
      <c r="C975" s="650"/>
      <c r="D975" s="73" t="s">
        <v>75</v>
      </c>
      <c r="E975" s="634"/>
      <c r="F975" s="637"/>
      <c r="G975" s="147">
        <f t="shared" si="260"/>
        <v>0</v>
      </c>
      <c r="H975" s="153">
        <f t="shared" si="294"/>
        <v>0</v>
      </c>
      <c r="I975" s="150"/>
      <c r="J975" s="150"/>
      <c r="K975" s="150"/>
      <c r="L975" s="154"/>
      <c r="M975" s="79">
        <f t="shared" si="261"/>
        <v>0</v>
      </c>
      <c r="N975" s="80"/>
      <c r="O975" s="80"/>
      <c r="P975" s="80"/>
      <c r="Q975" s="80"/>
      <c r="R975" s="124"/>
      <c r="S975" s="129"/>
      <c r="T975" s="54"/>
      <c r="U975" s="54"/>
      <c r="V975" s="80"/>
      <c r="W975" s="80"/>
      <c r="X975" s="124"/>
      <c r="Y975" s="131"/>
      <c r="Z975" s="127"/>
      <c r="AA975" s="134"/>
      <c r="AB975" s="56"/>
      <c r="AC975" s="56"/>
      <c r="AD975" s="56"/>
      <c r="AE975" s="56"/>
      <c r="AF975" s="135"/>
      <c r="AG975" s="136"/>
      <c r="AH975" s="55"/>
      <c r="AI975" s="136"/>
      <c r="AJ975" s="116">
        <f>SUM(AN975:AP975)</f>
        <v>0</v>
      </c>
      <c r="AK975" s="136" t="s">
        <v>76</v>
      </c>
      <c r="AL975" s="54" t="s">
        <v>76</v>
      </c>
      <c r="AM975" s="55" t="s">
        <v>76</v>
      </c>
      <c r="AN975" s="136"/>
      <c r="AO975" s="54"/>
      <c r="AP975" s="55"/>
      <c r="AQ975" s="82" t="s">
        <v>74</v>
      </c>
      <c r="AR975" s="54" t="s">
        <v>74</v>
      </c>
      <c r="AS975" s="54" t="s">
        <v>74</v>
      </c>
      <c r="AT975" s="54" t="s">
        <v>74</v>
      </c>
      <c r="AU975" s="58" t="s">
        <v>74</v>
      </c>
      <c r="AV975" s="83">
        <f t="shared" si="295"/>
        <v>0</v>
      </c>
      <c r="AW975" s="80"/>
      <c r="AX975" s="80"/>
      <c r="AY975" s="80"/>
      <c r="AZ975" s="80"/>
      <c r="BA975" s="80"/>
      <c r="BB975" s="80"/>
      <c r="BC975" s="80"/>
      <c r="BD975" s="80"/>
      <c r="BE975" s="81"/>
    </row>
    <row r="976" spans="1:57" ht="38" customHeight="1" x14ac:dyDescent="0.2">
      <c r="A976" s="777"/>
      <c r="B976" s="624"/>
      <c r="C976" s="650"/>
      <c r="D976" s="73" t="s">
        <v>77</v>
      </c>
      <c r="E976" s="634"/>
      <c r="F976" s="637"/>
      <c r="G976" s="147">
        <f t="shared" si="260"/>
        <v>0</v>
      </c>
      <c r="H976" s="153">
        <f t="shared" si="294"/>
        <v>0</v>
      </c>
      <c r="I976" s="150"/>
      <c r="J976" s="150"/>
      <c r="K976" s="150"/>
      <c r="L976" s="154"/>
      <c r="M976" s="79">
        <f t="shared" si="261"/>
        <v>0</v>
      </c>
      <c r="N976" s="80"/>
      <c r="O976" s="80"/>
      <c r="P976" s="80"/>
      <c r="Q976" s="84"/>
      <c r="R976" s="124"/>
      <c r="S976" s="129"/>
      <c r="T976" s="80"/>
      <c r="U976" s="80"/>
      <c r="V976" s="80"/>
      <c r="W976" s="80"/>
      <c r="X976" s="124"/>
      <c r="Y976" s="131"/>
      <c r="Z976" s="127"/>
      <c r="AA976" s="134"/>
      <c r="AB976" s="56"/>
      <c r="AC976" s="56"/>
      <c r="AD976" s="56"/>
      <c r="AE976" s="56"/>
      <c r="AF976" s="135"/>
      <c r="AG976" s="136"/>
      <c r="AH976" s="55"/>
      <c r="AI976" s="136"/>
      <c r="AJ976" s="116">
        <f>SUM(AK976:AM976)</f>
        <v>0</v>
      </c>
      <c r="AK976" s="136"/>
      <c r="AL976" s="54"/>
      <c r="AM976" s="55"/>
      <c r="AN976" s="136" t="s">
        <v>74</v>
      </c>
      <c r="AO976" s="54" t="s">
        <v>74</v>
      </c>
      <c r="AP976" s="55" t="s">
        <v>74</v>
      </c>
      <c r="AQ976" s="82" t="s">
        <v>74</v>
      </c>
      <c r="AR976" s="54" t="s">
        <v>74</v>
      </c>
      <c r="AS976" s="54" t="s">
        <v>74</v>
      </c>
      <c r="AT976" s="54" t="s">
        <v>74</v>
      </c>
      <c r="AU976" s="58" t="s">
        <v>74</v>
      </c>
      <c r="AV976" s="83">
        <f t="shared" si="295"/>
        <v>0</v>
      </c>
      <c r="AW976" s="80"/>
      <c r="AX976" s="80"/>
      <c r="AY976" s="80"/>
      <c r="AZ976" s="80"/>
      <c r="BA976" s="80"/>
      <c r="BB976" s="80"/>
      <c r="BC976" s="80"/>
      <c r="BD976" s="80"/>
      <c r="BE976" s="81"/>
    </row>
    <row r="977" spans="1:57" ht="38" customHeight="1" x14ac:dyDescent="0.2">
      <c r="A977" s="777"/>
      <c r="B977" s="624"/>
      <c r="C977" s="650"/>
      <c r="D977" s="73" t="s">
        <v>78</v>
      </c>
      <c r="E977" s="634"/>
      <c r="F977" s="637"/>
      <c r="G977" s="147">
        <f t="shared" si="260"/>
        <v>12</v>
      </c>
      <c r="H977" s="153">
        <v>0</v>
      </c>
      <c r="I977" s="150"/>
      <c r="J977" s="150"/>
      <c r="K977" s="150"/>
      <c r="L977" s="154"/>
      <c r="M977" s="79">
        <f t="shared" si="261"/>
        <v>12</v>
      </c>
      <c r="N977" s="80">
        <v>12</v>
      </c>
      <c r="O977" s="80"/>
      <c r="P977" s="80"/>
      <c r="Q977" s="80"/>
      <c r="R977" s="124"/>
      <c r="S977" s="129">
        <v>4</v>
      </c>
      <c r="T977" s="80"/>
      <c r="U977" s="80"/>
      <c r="V977" s="80">
        <v>8</v>
      </c>
      <c r="W977" s="80"/>
      <c r="X977" s="124"/>
      <c r="Y977" s="131">
        <v>10</v>
      </c>
      <c r="Z977" s="127">
        <v>2</v>
      </c>
      <c r="AA977" s="134"/>
      <c r="AB977" s="56">
        <v>5</v>
      </c>
      <c r="AC977" s="56">
        <v>5</v>
      </c>
      <c r="AD977" s="56"/>
      <c r="AE977" s="56">
        <v>9</v>
      </c>
      <c r="AF977" s="135">
        <v>2</v>
      </c>
      <c r="AG977" s="136">
        <v>39</v>
      </c>
      <c r="AH977" s="55">
        <v>29</v>
      </c>
      <c r="AI977" s="136">
        <v>105</v>
      </c>
      <c r="AJ977" s="116">
        <v>12</v>
      </c>
      <c r="AK977" s="136" t="s">
        <v>76</v>
      </c>
      <c r="AL977" s="54" t="s">
        <v>76</v>
      </c>
      <c r="AM977" s="55" t="s">
        <v>76</v>
      </c>
      <c r="AN977" s="136" t="s">
        <v>74</v>
      </c>
      <c r="AO977" s="54" t="s">
        <v>74</v>
      </c>
      <c r="AP977" s="55" t="s">
        <v>74</v>
      </c>
      <c r="AQ977" s="142">
        <v>1</v>
      </c>
      <c r="AR977" s="62">
        <v>1</v>
      </c>
      <c r="AS977" s="62">
        <v>5</v>
      </c>
      <c r="AT977" s="62">
        <v>5</v>
      </c>
      <c r="AU977" s="64">
        <v>0</v>
      </c>
      <c r="AV977" s="83">
        <v>0</v>
      </c>
      <c r="AW977" s="80"/>
      <c r="AX977" s="80"/>
      <c r="AY977" s="80"/>
      <c r="AZ977" s="80"/>
      <c r="BA977" s="80"/>
      <c r="BB977" s="80"/>
      <c r="BC977" s="80"/>
      <c r="BD977" s="80"/>
      <c r="BE977" s="81"/>
    </row>
    <row r="978" spans="1:57" ht="38" customHeight="1" thickBot="1" x14ac:dyDescent="0.25">
      <c r="A978" s="777"/>
      <c r="B978" s="629"/>
      <c r="C978" s="651"/>
      <c r="D978" s="76" t="s">
        <v>79</v>
      </c>
      <c r="E978" s="635"/>
      <c r="F978" s="638"/>
      <c r="G978" s="148">
        <f t="shared" si="260"/>
        <v>0</v>
      </c>
      <c r="H978" s="155">
        <f t="shared" si="294"/>
        <v>0</v>
      </c>
      <c r="I978" s="156"/>
      <c r="J978" s="156"/>
      <c r="K978" s="156"/>
      <c r="L978" s="157"/>
      <c r="M978" s="85">
        <f t="shared" si="261"/>
        <v>0</v>
      </c>
      <c r="N978" s="86"/>
      <c r="O978" s="86"/>
      <c r="P978" s="86"/>
      <c r="Q978" s="86"/>
      <c r="R978" s="125"/>
      <c r="S978" s="130"/>
      <c r="T978" s="87"/>
      <c r="U978" s="87"/>
      <c r="V978" s="87"/>
      <c r="W978" s="87"/>
      <c r="X978" s="126"/>
      <c r="Y978" s="129"/>
      <c r="Z978" s="124"/>
      <c r="AA978" s="136"/>
      <c r="AB978" s="54"/>
      <c r="AC978" s="54"/>
      <c r="AD978" s="54"/>
      <c r="AE978" s="54"/>
      <c r="AF978" s="55"/>
      <c r="AG978" s="139"/>
      <c r="AH978" s="140"/>
      <c r="AI978" s="137"/>
      <c r="AJ978" s="117">
        <f>SUM(AQ978:AU978)</f>
        <v>0</v>
      </c>
      <c r="AK978" s="137" t="s">
        <v>74</v>
      </c>
      <c r="AL978" s="90" t="s">
        <v>74</v>
      </c>
      <c r="AM978" s="138" t="s">
        <v>74</v>
      </c>
      <c r="AN978" s="137" t="s">
        <v>74</v>
      </c>
      <c r="AO978" s="90" t="s">
        <v>76</v>
      </c>
      <c r="AP978" s="138" t="s">
        <v>76</v>
      </c>
      <c r="AQ978" s="89"/>
      <c r="AR978" s="90"/>
      <c r="AS978" s="90"/>
      <c r="AT978" s="90"/>
      <c r="AU978" s="91"/>
      <c r="AV978" s="92">
        <f t="shared" si="295"/>
        <v>0</v>
      </c>
      <c r="AW978" s="87"/>
      <c r="AX978" s="87"/>
      <c r="AY978" s="87"/>
      <c r="AZ978" s="87"/>
      <c r="BA978" s="87"/>
      <c r="BB978" s="87"/>
      <c r="BC978" s="87"/>
      <c r="BD978" s="87"/>
      <c r="BE978" s="88"/>
    </row>
    <row r="979" spans="1:57" ht="38" customHeight="1" x14ac:dyDescent="0.2">
      <c r="A979" s="777"/>
      <c r="B979" s="623" t="s">
        <v>461</v>
      </c>
      <c r="C979" s="649" t="s">
        <v>462</v>
      </c>
      <c r="D979" s="72" t="s">
        <v>73</v>
      </c>
      <c r="E979" s="633">
        <v>16</v>
      </c>
      <c r="F979" s="636">
        <f>E979-SUM(M979:M983)</f>
        <v>-2</v>
      </c>
      <c r="G979" s="146">
        <f t="shared" si="260"/>
        <v>0</v>
      </c>
      <c r="H979" s="151">
        <f t="shared" si="294"/>
        <v>0</v>
      </c>
      <c r="I979" s="152"/>
      <c r="J979" s="152"/>
      <c r="K979" s="152"/>
      <c r="L979" s="66"/>
      <c r="M979" s="149">
        <f t="shared" si="261"/>
        <v>0</v>
      </c>
      <c r="N979" s="121"/>
      <c r="O979" s="121"/>
      <c r="P979" s="121"/>
      <c r="Q979" s="121"/>
      <c r="R979" s="122"/>
      <c r="S979" s="128"/>
      <c r="T979" s="121"/>
      <c r="U979" s="121"/>
      <c r="V979" s="77"/>
      <c r="W979" s="121"/>
      <c r="X979" s="122"/>
      <c r="Y979" s="128"/>
      <c r="Z979" s="122"/>
      <c r="AA979" s="70"/>
      <c r="AB979" s="77"/>
      <c r="AC979" s="77"/>
      <c r="AD979" s="77"/>
      <c r="AE979" s="77"/>
      <c r="AF979" s="71"/>
      <c r="AG979" s="70"/>
      <c r="AH979" s="71"/>
      <c r="AI979" s="70"/>
      <c r="AJ979" s="115">
        <f>SUM(AN979:AP979)</f>
        <v>0</v>
      </c>
      <c r="AK979" s="70" t="s">
        <v>74</v>
      </c>
      <c r="AL979" s="77" t="s">
        <v>74</v>
      </c>
      <c r="AM979" s="71" t="s">
        <v>74</v>
      </c>
      <c r="AN979" s="70"/>
      <c r="AO979" s="77"/>
      <c r="AP979" s="71"/>
      <c r="AQ979" s="67" t="s">
        <v>74</v>
      </c>
      <c r="AR979" s="68" t="s">
        <v>74</v>
      </c>
      <c r="AS979" s="68" t="s">
        <v>74</v>
      </c>
      <c r="AT979" s="68" t="s">
        <v>74</v>
      </c>
      <c r="AU979" s="69" t="s">
        <v>74</v>
      </c>
      <c r="AV979" s="103">
        <f t="shared" si="295"/>
        <v>0</v>
      </c>
      <c r="AW979" s="93"/>
      <c r="AX979" s="93"/>
      <c r="AY979" s="93"/>
      <c r="AZ979" s="93"/>
      <c r="BA979" s="93"/>
      <c r="BB979" s="93"/>
      <c r="BC979" s="93"/>
      <c r="BD979" s="93"/>
      <c r="BE979" s="78"/>
    </row>
    <row r="980" spans="1:57" ht="38" customHeight="1" x14ac:dyDescent="0.2">
      <c r="A980" s="777"/>
      <c r="B980" s="624"/>
      <c r="C980" s="650"/>
      <c r="D980" s="73" t="s">
        <v>75</v>
      </c>
      <c r="E980" s="634"/>
      <c r="F980" s="637"/>
      <c r="G980" s="147">
        <f t="shared" si="260"/>
        <v>0</v>
      </c>
      <c r="H980" s="153">
        <f t="shared" si="294"/>
        <v>0</v>
      </c>
      <c r="I980" s="150"/>
      <c r="J980" s="150"/>
      <c r="K980" s="150"/>
      <c r="L980" s="154"/>
      <c r="M980" s="79">
        <f t="shared" si="261"/>
        <v>0</v>
      </c>
      <c r="N980" s="80"/>
      <c r="O980" s="80"/>
      <c r="P980" s="80"/>
      <c r="Q980" s="80"/>
      <c r="R980" s="124"/>
      <c r="S980" s="129"/>
      <c r="T980" s="54"/>
      <c r="U980" s="54"/>
      <c r="V980" s="80"/>
      <c r="W980" s="80"/>
      <c r="X980" s="124"/>
      <c r="Y980" s="131"/>
      <c r="Z980" s="127"/>
      <c r="AA980" s="134"/>
      <c r="AB980" s="56"/>
      <c r="AC980" s="56"/>
      <c r="AD980" s="56"/>
      <c r="AE980" s="56"/>
      <c r="AF980" s="135"/>
      <c r="AG980" s="136"/>
      <c r="AH980" s="55"/>
      <c r="AI980" s="136"/>
      <c r="AJ980" s="116">
        <f>SUM(AN980:AP980)</f>
        <v>0</v>
      </c>
      <c r="AK980" s="136" t="s">
        <v>76</v>
      </c>
      <c r="AL980" s="54" t="s">
        <v>76</v>
      </c>
      <c r="AM980" s="55" t="s">
        <v>76</v>
      </c>
      <c r="AN980" s="136"/>
      <c r="AO980" s="54"/>
      <c r="AP980" s="55"/>
      <c r="AQ980" s="82" t="s">
        <v>74</v>
      </c>
      <c r="AR980" s="54" t="s">
        <v>74</v>
      </c>
      <c r="AS980" s="54" t="s">
        <v>74</v>
      </c>
      <c r="AT980" s="54" t="s">
        <v>74</v>
      </c>
      <c r="AU980" s="58" t="s">
        <v>74</v>
      </c>
      <c r="AV980" s="83">
        <f t="shared" si="295"/>
        <v>0</v>
      </c>
      <c r="AW980" s="80"/>
      <c r="AX980" s="80"/>
      <c r="AY980" s="80"/>
      <c r="AZ980" s="80"/>
      <c r="BA980" s="80"/>
      <c r="BB980" s="80"/>
      <c r="BC980" s="80"/>
      <c r="BD980" s="80"/>
      <c r="BE980" s="81"/>
    </row>
    <row r="981" spans="1:57" ht="38" customHeight="1" x14ac:dyDescent="0.2">
      <c r="A981" s="777"/>
      <c r="B981" s="624"/>
      <c r="C981" s="650"/>
      <c r="D981" s="73" t="s">
        <v>77</v>
      </c>
      <c r="E981" s="634"/>
      <c r="F981" s="637"/>
      <c r="G981" s="147">
        <f t="shared" si="260"/>
        <v>0</v>
      </c>
      <c r="H981" s="153">
        <f t="shared" si="294"/>
        <v>0</v>
      </c>
      <c r="I981" s="150"/>
      <c r="J981" s="150"/>
      <c r="K981" s="150"/>
      <c r="L981" s="154"/>
      <c r="M981" s="79">
        <f t="shared" si="261"/>
        <v>0</v>
      </c>
      <c r="N981" s="80"/>
      <c r="O981" s="80"/>
      <c r="P981" s="80"/>
      <c r="Q981" s="84"/>
      <c r="R981" s="124"/>
      <c r="S981" s="129"/>
      <c r="T981" s="80"/>
      <c r="U981" s="80"/>
      <c r="V981" s="80"/>
      <c r="W981" s="80"/>
      <c r="X981" s="124"/>
      <c r="Y981" s="131"/>
      <c r="Z981" s="127"/>
      <c r="AA981" s="134"/>
      <c r="AB981" s="56"/>
      <c r="AC981" s="56"/>
      <c r="AD981" s="56"/>
      <c r="AE981" s="56"/>
      <c r="AF981" s="135"/>
      <c r="AG981" s="136"/>
      <c r="AH981" s="55"/>
      <c r="AI981" s="136"/>
      <c r="AJ981" s="116">
        <f>SUM(AK981:AM981)</f>
        <v>0</v>
      </c>
      <c r="AK981" s="136"/>
      <c r="AL981" s="54"/>
      <c r="AM981" s="55"/>
      <c r="AN981" s="136" t="s">
        <v>74</v>
      </c>
      <c r="AO981" s="54" t="s">
        <v>74</v>
      </c>
      <c r="AP981" s="55" t="s">
        <v>74</v>
      </c>
      <c r="AQ981" s="82" t="s">
        <v>74</v>
      </c>
      <c r="AR981" s="54" t="s">
        <v>74</v>
      </c>
      <c r="AS981" s="54" t="s">
        <v>74</v>
      </c>
      <c r="AT981" s="54" t="s">
        <v>74</v>
      </c>
      <c r="AU981" s="58" t="s">
        <v>74</v>
      </c>
      <c r="AV981" s="83">
        <f t="shared" si="295"/>
        <v>0</v>
      </c>
      <c r="AW981" s="80"/>
      <c r="AX981" s="80"/>
      <c r="AY981" s="80"/>
      <c r="AZ981" s="80"/>
      <c r="BA981" s="80"/>
      <c r="BB981" s="80"/>
      <c r="BC981" s="80"/>
      <c r="BD981" s="80"/>
      <c r="BE981" s="81"/>
    </row>
    <row r="982" spans="1:57" ht="38" customHeight="1" x14ac:dyDescent="0.2">
      <c r="A982" s="777"/>
      <c r="B982" s="624"/>
      <c r="C982" s="650"/>
      <c r="D982" s="73" t="s">
        <v>78</v>
      </c>
      <c r="E982" s="634"/>
      <c r="F982" s="637"/>
      <c r="G982" s="147">
        <f t="shared" si="260"/>
        <v>20</v>
      </c>
      <c r="H982" s="153">
        <v>2</v>
      </c>
      <c r="I982" s="150">
        <v>2</v>
      </c>
      <c r="J982" s="150"/>
      <c r="K982" s="150"/>
      <c r="L982" s="154"/>
      <c r="M982" s="79">
        <f t="shared" si="261"/>
        <v>18</v>
      </c>
      <c r="N982" s="80">
        <v>18</v>
      </c>
      <c r="O982" s="80"/>
      <c r="P982" s="80"/>
      <c r="Q982" s="80"/>
      <c r="R982" s="124"/>
      <c r="S982" s="129">
        <v>2</v>
      </c>
      <c r="T982" s="80"/>
      <c r="U982" s="80"/>
      <c r="V982" s="80">
        <v>16</v>
      </c>
      <c r="W982" s="80"/>
      <c r="X982" s="124"/>
      <c r="Y982" s="131">
        <v>17</v>
      </c>
      <c r="Z982" s="127">
        <v>1</v>
      </c>
      <c r="AA982" s="134"/>
      <c r="AB982" s="56">
        <v>2</v>
      </c>
      <c r="AC982" s="56"/>
      <c r="AD982" s="56">
        <v>1</v>
      </c>
      <c r="AE982" s="56">
        <v>7</v>
      </c>
      <c r="AF982" s="135"/>
      <c r="AG982" s="136">
        <v>38.4</v>
      </c>
      <c r="AH982" s="55">
        <v>16.899999999999999</v>
      </c>
      <c r="AI982" s="136">
        <v>103</v>
      </c>
      <c r="AJ982" s="116">
        <f>SUM(AQ982:AU982)</f>
        <v>18</v>
      </c>
      <c r="AK982" s="136" t="s">
        <v>76</v>
      </c>
      <c r="AL982" s="54" t="s">
        <v>76</v>
      </c>
      <c r="AM982" s="55" t="s">
        <v>76</v>
      </c>
      <c r="AN982" s="136" t="s">
        <v>74</v>
      </c>
      <c r="AO982" s="54" t="s">
        <v>74</v>
      </c>
      <c r="AP982" s="55" t="s">
        <v>74</v>
      </c>
      <c r="AQ982" s="142">
        <v>2</v>
      </c>
      <c r="AR982" s="62">
        <v>3</v>
      </c>
      <c r="AS982" s="62">
        <v>6</v>
      </c>
      <c r="AT982" s="62">
        <v>7</v>
      </c>
      <c r="AU982" s="64"/>
      <c r="AV982" s="83">
        <f t="shared" si="295"/>
        <v>2</v>
      </c>
      <c r="AW982" s="80"/>
      <c r="AX982" s="80"/>
      <c r="AY982" s="80"/>
      <c r="AZ982" s="80"/>
      <c r="BA982" s="80"/>
      <c r="BB982" s="80"/>
      <c r="BC982" s="80"/>
      <c r="BD982" s="80">
        <v>2</v>
      </c>
      <c r="BE982" s="81"/>
    </row>
    <row r="983" spans="1:57" ht="38" customHeight="1" thickBot="1" x14ac:dyDescent="0.25">
      <c r="A983" s="777"/>
      <c r="B983" s="642"/>
      <c r="C983" s="650"/>
      <c r="D983" s="75" t="s">
        <v>79</v>
      </c>
      <c r="E983" s="634"/>
      <c r="F983" s="637"/>
      <c r="G983" s="158">
        <f t="shared" si="260"/>
        <v>0</v>
      </c>
      <c r="H983" s="159">
        <f t="shared" si="294"/>
        <v>0</v>
      </c>
      <c r="I983" s="160"/>
      <c r="J983" s="160"/>
      <c r="K983" s="160"/>
      <c r="L983" s="161"/>
      <c r="M983" s="85">
        <f t="shared" si="261"/>
        <v>0</v>
      </c>
      <c r="N983" s="86"/>
      <c r="O983" s="86"/>
      <c r="P983" s="86"/>
      <c r="Q983" s="86"/>
      <c r="R983" s="125"/>
      <c r="S983" s="162"/>
      <c r="T983" s="86"/>
      <c r="U983" s="86"/>
      <c r="V983" s="86"/>
      <c r="W983" s="86"/>
      <c r="X983" s="125"/>
      <c r="Y983" s="162"/>
      <c r="Z983" s="125"/>
      <c r="AA983" s="139"/>
      <c r="AB983" s="163"/>
      <c r="AC983" s="163"/>
      <c r="AD983" s="163"/>
      <c r="AE983" s="163"/>
      <c r="AF983" s="140"/>
      <c r="AG983" s="139"/>
      <c r="AH983" s="140"/>
      <c r="AI983" s="139"/>
      <c r="AJ983" s="141">
        <f>SUM(AQ983:AU983)</f>
        <v>0</v>
      </c>
      <c r="AK983" s="139" t="s">
        <v>74</v>
      </c>
      <c r="AL983" s="163" t="s">
        <v>74</v>
      </c>
      <c r="AM983" s="140" t="s">
        <v>74</v>
      </c>
      <c r="AN983" s="139" t="s">
        <v>74</v>
      </c>
      <c r="AO983" s="163" t="s">
        <v>76</v>
      </c>
      <c r="AP983" s="140" t="s">
        <v>76</v>
      </c>
      <c r="AQ983" s="94"/>
      <c r="AR983" s="163"/>
      <c r="AS983" s="163"/>
      <c r="AT983" s="163"/>
      <c r="AU983" s="61"/>
      <c r="AV983" s="164">
        <f t="shared" si="295"/>
        <v>0</v>
      </c>
      <c r="AW983" s="86"/>
      <c r="AX983" s="86"/>
      <c r="AY983" s="86"/>
      <c r="AZ983" s="86"/>
      <c r="BA983" s="86"/>
      <c r="BB983" s="86"/>
      <c r="BC983" s="86"/>
      <c r="BD983" s="86"/>
      <c r="BE983" s="165"/>
    </row>
    <row r="984" spans="1:57" ht="38" customHeight="1" x14ac:dyDescent="0.2">
      <c r="A984" s="777"/>
      <c r="B984" s="763" t="s">
        <v>463</v>
      </c>
      <c r="C984" s="649" t="s">
        <v>464</v>
      </c>
      <c r="D984" s="72" t="s">
        <v>73</v>
      </c>
      <c r="E984" s="633">
        <v>30</v>
      </c>
      <c r="F984" s="636">
        <f>E984-SUM(M984:M988)</f>
        <v>14</v>
      </c>
      <c r="G984" s="146">
        <f t="shared" ref="G984:G988" si="296">SUM(M984,AV984)</f>
        <v>0</v>
      </c>
      <c r="H984" s="151">
        <f t="shared" si="294"/>
        <v>0</v>
      </c>
      <c r="I984" s="152"/>
      <c r="J984" s="152"/>
      <c r="K984" s="152"/>
      <c r="L984" s="66"/>
      <c r="M984" s="149">
        <f t="shared" ref="M984:M988" si="297">IF(AND(SUM(N984:R984)=SUM(Y984:Z984),SUM(S984:X984)=SUM(Y984:Z984)),SUM(N984:R984),"ПЕРЕВІРТЕ ПРАВИЛЬНІСТЬ ДАНИХ")</f>
        <v>0</v>
      </c>
      <c r="N984" s="121"/>
      <c r="O984" s="121"/>
      <c r="P984" s="121"/>
      <c r="Q984" s="121"/>
      <c r="R984" s="122"/>
      <c r="S984" s="128"/>
      <c r="T984" s="121"/>
      <c r="U984" s="121"/>
      <c r="V984" s="77"/>
      <c r="W984" s="121"/>
      <c r="X984" s="122"/>
      <c r="Y984" s="128"/>
      <c r="Z984" s="122"/>
      <c r="AA984" s="70"/>
      <c r="AB984" s="77"/>
      <c r="AC984" s="77"/>
      <c r="AD984" s="77"/>
      <c r="AE984" s="77"/>
      <c r="AF984" s="71"/>
      <c r="AG984" s="70"/>
      <c r="AH984" s="71"/>
      <c r="AI984" s="70"/>
      <c r="AJ984" s="115">
        <f>SUM(AN984:AP984)</f>
        <v>0</v>
      </c>
      <c r="AK984" s="70" t="s">
        <v>74</v>
      </c>
      <c r="AL984" s="77" t="s">
        <v>74</v>
      </c>
      <c r="AM984" s="71" t="s">
        <v>74</v>
      </c>
      <c r="AN984" s="70"/>
      <c r="AO984" s="77"/>
      <c r="AP984" s="71"/>
      <c r="AQ984" s="133" t="s">
        <v>74</v>
      </c>
      <c r="AR984" s="77" t="s">
        <v>74</v>
      </c>
      <c r="AS984" s="77" t="s">
        <v>74</v>
      </c>
      <c r="AT984" s="77" t="s">
        <v>74</v>
      </c>
      <c r="AU984" s="118" t="s">
        <v>74</v>
      </c>
      <c r="AV984" s="166">
        <f t="shared" si="295"/>
        <v>0</v>
      </c>
      <c r="AW984" s="121"/>
      <c r="AX984" s="121"/>
      <c r="AY984" s="121"/>
      <c r="AZ984" s="121"/>
      <c r="BA984" s="121"/>
      <c r="BB984" s="121"/>
      <c r="BC984" s="121"/>
      <c r="BD984" s="121"/>
      <c r="BE984" s="122"/>
    </row>
    <row r="985" spans="1:57" ht="38" customHeight="1" x14ac:dyDescent="0.2">
      <c r="A985" s="777"/>
      <c r="B985" s="764"/>
      <c r="C985" s="650"/>
      <c r="D985" s="73" t="s">
        <v>75</v>
      </c>
      <c r="E985" s="634"/>
      <c r="F985" s="637"/>
      <c r="G985" s="147">
        <f t="shared" si="296"/>
        <v>0</v>
      </c>
      <c r="H985" s="153">
        <f t="shared" si="294"/>
        <v>0</v>
      </c>
      <c r="I985" s="150"/>
      <c r="J985" s="150"/>
      <c r="K985" s="150"/>
      <c r="L985" s="154"/>
      <c r="M985" s="79">
        <f t="shared" si="297"/>
        <v>0</v>
      </c>
      <c r="N985" s="80"/>
      <c r="O985" s="80"/>
      <c r="P985" s="80"/>
      <c r="Q985" s="80"/>
      <c r="R985" s="124"/>
      <c r="S985" s="129"/>
      <c r="T985" s="54"/>
      <c r="U985" s="54"/>
      <c r="V985" s="80"/>
      <c r="W985" s="80"/>
      <c r="X985" s="124"/>
      <c r="Y985" s="131"/>
      <c r="Z985" s="127"/>
      <c r="AA985" s="134"/>
      <c r="AB985" s="56"/>
      <c r="AC985" s="56"/>
      <c r="AD985" s="56"/>
      <c r="AE985" s="56"/>
      <c r="AF985" s="135"/>
      <c r="AG985" s="136"/>
      <c r="AH985" s="55"/>
      <c r="AI985" s="136"/>
      <c r="AJ985" s="116">
        <f>SUM(AN985:AP985)</f>
        <v>0</v>
      </c>
      <c r="AK985" s="136" t="s">
        <v>76</v>
      </c>
      <c r="AL985" s="54" t="s">
        <v>76</v>
      </c>
      <c r="AM985" s="55" t="s">
        <v>76</v>
      </c>
      <c r="AN985" s="136"/>
      <c r="AO985" s="54"/>
      <c r="AP985" s="55"/>
      <c r="AQ985" s="82" t="s">
        <v>74</v>
      </c>
      <c r="AR985" s="54" t="s">
        <v>74</v>
      </c>
      <c r="AS985" s="54" t="s">
        <v>74</v>
      </c>
      <c r="AT985" s="54" t="s">
        <v>74</v>
      </c>
      <c r="AU985" s="58" t="s">
        <v>74</v>
      </c>
      <c r="AV985" s="83">
        <f t="shared" si="295"/>
        <v>0</v>
      </c>
      <c r="AW985" s="80"/>
      <c r="AX985" s="80"/>
      <c r="AY985" s="80"/>
      <c r="AZ985" s="80"/>
      <c r="BA985" s="80"/>
      <c r="BB985" s="80"/>
      <c r="BC985" s="80"/>
      <c r="BD985" s="80"/>
      <c r="BE985" s="124"/>
    </row>
    <row r="986" spans="1:57" ht="38" customHeight="1" x14ac:dyDescent="0.2">
      <c r="A986" s="777"/>
      <c r="B986" s="764"/>
      <c r="C986" s="650"/>
      <c r="D986" s="73" t="s">
        <v>77</v>
      </c>
      <c r="E986" s="634"/>
      <c r="F986" s="637"/>
      <c r="G986" s="147">
        <f t="shared" si="296"/>
        <v>0</v>
      </c>
      <c r="H986" s="153">
        <f t="shared" si="294"/>
        <v>0</v>
      </c>
      <c r="I986" s="150"/>
      <c r="J986" s="150"/>
      <c r="K986" s="150"/>
      <c r="L986" s="154"/>
      <c r="M986" s="79">
        <f t="shared" si="297"/>
        <v>0</v>
      </c>
      <c r="N986" s="80"/>
      <c r="O986" s="80"/>
      <c r="P986" s="80"/>
      <c r="Q986" s="84"/>
      <c r="R986" s="124"/>
      <c r="S986" s="129"/>
      <c r="T986" s="80"/>
      <c r="U986" s="80"/>
      <c r="V986" s="80"/>
      <c r="W986" s="80"/>
      <c r="X986" s="124"/>
      <c r="Y986" s="131"/>
      <c r="Z986" s="127"/>
      <c r="AA986" s="134"/>
      <c r="AB986" s="56"/>
      <c r="AC986" s="56"/>
      <c r="AD986" s="56"/>
      <c r="AE986" s="56"/>
      <c r="AF986" s="135"/>
      <c r="AG986" s="136"/>
      <c r="AH986" s="55"/>
      <c r="AI986" s="136"/>
      <c r="AJ986" s="116">
        <f>SUM(AK986:AM986)</f>
        <v>0</v>
      </c>
      <c r="AK986" s="136"/>
      <c r="AL986" s="54"/>
      <c r="AM986" s="55"/>
      <c r="AN986" s="136" t="s">
        <v>74</v>
      </c>
      <c r="AO986" s="54" t="s">
        <v>74</v>
      </c>
      <c r="AP986" s="55" t="s">
        <v>74</v>
      </c>
      <c r="AQ986" s="82" t="s">
        <v>74</v>
      </c>
      <c r="AR986" s="54" t="s">
        <v>74</v>
      </c>
      <c r="AS986" s="54" t="s">
        <v>74</v>
      </c>
      <c r="AT986" s="54" t="s">
        <v>74</v>
      </c>
      <c r="AU986" s="58" t="s">
        <v>74</v>
      </c>
      <c r="AV986" s="83">
        <f t="shared" si="295"/>
        <v>0</v>
      </c>
      <c r="AW986" s="80"/>
      <c r="AX986" s="80"/>
      <c r="AY986" s="80"/>
      <c r="AZ986" s="80"/>
      <c r="BA986" s="80"/>
      <c r="BB986" s="80"/>
      <c r="BC986" s="80"/>
      <c r="BD986" s="80"/>
      <c r="BE986" s="124"/>
    </row>
    <row r="987" spans="1:57" ht="38" customHeight="1" x14ac:dyDescent="0.2">
      <c r="A987" s="777"/>
      <c r="B987" s="764"/>
      <c r="C987" s="650"/>
      <c r="D987" s="73" t="s">
        <v>78</v>
      </c>
      <c r="E987" s="634"/>
      <c r="F987" s="637"/>
      <c r="G987" s="147">
        <f t="shared" si="296"/>
        <v>17</v>
      </c>
      <c r="H987" s="153">
        <f t="shared" si="294"/>
        <v>4</v>
      </c>
      <c r="I987" s="150"/>
      <c r="J987" s="150"/>
      <c r="K987" s="150">
        <v>4</v>
      </c>
      <c r="L987" s="154"/>
      <c r="M987" s="79">
        <f t="shared" si="297"/>
        <v>16</v>
      </c>
      <c r="N987" s="80"/>
      <c r="O987" s="80"/>
      <c r="P987" s="80"/>
      <c r="Q987" s="80"/>
      <c r="R987" s="124">
        <v>16</v>
      </c>
      <c r="S987" s="129">
        <v>1</v>
      </c>
      <c r="T987" s="80"/>
      <c r="U987" s="80"/>
      <c r="V987" s="80">
        <v>15</v>
      </c>
      <c r="W987" s="80"/>
      <c r="X987" s="124"/>
      <c r="Y987" s="131">
        <v>14</v>
      </c>
      <c r="Z987" s="127">
        <v>2</v>
      </c>
      <c r="AA987" s="134"/>
      <c r="AB987" s="56">
        <v>9</v>
      </c>
      <c r="AC987" s="56">
        <v>9</v>
      </c>
      <c r="AD987" s="56">
        <v>4</v>
      </c>
      <c r="AE987" s="56">
        <v>11</v>
      </c>
      <c r="AF987" s="135">
        <v>3</v>
      </c>
      <c r="AG987" s="136">
        <v>42</v>
      </c>
      <c r="AH987" s="55">
        <v>19.600000000000001</v>
      </c>
      <c r="AI987" s="136">
        <v>105.3</v>
      </c>
      <c r="AJ987" s="116">
        <v>16</v>
      </c>
      <c r="AK987" s="136"/>
      <c r="AL987" s="54"/>
      <c r="AM987" s="55"/>
      <c r="AN987" s="136" t="s">
        <v>74</v>
      </c>
      <c r="AO987" s="54" t="s">
        <v>74</v>
      </c>
      <c r="AP987" s="55" t="s">
        <v>74</v>
      </c>
      <c r="AQ987" s="142" t="s">
        <v>74</v>
      </c>
      <c r="AR987" s="62">
        <v>5</v>
      </c>
      <c r="AS987" s="62">
        <v>4</v>
      </c>
      <c r="AT987" s="62">
        <v>7</v>
      </c>
      <c r="AU987" s="64" t="s">
        <v>76</v>
      </c>
      <c r="AV987" s="83">
        <v>1</v>
      </c>
      <c r="AW987" s="80"/>
      <c r="AX987" s="80"/>
      <c r="AY987" s="80"/>
      <c r="AZ987" s="80"/>
      <c r="BA987" s="80">
        <v>1</v>
      </c>
      <c r="BB987" s="80"/>
      <c r="BC987" s="80"/>
      <c r="BD987" s="80"/>
      <c r="BE987" s="124"/>
    </row>
    <row r="988" spans="1:57" ht="38" customHeight="1" thickBot="1" x14ac:dyDescent="0.25">
      <c r="A988" s="778"/>
      <c r="B988" s="765"/>
      <c r="C988" s="651"/>
      <c r="D988" s="76" t="s">
        <v>79</v>
      </c>
      <c r="E988" s="635"/>
      <c r="F988" s="638"/>
      <c r="G988" s="148">
        <f t="shared" si="296"/>
        <v>0</v>
      </c>
      <c r="H988" s="155">
        <f t="shared" si="294"/>
        <v>0</v>
      </c>
      <c r="I988" s="156"/>
      <c r="J988" s="156"/>
      <c r="K988" s="156"/>
      <c r="L988" s="157"/>
      <c r="M988" s="167">
        <f t="shared" si="297"/>
        <v>0</v>
      </c>
      <c r="N988" s="168"/>
      <c r="O988" s="168"/>
      <c r="P988" s="168"/>
      <c r="Q988" s="168"/>
      <c r="R988" s="169"/>
      <c r="S988" s="170"/>
      <c r="T988" s="168"/>
      <c r="U988" s="168"/>
      <c r="V988" s="168"/>
      <c r="W988" s="168"/>
      <c r="X988" s="169"/>
      <c r="Y988" s="170"/>
      <c r="Z988" s="169"/>
      <c r="AA988" s="171"/>
      <c r="AB988" s="59"/>
      <c r="AC988" s="59"/>
      <c r="AD988" s="59"/>
      <c r="AE988" s="59"/>
      <c r="AF988" s="60"/>
      <c r="AG988" s="171"/>
      <c r="AH988" s="60"/>
      <c r="AI988" s="171"/>
      <c r="AJ988" s="172">
        <f>SUM(AQ988:AU988)</f>
        <v>0</v>
      </c>
      <c r="AK988" s="171" t="s">
        <v>74</v>
      </c>
      <c r="AL988" s="59" t="s">
        <v>74</v>
      </c>
      <c r="AM988" s="60" t="s">
        <v>74</v>
      </c>
      <c r="AN988" s="171" t="s">
        <v>74</v>
      </c>
      <c r="AO988" s="59" t="s">
        <v>76</v>
      </c>
      <c r="AP988" s="60" t="s">
        <v>76</v>
      </c>
      <c r="AQ988" s="173"/>
      <c r="AR988" s="59"/>
      <c r="AS988" s="59"/>
      <c r="AT988" s="59"/>
      <c r="AU988" s="119"/>
      <c r="AV988" s="174">
        <f t="shared" si="295"/>
        <v>0</v>
      </c>
      <c r="AW988" s="168"/>
      <c r="AX988" s="168"/>
      <c r="AY988" s="168"/>
      <c r="AZ988" s="168"/>
      <c r="BA988" s="168"/>
      <c r="BB988" s="168"/>
      <c r="BC988" s="168"/>
      <c r="BD988" s="168"/>
      <c r="BE988" s="169"/>
    </row>
  </sheetData>
  <mergeCells count="820">
    <mergeCell ref="A964:A968"/>
    <mergeCell ref="B964:B968"/>
    <mergeCell ref="C964:C968"/>
    <mergeCell ref="E964:E968"/>
    <mergeCell ref="F964:F968"/>
    <mergeCell ref="A969:A988"/>
    <mergeCell ref="B969:B973"/>
    <mergeCell ref="C969:C973"/>
    <mergeCell ref="E969:E973"/>
    <mergeCell ref="F969:F973"/>
    <mergeCell ref="B984:B988"/>
    <mergeCell ref="C984:C988"/>
    <mergeCell ref="E984:E988"/>
    <mergeCell ref="F984:F988"/>
    <mergeCell ref="B974:B978"/>
    <mergeCell ref="C974:C978"/>
    <mergeCell ref="E974:E978"/>
    <mergeCell ref="F974:F978"/>
    <mergeCell ref="B979:B983"/>
    <mergeCell ref="C979:C983"/>
    <mergeCell ref="E979:E983"/>
    <mergeCell ref="F979:F983"/>
    <mergeCell ref="B954:B958"/>
    <mergeCell ref="C954:C958"/>
    <mergeCell ref="E954:E958"/>
    <mergeCell ref="F954:F958"/>
    <mergeCell ref="B959:B963"/>
    <mergeCell ref="C959:C963"/>
    <mergeCell ref="E959:E963"/>
    <mergeCell ref="F959:F963"/>
    <mergeCell ref="B944:B948"/>
    <mergeCell ref="C944:C948"/>
    <mergeCell ref="E944:E948"/>
    <mergeCell ref="F944:F948"/>
    <mergeCell ref="B949:B953"/>
    <mergeCell ref="C949:C953"/>
    <mergeCell ref="E949:E953"/>
    <mergeCell ref="F949:F953"/>
    <mergeCell ref="B934:B938"/>
    <mergeCell ref="C934:C938"/>
    <mergeCell ref="E934:E938"/>
    <mergeCell ref="F934:F938"/>
    <mergeCell ref="B939:B943"/>
    <mergeCell ref="C939:C943"/>
    <mergeCell ref="E939:E943"/>
    <mergeCell ref="F939:F943"/>
    <mergeCell ref="B924:B928"/>
    <mergeCell ref="C924:C928"/>
    <mergeCell ref="E924:E928"/>
    <mergeCell ref="F924:F928"/>
    <mergeCell ref="B929:B933"/>
    <mergeCell ref="C929:C933"/>
    <mergeCell ref="E929:E933"/>
    <mergeCell ref="F929:F933"/>
    <mergeCell ref="B914:B918"/>
    <mergeCell ref="C914:C918"/>
    <mergeCell ref="E914:E918"/>
    <mergeCell ref="F914:F918"/>
    <mergeCell ref="B919:B923"/>
    <mergeCell ref="C919:C923"/>
    <mergeCell ref="E919:E923"/>
    <mergeCell ref="F919:F923"/>
    <mergeCell ref="B904:B908"/>
    <mergeCell ref="C904:C908"/>
    <mergeCell ref="E904:E908"/>
    <mergeCell ref="F904:F908"/>
    <mergeCell ref="B909:B913"/>
    <mergeCell ref="C909:C913"/>
    <mergeCell ref="E909:E913"/>
    <mergeCell ref="F909:F913"/>
    <mergeCell ref="B894:B898"/>
    <mergeCell ref="C894:C898"/>
    <mergeCell ref="E894:E898"/>
    <mergeCell ref="F894:F898"/>
    <mergeCell ref="B899:B903"/>
    <mergeCell ref="C899:C903"/>
    <mergeCell ref="E899:E903"/>
    <mergeCell ref="F899:F903"/>
    <mergeCell ref="B884:B888"/>
    <mergeCell ref="C884:C888"/>
    <mergeCell ref="E884:E888"/>
    <mergeCell ref="F884:F888"/>
    <mergeCell ref="B889:B893"/>
    <mergeCell ref="C889:C893"/>
    <mergeCell ref="E889:E893"/>
    <mergeCell ref="F889:F893"/>
    <mergeCell ref="F849:F853"/>
    <mergeCell ref="B874:B878"/>
    <mergeCell ref="C874:C878"/>
    <mergeCell ref="E874:E878"/>
    <mergeCell ref="F874:F878"/>
    <mergeCell ref="B879:B883"/>
    <mergeCell ref="C879:C883"/>
    <mergeCell ref="E879:E883"/>
    <mergeCell ref="F879:F883"/>
    <mergeCell ref="B864:B868"/>
    <mergeCell ref="C864:C868"/>
    <mergeCell ref="E864:E868"/>
    <mergeCell ref="F864:F868"/>
    <mergeCell ref="B869:B873"/>
    <mergeCell ref="C869:C873"/>
    <mergeCell ref="E869:E873"/>
    <mergeCell ref="F869:F873"/>
    <mergeCell ref="B834:B838"/>
    <mergeCell ref="C834:C838"/>
    <mergeCell ref="E834:E838"/>
    <mergeCell ref="F834:F838"/>
    <mergeCell ref="A839:A963"/>
    <mergeCell ref="B839:B843"/>
    <mergeCell ref="C839:C843"/>
    <mergeCell ref="E839:E843"/>
    <mergeCell ref="F839:F843"/>
    <mergeCell ref="B844:B848"/>
    <mergeCell ref="B854:B858"/>
    <mergeCell ref="C854:C858"/>
    <mergeCell ref="E854:E858"/>
    <mergeCell ref="F854:F858"/>
    <mergeCell ref="B859:B863"/>
    <mergeCell ref="C859:C863"/>
    <mergeCell ref="E859:E863"/>
    <mergeCell ref="F859:F863"/>
    <mergeCell ref="C844:C848"/>
    <mergeCell ref="E844:E848"/>
    <mergeCell ref="F844:F848"/>
    <mergeCell ref="B849:B853"/>
    <mergeCell ref="C849:C853"/>
    <mergeCell ref="E849:E853"/>
    <mergeCell ref="E799:E803"/>
    <mergeCell ref="F799:F803"/>
    <mergeCell ref="B824:B828"/>
    <mergeCell ref="C824:C828"/>
    <mergeCell ref="E824:E828"/>
    <mergeCell ref="F824:F828"/>
    <mergeCell ref="B829:B833"/>
    <mergeCell ref="C829:C833"/>
    <mergeCell ref="E829:E833"/>
    <mergeCell ref="F829:F833"/>
    <mergeCell ref="B814:B818"/>
    <mergeCell ref="C814:C818"/>
    <mergeCell ref="E814:E818"/>
    <mergeCell ref="F814:F818"/>
    <mergeCell ref="B819:B823"/>
    <mergeCell ref="C819:C823"/>
    <mergeCell ref="E819:E823"/>
    <mergeCell ref="F819:F823"/>
    <mergeCell ref="A774:A778"/>
    <mergeCell ref="B774:B778"/>
    <mergeCell ref="C774:C778"/>
    <mergeCell ref="E774:E778"/>
    <mergeCell ref="F774:F778"/>
    <mergeCell ref="A779:A838"/>
    <mergeCell ref="B779:B783"/>
    <mergeCell ref="C779:C783"/>
    <mergeCell ref="E779:E783"/>
    <mergeCell ref="F779:F783"/>
    <mergeCell ref="B804:B808"/>
    <mergeCell ref="C804:C808"/>
    <mergeCell ref="E804:E808"/>
    <mergeCell ref="F804:F808"/>
    <mergeCell ref="B809:B813"/>
    <mergeCell ref="C809:C813"/>
    <mergeCell ref="E809:E813"/>
    <mergeCell ref="F809:F813"/>
    <mergeCell ref="B794:B798"/>
    <mergeCell ref="C794:C798"/>
    <mergeCell ref="E794:E798"/>
    <mergeCell ref="F794:F798"/>
    <mergeCell ref="B799:B803"/>
    <mergeCell ref="C799:C803"/>
    <mergeCell ref="E759:E763"/>
    <mergeCell ref="F759:F763"/>
    <mergeCell ref="B784:B788"/>
    <mergeCell ref="C784:C788"/>
    <mergeCell ref="E784:E788"/>
    <mergeCell ref="F784:F788"/>
    <mergeCell ref="B789:B793"/>
    <mergeCell ref="C789:C793"/>
    <mergeCell ref="E789:E793"/>
    <mergeCell ref="F789:F793"/>
    <mergeCell ref="A744:A748"/>
    <mergeCell ref="B744:B748"/>
    <mergeCell ref="C744:C748"/>
    <mergeCell ref="E744:E748"/>
    <mergeCell ref="F744:F748"/>
    <mergeCell ref="A749:A773"/>
    <mergeCell ref="B749:B753"/>
    <mergeCell ref="C749:C753"/>
    <mergeCell ref="E749:E753"/>
    <mergeCell ref="F749:F753"/>
    <mergeCell ref="B764:B768"/>
    <mergeCell ref="C764:C768"/>
    <mergeCell ref="E764:E768"/>
    <mergeCell ref="F764:F768"/>
    <mergeCell ref="B769:B773"/>
    <mergeCell ref="C769:C773"/>
    <mergeCell ref="E769:E773"/>
    <mergeCell ref="F769:F773"/>
    <mergeCell ref="B754:B758"/>
    <mergeCell ref="C754:C758"/>
    <mergeCell ref="E754:E758"/>
    <mergeCell ref="F754:F758"/>
    <mergeCell ref="B759:B763"/>
    <mergeCell ref="C759:C763"/>
    <mergeCell ref="E709:E713"/>
    <mergeCell ref="F709:F713"/>
    <mergeCell ref="B734:B738"/>
    <mergeCell ref="C734:C738"/>
    <mergeCell ref="E734:E738"/>
    <mergeCell ref="F734:F738"/>
    <mergeCell ref="B739:B743"/>
    <mergeCell ref="C739:C743"/>
    <mergeCell ref="E739:E743"/>
    <mergeCell ref="F739:F743"/>
    <mergeCell ref="B724:B728"/>
    <mergeCell ref="C724:C728"/>
    <mergeCell ref="E724:E728"/>
    <mergeCell ref="F724:F728"/>
    <mergeCell ref="B729:B733"/>
    <mergeCell ref="C729:C733"/>
    <mergeCell ref="E729:E733"/>
    <mergeCell ref="F729:F733"/>
    <mergeCell ref="F679:F683"/>
    <mergeCell ref="A694:A743"/>
    <mergeCell ref="B694:B698"/>
    <mergeCell ref="C694:C698"/>
    <mergeCell ref="E694:E698"/>
    <mergeCell ref="F694:F698"/>
    <mergeCell ref="B699:B703"/>
    <mergeCell ref="C699:C703"/>
    <mergeCell ref="E699:E703"/>
    <mergeCell ref="F699:F703"/>
    <mergeCell ref="B704:B708"/>
    <mergeCell ref="B714:B718"/>
    <mergeCell ref="C714:C718"/>
    <mergeCell ref="E714:E718"/>
    <mergeCell ref="F714:F718"/>
    <mergeCell ref="B719:B723"/>
    <mergeCell ref="C719:C723"/>
    <mergeCell ref="E719:E723"/>
    <mergeCell ref="F719:F723"/>
    <mergeCell ref="C704:C708"/>
    <mergeCell ref="E704:E708"/>
    <mergeCell ref="F704:F708"/>
    <mergeCell ref="B709:B713"/>
    <mergeCell ref="C709:C713"/>
    <mergeCell ref="B664:B668"/>
    <mergeCell ref="C664:C668"/>
    <mergeCell ref="E664:E668"/>
    <mergeCell ref="F664:F668"/>
    <mergeCell ref="A669:A693"/>
    <mergeCell ref="B669:B673"/>
    <mergeCell ref="C669:C673"/>
    <mergeCell ref="E669:E673"/>
    <mergeCell ref="F669:F673"/>
    <mergeCell ref="B674:B678"/>
    <mergeCell ref="B684:B688"/>
    <mergeCell ref="C684:C688"/>
    <mergeCell ref="E684:E688"/>
    <mergeCell ref="F684:F688"/>
    <mergeCell ref="B689:B693"/>
    <mergeCell ref="C689:C693"/>
    <mergeCell ref="E689:E693"/>
    <mergeCell ref="F689:F693"/>
    <mergeCell ref="C674:C678"/>
    <mergeCell ref="E674:E678"/>
    <mergeCell ref="F674:F678"/>
    <mergeCell ref="B679:B683"/>
    <mergeCell ref="C679:C683"/>
    <mergeCell ref="E679:E683"/>
    <mergeCell ref="B659:B663"/>
    <mergeCell ref="C659:C663"/>
    <mergeCell ref="E659:E663"/>
    <mergeCell ref="F659:F663"/>
    <mergeCell ref="B644:B648"/>
    <mergeCell ref="C644:C648"/>
    <mergeCell ref="E644:E648"/>
    <mergeCell ref="F644:F648"/>
    <mergeCell ref="B649:B653"/>
    <mergeCell ref="C649:C653"/>
    <mergeCell ref="E649:E653"/>
    <mergeCell ref="F649:F653"/>
    <mergeCell ref="E624:E628"/>
    <mergeCell ref="F624:F628"/>
    <mergeCell ref="B629:B633"/>
    <mergeCell ref="C629:C633"/>
    <mergeCell ref="E629:E633"/>
    <mergeCell ref="F629:F633"/>
    <mergeCell ref="B654:B658"/>
    <mergeCell ref="C654:C658"/>
    <mergeCell ref="E654:E658"/>
    <mergeCell ref="F654:F658"/>
    <mergeCell ref="B619:B623"/>
    <mergeCell ref="C619:C623"/>
    <mergeCell ref="E619:E623"/>
    <mergeCell ref="F619:F623"/>
    <mergeCell ref="B609:B613"/>
    <mergeCell ref="C609:C613"/>
    <mergeCell ref="E609:E613"/>
    <mergeCell ref="F609:F613"/>
    <mergeCell ref="A614:A668"/>
    <mergeCell ref="B614:B618"/>
    <mergeCell ref="C614:C618"/>
    <mergeCell ref="E614:E618"/>
    <mergeCell ref="F614:F618"/>
    <mergeCell ref="A574:A613"/>
    <mergeCell ref="B634:B638"/>
    <mergeCell ref="C634:C638"/>
    <mergeCell ref="E634:E638"/>
    <mergeCell ref="F634:F638"/>
    <mergeCell ref="B639:B643"/>
    <mergeCell ref="C639:C643"/>
    <mergeCell ref="E639:E643"/>
    <mergeCell ref="F639:F643"/>
    <mergeCell ref="B624:B628"/>
    <mergeCell ref="C624:C628"/>
    <mergeCell ref="B599:B603"/>
    <mergeCell ref="C599:C603"/>
    <mergeCell ref="E599:E603"/>
    <mergeCell ref="F599:F603"/>
    <mergeCell ref="B604:B608"/>
    <mergeCell ref="C604:C608"/>
    <mergeCell ref="E604:E608"/>
    <mergeCell ref="F604:F608"/>
    <mergeCell ref="B589:B593"/>
    <mergeCell ref="C589:C593"/>
    <mergeCell ref="E589:E593"/>
    <mergeCell ref="F589:F593"/>
    <mergeCell ref="B594:B598"/>
    <mergeCell ref="C594:C598"/>
    <mergeCell ref="E594:E598"/>
    <mergeCell ref="F594:F598"/>
    <mergeCell ref="C579:C583"/>
    <mergeCell ref="E579:E583"/>
    <mergeCell ref="F579:F583"/>
    <mergeCell ref="B584:B588"/>
    <mergeCell ref="C584:C588"/>
    <mergeCell ref="E584:E588"/>
    <mergeCell ref="F584:F588"/>
    <mergeCell ref="B569:B573"/>
    <mergeCell ref="C569:C573"/>
    <mergeCell ref="E569:E573"/>
    <mergeCell ref="F569:F573"/>
    <mergeCell ref="B574:B578"/>
    <mergeCell ref="C574:C578"/>
    <mergeCell ref="E574:E578"/>
    <mergeCell ref="F574:F578"/>
    <mergeCell ref="B579:B583"/>
    <mergeCell ref="B559:B563"/>
    <mergeCell ref="C559:C563"/>
    <mergeCell ref="E559:E563"/>
    <mergeCell ref="F559:F563"/>
    <mergeCell ref="B564:B568"/>
    <mergeCell ref="C564:C568"/>
    <mergeCell ref="E564:E568"/>
    <mergeCell ref="F564:F568"/>
    <mergeCell ref="B549:B553"/>
    <mergeCell ref="C549:C553"/>
    <mergeCell ref="E549:E553"/>
    <mergeCell ref="F549:F553"/>
    <mergeCell ref="B554:B558"/>
    <mergeCell ref="C554:C558"/>
    <mergeCell ref="E554:E558"/>
    <mergeCell ref="F554:F558"/>
    <mergeCell ref="B539:B543"/>
    <mergeCell ref="C539:C543"/>
    <mergeCell ref="E539:E543"/>
    <mergeCell ref="F539:F543"/>
    <mergeCell ref="B544:B548"/>
    <mergeCell ref="C544:C548"/>
    <mergeCell ref="E544:E548"/>
    <mergeCell ref="F544:F548"/>
    <mergeCell ref="B529:B533"/>
    <mergeCell ref="C529:C533"/>
    <mergeCell ref="E529:E533"/>
    <mergeCell ref="F529:F533"/>
    <mergeCell ref="B534:B538"/>
    <mergeCell ref="C534:C538"/>
    <mergeCell ref="E534:E538"/>
    <mergeCell ref="F534:F538"/>
    <mergeCell ref="F524:F528"/>
    <mergeCell ref="B509:B513"/>
    <mergeCell ref="C509:C513"/>
    <mergeCell ref="E509:E513"/>
    <mergeCell ref="F509:F513"/>
    <mergeCell ref="B514:B518"/>
    <mergeCell ref="C514:C518"/>
    <mergeCell ref="E514:E518"/>
    <mergeCell ref="F514:F518"/>
    <mergeCell ref="C499:C503"/>
    <mergeCell ref="E499:E503"/>
    <mergeCell ref="F499:F503"/>
    <mergeCell ref="B504:B508"/>
    <mergeCell ref="C504:C508"/>
    <mergeCell ref="E504:E508"/>
    <mergeCell ref="F504:F508"/>
    <mergeCell ref="A489:A573"/>
    <mergeCell ref="B489:B493"/>
    <mergeCell ref="C489:C493"/>
    <mergeCell ref="E489:E493"/>
    <mergeCell ref="F489:F493"/>
    <mergeCell ref="B494:B498"/>
    <mergeCell ref="C494:C498"/>
    <mergeCell ref="E494:E498"/>
    <mergeCell ref="F494:F498"/>
    <mergeCell ref="B499:B503"/>
    <mergeCell ref="B519:B523"/>
    <mergeCell ref="C519:C523"/>
    <mergeCell ref="E519:E523"/>
    <mergeCell ref="F519:F523"/>
    <mergeCell ref="B524:B528"/>
    <mergeCell ref="C524:C528"/>
    <mergeCell ref="E524:E528"/>
    <mergeCell ref="B479:B483"/>
    <mergeCell ref="C479:C483"/>
    <mergeCell ref="E479:E483"/>
    <mergeCell ref="F479:F483"/>
    <mergeCell ref="B484:B488"/>
    <mergeCell ref="C484:C488"/>
    <mergeCell ref="E484:E488"/>
    <mergeCell ref="F484:F488"/>
    <mergeCell ref="B469:B473"/>
    <mergeCell ref="C469:C473"/>
    <mergeCell ref="E469:E473"/>
    <mergeCell ref="F469:F473"/>
    <mergeCell ref="B474:B478"/>
    <mergeCell ref="C474:C478"/>
    <mergeCell ref="E474:E478"/>
    <mergeCell ref="F474:F478"/>
    <mergeCell ref="F459:F463"/>
    <mergeCell ref="B464:B468"/>
    <mergeCell ref="C464:C468"/>
    <mergeCell ref="E464:E468"/>
    <mergeCell ref="F464:F468"/>
    <mergeCell ref="B449:B453"/>
    <mergeCell ref="C449:C453"/>
    <mergeCell ref="E449:E453"/>
    <mergeCell ref="F449:F453"/>
    <mergeCell ref="B454:B458"/>
    <mergeCell ref="C454:C458"/>
    <mergeCell ref="E454:E458"/>
    <mergeCell ref="F454:F458"/>
    <mergeCell ref="A419:A488"/>
    <mergeCell ref="B419:B423"/>
    <mergeCell ref="C419:C423"/>
    <mergeCell ref="E419:E423"/>
    <mergeCell ref="F419:F423"/>
    <mergeCell ref="B439:B443"/>
    <mergeCell ref="C439:C443"/>
    <mergeCell ref="E439:E443"/>
    <mergeCell ref="F439:F443"/>
    <mergeCell ref="B444:B448"/>
    <mergeCell ref="C444:C448"/>
    <mergeCell ref="E444:E448"/>
    <mergeCell ref="F444:F448"/>
    <mergeCell ref="B429:B433"/>
    <mergeCell ref="C429:C433"/>
    <mergeCell ref="E429:E433"/>
    <mergeCell ref="F429:F433"/>
    <mergeCell ref="B434:B438"/>
    <mergeCell ref="C434:C438"/>
    <mergeCell ref="E434:E438"/>
    <mergeCell ref="F434:F438"/>
    <mergeCell ref="B459:B463"/>
    <mergeCell ref="C459:C463"/>
    <mergeCell ref="E459:E463"/>
    <mergeCell ref="F409:F413"/>
    <mergeCell ref="E394:E398"/>
    <mergeCell ref="F394:F398"/>
    <mergeCell ref="B399:B403"/>
    <mergeCell ref="C399:C403"/>
    <mergeCell ref="E399:E403"/>
    <mergeCell ref="F399:F403"/>
    <mergeCell ref="B424:B428"/>
    <mergeCell ref="C424:C428"/>
    <mergeCell ref="E424:E428"/>
    <mergeCell ref="F424:F428"/>
    <mergeCell ref="B414:B418"/>
    <mergeCell ref="C414:C418"/>
    <mergeCell ref="E414:E418"/>
    <mergeCell ref="F414:F418"/>
    <mergeCell ref="A389:A418"/>
    <mergeCell ref="B389:B393"/>
    <mergeCell ref="C389:C393"/>
    <mergeCell ref="E389:E393"/>
    <mergeCell ref="F389:F393"/>
    <mergeCell ref="B394:B398"/>
    <mergeCell ref="C394:C398"/>
    <mergeCell ref="A374:A388"/>
    <mergeCell ref="B374:B378"/>
    <mergeCell ref="C374:C378"/>
    <mergeCell ref="E374:E378"/>
    <mergeCell ref="F374:F378"/>
    <mergeCell ref="B379:B383"/>
    <mergeCell ref="C379:C383"/>
    <mergeCell ref="E379:E383"/>
    <mergeCell ref="F379:F383"/>
    <mergeCell ref="B384:B388"/>
    <mergeCell ref="B404:B408"/>
    <mergeCell ref="C404:C408"/>
    <mergeCell ref="E404:E408"/>
    <mergeCell ref="F404:F408"/>
    <mergeCell ref="B409:B413"/>
    <mergeCell ref="C409:C413"/>
    <mergeCell ref="E409:E413"/>
    <mergeCell ref="C369:C373"/>
    <mergeCell ref="E369:E373"/>
    <mergeCell ref="F369:F373"/>
    <mergeCell ref="B359:B363"/>
    <mergeCell ref="C359:C363"/>
    <mergeCell ref="E359:E363"/>
    <mergeCell ref="C384:C388"/>
    <mergeCell ref="E384:E388"/>
    <mergeCell ref="F384:F388"/>
    <mergeCell ref="B349:B353"/>
    <mergeCell ref="C349:C353"/>
    <mergeCell ref="E349:E353"/>
    <mergeCell ref="F349:F353"/>
    <mergeCell ref="A354:A373"/>
    <mergeCell ref="B354:B358"/>
    <mergeCell ref="C354:C358"/>
    <mergeCell ref="E354:E358"/>
    <mergeCell ref="F354:F358"/>
    <mergeCell ref="A299:A353"/>
    <mergeCell ref="B299:B303"/>
    <mergeCell ref="C299:C303"/>
    <mergeCell ref="E299:E303"/>
    <mergeCell ref="F299:F303"/>
    <mergeCell ref="B304:B308"/>
    <mergeCell ref="C304:C308"/>
    <mergeCell ref="E304:E308"/>
    <mergeCell ref="F304:F308"/>
    <mergeCell ref="F359:F363"/>
    <mergeCell ref="B364:B368"/>
    <mergeCell ref="C364:C368"/>
    <mergeCell ref="E364:E368"/>
    <mergeCell ref="F364:F368"/>
    <mergeCell ref="B369:B373"/>
    <mergeCell ref="B339:B343"/>
    <mergeCell ref="C339:C343"/>
    <mergeCell ref="E339:E343"/>
    <mergeCell ref="F339:F343"/>
    <mergeCell ref="B344:B348"/>
    <mergeCell ref="C344:C348"/>
    <mergeCell ref="E344:E348"/>
    <mergeCell ref="F344:F348"/>
    <mergeCell ref="B329:B333"/>
    <mergeCell ref="C329:C333"/>
    <mergeCell ref="E329:E333"/>
    <mergeCell ref="F329:F333"/>
    <mergeCell ref="B334:B338"/>
    <mergeCell ref="C334:C338"/>
    <mergeCell ref="E334:E338"/>
    <mergeCell ref="F334:F338"/>
    <mergeCell ref="B319:B323"/>
    <mergeCell ref="C319:C323"/>
    <mergeCell ref="E319:E323"/>
    <mergeCell ref="F319:F323"/>
    <mergeCell ref="B324:B328"/>
    <mergeCell ref="C324:C328"/>
    <mergeCell ref="E324:E328"/>
    <mergeCell ref="F324:F328"/>
    <mergeCell ref="C309:C313"/>
    <mergeCell ref="E309:E313"/>
    <mergeCell ref="F309:F313"/>
    <mergeCell ref="B314:B318"/>
    <mergeCell ref="C314:C318"/>
    <mergeCell ref="E314:E318"/>
    <mergeCell ref="F314:F318"/>
    <mergeCell ref="B309:B313"/>
    <mergeCell ref="A289:A298"/>
    <mergeCell ref="B289:B293"/>
    <mergeCell ref="C289:C293"/>
    <mergeCell ref="E289:E293"/>
    <mergeCell ref="F289:F293"/>
    <mergeCell ref="B294:B298"/>
    <mergeCell ref="C294:C298"/>
    <mergeCell ref="E294:E298"/>
    <mergeCell ref="F294:F298"/>
    <mergeCell ref="A249:A278"/>
    <mergeCell ref="B249:B253"/>
    <mergeCell ref="C249:C253"/>
    <mergeCell ref="E249:E253"/>
    <mergeCell ref="F249:F253"/>
    <mergeCell ref="B254:B258"/>
    <mergeCell ref="C254:C258"/>
    <mergeCell ref="E254:E258"/>
    <mergeCell ref="F254:F258"/>
    <mergeCell ref="B259:B263"/>
    <mergeCell ref="B269:B273"/>
    <mergeCell ref="C269:C273"/>
    <mergeCell ref="E269:E273"/>
    <mergeCell ref="F269:F273"/>
    <mergeCell ref="B274:B278"/>
    <mergeCell ref="C274:C278"/>
    <mergeCell ref="E274:E278"/>
    <mergeCell ref="F274:F278"/>
    <mergeCell ref="C259:C263"/>
    <mergeCell ref="E259:E263"/>
    <mergeCell ref="F259:F263"/>
    <mergeCell ref="B264:B268"/>
    <mergeCell ref="C264:C268"/>
    <mergeCell ref="E264:E268"/>
    <mergeCell ref="A279:A288"/>
    <mergeCell ref="B279:B283"/>
    <mergeCell ref="C279:C283"/>
    <mergeCell ref="E279:E283"/>
    <mergeCell ref="F279:F283"/>
    <mergeCell ref="B284:B288"/>
    <mergeCell ref="C284:C288"/>
    <mergeCell ref="E284:E288"/>
    <mergeCell ref="F284:F288"/>
    <mergeCell ref="F264:F268"/>
    <mergeCell ref="B244:B248"/>
    <mergeCell ref="C244:C248"/>
    <mergeCell ref="E244:E248"/>
    <mergeCell ref="F244:F248"/>
    <mergeCell ref="B239:B243"/>
    <mergeCell ref="C239:C243"/>
    <mergeCell ref="B229:B233"/>
    <mergeCell ref="C229:C233"/>
    <mergeCell ref="E229:E233"/>
    <mergeCell ref="F229:F233"/>
    <mergeCell ref="A234:A248"/>
    <mergeCell ref="B234:B238"/>
    <mergeCell ref="C234:C238"/>
    <mergeCell ref="E234:E238"/>
    <mergeCell ref="F234:F238"/>
    <mergeCell ref="B219:B223"/>
    <mergeCell ref="C219:C223"/>
    <mergeCell ref="E219:E223"/>
    <mergeCell ref="F219:F223"/>
    <mergeCell ref="B224:B228"/>
    <mergeCell ref="C224:C228"/>
    <mergeCell ref="E224:E228"/>
    <mergeCell ref="F224:F228"/>
    <mergeCell ref="A109:A233"/>
    <mergeCell ref="B109:B113"/>
    <mergeCell ref="C109:C113"/>
    <mergeCell ref="E109:E113"/>
    <mergeCell ref="F109:F113"/>
    <mergeCell ref="B114:B118"/>
    <mergeCell ref="C114:C118"/>
    <mergeCell ref="E114:E118"/>
    <mergeCell ref="F114:F118"/>
    <mergeCell ref="E239:E243"/>
    <mergeCell ref="F239:F243"/>
    <mergeCell ref="B209:B213"/>
    <mergeCell ref="C209:C213"/>
    <mergeCell ref="E209:E213"/>
    <mergeCell ref="F209:F213"/>
    <mergeCell ref="B214:B218"/>
    <mergeCell ref="C214:C218"/>
    <mergeCell ref="E214:E218"/>
    <mergeCell ref="F214:F218"/>
    <mergeCell ref="B199:B203"/>
    <mergeCell ref="C199:C203"/>
    <mergeCell ref="E199:E203"/>
    <mergeCell ref="F199:F203"/>
    <mergeCell ref="B204:B208"/>
    <mergeCell ref="C204:C208"/>
    <mergeCell ref="E204:E208"/>
    <mergeCell ref="F204:F208"/>
    <mergeCell ref="B189:B193"/>
    <mergeCell ref="C189:C193"/>
    <mergeCell ref="E189:E193"/>
    <mergeCell ref="F189:F193"/>
    <mergeCell ref="B194:B198"/>
    <mergeCell ref="C194:C198"/>
    <mergeCell ref="E194:E198"/>
    <mergeCell ref="F194:F198"/>
    <mergeCell ref="B179:B183"/>
    <mergeCell ref="C179:C183"/>
    <mergeCell ref="E179:E183"/>
    <mergeCell ref="F179:F183"/>
    <mergeCell ref="B184:B188"/>
    <mergeCell ref="C184:C188"/>
    <mergeCell ref="E184:E188"/>
    <mergeCell ref="F184:F188"/>
    <mergeCell ref="B169:B173"/>
    <mergeCell ref="C169:C173"/>
    <mergeCell ref="E169:E173"/>
    <mergeCell ref="F169:F173"/>
    <mergeCell ref="B174:B178"/>
    <mergeCell ref="C174:C178"/>
    <mergeCell ref="E174:E178"/>
    <mergeCell ref="F174:F178"/>
    <mergeCell ref="B159:B163"/>
    <mergeCell ref="C159:C163"/>
    <mergeCell ref="E159:E163"/>
    <mergeCell ref="F159:F163"/>
    <mergeCell ref="B164:B168"/>
    <mergeCell ref="C164:C168"/>
    <mergeCell ref="E164:E168"/>
    <mergeCell ref="F164:F168"/>
    <mergeCell ref="B149:B153"/>
    <mergeCell ref="C149:C153"/>
    <mergeCell ref="E149:E153"/>
    <mergeCell ref="F149:F153"/>
    <mergeCell ref="B154:B158"/>
    <mergeCell ref="C154:C158"/>
    <mergeCell ref="E154:E158"/>
    <mergeCell ref="F154:F158"/>
    <mergeCell ref="B139:B143"/>
    <mergeCell ref="C139:C143"/>
    <mergeCell ref="E139:E143"/>
    <mergeCell ref="F139:F143"/>
    <mergeCell ref="B144:B148"/>
    <mergeCell ref="C144:C148"/>
    <mergeCell ref="E144:E148"/>
    <mergeCell ref="F144:F148"/>
    <mergeCell ref="B129:B133"/>
    <mergeCell ref="C129:C133"/>
    <mergeCell ref="E129:E133"/>
    <mergeCell ref="F129:F133"/>
    <mergeCell ref="B134:B138"/>
    <mergeCell ref="C134:C138"/>
    <mergeCell ref="E134:E138"/>
    <mergeCell ref="F134:F138"/>
    <mergeCell ref="C119:C123"/>
    <mergeCell ref="E119:E123"/>
    <mergeCell ref="F119:F123"/>
    <mergeCell ref="B124:B128"/>
    <mergeCell ref="C124:C128"/>
    <mergeCell ref="E124:E128"/>
    <mergeCell ref="F124:F128"/>
    <mergeCell ref="B119:B123"/>
    <mergeCell ref="C99:C103"/>
    <mergeCell ref="E99:E103"/>
    <mergeCell ref="F99:F103"/>
    <mergeCell ref="B104:B108"/>
    <mergeCell ref="C104:C108"/>
    <mergeCell ref="E104:E108"/>
    <mergeCell ref="F104:F108"/>
    <mergeCell ref="A89:A108"/>
    <mergeCell ref="B89:B93"/>
    <mergeCell ref="C89:C93"/>
    <mergeCell ref="E89:E93"/>
    <mergeCell ref="F89:F93"/>
    <mergeCell ref="B94:B98"/>
    <mergeCell ref="C94:C98"/>
    <mergeCell ref="E94:E98"/>
    <mergeCell ref="F94:F98"/>
    <mergeCell ref="B99:B103"/>
    <mergeCell ref="B79:B83"/>
    <mergeCell ref="C79:C83"/>
    <mergeCell ref="E79:E83"/>
    <mergeCell ref="F79:F83"/>
    <mergeCell ref="B84:B88"/>
    <mergeCell ref="C84:C88"/>
    <mergeCell ref="E84:E88"/>
    <mergeCell ref="F84:F88"/>
    <mergeCell ref="B69:B73"/>
    <mergeCell ref="C69:C73"/>
    <mergeCell ref="E69:E73"/>
    <mergeCell ref="F69:F73"/>
    <mergeCell ref="B74:B78"/>
    <mergeCell ref="C74:C78"/>
    <mergeCell ref="E74:E78"/>
    <mergeCell ref="F74:F78"/>
    <mergeCell ref="B59:B63"/>
    <mergeCell ref="C59:C63"/>
    <mergeCell ref="E59:E63"/>
    <mergeCell ref="F59:F63"/>
    <mergeCell ref="B64:B68"/>
    <mergeCell ref="C64:C68"/>
    <mergeCell ref="E64:E68"/>
    <mergeCell ref="F64:F68"/>
    <mergeCell ref="B49:B53"/>
    <mergeCell ref="C49:C53"/>
    <mergeCell ref="E49:E53"/>
    <mergeCell ref="F49:F53"/>
    <mergeCell ref="B54:B58"/>
    <mergeCell ref="C54:C58"/>
    <mergeCell ref="E54:E58"/>
    <mergeCell ref="F54:F58"/>
    <mergeCell ref="B44:B48"/>
    <mergeCell ref="C44:C48"/>
    <mergeCell ref="E44:E48"/>
    <mergeCell ref="F44:F48"/>
    <mergeCell ref="B29:B33"/>
    <mergeCell ref="C29:C33"/>
    <mergeCell ref="E29:E33"/>
    <mergeCell ref="F29:F33"/>
    <mergeCell ref="B34:B38"/>
    <mergeCell ref="C34:C38"/>
    <mergeCell ref="E34:E38"/>
    <mergeCell ref="F34:F38"/>
    <mergeCell ref="F19:F23"/>
    <mergeCell ref="B24:B28"/>
    <mergeCell ref="C24:C28"/>
    <mergeCell ref="E24:E28"/>
    <mergeCell ref="F24:F28"/>
    <mergeCell ref="B39:B43"/>
    <mergeCell ref="C39:C43"/>
    <mergeCell ref="E39:E43"/>
    <mergeCell ref="F39:F43"/>
    <mergeCell ref="AV5:BE6"/>
    <mergeCell ref="N6:R6"/>
    <mergeCell ref="S6:X6"/>
    <mergeCell ref="Y6:Z6"/>
    <mergeCell ref="AA6:AF6"/>
    <mergeCell ref="AG6:AH6"/>
    <mergeCell ref="AI6:AJ6"/>
    <mergeCell ref="AK6:AU6"/>
    <mergeCell ref="A9:A88"/>
    <mergeCell ref="B9:B13"/>
    <mergeCell ref="C9:C13"/>
    <mergeCell ref="E9:E13"/>
    <mergeCell ref="F9:F13"/>
    <mergeCell ref="B14:B18"/>
    <mergeCell ref="C14:C18"/>
    <mergeCell ref="E14:E18"/>
    <mergeCell ref="A5:A7"/>
    <mergeCell ref="E5:G6"/>
    <mergeCell ref="H5:L6"/>
    <mergeCell ref="M5:AU5"/>
    <mergeCell ref="F14:F18"/>
    <mergeCell ref="B19:B23"/>
    <mergeCell ref="C19:C23"/>
    <mergeCell ref="E19:E23"/>
  </mergeCells>
  <conditionalFormatting sqref="M9:M695">
    <cfRule type="expression" dxfId="52" priority="1">
      <formula>M9&lt;&gt;SUM(Y9:Z9)</formula>
    </cfRule>
    <cfRule type="expression" dxfId="51" priority="2">
      <formula>M9&lt;&gt;SUM(N9:R9)</formula>
    </cfRule>
    <cfRule type="expression" dxfId="50" priority="4">
      <formula>M9&lt;&gt;SUM(S9:X9)</formula>
    </cfRule>
  </conditionalFormatting>
  <conditionalFormatting sqref="M696">
    <cfRule type="expression" dxfId="49" priority="251">
      <formula>M696&lt;&gt;SUM(O696:R696)</formula>
    </cfRule>
    <cfRule type="expression" dxfId="48" priority="252">
      <formula>M696&lt;&gt;SUM(S696:X696)</formula>
    </cfRule>
    <cfRule type="expression" dxfId="47" priority="255">
      <formula>M696&lt;&gt;SUM(Y696:Z696)</formula>
    </cfRule>
    <cfRule type="expression" dxfId="46" priority="256">
      <formula>M696&lt;&gt;SUM(O696:R696)</formula>
    </cfRule>
  </conditionalFormatting>
  <conditionalFormatting sqref="M697:M988">
    <cfRule type="expression" dxfId="45" priority="29">
      <formula>M697&lt;&gt;SUM(Y697:Z697)</formula>
    </cfRule>
    <cfRule type="expression" dxfId="44" priority="30">
      <formula>M697&lt;&gt;SUM(N697:R697)</formula>
    </cfRule>
    <cfRule type="expression" dxfId="43" priority="32">
      <formula>M697&lt;&gt;SUM(S697:X697)</formula>
    </cfRule>
  </conditionalFormatting>
  <dataValidations count="7">
    <dataValidation type="list" allowBlank="1" sqref="C634 C659 C664 C654 C644 C639 C629 C619" xr:uid="{A3F044D7-48F6-814A-9E1E-2F5579C87007}">
      <formula1>INDIRECT("Таблица1[ЄДРПОУ]")</formula1>
      <formula2>0</formula2>
    </dataValidation>
    <dataValidation type="list" allowBlank="1" showInputMessage="1" showErrorMessage="1" prompt="ВВЕДІТЬ КОД ЄДРПУ ВАШОЇ УСТАНОВИ АБО СКОРИСТАЙТЕСЯ ВИПАДАЮЧИМ СПИСКОМ КОДІВ. ПОВНА НАЗВА УСТАНОВИ БУДЕ ВНЕСЕНА АВТОМАТИЧНО._x000a_У РАЗІ ВІДСУТНОСТІ НАЗВИ ТА КОДУ ЄДРПУ (АБО ЇХ ЗМІНИ) - ДОПОВНІТЬ (ЧИ ВІДКОРИГУЙТЕ) ТАБЛИЦЮ НА ЛИСТІ &quot;Довідник ЗОЗ&quot;" sqref="C624" xr:uid="{5F88A3B7-EDBB-DC4D-9701-93F04703E709}">
      <formula1>INDIRECT("Таблица1[ЄДРПУ]")</formula1>
      <formula2>0</formula2>
    </dataValidation>
    <dataValidation type="whole" allowBlank="1" showInputMessage="1" showErrorMessage="1" sqref="AN94:AP94 AN89:AP89 AN99:AP99 AN104:AP104 AN899:AP899 AN904:AP904 AN909:AP909 AN914:AP914 AN919:AP919 AN924:AP924 AN929:AP929 AN934:AP934 AN939:AP939 AN944:AP944 AN949:AP949 AN954:AP954 AN959:AP959 AN849:AP849 AN964:AP964 AN614:AP614 AN984:AP984 AN974:AP974 AN979:AP979 AN969:AP969 AN879:AP879 AN884:AP884 AN889:AP889 AN894:AP894 AN239:AP239 AN244:AP244 AN274:AP274 AN249:AP249 AN269:AP269 AN254:AP254 AN259:AP259 AN264:AP264 AN284:AP284 AN279:AP279 AN289:AP289 AN294:AP294 AN304:AP304 AN299:AP299 AN309:AP309 AN314:AP314 AN319:AP319 AN324:AP324 AN329:AP329 AN334:AP334 AN339:AP339 AN344:AP344 AN349:AP349 AN234:AP234 AN359:AP359 AN364:AP364 AN369:AP369 AN379:AP379 AN384:AP384 AN374:AP374 AN394:AP394 AN399:AP399 AN404:AP404 AN409:AP409 AN414:AP414 AN389:AP389 AN464:AP464 AN424:AP424 AN429:AP429 AN434:AP434 AN439:AP439 AN444:AP444 AN474:AP474 AN454:AP454 AN354:AP354 AN449:AP449 AN459:AP459 AN484:AP484 AN469:AP469 AN479:AP479 AN494:AP494 AN489:AP489 AN499:AP499 AN504:AP504 AN509:AP509 AN514:AP514 AN519:AP519 AN524:AP524 AN529:AP529 AN534:AP534 AN539:AP539 AN544:AP544 AN549:AP549 AN554:AP554 AN564:AP564 AN569:AP569 AN559:AP559 AN579:AP579 AN584:AP584 AN589:AP589 AN594:AP594 AN599:AP599 AN604:AP604 AN609:AP609 AN574:AP574 AN664:AP664 AN419:AP419 AN619:AP619 AN624:AP624 AN629:AP629 AN634:AP634 AN639:AP639 AN644:AP644 AN649:AP649 AN654:AP654 AN659:AP659 AN674:AP674 AN669:AP669 AN679:AP679 AN684:AP684 AN689:AP689 AN699:AP699 AN694:AP694 AN704:AP704 AN709:AP709 AN714:AP714 AN719:AP719 AN724:AP724 AN729:AP729 AN734:AP734 AN739:AP739 AN744:AP744 AN754:AP754 AN749:AP749 AN759:AP759 AN764:AP764 AN769:AP769 AP774 AN784:AP784 AN779:AP779 AN789:AP789 AN794:AP794 AN799:AP799 AN804:AP804 AN809:AP809 AN814:AP814 AN819:AP819 AN824:AP824 AN829:AP829 AN834:AP834 AN844:AP844 AN839:AP839 AN854:AP854 AN859:AP859 AN864:AP864 AN869:AP869 AN874:AP874 AN199:AP199 AN204:AP204 AN209:AP209 AN119:AP119 AN114:AP114 AN109:AP109 AN179:AP179 AN169:AP169 AN149:AP149 AN139:AP139 AN144:AP144 AN154:AP154 AN159:AP159 AN129:AP129 AN164:AP164 AN134:AP134 AN174:AP174 AN124:AP124 AN189:AP189 AN184:AP184 AN214:AP214 AN219:AP219 AN224:AP224 AN229:AP229" xr:uid="{5917AD6B-0AA9-1941-97D5-D89357384693}">
      <formula1>0</formula1>
      <formula2>100000000</formula2>
    </dataValidation>
    <dataValidation type="decimal" allowBlank="1" showErrorMessage="1" sqref="AQ13:AU13 AQ18:AU18 AQ23:AU23 AQ28:AU28 AQ33:AU33 AQ38:AU38 AQ43:AU43 AQ48:AU48 AQ53:AU53 AQ58:AU58 AQ63:AU63 AQ68:AU68 AQ73:AU73 AQ88:AU88 AQ78:AU78 AQ83:AU83" xr:uid="{60F7BC98-1370-844E-8398-92DF765B68EB}">
      <formula1>0</formula1>
      <formula2>1000000000</formula2>
    </dataValidation>
    <dataValidation type="decimal" allowBlank="1" showErrorMessage="1" sqref="AN9:AP9 AN14:AP14 AN19:AP19 AN24:AP24 AN29:AP29 AN34:AP34 AN39:AP39 AN44:AP44 AN49:AP49 AN54:AP54 AN59:AP59 AN64:AP64 AN69:AP69 AN74:AP74 AN79:AP79 AN84:AP84 AN194:AP194" xr:uid="{07A944B7-6E8F-E849-85B4-F4D720156464}">
      <formula1>0</formula1>
      <formula2>100000000</formula2>
    </dataValidation>
    <dataValidation type="list" allowBlank="1" sqref="C9 C24 C64 C54 C49 C44 C39 C34 C29 C14 C19 C84 C79 C74 C69 C59:C62 C89:C92 C104:C107 C94:C97 C99:C102 C109:C112 C114:C117 C119:C122 C179:C182 C149:C152 C139:C142 C144:C147 C154:C157 C159:C162 C129:C132 C164:C167 C134:C137 C174:C177 C124:C127 C189:C192 C194:C197 C199:C202 C204:C207 C209:C212 C184:C187 C169 C219:C222 C214:C217 C224:C227 C229:C232 C234:C237 C239:C242 C244:C247 C269:C272 C264:C267 C254:C257 C249:C252 C274:C277 C259:C262 C279:C282 C284:C287 C289:C292 C294:C297 C299:C302 C334:C337 B304:C307 C309:C312 C314:C317 C319:C322 C324:C327 C329:C332 C339:C342 C344:C347 C349:C352 C354:C357 C359:C362 C364:C367 C369:C372 C379:C382 C384:C387 C374:C377 C414:C417 C389:C392 C394:C397 C399 C404 C409 C979:C982 C984:C987 C424:C427 C429:C432 C434:C437 C439:C442 C444:C447 C449:C452 C454:C457 C459:C462 C464:C467 C469:C472 C479:C482 C484:C487 C509:C512 C489:C492 C494:C497 C499:C502 C504:C507 C574:C577 C579:C582 C584:C587 C589:C592 C594:C597 C599:C602 C604:C607 C609:C612 C614 C669:C672 C674:C677 C679:C682 C684:C687 C689:C692 C694:C697 C699:C702 C704:C707 C709:C712 C714:C717 C719:C722 C724:C727 C729:C732 C734:C737 C739:C742 C744:C747 C749:C752 C754:C757 C759:C762 C764:C767 C769:C772 C774:C777 C779:C782 C784:C787 C789:C792 C794:C797 C799:C802 C804:C807 C809:C812 C814:C817 C819:C822 C824:C827 C829:C832 C834:C837 C839 C964:C967 C419 C974:C977 C969" xr:uid="{96EC6D32-139E-2748-9013-C868B3580D16}">
      <formula1>INDIRECT("Таблица1[ЄДРПОУ]")</formula1>
    </dataValidation>
    <dataValidation type="whole" allowBlank="1" showInputMessage="1" showErrorMessage="1" sqref="AQ12:AU12 AQ93:AU93 AQ98:AU98 AQ103:AU103 AQ108:AU108 AQ893:AU893 AQ898:AU898 AQ903:AU903 AQ908:AU908 AQ913:AU913 AQ918:AU918 AQ923:AU923 AQ928:AU928 AQ933:AU933 AQ938:AU938 AQ943:AU943 AQ948:AU948 AQ953:AU953 AQ958:AU958 AQ848:AU848 AQ853:AU853 AQ968:AU968 AQ973:AU973 AQ988:AU988 AQ978:AU978 AQ983:AU983 AQ873:AU873 AQ878:AU878 AQ883:AU883 AQ888:AU888 AQ238:AU238 AQ243:AU243 AQ248:AU248 AQ253:AU253 AQ277:AT277 AQ273:AU273 AQ258:AU258 AQ263:AU263 AQ278:AU278 AQ268:AU268 AQ283:AU283 AQ288:AU288 AQ293:AU293 AQ298:AU298 AQ303:AU303 AQ308:AU308 AQ313:AU313 AQ318:AU318 AQ323:AU323 AQ328:AU328 AQ333:AU333 AQ338:AU338 AQ343:AU343 AQ348:AU348 AQ353:AU353 AQ358:AU358 AQ363:AU363 AQ368:AU368 AQ373:AU373 AQ383:AU383 AQ387:AU388 AQ378:AU378 AQ392:AU393 AQ398:AU398 AQ403:AU403 AQ408:AU408 AQ413:AU413 AQ418:AU418 AQ483:AU483 AQ428:AU428 AQ433:AU433 AQ438:AU438 AQ443:AU443 AQ448:AU448 AQ453:AU453 AQ458:AU458 AQ478:AU478 AR442:AS442 AQ463:AU463 AS472 AQ423:AU423 AQ468:AU468 AQ473:AR473 AT473:AU473 AQ487:AU488 AQ493:AU493 AQ498:AU498 AQ503:AU503 AQ508:AU508 AQ513:AU513 AQ518:AU518 AQ523:AU523 AQ528:AU528 AQ533:AU533 AQ538:AU538 AQ543:AU543 AQ548:AU548 AQ553:AU553 AQ558:AU558 AQ568:AU568 AQ573:AU573 AQ563:AU563 AQ578:AU578 AQ583:AU583 AQ588:AU588 AQ593:AU593 AQ598:AU598 AQ603:AU603 AQ608:AU608 AQ613:AU613 AQ607:AT607 AQ618:AU618 AQ668:AU668 AQ623:AU623 AQ628:AU628 AQ633:AU633 AQ638:AU638 AQ643:AU643 AQ648:AU648 AQ652:AU653 AQ658:AU658 AQ663:AU663 AQ673:AU673 AQ678:AU678 AQ683:AU683 AQ688:AU688 AQ693:AU693 AQ698:AU698 AQ703:AU703 AQ708:AU708 AQ713:AU713 AQ718:AU718 AQ723:AU723 AQ728:AU728 AQ733:AU733 AQ738:AU738 AQ743:AU743 AQ748:AU748 AQ753:AU753 AQ758:AU758 AQ763:AU763 AQ768:AU768 AQ773:AU773 AQ778:AU778 AQ782:AU783 AQ788:AU788 AQ793:AU793 AQ798:AU798 AQ803:AU803 AQ808:AU808 AQ813:AU813 AQ818:AU818 AQ823:AU823 AQ828:AU828 AQ833:AU833 AQ838:AU838 AQ802:AS802 AQ843:AU843 AQ963:AU963 AQ858:AU858 AQ863:AU863 AQ868:AU868 AQ203:AU203 AQ207:AU208 AQ188:AU188 AQ123:AU123 AQ113:AU113 AQ118:AU118 AQ183:AU183 AQ173:AU173 AQ153:AU153 AQ143:AU143 AQ148:AU148 AQ158:AU158 AQ163:AU163 AQ133:AU133 AQ168:AU168 AQ213:AU213 AQ138:AU138 AQ178:AU178 AQ128:AU128 AQ193:AU193 AQ198:AU198 AQ218:AU218 AQ223:AU223 AQ228:AU228 AQ233:AU233" xr:uid="{B4E78EBA-B5DF-1745-8007-ABB10EB9942F}">
      <formula1>0</formula1>
      <formula2>1000000000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75436-74D7-E04D-A145-ED8952A2966C}">
  <dimension ref="A1:BC152"/>
  <sheetViews>
    <sheetView topLeftCell="A5" zoomScale="61" zoomScaleNormal="50" workbookViewId="0">
      <selection activeCell="H11" sqref="H11"/>
    </sheetView>
  </sheetViews>
  <sheetFormatPr baseColWidth="10" defaultColWidth="11" defaultRowHeight="16" x14ac:dyDescent="0.2"/>
  <cols>
    <col min="1" max="1" width="17.6640625" style="275" customWidth="1"/>
    <col min="2" max="2" width="34.33203125" customWidth="1"/>
    <col min="3" max="55" width="6.1640625" customWidth="1"/>
  </cols>
  <sheetData>
    <row r="1" spans="1:55" hidden="1" x14ac:dyDescent="0.2"/>
    <row r="2" spans="1:55" hidden="1" x14ac:dyDescent="0.2"/>
    <row r="3" spans="1:55" hidden="1" x14ac:dyDescent="0.2"/>
    <row r="4" spans="1:55" ht="17" hidden="1" thickBot="1" x14ac:dyDescent="0.25"/>
    <row r="5" spans="1:55" ht="17" customHeight="1" thickBot="1" x14ac:dyDescent="0.25">
      <c r="A5" s="808" t="s">
        <v>0</v>
      </c>
      <c r="B5" s="1"/>
      <c r="C5" s="811" t="s">
        <v>1</v>
      </c>
      <c r="D5" s="812"/>
      <c r="E5" s="813"/>
      <c r="F5" s="788" t="s">
        <v>2</v>
      </c>
      <c r="G5" s="785"/>
      <c r="H5" s="785"/>
      <c r="I5" s="785"/>
      <c r="J5" s="791"/>
      <c r="K5" s="820" t="s">
        <v>3</v>
      </c>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c r="AP5" s="821"/>
      <c r="AQ5" s="821"/>
      <c r="AR5" s="821"/>
      <c r="AS5" s="822"/>
      <c r="AT5" s="781" t="s">
        <v>4</v>
      </c>
      <c r="AU5" s="781"/>
      <c r="AV5" s="781"/>
      <c r="AW5" s="781"/>
      <c r="AX5" s="781"/>
      <c r="AY5" s="781"/>
      <c r="AZ5" s="781"/>
      <c r="BA5" s="781"/>
      <c r="BB5" s="781"/>
      <c r="BC5" s="782"/>
    </row>
    <row r="6" spans="1:55" ht="17" customHeight="1" thickBot="1" x14ac:dyDescent="0.25">
      <c r="A6" s="809"/>
      <c r="B6" s="2"/>
      <c r="C6" s="814"/>
      <c r="D6" s="815"/>
      <c r="E6" s="816"/>
      <c r="F6" s="817"/>
      <c r="G6" s="818"/>
      <c r="H6" s="818"/>
      <c r="I6" s="818"/>
      <c r="J6" s="819"/>
      <c r="K6" s="3"/>
      <c r="L6" s="785" t="s">
        <v>5</v>
      </c>
      <c r="M6" s="785"/>
      <c r="N6" s="786"/>
      <c r="O6" s="786"/>
      <c r="P6" s="787"/>
      <c r="Q6" s="788" t="s">
        <v>6</v>
      </c>
      <c r="R6" s="789"/>
      <c r="S6" s="789"/>
      <c r="T6" s="786"/>
      <c r="U6" s="786"/>
      <c r="V6" s="790"/>
      <c r="W6" s="788" t="s">
        <v>7</v>
      </c>
      <c r="X6" s="791"/>
      <c r="Y6" s="788" t="s">
        <v>8</v>
      </c>
      <c r="Z6" s="785"/>
      <c r="AA6" s="785"/>
      <c r="AB6" s="785"/>
      <c r="AC6" s="785"/>
      <c r="AD6" s="791"/>
      <c r="AE6" s="789" t="s">
        <v>9</v>
      </c>
      <c r="AF6" s="792"/>
      <c r="AG6" s="793" t="s">
        <v>10</v>
      </c>
      <c r="AH6" s="794"/>
      <c r="AI6" s="795" t="s">
        <v>11</v>
      </c>
      <c r="AJ6" s="796"/>
      <c r="AK6" s="796"/>
      <c r="AL6" s="796"/>
      <c r="AM6" s="796"/>
      <c r="AN6" s="796"/>
      <c r="AO6" s="796"/>
      <c r="AP6" s="796"/>
      <c r="AQ6" s="796"/>
      <c r="AR6" s="796"/>
      <c r="AS6" s="797"/>
      <c r="AT6" s="783"/>
      <c r="AU6" s="783"/>
      <c r="AV6" s="783"/>
      <c r="AW6" s="783"/>
      <c r="AX6" s="783"/>
      <c r="AY6" s="783"/>
      <c r="AZ6" s="783"/>
      <c r="BA6" s="783"/>
      <c r="BB6" s="783"/>
      <c r="BC6" s="784"/>
    </row>
    <row r="7" spans="1:55" ht="322" thickBot="1" x14ac:dyDescent="0.25">
      <c r="A7" s="810"/>
      <c r="B7" s="4" t="s">
        <v>14</v>
      </c>
      <c r="C7" s="5" t="s">
        <v>15</v>
      </c>
      <c r="D7" s="6" t="s">
        <v>16</v>
      </c>
      <c r="E7" s="7" t="s">
        <v>17</v>
      </c>
      <c r="F7" s="8" t="s">
        <v>18</v>
      </c>
      <c r="G7" s="9" t="s">
        <v>19</v>
      </c>
      <c r="H7" s="9" t="s">
        <v>20</v>
      </c>
      <c r="I7" s="9" t="s">
        <v>21</v>
      </c>
      <c r="J7" s="10" t="s">
        <v>22</v>
      </c>
      <c r="K7" s="11" t="s">
        <v>23</v>
      </c>
      <c r="L7" s="12" t="s">
        <v>24</v>
      </c>
      <c r="M7" s="12" t="s">
        <v>25</v>
      </c>
      <c r="N7" s="12" t="s">
        <v>26</v>
      </c>
      <c r="O7" s="12" t="s">
        <v>27</v>
      </c>
      <c r="P7" s="13" t="s">
        <v>28</v>
      </c>
      <c r="Q7" s="14" t="s">
        <v>29</v>
      </c>
      <c r="R7" s="15" t="s">
        <v>30</v>
      </c>
      <c r="S7" s="15" t="s">
        <v>31</v>
      </c>
      <c r="T7" s="16" t="s">
        <v>32</v>
      </c>
      <c r="U7" s="16" t="s">
        <v>33</v>
      </c>
      <c r="V7" s="17" t="s">
        <v>34</v>
      </c>
      <c r="W7" s="18" t="s">
        <v>35</v>
      </c>
      <c r="X7" s="19" t="s">
        <v>36</v>
      </c>
      <c r="Y7" s="20" t="s">
        <v>37</v>
      </c>
      <c r="Z7" s="21" t="s">
        <v>38</v>
      </c>
      <c r="AA7" s="21" t="s">
        <v>39</v>
      </c>
      <c r="AB7" s="21" t="s">
        <v>40</v>
      </c>
      <c r="AC7" s="21" t="s">
        <v>41</v>
      </c>
      <c r="AD7" s="22" t="s">
        <v>42</v>
      </c>
      <c r="AE7" s="23" t="s">
        <v>43</v>
      </c>
      <c r="AF7" s="24" t="s">
        <v>44</v>
      </c>
      <c r="AG7" s="25" t="s">
        <v>45</v>
      </c>
      <c r="AH7" s="26" t="s">
        <v>46</v>
      </c>
      <c r="AI7" s="27" t="s">
        <v>47</v>
      </c>
      <c r="AJ7" s="28" t="s">
        <v>48</v>
      </c>
      <c r="AK7" s="29" t="s">
        <v>49</v>
      </c>
      <c r="AL7" s="30" t="s">
        <v>50</v>
      </c>
      <c r="AM7" s="31" t="s">
        <v>51</v>
      </c>
      <c r="AN7" s="32" t="s">
        <v>52</v>
      </c>
      <c r="AO7" s="33" t="s">
        <v>53</v>
      </c>
      <c r="AP7" s="34" t="s">
        <v>54</v>
      </c>
      <c r="AQ7" s="34" t="s">
        <v>55</v>
      </c>
      <c r="AR7" s="31" t="s">
        <v>56</v>
      </c>
      <c r="AS7" s="32" t="s">
        <v>57</v>
      </c>
      <c r="AT7" s="220" t="s">
        <v>58</v>
      </c>
      <c r="AU7" s="221" t="s">
        <v>59</v>
      </c>
      <c r="AV7" s="221" t="s">
        <v>60</v>
      </c>
      <c r="AW7" s="221" t="s">
        <v>61</v>
      </c>
      <c r="AX7" s="221" t="s">
        <v>62</v>
      </c>
      <c r="AY7" s="221" t="s">
        <v>63</v>
      </c>
      <c r="AZ7" s="221" t="s">
        <v>64</v>
      </c>
      <c r="BA7" s="221" t="s">
        <v>65</v>
      </c>
      <c r="BB7" s="221" t="s">
        <v>66</v>
      </c>
      <c r="BC7" s="222" t="s">
        <v>67</v>
      </c>
    </row>
    <row r="8" spans="1:55" ht="18" thickBot="1" x14ac:dyDescent="0.25">
      <c r="A8" s="280"/>
      <c r="B8" s="223" t="s">
        <v>70</v>
      </c>
      <c r="C8" s="227">
        <v>1</v>
      </c>
      <c r="D8" s="35">
        <v>2</v>
      </c>
      <c r="E8" s="300">
        <v>3</v>
      </c>
      <c r="F8" s="227">
        <v>4</v>
      </c>
      <c r="G8" s="35">
        <v>5</v>
      </c>
      <c r="H8" s="35">
        <v>6</v>
      </c>
      <c r="I8" s="35">
        <v>7</v>
      </c>
      <c r="J8" s="36">
        <v>8</v>
      </c>
      <c r="K8" s="227">
        <v>9</v>
      </c>
      <c r="L8" s="35">
        <v>10</v>
      </c>
      <c r="M8" s="35">
        <v>11</v>
      </c>
      <c r="N8" s="35">
        <v>12</v>
      </c>
      <c r="O8" s="35">
        <v>13</v>
      </c>
      <c r="P8" s="300">
        <v>14</v>
      </c>
      <c r="Q8" s="227">
        <v>15</v>
      </c>
      <c r="R8" s="35">
        <v>16</v>
      </c>
      <c r="S8" s="35">
        <v>17</v>
      </c>
      <c r="T8" s="35">
        <v>18</v>
      </c>
      <c r="U8" s="35">
        <v>19</v>
      </c>
      <c r="V8" s="36">
        <v>20</v>
      </c>
      <c r="W8" s="315">
        <v>21</v>
      </c>
      <c r="X8" s="300">
        <v>22</v>
      </c>
      <c r="Y8" s="227">
        <v>23</v>
      </c>
      <c r="Z8" s="35">
        <v>24</v>
      </c>
      <c r="AA8" s="35">
        <v>25</v>
      </c>
      <c r="AB8" s="35">
        <v>26</v>
      </c>
      <c r="AC8" s="35">
        <v>27</v>
      </c>
      <c r="AD8" s="36">
        <v>28</v>
      </c>
      <c r="AE8" s="315">
        <v>29</v>
      </c>
      <c r="AF8" s="300">
        <v>30</v>
      </c>
      <c r="AG8" s="227">
        <v>31</v>
      </c>
      <c r="AH8" s="36">
        <v>32</v>
      </c>
      <c r="AI8" s="315">
        <v>33</v>
      </c>
      <c r="AJ8" s="35">
        <v>34</v>
      </c>
      <c r="AK8" s="300">
        <v>35</v>
      </c>
      <c r="AL8" s="227">
        <v>36</v>
      </c>
      <c r="AM8" s="35">
        <v>37</v>
      </c>
      <c r="AN8" s="36">
        <v>38</v>
      </c>
      <c r="AO8" s="227">
        <v>39</v>
      </c>
      <c r="AP8" s="35">
        <v>40</v>
      </c>
      <c r="AQ8" s="35">
        <v>41</v>
      </c>
      <c r="AR8" s="35">
        <v>42</v>
      </c>
      <c r="AS8" s="36">
        <v>43</v>
      </c>
      <c r="AT8" s="227">
        <v>44</v>
      </c>
      <c r="AU8" s="35">
        <v>45</v>
      </c>
      <c r="AV8" s="35">
        <v>46</v>
      </c>
      <c r="AW8" s="35">
        <v>47</v>
      </c>
      <c r="AX8" s="35">
        <v>48</v>
      </c>
      <c r="AY8" s="35">
        <v>49</v>
      </c>
      <c r="AZ8" s="35">
        <v>50</v>
      </c>
      <c r="BA8" s="35">
        <v>51</v>
      </c>
      <c r="BB8" s="35">
        <v>52</v>
      </c>
      <c r="BC8" s="36">
        <v>53</v>
      </c>
    </row>
    <row r="9" spans="1:55" ht="34" customHeight="1" x14ac:dyDescent="0.2">
      <c r="A9" s="798" t="s">
        <v>114</v>
      </c>
      <c r="B9" s="297" t="s">
        <v>73</v>
      </c>
      <c r="C9" s="800">
        <f>SUM('Комунальні по юр. особам'!E9:E13,'Комунальні по юр. особам'!E14:E18,'Комунальні по юр. особам'!E19:E23,'Комунальні по юр. особам'!E24:E28,'Комунальні по юр. особам'!E29:E33,'Комунальні по юр. особам'!E34:E38,'Комунальні по юр. особам'!E39:E43,'Комунальні по юр. особам'!E44:E48,'Комунальні по юр. особам'!E49:E53,'Комунальні по юр. особам'!E54:E58,'Комунальні по юр. особам'!E59:E63,'Комунальні по юр. особам'!E64:E68,'Комунальні по юр. особам'!E69:E73,'Комунальні по юр. особам'!E74:E78,'Комунальні по юр. особам'!E79:E83,'Комунальні по юр. особам'!E84:E88)</f>
        <v>670</v>
      </c>
      <c r="D9" s="803">
        <f>C9-SUM(K9:K13)</f>
        <v>67</v>
      </c>
      <c r="E9" s="302">
        <f>SUM(K9,AT9)</f>
        <v>76</v>
      </c>
      <c r="F9" s="304">
        <f>SUM(G9:J9)</f>
        <v>0</v>
      </c>
      <c r="G9" s="234">
        <f>SUM('Комунальні по юр. особам'!I9,'Комунальні по юр. особам'!I14,'Комунальні по юр. особам'!I19,'Комунальні по юр. особам'!I24,'Комунальні по юр. особам'!I29,'Комунальні по юр. особам'!I34,'Комунальні по юр. особам'!I39,'Комунальні по юр. особам'!I44,'Комунальні по юр. особам'!I49,'Комунальні по юр. особам'!I54,'Комунальні по юр. особам'!I59,'Комунальні по юр. особам'!I64,'Комунальні по юр. особам'!I69,'Комунальні по юр. особам'!I74,'Комунальні по юр. особам'!I79,'Комунальні по юр. особам'!I84)</f>
        <v>0</v>
      </c>
      <c r="H9" s="234">
        <f>SUM('Комунальні по юр. особам'!J9,'Комунальні по юр. особам'!J14,'Комунальні по юр. особам'!J19,'Комунальні по юр. особам'!J24,'Комунальні по юр. особам'!J29,'Комунальні по юр. особам'!J34,'Комунальні по юр. особам'!J39,'Комунальні по юр. особам'!J44,'Комунальні по юр. особам'!J49,'Комунальні по юр. особам'!J54,'Комунальні по юр. особам'!J59,'Комунальні по юр. особам'!J64,'Комунальні по юр. особам'!J69,'Комунальні по юр. особам'!J74,'Комунальні по юр. особам'!J79,'Комунальні по юр. особам'!J84)</f>
        <v>0</v>
      </c>
      <c r="I9" s="234">
        <f>SUM('Комунальні по юр. особам'!K9,'Комунальні по юр. особам'!K14,'Комунальні по юр. особам'!K19,'Комунальні по юр. особам'!K24,'Комунальні по юр. особам'!K29,'Комунальні по юр. особам'!K34,'Комунальні по юр. особам'!K39,'Комунальні по юр. особам'!K44,'Комунальні по юр. особам'!K49,'Комунальні по юр. особам'!K54,'Комунальні по юр. особам'!K59,'Комунальні по юр. особам'!K64,'Комунальні по юр. особам'!K69,'Комунальні по юр. особам'!K74,'Комунальні по юр. особам'!K79,'Комунальні по юр. особам'!K84)</f>
        <v>0</v>
      </c>
      <c r="J9" s="291">
        <f>SUM('Комунальні по юр. особам'!L9,'Комунальні по юр. особам'!L14,'Комунальні по юр. особам'!L19,'Комунальні по юр. особам'!L24,'Комунальні по юр. особам'!L29,'Комунальні по юр. особам'!L34,'Комунальні по юр. особам'!L39,'Комунальні по юр. особам'!L44,'Комунальні по юр. особам'!L49,'Комунальні по юр. особам'!L54,'Комунальні по юр. особам'!L59,'Комунальні по юр. особам'!L64,'Комунальні по юр. особам'!L69,'Комунальні по юр. особам'!L74,'Комунальні по юр. особам'!L79,'Комунальні по юр. особам'!L84)</f>
        <v>0</v>
      </c>
      <c r="K9" s="329">
        <f>IF(AND(SUM(L9:P9)=SUM(W9:X9),SUM(Q9:V9)=SUM(W9:X9)),SUM(L9:P9),"ПЕРЕВІРТЕ ПРАВИЛЬНІСТЬ ДАНИХ")</f>
        <v>74</v>
      </c>
      <c r="L9" s="307">
        <f>SUM('Комунальні по юр. особам'!N9,'Комунальні по юр. особам'!N14,'Комунальні по юр. особам'!N19,'Комунальні по юр. особам'!N24,'Комунальні по юр. особам'!N29,'Комунальні по юр. особам'!N34,'Комунальні по юр. особам'!N39,'Комунальні по юр. особам'!N44,'Комунальні по юр. особам'!N49,'Комунальні по юр. особам'!N54,'Комунальні по юр. особам'!N59,'Комунальні по юр. особам'!N64,'Комунальні по юр. особам'!N69,'Комунальні по юр. особам'!N74,'Комунальні по юр. особам'!N79,'Комунальні по юр. особам'!N84)</f>
        <v>0</v>
      </c>
      <c r="M9" s="307">
        <f>SUM('Комунальні по юр. особам'!O9,'Комунальні по юр. особам'!O14,'Комунальні по юр. особам'!O19,'Комунальні по юр. особам'!O24,'Комунальні по юр. особам'!O29,'Комунальні по юр. особам'!O34,'Комунальні по юр. особам'!O39,'Комунальні по юр. особам'!O44,'Комунальні по юр. особам'!O49,'Комунальні по юр. особам'!O54,'Комунальні по юр. особам'!O59,'Комунальні по юр. особам'!O64,'Комунальні по юр. особам'!O69,'Комунальні по юр. особам'!O74,'Комунальні по юр. особам'!O79,'Комунальні по юр. особам'!O84)</f>
        <v>0</v>
      </c>
      <c r="N9" s="307">
        <f>SUM('Комунальні по юр. особам'!P9,'Комунальні по юр. особам'!P14,'Комунальні по юр. особам'!P19,'Комунальні по юр. особам'!P24,'Комунальні по юр. особам'!P29,'Комунальні по юр. особам'!P34,'Комунальні по юр. особам'!P39,'Комунальні по юр. особам'!P44,'Комунальні по юр. особам'!P49,'Комунальні по юр. особам'!P54,'Комунальні по юр. особам'!P59,'Комунальні по юр. особам'!P64,'Комунальні по юр. особам'!P69,'Комунальні по юр. особам'!P74,'Комунальні по юр. особам'!P79,'Комунальні по юр. особам'!P84)</f>
        <v>4</v>
      </c>
      <c r="O9" s="307">
        <f>SUM('Комунальні по юр. особам'!Q9,'Комунальні по юр. особам'!Q14,'Комунальні по юр. особам'!Q19,'Комунальні по юр. особам'!Q24,'Комунальні по юр. особам'!Q29,'Комунальні по юр. особам'!Q34,'Комунальні по юр. особам'!Q39,'Комунальні по юр. особам'!Q44,'Комунальні по юр. особам'!Q49,'Комунальні по юр. особам'!Q54,'Комунальні по юр. особам'!Q59,'Комунальні по юр. особам'!Q64,'Комунальні по юр. особам'!Q69,'Комунальні по юр. особам'!Q74,'Комунальні по юр. особам'!Q79,'Комунальні по юр. особам'!Q84)</f>
        <v>0</v>
      </c>
      <c r="P9" s="312">
        <f>SUM('Комунальні по юр. особам'!R9,'Комунальні по юр. особам'!R14,'Комунальні по юр. особам'!R19,'Комунальні по юр. особам'!R24,'Комунальні по юр. особам'!R29,'Комунальні по юр. особам'!R34,'Комунальні по юр. особам'!R39,'Комунальні по юр. особам'!R44,'Комунальні по юр. особам'!R49,'Комунальні по юр. особам'!R54,'Комунальні по юр. особам'!R59,'Комунальні по юр. особам'!R64,'Комунальні по юр. особам'!R69,'Комунальні по юр. особам'!R74,'Комунальні по юр. особам'!R79,'Комунальні по юр. особам'!R84)</f>
        <v>70</v>
      </c>
      <c r="Q9" s="314">
        <f>SUM('Комунальні по юр. особам'!S9,'Комунальні по юр. особам'!S14,'Комунальні по юр. особам'!S19,'Комунальні по юр. особам'!S24,'Комунальні по юр. особам'!S29,'Комунальні по юр. особам'!S34,'Комунальні по юр. особам'!S39,'Комунальні по юр. особам'!S44,'Комунальні по юр. особам'!S49,'Комунальні по юр. особам'!S54,'Комунальні по юр. особам'!S59,'Комунальні по юр. особам'!S64,'Комунальні по юр. особам'!S69,'Комунальні по юр. особам'!S74,'Комунальні по юр. особам'!S79,'Комунальні по юр. особам'!S84)</f>
        <v>0</v>
      </c>
      <c r="R9" s="307">
        <f>SUM('Комунальні по юр. особам'!T9,'Комунальні по юр. особам'!T14,'Комунальні по юр. особам'!T19,'Комунальні по юр. особам'!T24,'Комунальні по юр. особам'!T29,'Комунальні по юр. особам'!T34,'Комунальні по юр. особам'!T39,'Комунальні по юр. особам'!T44,'Комунальні по юр. особам'!T49,'Комунальні по юр. особам'!T54,'Комунальні по юр. особам'!T59,'Комунальні по юр. особам'!T64,'Комунальні по юр. особам'!T69,'Комунальні по юр. особам'!T74,'Комунальні по юр. особам'!T79,'Комунальні по юр. особам'!T84)</f>
        <v>0</v>
      </c>
      <c r="S9" s="307">
        <f>SUM('Комунальні по юр. особам'!U9,'Комунальні по юр. особам'!U14,'Комунальні по юр. особам'!U19,'Комунальні по юр. особам'!U24,'Комунальні по юр. особам'!U29,'Комунальні по юр. особам'!U34,'Комунальні по юр. особам'!U39,'Комунальні по юр. особам'!U44,'Комунальні по юр. особам'!U49,'Комунальні по юр. особам'!U54,'Комунальні по юр. особам'!U59,'Комунальні по юр. особам'!U64,'Комунальні по юр. особам'!U69,'Комунальні по юр. особам'!U74,'Комунальні по юр. особам'!U79,'Комунальні по юр. особам'!U84)</f>
        <v>0</v>
      </c>
      <c r="T9" s="307">
        <f>SUM('Комунальні по юр. особам'!V9,'Комунальні по юр. особам'!V14,'Комунальні по юр. особам'!V19,'Комунальні по юр. особам'!V24,'Комунальні по юр. особам'!V29,'Комунальні по юр. особам'!V34,'Комунальні по юр. особам'!V39,'Комунальні по юр. особам'!V44,'Комунальні по юр. особам'!V49,'Комунальні по юр. особам'!V54,'Комунальні по юр. особам'!V59,'Комунальні по юр. особам'!V64,'Комунальні по юр. особам'!V69,'Комунальні по юр. особам'!V74,'Комунальні по юр. особам'!V79,'Комунальні по юр. особам'!V84)</f>
        <v>63</v>
      </c>
      <c r="U9" s="307">
        <f>SUM('Комунальні по юр. особам'!W9,'Комунальні по юр. особам'!W14,'Комунальні по юр. особам'!W19,'Комунальні по юр. особам'!W24,'Комунальні по юр. особам'!W29,'Комунальні по юр. особам'!W34,'Комунальні по юр. особам'!W39,'Комунальні по юр. особам'!W44,'Комунальні по юр. особам'!W49,'Комунальні по юр. особам'!W54,'Комунальні по юр. особам'!W59,'Комунальні по юр. особам'!W64,'Комунальні по юр. особам'!W69,'Комунальні по юр. особам'!W74,'Комунальні по юр. особам'!W79,'Комунальні по юр. особам'!W84)</f>
        <v>7</v>
      </c>
      <c r="V9" s="312">
        <f>SUM('Комунальні по юр. особам'!X9,'Комунальні по юр. особам'!X14,'Комунальні по юр. особам'!X19,'Комунальні по юр. особам'!X24,'Комунальні по юр. особам'!X29,'Комунальні по юр. особам'!X34,'Комунальні по юр. особам'!X39,'Комунальні по юр. особам'!X44,'Комунальні по юр. особам'!X49,'Комунальні по юр. особам'!X54,'Комунальні по юр. особам'!X59,'Комунальні по юр. особам'!X64,'Комунальні по юр. особам'!X69,'Комунальні по юр. особам'!X74,'Комунальні по юр. особам'!X79,'Комунальні по юр. особам'!X84)</f>
        <v>4</v>
      </c>
      <c r="W9" s="314">
        <f>SUM('Комунальні по юр. особам'!Y9,'Комунальні по юр. особам'!Y14,'Комунальні по юр. особам'!Y19,'Комунальні по юр. особам'!Y24,'Комунальні по юр. особам'!Y29,'Комунальні по юр. особам'!Y34,'Комунальні по юр. особам'!Y39,'Комунальні по юр. особам'!Y44,'Комунальні по юр. особам'!Y49,'Комунальні по юр. особам'!Y54,'Комунальні по юр. особам'!Y59,'Комунальні по юр. особам'!Y64,'Комунальні по юр. особам'!Y69,'Комунальні по юр. особам'!Y74,'Комунальні по юр. особам'!Y79,'Комунальні по юр. особам'!Y84)</f>
        <v>67</v>
      </c>
      <c r="X9" s="312">
        <f>SUM('Комунальні по юр. особам'!Z9,'Комунальні по юр. особам'!Z14,'Комунальні по юр. особам'!Z19,'Комунальні по юр. особам'!Z24,'Комунальні по юр. особам'!Z29,'Комунальні по юр. особам'!Z34,'Комунальні по юр. особам'!Z39,'Комунальні по юр. особам'!Z44,'Комунальні по юр. особам'!Z49,'Комунальні по юр. особам'!Z54,'Комунальні по юр. особам'!Z59,'Комунальні по юр. особам'!Z64,'Комунальні по юр. особам'!Z69,'Комунальні по юр. особам'!Z74,'Комунальні по юр. особам'!Z79,'Комунальні по юр. особам'!Z84)</f>
        <v>7</v>
      </c>
      <c r="Y9" s="314">
        <f>SUM('Комунальні по юр. особам'!AA9,'Комунальні по юр. особам'!AA14,'Комунальні по юр. особам'!AA19,'Комунальні по юр. особам'!AA24,'Комунальні по юр. особам'!AA29,'Комунальні по юр. особам'!AA34,'Комунальні по юр. особам'!AA39,'Комунальні по юр. особам'!AA44,'Комунальні по юр. особам'!AA49,'Комунальні по юр. особам'!AA54,'Комунальні по юр. особам'!AA59,'Комунальні по юр. особам'!AA64,'Комунальні по юр. особам'!AA69,'Комунальні по юр. особам'!AA74,'Комунальні по юр. особам'!AA79,'Комунальні по юр. особам'!AA84)</f>
        <v>0</v>
      </c>
      <c r="Z9" s="307">
        <f>SUM('Комунальні по юр. особам'!AB9,'Комунальні по юр. особам'!AB14,'Комунальні по юр. особам'!AB19,'Комунальні по юр. особам'!AB24,'Комунальні по юр. особам'!AB29,'Комунальні по юр. особам'!AB34,'Комунальні по юр. особам'!AB39,'Комунальні по юр. особам'!AB44,'Комунальні по юр. особам'!AB49,'Комунальні по юр. особам'!AB54,'Комунальні по юр. особам'!AB59,'Комунальні по юр. особам'!AB64,'Комунальні по юр. особам'!AB69,'Комунальні по юр. особам'!AB74,'Комунальні по юр. особам'!AB79,'Комунальні по юр. особам'!AB84)</f>
        <v>15</v>
      </c>
      <c r="AA9" s="307">
        <f>SUM('Комунальні по юр. особам'!AC9,'Комунальні по юр. особам'!AC14,'Комунальні по юр. особам'!AC19,'Комунальні по юр. особам'!AC24,'Комунальні по юр. особам'!AC29,'Комунальні по юр. особам'!AC34,'Комунальні по юр. особам'!AC39,'Комунальні по юр. особам'!AC44,'Комунальні по юр. особам'!AC49,'Комунальні по юр. особам'!AC54,'Комунальні по юр. особам'!AC59,'Комунальні по юр. особам'!AC64,'Комунальні по юр. особам'!AC69,'Комунальні по юр. особам'!AC74,'Комунальні по юр. особам'!AC79,'Комунальні по юр. особам'!AC84)</f>
        <v>15</v>
      </c>
      <c r="AB9" s="307">
        <f>SUM('Комунальні по юр. особам'!AD9,'Комунальні по юр. особам'!AD14,'Комунальні по юр. особам'!AD19,'Комунальні по юр. особам'!AD24,'Комунальні по юр. особам'!AD29,'Комунальні по юр. особам'!AD34,'Комунальні по юр. особам'!AD39,'Комунальні по юр. особам'!AD44,'Комунальні по юр. особам'!AD49,'Комунальні по юр. особам'!AD54,'Комунальні по юр. особам'!AD59,'Комунальні по юр. особам'!AD64,'Комунальні по юр. особам'!AD69,'Комунальні по юр. особам'!AD74,'Комунальні по юр. особам'!AD79,'Комунальні по юр. особам'!AD84)</f>
        <v>2</v>
      </c>
      <c r="AC9" s="307">
        <f>SUM('Комунальні по юр. особам'!AE9,'Комунальні по юр. особам'!AE14,'Комунальні по юр. особам'!AE19,'Комунальні по юр. особам'!AE24,'Комунальні по юр. особам'!AE29,'Комунальні по юр. особам'!AE34,'Комунальні по юр. особам'!AE39,'Комунальні по юр. особам'!AE44,'Комунальні по юр. особам'!AE49,'Комунальні по юр. особам'!AE54,'Комунальні по юр. особам'!AE59,'Комунальні по юр. особам'!AE64,'Комунальні по юр. особам'!AE69,'Комунальні по юр. особам'!AE74,'Комунальні по юр. особам'!AE79,'Комунальні по юр. особам'!AE84)</f>
        <v>63</v>
      </c>
      <c r="AD9" s="312">
        <f>SUM('Комунальні по юр. особам'!AF9,'Комунальні по юр. особам'!AF14,'Комунальні по юр. особам'!AF19,'Комунальні по юр. особам'!AF24,'Комунальні по юр. особам'!AF29,'Комунальні по юр. особам'!AF34,'Комунальні по юр. особам'!AF39,'Комунальні по юр. особам'!AF44,'Комунальні по юр. особам'!AF49,'Комунальні по юр. особам'!AF54,'Комунальні по юр. особам'!AF59,'Комунальні по юр. особам'!AF64,'Комунальні по юр. особам'!AF69,'Комунальні по юр. особам'!AF74,'Комунальні по юр. особам'!AF79,'Комунальні по юр. особам'!AF84)</f>
        <v>2</v>
      </c>
      <c r="AE9" s="356">
        <f>AVERAGE('Комунальні по юр. особам'!AG9,'Комунальні по юр. особам'!AG14,'Комунальні по юр. особам'!AG19,'Комунальні по юр. особам'!AG24,'Комунальні по юр. особам'!AG29,'Комунальні по юр. особам'!AG34,'Комунальні по юр. особам'!AG39,'Комунальні по юр. особам'!AG44,'Комунальні по юр. особам'!AG49,'Комунальні по юр. особам'!AG54,'Комунальні по юр. особам'!AG59,'Комунальні по юр. особам'!AG64,'Комунальні по юр. особам'!AG69,'Комунальні по юр. особам'!AG74,'Комунальні по юр. особам'!AG79,'Комунальні по юр. особам'!AG84)</f>
        <v>46</v>
      </c>
      <c r="AF9" s="357">
        <f>AVERAGE('Комунальні по юр. особам'!AH9,'Комунальні по юр. особам'!AH14,'Комунальні по юр. особам'!AH19,'Комунальні по юр. особам'!AH24,'Комунальні по юр. особам'!AH29,'Комунальні по юр. особам'!AH34,'Комунальні по юр. особам'!AH39,'Комунальні по юр. особам'!AH44,'Комунальні по юр. особам'!AH49,'Комунальні по юр. особам'!AH54,'Комунальні по юр. особам'!AH59,'Комунальні по юр. особам'!AH64,'Комунальні по юр. особам'!AH69,'Комунальні по юр. особам'!AH74,'Комунальні по юр. особам'!AH79,'Комунальні по юр. особам'!AH84)</f>
        <v>22.75</v>
      </c>
      <c r="AG9" s="358">
        <f>AVERAGE('Комунальні по юр. особам'!AI9,'Комунальні по юр. особам'!AI14,'Комунальні по юр. особам'!AI19,'Комунальні по юр. особам'!AI24,'Комунальні по юр. особам'!AI29,'Комунальні по юр. особам'!AI34,'Комунальні по юр. особам'!AI39,'Комунальні по юр. особам'!AI44,'Комунальні по юр. особам'!AI49,'Комунальні по юр. особам'!AI54,'Комунальні по юр. особам'!AI59,'Комунальні по юр. особам'!AI64,'Комунальні по юр. особам'!AI69,'Комунальні по юр. особам'!AI74,'Комунальні по юр. особам'!AI79,'Комунальні по юр. особам'!AI84)</f>
        <v>11</v>
      </c>
      <c r="AH9" s="239">
        <f>SUM(AL9:AN9)</f>
        <v>81</v>
      </c>
      <c r="AI9" s="331" t="s">
        <v>74</v>
      </c>
      <c r="AJ9" s="234" t="s">
        <v>74</v>
      </c>
      <c r="AK9" s="235" t="s">
        <v>74</v>
      </c>
      <c r="AL9" s="233">
        <f>SUM('Комунальні по юр. особам'!AN9,'Комунальні по юр. особам'!AN14,'Комунальні по юр. особам'!AN19,'Комунальні по юр. особам'!AN24,'Комунальні по юр. особам'!AN29,'Комунальні по юр. особам'!AN34,'Комунальні по юр. особам'!AN39,'Комунальні по юр. особам'!AN44,'Комунальні по юр. особам'!AN49,'Комунальні по юр. особам'!AN54,'Комунальні по юр. особам'!AN59,'Комунальні по юр. особам'!AN64,'Комунальні по юр. особам'!AN69,'Комунальні по юр. особам'!AN74,'Комунальні по юр. особам'!AN79,'Комунальні по юр. особам'!AN84)</f>
        <v>15</v>
      </c>
      <c r="AM9" s="234">
        <f>SUM('Комунальні по юр. особам'!AO9,'Комунальні по юр. особам'!AO14,'Комунальні по юр. особам'!AO19,'Комунальні по юр. особам'!AO24,'Комунальні по юр. особам'!AO29,'Комунальні по юр. особам'!AO34,'Комунальні по юр. особам'!AO39,'Комунальні по юр. особам'!AO44,'Комунальні по юр. особам'!AO49,'Комунальні по юр. особам'!AO54,'Комунальні по юр. особам'!AO59,'Комунальні по юр. особам'!AO64,'Комунальні по юр. особам'!AO69,'Комунальні по юр. особам'!AO74,'Комунальні по юр. особам'!AO79,'Комунальні по юр. особам'!AO84)</f>
        <v>65</v>
      </c>
      <c r="AN9" s="235">
        <f>SUM('Комунальні по юр. особам'!AP9,'Комунальні по юр. особам'!AP14,'Комунальні по юр. особам'!AP19,'Комунальні по юр. особам'!AP24,'Комунальні по юр. особам'!AP29,'Комунальні по юр. особам'!AP34,'Комунальні по юр. особам'!AP39,'Комунальні по юр. особам'!AP44,'Комунальні по юр. особам'!AP49,'Комунальні по юр. особам'!AP54,'Комунальні по юр. особам'!AP59,'Комунальні по юр. особам'!AP64,'Комунальні по юр. особам'!AP69,'Комунальні по юр. особам'!AP74,'Комунальні по юр. особам'!AP79,'Комунальні по юр. особам'!AP84)</f>
        <v>1</v>
      </c>
      <c r="AO9" s="236" t="s">
        <v>74</v>
      </c>
      <c r="AP9" s="237" t="s">
        <v>74</v>
      </c>
      <c r="AQ9" s="237" t="s">
        <v>74</v>
      </c>
      <c r="AR9" s="237" t="s">
        <v>74</v>
      </c>
      <c r="AS9" s="238" t="s">
        <v>74</v>
      </c>
      <c r="AT9" s="327">
        <f>SUM(AU9:BC9)</f>
        <v>2</v>
      </c>
      <c r="AU9" s="307">
        <f>SUM('Комунальні по юр. особам'!AW9,'Комунальні по юр. особам'!AW14,'Комунальні по юр. особам'!AW19,'Комунальні по юр. особам'!AW24,'Комунальні по юр. особам'!AW29,'Комунальні по юр. особам'!AW34,'Комунальні по юр. особам'!AW39,'Комунальні по юр. особам'!AW44,'Комунальні по юр. особам'!AW49,'Комунальні по юр. особам'!AW54,'Комунальні по юр. особам'!AW59,'Комунальні по юр. особам'!AW64,'Комунальні по юр. особам'!AW69,'Комунальні по юр. особам'!AW74,'Комунальні по юр. особам'!AW79,'Комунальні по юр. особам'!AW84)</f>
        <v>0</v>
      </c>
      <c r="AV9" s="307">
        <f>SUM('Комунальні по юр. особам'!AX9,'Комунальні по юр. особам'!AX14,'Комунальні по юр. особам'!AX19,'Комунальні по юр. особам'!AX24,'Комунальні по юр. особам'!AX29,'Комунальні по юр. особам'!AX34,'Комунальні по юр. особам'!AX39,'Комунальні по юр. особам'!AX44,'Комунальні по юр. особам'!AX49,'Комунальні по юр. особам'!AX54,'Комунальні по юр. особам'!AX59,'Комунальні по юр. особам'!AX64,'Комунальні по юр. особам'!AX69,'Комунальні по юр. особам'!AX74,'Комунальні по юр. особам'!AX79,'Комунальні по юр. особам'!AX84)</f>
        <v>1</v>
      </c>
      <c r="AW9" s="307">
        <f>SUM('Комунальні по юр. особам'!AY9,'Комунальні по юр. особам'!AY14,'Комунальні по юр. особам'!AY19,'Комунальні по юр. особам'!AY24,'Комунальні по юр. особам'!AY29,'Комунальні по юр. особам'!AY34,'Комунальні по юр. особам'!AY39,'Комунальні по юр. особам'!AY44,'Комунальні по юр. особам'!AY49,'Комунальні по юр. особам'!AY54,'Комунальні по юр. особам'!AY59,'Комунальні по юр. особам'!AY64,'Комунальні по юр. особам'!AY69,'Комунальні по юр. особам'!AY74,'Комунальні по юр. особам'!AY79,'Комунальні по юр. особам'!AY84)</f>
        <v>0</v>
      </c>
      <c r="AX9" s="307">
        <f>SUM('Комунальні по юр. особам'!AZ9,'Комунальні по юр. особам'!AZ14,'Комунальні по юр. особам'!AZ19,'Комунальні по юр. особам'!AZ24,'Комунальні по юр. особам'!AZ29,'Комунальні по юр. особам'!AZ34,'Комунальні по юр. особам'!AZ39,'Комунальні по юр. особам'!AZ44,'Комунальні по юр. особам'!AZ49,'Комунальні по юр. особам'!AZ54,'Комунальні по юр. особам'!AZ59,'Комунальні по юр. особам'!AZ64,'Комунальні по юр. особам'!AZ69,'Комунальні по юр. особам'!AZ74,'Комунальні по юр. особам'!AZ79,'Комунальні по юр. особам'!AZ84)</f>
        <v>1</v>
      </c>
      <c r="AY9" s="307">
        <f>SUM('Комунальні по юр. особам'!BA9,'Комунальні по юр. особам'!BA14,'Комунальні по юр. особам'!BA19,'Комунальні по юр. особам'!BA24,'Комунальні по юр. особам'!BA29,'Комунальні по юр. особам'!BA34,'Комунальні по юр. особам'!BA39,'Комунальні по юр. особам'!BA44,'Комунальні по юр. особам'!BA49,'Комунальні по юр. особам'!BA54,'Комунальні по юр. особам'!BA59,'Комунальні по юр. особам'!BA64,'Комунальні по юр. особам'!BA69,'Комунальні по юр. особам'!BA74,'Комунальні по юр. особам'!BA79,'Комунальні по юр. особам'!BA84)</f>
        <v>0</v>
      </c>
      <c r="AZ9" s="307">
        <f>SUM('Комунальні по юр. особам'!BB9,'Комунальні по юр. особам'!BB14,'Комунальні по юр. особам'!BB19,'Комунальні по юр. особам'!BB24,'Комунальні по юр. особам'!BB29,'Комунальні по юр. особам'!BB34,'Комунальні по юр. особам'!BB39,'Комунальні по юр. особам'!BB44,'Комунальні по юр. особам'!BB49,'Комунальні по юр. особам'!BB54,'Комунальні по юр. особам'!BB59,'Комунальні по юр. особам'!BB64,'Комунальні по юр. особам'!BB69,'Комунальні по юр. особам'!BB74,'Комунальні по юр. особам'!BB79,'Комунальні по юр. особам'!BB84)</f>
        <v>0</v>
      </c>
      <c r="BA9" s="307">
        <f>SUM('Комунальні по юр. особам'!BC9,'Комунальні по юр. особам'!BC14,'Комунальні по юр. особам'!BC19,'Комунальні по юр. особам'!BC24,'Комунальні по юр. особам'!BC29,'Комунальні по юр. особам'!BC34,'Комунальні по юр. особам'!BC39,'Комунальні по юр. особам'!BC44,'Комунальні по юр. особам'!BC49,'Комунальні по юр. особам'!BC54,'Комунальні по юр. особам'!BC59,'Комунальні по юр. особам'!BC64,'Комунальні по юр. особам'!BC69,'Комунальні по юр. особам'!BC74,'Комунальні по юр. особам'!BC79,'Комунальні по юр. особам'!BC84)</f>
        <v>0</v>
      </c>
      <c r="BB9" s="307">
        <f>SUM('Комунальні по юр. особам'!BD9,'Комунальні по юр. особам'!BD14,'Комунальні по юр. особам'!BD19,'Комунальні по юр. особам'!BD24,'Комунальні по юр. особам'!BD29,'Комунальні по юр. особам'!BD34,'Комунальні по юр. особам'!BD39,'Комунальні по юр. особам'!BD44,'Комунальні по юр. особам'!BD49,'Комунальні по юр. особам'!BD54,'Комунальні по юр. особам'!BD59,'Комунальні по юр. особам'!BD64,'Комунальні по юр. особам'!BD69,'Комунальні по юр. особам'!BD74,'Комунальні по юр. особам'!BD79,'Комунальні по юр. особам'!BD84)</f>
        <v>0</v>
      </c>
      <c r="BC9" s="308">
        <f>SUM('Комунальні по юр. особам'!BE9,'Комунальні по юр. особам'!BE14,'Комунальні по юр. особам'!BE19,'Комунальні по юр. особам'!BE24,'Комунальні по юр. особам'!BE29,'Комунальні по юр. особам'!BE34,'Комунальні по юр. особам'!BE39,'Комунальні по юр. особам'!BE44,'Комунальні по юр. особам'!BE49,'Комунальні по юр. особам'!BE54,'Комунальні по юр. особам'!BE59,'Комунальні по юр. особам'!BE64,'Комунальні по юр. особам'!BE69,'Комунальні по юр. особам'!BE74,'Комунальні по юр. особам'!BE79,'Комунальні по юр. особам'!BE84)</f>
        <v>0</v>
      </c>
    </row>
    <row r="10" spans="1:55" ht="34" customHeight="1" x14ac:dyDescent="0.2">
      <c r="A10" s="799"/>
      <c r="B10" s="298" t="s">
        <v>75</v>
      </c>
      <c r="C10" s="801"/>
      <c r="D10" s="804"/>
      <c r="E10" s="303">
        <f>SUM(K10,AT10)</f>
        <v>0</v>
      </c>
      <c r="F10" s="305">
        <f>SUM(G10:J10)</f>
        <v>0</v>
      </c>
      <c r="G10" s="242">
        <f>SUM('Комунальні по юр. особам'!I10,'Комунальні по юр. особам'!I15,'Комунальні по юр. особам'!I20,'Комунальні по юр. особам'!I25,'Комунальні по юр. особам'!I30,'Комунальні по юр. особам'!I35,'Комунальні по юр. особам'!I40,'Комунальні по юр. особам'!I45,'Комунальні по юр. особам'!I50,'Комунальні по юр. особам'!I55,'Комунальні по юр. особам'!I60,'Комунальні по юр. особам'!I65,'Комунальні по юр. особам'!I70,'Комунальні по юр. особам'!I75,'Комунальні по юр. особам'!I80,'Комунальні по юр. особам'!I85)</f>
        <v>0</v>
      </c>
      <c r="H10" s="242">
        <f>SUM('Комунальні по юр. особам'!J10,'Комунальні по юр. особам'!J15,'Комунальні по юр. особам'!J20,'Комунальні по юр. особам'!J25,'Комунальні по юр. особам'!J30,'Комунальні по юр. особам'!J35,'Комунальні по юр. особам'!J40,'Комунальні по юр. особам'!J45,'Комунальні по юр. особам'!J50,'Комунальні по юр. особам'!J55,'Комунальні по юр. особам'!J60,'Комунальні по юр. особам'!J65,'Комунальні по юр. особам'!J70,'Комунальні по юр. особам'!J75,'Комунальні по юр. особам'!J80,'Комунальні по юр. особам'!J85)</f>
        <v>0</v>
      </c>
      <c r="I10" s="242">
        <f>SUM('Комунальні по юр. особам'!K10,'Комунальні по юр. особам'!K15,'Комунальні по юр. особам'!K20,'Комунальні по юр. особам'!K25,'Комунальні по юр. особам'!K30,'Комунальні по юр. особам'!K35,'Комунальні по юр. особам'!K40,'Комунальні по юр. особам'!K45,'Комунальні по юр. особам'!K50,'Комунальні по юр. особам'!K55,'Комунальні по юр. особам'!K60,'Комунальні по юр. особам'!K65,'Комунальні по юр. особам'!K70,'Комунальні по юр. особам'!K75,'Комунальні по юр. особам'!K80,'Комунальні по юр. особам'!K85)</f>
        <v>0</v>
      </c>
      <c r="J10" s="268">
        <f>SUM('Комунальні по юр. особам'!L10,'Комунальні по юр. особам'!L15,'Комунальні по юр. особам'!L20,'Комунальні по юр. особам'!L25,'Комунальні по юр. особам'!L30,'Комунальні по юр. особам'!L35,'Комунальні по юр. особам'!L40,'Комунальні по юр. особам'!L45,'Комунальні по юр. особам'!L50,'Комунальні по юр. особам'!L55,'Комунальні по юр. особам'!L60,'Комунальні по юр. особам'!L65,'Комунальні по юр. особам'!L70,'Комунальні по юр. особам'!L75,'Комунальні по юр. особам'!L80,'Комунальні по юр. особам'!L85)</f>
        <v>0</v>
      </c>
      <c r="K10" s="330">
        <f t="shared" ref="K10:K13" si="0">IF(AND(SUM(L10:P10)=SUM(W10:X10),SUM(Q10:V10)=SUM(W10:X10)),SUM(L10:P10),"ПЕРЕВІРТЕ ПРАВИЛЬНІСТЬ ДАНИХ")</f>
        <v>0</v>
      </c>
      <c r="L10" s="63">
        <f>SUM('Комунальні по юр. особам'!N10,'Комунальні по юр. особам'!N15,'Комунальні по юр. особам'!N20,'Комунальні по юр. особам'!N25,'Комунальні по юр. особам'!N30,'Комунальні по юр. особам'!N35,'Комунальні по юр. особам'!N40,'Комунальні по юр. особам'!N45,'Комунальні по юр. особам'!N50,'Комунальні по юр. особам'!N55,'Комунальні по юр. особам'!N60,'Комунальні по юр. особам'!N65,'Комунальні по юр. особам'!N70,'Комунальні по юр. особам'!N75,'Комунальні по юр. особам'!N80,'Комунальні по юр. особам'!N85)</f>
        <v>0</v>
      </c>
      <c r="M10" s="63">
        <f>SUM('Комунальні по юр. особам'!O10,'Комунальні по юр. особам'!O15,'Комунальні по юр. особам'!O20,'Комунальні по юр. особам'!O25,'Комунальні по юр. особам'!O30,'Комунальні по юр. особам'!O35,'Комунальні по юр. особам'!O40,'Комунальні по юр. особам'!O45,'Комунальні по юр. особам'!O50,'Комунальні по юр. особам'!O55,'Комунальні по юр. особам'!O60,'Комунальні по юр. особам'!O65,'Комунальні по юр. особам'!O70,'Комунальні по юр. особам'!O75,'Комунальні по юр. особам'!O80,'Комунальні по юр. особам'!O85)</f>
        <v>0</v>
      </c>
      <c r="N10" s="63">
        <f>SUM('Комунальні по юр. особам'!P10,'Комунальні по юр. особам'!P15,'Комунальні по юр. особам'!P20,'Комунальні по юр. особам'!P25,'Комунальні по юр. особам'!P30,'Комунальні по юр. особам'!P35,'Комунальні по юр. особам'!P40,'Комунальні по юр. особам'!P45,'Комунальні по юр. особам'!P50,'Комунальні по юр. особам'!P55,'Комунальні по юр. особам'!P60,'Комунальні по юр. особам'!P65,'Комунальні по юр. особам'!P70,'Комунальні по юр. особам'!P75,'Комунальні по юр. особам'!P80,'Комунальні по юр. особам'!P85)</f>
        <v>0</v>
      </c>
      <c r="O10" s="63">
        <f>SUM('Комунальні по юр. особам'!Q10,'Комунальні по юр. особам'!Q15,'Комунальні по юр. особам'!Q20,'Комунальні по юр. особам'!Q25,'Комунальні по юр. особам'!Q30,'Комунальні по юр. особам'!Q35,'Комунальні по юр. особам'!Q40,'Комунальні по юр. особам'!Q45,'Комунальні по юр. особам'!Q50,'Комунальні по юр. особам'!Q55,'Комунальні по юр. особам'!Q60,'Комунальні по юр. особам'!Q65,'Комунальні по юр. особам'!Q70,'Комунальні по юр. особам'!Q75,'Комунальні по юр. особам'!Q80,'Комунальні по юр. особам'!Q85)</f>
        <v>0</v>
      </c>
      <c r="P10" s="313">
        <f>SUM('Комунальні по юр. особам'!R10,'Комунальні по юр. особам'!R15,'Комунальні по юр. особам'!R20,'Комунальні по юр. особам'!R25,'Комунальні по юр. особам'!R30,'Комунальні по юр. особам'!R35,'Комунальні по юр. особам'!R40,'Комунальні по юр. особам'!R45,'Комунальні по юр. особам'!R50,'Комунальні по юр. особам'!R55,'Комунальні по юр. особам'!R60,'Комунальні по юр. особам'!R65,'Комунальні по юр. особам'!R70,'Комунальні по юр. особам'!R75,'Комунальні по юр. особам'!R80,'Комунальні по юр. особам'!R85)</f>
        <v>0</v>
      </c>
      <c r="Q10" s="301">
        <f>SUM('Комунальні по юр. особам'!S10,'Комунальні по юр. особам'!S15,'Комунальні по юр. особам'!S20,'Комунальні по юр. особам'!S25,'Комунальні по юр. особам'!S30,'Комунальні по юр. особам'!S35,'Комунальні по юр. особам'!S40,'Комунальні по юр. особам'!S45,'Комунальні по юр. особам'!S50,'Комунальні по юр. особам'!S55,'Комунальні по юр. особам'!S60,'Комунальні по юр. особам'!S65,'Комунальні по юр. особам'!S70,'Комунальні по юр. особам'!S75,'Комунальні по юр. особам'!S80,'Комунальні по юр. особам'!S85)</f>
        <v>0</v>
      </c>
      <c r="R10" s="63">
        <f>SUM('Комунальні по юр. особам'!T10,'Комунальні по юр. особам'!T15,'Комунальні по юр. особам'!T20,'Комунальні по юр. особам'!T25,'Комунальні по юр. особам'!T30,'Комунальні по юр. особам'!T35,'Комунальні по юр. особам'!T40,'Комунальні по юр. особам'!T45,'Комунальні по юр. особам'!T50,'Комунальні по юр. особам'!T55,'Комунальні по юр. особам'!T60,'Комунальні по юр. особам'!T65,'Комунальні по юр. особам'!T70,'Комунальні по юр. особам'!T75,'Комунальні по юр. особам'!T80,'Комунальні по юр. особам'!T85)</f>
        <v>0</v>
      </c>
      <c r="S10" s="63">
        <f>SUM('Комунальні по юр. особам'!U10,'Комунальні по юр. особам'!U15,'Комунальні по юр. особам'!U20,'Комунальні по юр. особам'!U25,'Комунальні по юр. особам'!U30,'Комунальні по юр. особам'!U35,'Комунальні по юр. особам'!U40,'Комунальні по юр. особам'!U45,'Комунальні по юр. особам'!U50,'Комунальні по юр. особам'!U55,'Комунальні по юр. особам'!U60,'Комунальні по юр. особам'!U65,'Комунальні по юр. особам'!U70,'Комунальні по юр. особам'!U75,'Комунальні по юр. особам'!U80,'Комунальні по юр. особам'!U85)</f>
        <v>0</v>
      </c>
      <c r="T10" s="63">
        <f>SUM('Комунальні по юр. особам'!V10,'Комунальні по юр. особам'!V15,'Комунальні по юр. особам'!V20,'Комунальні по юр. особам'!V25,'Комунальні по юр. особам'!V30,'Комунальні по юр. особам'!V35,'Комунальні по юр. особам'!V40,'Комунальні по юр. особам'!V45,'Комунальні по юр. особам'!V50,'Комунальні по юр. особам'!V55,'Комунальні по юр. особам'!V60,'Комунальні по юр. особам'!V65,'Комунальні по юр. особам'!V70,'Комунальні по юр. особам'!V75,'Комунальні по юр. особам'!V80,'Комунальні по юр. особам'!V85)</f>
        <v>0</v>
      </c>
      <c r="U10" s="63">
        <f>SUM('Комунальні по юр. особам'!W10,'Комунальні по юр. особам'!W15,'Комунальні по юр. особам'!W20,'Комунальні по юр. особам'!W25,'Комунальні по юр. особам'!W30,'Комунальні по юр. особам'!W35,'Комунальні по юр. особам'!W40,'Комунальні по юр. особам'!W45,'Комунальні по юр. особам'!W50,'Комунальні по юр. особам'!W55,'Комунальні по юр. особам'!W60,'Комунальні по юр. особам'!W65,'Комунальні по юр. особам'!W70,'Комунальні по юр. особам'!W75,'Комунальні по юр. особам'!W80,'Комунальні по юр. особам'!W85)</f>
        <v>0</v>
      </c>
      <c r="V10" s="313">
        <f>SUM('Комунальні по юр. особам'!X10,'Комунальні по юр. особам'!X15,'Комунальні по юр. особам'!X20,'Комунальні по юр. особам'!X25,'Комунальні по юр. особам'!X30,'Комунальні по юр. особам'!X35,'Комунальні по юр. особам'!X40,'Комунальні по юр. особам'!X45,'Комунальні по юр. особам'!X50,'Комунальні по юр. особам'!X55,'Комунальні по юр. особам'!X60,'Комунальні по юр. особам'!X65,'Комунальні по юр. особам'!X70,'Комунальні по юр. особам'!X75,'Комунальні по юр. особам'!X80,'Комунальні по юр. особам'!X85)</f>
        <v>0</v>
      </c>
      <c r="W10" s="301">
        <f>SUM('Комунальні по юр. особам'!Y10,'Комунальні по юр. особам'!Y15,'Комунальні по юр. особам'!Y20,'Комунальні по юр. особам'!Y25,'Комунальні по юр. особам'!Y30,'Комунальні по юр. особам'!Y35,'Комунальні по юр. особам'!Y40,'Комунальні по юр. особам'!Y45,'Комунальні по юр. особам'!Y50,'Комунальні по юр. особам'!Y55,'Комунальні по юр. особам'!Y60,'Комунальні по юр. особам'!Y65,'Комунальні по юр. особам'!Y70,'Комунальні по юр. особам'!Y75,'Комунальні по юр. особам'!Y80,'Комунальні по юр. особам'!Y85)</f>
        <v>0</v>
      </c>
      <c r="X10" s="313">
        <f>SUM('Комунальні по юр. особам'!Z10,'Комунальні по юр. особам'!Z15,'Комунальні по юр. особам'!Z20,'Комунальні по юр. особам'!Z25,'Комунальні по юр. особам'!Z30,'Комунальні по юр. особам'!Z35,'Комунальні по юр. особам'!Z40,'Комунальні по юр. особам'!Z45,'Комунальні по юр. особам'!Z50,'Комунальні по юр. особам'!Z55,'Комунальні по юр. особам'!Z60,'Комунальні по юр. особам'!Z65,'Комунальні по юр. особам'!Z70,'Комунальні по юр. особам'!Z75,'Комунальні по юр. особам'!Z80,'Комунальні по юр. особам'!Z85)</f>
        <v>0</v>
      </c>
      <c r="Y10" s="301">
        <f>SUM('Комунальні по юр. особам'!AA10,'Комунальні по юр. особам'!AA15,'Комунальні по юр. особам'!AA20,'Комунальні по юр. особам'!AA25,'Комунальні по юр. особам'!AA30,'Комунальні по юр. особам'!AA35,'Комунальні по юр. особам'!AA40,'Комунальні по юр. особам'!AA45,'Комунальні по юр. особам'!AA50,'Комунальні по юр. особам'!AA55,'Комунальні по юр. особам'!AA60,'Комунальні по юр. особам'!AA65,'Комунальні по юр. особам'!AA70,'Комунальні по юр. особам'!AA75,'Комунальні по юр. особам'!AA80,'Комунальні по юр. особам'!AA85)</f>
        <v>0</v>
      </c>
      <c r="Z10" s="63">
        <f>SUM('Комунальні по юр. особам'!AB10,'Комунальні по юр. особам'!AB15,'Комунальні по юр. особам'!AB20,'Комунальні по юр. особам'!AB25,'Комунальні по юр. особам'!AB30,'Комунальні по юр. особам'!AB35,'Комунальні по юр. особам'!AB40,'Комунальні по юр. особам'!AB45,'Комунальні по юр. особам'!AB50,'Комунальні по юр. особам'!AB55,'Комунальні по юр. особам'!AB60,'Комунальні по юр. особам'!AB65,'Комунальні по юр. особам'!AB70,'Комунальні по юр. особам'!AB75,'Комунальні по юр. особам'!AB80,'Комунальні по юр. особам'!AB85)</f>
        <v>0</v>
      </c>
      <c r="AA10" s="63">
        <f>SUM('Комунальні по юр. особам'!AC10,'Комунальні по юр. особам'!AC15,'Комунальні по юр. особам'!AC20,'Комунальні по юр. особам'!AC25,'Комунальні по юр. особам'!AC30,'Комунальні по юр. особам'!AC35,'Комунальні по юр. особам'!AC40,'Комунальні по юр. особам'!AC45,'Комунальні по юр. особам'!AC50,'Комунальні по юр. особам'!AC55,'Комунальні по юр. особам'!AC60,'Комунальні по юр. особам'!AC65,'Комунальні по юр. особам'!AC70,'Комунальні по юр. особам'!AC75,'Комунальні по юр. особам'!AC80,'Комунальні по юр. особам'!AC85)</f>
        <v>0</v>
      </c>
      <c r="AB10" s="63">
        <f>SUM('Комунальні по юр. особам'!AD10,'Комунальні по юр. особам'!AD15,'Комунальні по юр. особам'!AD20,'Комунальні по юр. особам'!AD25,'Комунальні по юр. особам'!AD30,'Комунальні по юр. особам'!AD35,'Комунальні по юр. особам'!AD40,'Комунальні по юр. особам'!AD45,'Комунальні по юр. особам'!AD50,'Комунальні по юр. особам'!AD55,'Комунальні по юр. особам'!AD60,'Комунальні по юр. особам'!AD65,'Комунальні по юр. особам'!AD70,'Комунальні по юр. особам'!AD75,'Комунальні по юр. особам'!AD80,'Комунальні по юр. особам'!AD85)</f>
        <v>0</v>
      </c>
      <c r="AC10" s="63">
        <f>SUM('Комунальні по юр. особам'!AE10,'Комунальні по юр. особам'!AE15,'Комунальні по юр. особам'!AE20,'Комунальні по юр. особам'!AE25,'Комунальні по юр. особам'!AE30,'Комунальні по юр. особам'!AE35,'Комунальні по юр. особам'!AE40,'Комунальні по юр. особам'!AE45,'Комунальні по юр. особам'!AE50,'Комунальні по юр. особам'!AE55,'Комунальні по юр. особам'!AE60,'Комунальні по юр. особам'!AE65,'Комунальні по юр. особам'!AE70,'Комунальні по юр. особам'!AE75,'Комунальні по юр. особам'!AE80,'Комунальні по юр. особам'!AE85)</f>
        <v>0</v>
      </c>
      <c r="AD10" s="313">
        <f>SUM('Комунальні по юр. особам'!AF10,'Комунальні по юр. особам'!AF15,'Комунальні по юр. особам'!AF20,'Комунальні по юр. особам'!AF25,'Комунальні по юр. особам'!AF30,'Комунальні по юр. особам'!AF35,'Комунальні по юр. особам'!AF40,'Комунальні по юр. особам'!AF45,'Комунальні по юр. особам'!AF50,'Комунальні по юр. особам'!AF55,'Комунальні по юр. особам'!AF60,'Комунальні по юр. особам'!AF65,'Комунальні по юр. особам'!AF70,'Комунальні по юр. особам'!AF75,'Комунальні по юр. особам'!AF80,'Комунальні по юр. особам'!AF85)</f>
        <v>0</v>
      </c>
      <c r="AE10" s="271"/>
      <c r="AF10" s="359"/>
      <c r="AG10" s="360"/>
      <c r="AH10" s="247">
        <f>SUM(AL10:AN10)</f>
        <v>0</v>
      </c>
      <c r="AI10" s="270" t="s">
        <v>76</v>
      </c>
      <c r="AJ10" s="242" t="s">
        <v>76</v>
      </c>
      <c r="AK10" s="243" t="s">
        <v>76</v>
      </c>
      <c r="AL10" s="241"/>
      <c r="AM10" s="242"/>
      <c r="AN10" s="243"/>
      <c r="AO10" s="244" t="s">
        <v>74</v>
      </c>
      <c r="AP10" s="245" t="s">
        <v>74</v>
      </c>
      <c r="AQ10" s="245" t="s">
        <v>74</v>
      </c>
      <c r="AR10" s="245" t="s">
        <v>74</v>
      </c>
      <c r="AS10" s="246" t="s">
        <v>74</v>
      </c>
      <c r="AT10" s="328">
        <f t="shared" ref="AT10:AT13" si="1">SUM(AU10:BC10)</f>
        <v>0</v>
      </c>
      <c r="AU10" s="63">
        <f>SUM('Комунальні по юр. особам'!AW10,'Комунальні по юр. особам'!AW15,'Комунальні по юр. особам'!AW20,'Комунальні по юр. особам'!AW25,'Комунальні по юр. особам'!AW30,'Комунальні по юр. особам'!AW35,'Комунальні по юр. особам'!AW40,'Комунальні по юр. особам'!AW45,'Комунальні по юр. особам'!AW50,'Комунальні по юр. особам'!AW55,'Комунальні по юр. особам'!AW60,'Комунальні по юр. особам'!AW65,'Комунальні по юр. особам'!AW70,'Комунальні по юр. особам'!AW75,'Комунальні по юр. особам'!AW80,'Комунальні по юр. особам'!AW85)</f>
        <v>0</v>
      </c>
      <c r="AV10" s="63"/>
      <c r="AW10" s="63"/>
      <c r="AX10" s="63"/>
      <c r="AY10" s="63"/>
      <c r="AZ10" s="63"/>
      <c r="BA10" s="63"/>
      <c r="BB10" s="63"/>
      <c r="BC10" s="309"/>
    </row>
    <row r="11" spans="1:55" ht="34" customHeight="1" x14ac:dyDescent="0.2">
      <c r="A11" s="799"/>
      <c r="B11" s="298" t="s">
        <v>77</v>
      </c>
      <c r="C11" s="801"/>
      <c r="D11" s="804"/>
      <c r="E11" s="303">
        <v>4</v>
      </c>
      <c r="F11" s="305">
        <v>0</v>
      </c>
      <c r="G11" s="242">
        <f>SUM('Комунальні по юр. особам'!I11,'Комунальні по юр. особам'!I16,'Комунальні по юр. особам'!I21,'Комунальні по юр. особам'!I26,'Комунальні по юр. особам'!I31,'Комунальні по юр. особам'!I36,'Комунальні по юр. особам'!I41,'Комунальні по юр. особам'!I46,'Комунальні по юр. особам'!I51,'Комунальні по юр. особам'!I56,'Комунальні по юр. особам'!I61,'Комунальні по юр. особам'!I66,'Комунальні по юр. особам'!I71,'Комунальні по юр. особам'!I76,'Комунальні по юр. особам'!I81,'Комунальні по юр. особам'!I86)</f>
        <v>0</v>
      </c>
      <c r="H11" s="242">
        <f>SUM('Комунальні по юр. особам'!J11,'Комунальні по юр. особам'!J16,'Комунальні по юр. особам'!J21,'Комунальні по юр. особам'!J26,'Комунальні по юр. особам'!J31,'Комунальні по юр. особам'!J36,'Комунальні по юр. особам'!J41,'Комунальні по юр. особам'!J46,'Комунальні по юр. особам'!J51,'Комунальні по юр. особам'!J56,'Комунальні по юр. особам'!J61,'Комунальні по юр. особам'!J66,'Комунальні по юр. особам'!J71,'Комунальні по юр. особам'!J76,'Комунальні по юр. особам'!J81,'Комунальні по юр. особам'!J86)</f>
        <v>0</v>
      </c>
      <c r="I11" s="242">
        <f>SUM('Комунальні по юр. особам'!K11,'Комунальні по юр. особам'!K16,'Комунальні по юр. особам'!K21,'Комунальні по юр. особам'!K26,'Комунальні по юр. особам'!K31,'Комунальні по юр. особам'!K36,'Комунальні по юр. особам'!K41,'Комунальні по юр. особам'!K46,'Комунальні по юр. особам'!K51,'Комунальні по юр. особам'!K56,'Комунальні по юр. особам'!K61,'Комунальні по юр. особам'!K66,'Комунальні по юр. особам'!K71,'Комунальні по юр. особам'!K76,'Комунальні по юр. особам'!K81,'Комунальні по юр. особам'!K86)</f>
        <v>0</v>
      </c>
      <c r="J11" s="268">
        <f>SUM('Комунальні по юр. особам'!L11,'Комунальні по юр. особам'!L16,'Комунальні по юр. особам'!L21,'Комунальні по юр. особам'!L26,'Комунальні по юр. особам'!L31,'Комунальні по юр. особам'!L36,'Комунальні по юр. особам'!L41,'Комунальні по юр. особам'!L46,'Комунальні по юр. особам'!L51,'Комунальні по юр. особам'!L56,'Комунальні по юр. особам'!L61,'Комунальні по юр. особам'!L66,'Комунальні по юр. особам'!L71,'Комунальні по юр. особам'!L76,'Комунальні по юр. особам'!L81,'Комунальні по юр. особам'!L86)</f>
        <v>0</v>
      </c>
      <c r="K11" s="330">
        <f>IF(AND(SUM(L11:P11)=SUM(W11:X11),SUM(Q11:V11)=SUM(W11:X11)),SUM(L11:P11),"ПЕРЕВІРТЕ ПРАВИЛЬНІСТЬ ДАНИХ")</f>
        <v>3</v>
      </c>
      <c r="L11" s="63">
        <f>SUM('Комунальні по юр. особам'!N11,'Комунальні по юр. особам'!N16,'Комунальні по юр. особам'!N21,'Комунальні по юр. особам'!N26,'Комунальні по юр. особам'!N31,'Комунальні по юр. особам'!N36,'Комунальні по юр. особам'!N41,'Комунальні по юр. особам'!N46,'Комунальні по юр. особам'!N51,'Комунальні по юр. особам'!N56,'Комунальні по юр. особам'!N61,'Комунальні по юр. особам'!N66,'Комунальні по юр. особам'!N71,'Комунальні по юр. особам'!N76,'Комунальні по юр. особам'!N81,'Комунальні по юр. особам'!N86)</f>
        <v>0</v>
      </c>
      <c r="M11" s="63">
        <f>SUM('Комунальні по юр. особам'!O11,'Комунальні по юр. особам'!O16,'Комунальні по юр. особам'!O21,'Комунальні по юр. особам'!O26,'Комунальні по юр. особам'!O31,'Комунальні по юр. особам'!O36,'Комунальні по юр. особам'!O41,'Комунальні по юр. особам'!O46,'Комунальні по юр. особам'!O51,'Комунальні по юр. особам'!O56,'Комунальні по юр. особам'!O61,'Комунальні по юр. особам'!O66,'Комунальні по юр. особам'!O71,'Комунальні по юр. особам'!O76,'Комунальні по юр. особам'!O81,'Комунальні по юр. особам'!O86)</f>
        <v>3</v>
      </c>
      <c r="N11" s="63">
        <f>SUM('Комунальні по юр. особам'!P11,'Комунальні по юр. особам'!P16,'Комунальні по юр. особам'!P21,'Комунальні по юр. особам'!P26,'Комунальні по юр. особам'!P31,'Комунальні по юр. особам'!P36,'Комунальні по юр. особам'!P41,'Комунальні по юр. особам'!P46,'Комунальні по юр. особам'!P51,'Комунальні по юр. особам'!P56,'Комунальні по юр. особам'!P61,'Комунальні по юр. особам'!P66,'Комунальні по юр. особам'!P71,'Комунальні по юр. особам'!P76,'Комунальні по юр. особам'!P81,'Комунальні по юр. особам'!P86)</f>
        <v>0</v>
      </c>
      <c r="O11" s="63">
        <f>SUM('Комунальні по юр. особам'!Q11,'Комунальні по юр. особам'!Q16,'Комунальні по юр. особам'!Q21,'Комунальні по юр. особам'!Q26,'Комунальні по юр. особам'!Q31,'Комунальні по юр. особам'!Q36,'Комунальні по юр. особам'!Q41,'Комунальні по юр. особам'!Q46,'Комунальні по юр. особам'!Q51,'Комунальні по юр. особам'!Q56,'Комунальні по юр. особам'!Q61,'Комунальні по юр. особам'!Q66,'Комунальні по юр. особам'!Q71,'Комунальні по юр. особам'!Q76,'Комунальні по юр. особам'!Q81,'Комунальні по юр. особам'!Q86)</f>
        <v>0</v>
      </c>
      <c r="P11" s="313">
        <f>SUM('Комунальні по юр. особам'!R11,'Комунальні по юр. особам'!R16,'Комунальні по юр. особам'!R21,'Комунальні по юр. особам'!R26,'Комунальні по юр. особам'!R31,'Комунальні по юр. особам'!R36,'Комунальні по юр. особам'!R41,'Комунальні по юр. особам'!R46,'Комунальні по юр. особам'!R51,'Комунальні по юр. особам'!R56,'Комунальні по юр. особам'!R61,'Комунальні по юр. особам'!R66,'Комунальні по юр. особам'!R71,'Комунальні по юр. особам'!R76,'Комунальні по юр. особам'!R81,'Комунальні по юр. особам'!R86)</f>
        <v>0</v>
      </c>
      <c r="Q11" s="301">
        <f>SUM('Комунальні по юр. особам'!S11,'Комунальні по юр. особам'!S16,'Комунальні по юр. особам'!S21,'Комунальні по юр. особам'!S26,'Комунальні по юр. особам'!S31,'Комунальні по юр. особам'!S36,'Комунальні по юр. особам'!S41,'Комунальні по юр. особам'!S46,'Комунальні по юр. особам'!S51,'Комунальні по юр. особам'!S56,'Комунальні по юр. особам'!S61,'Комунальні по юр. особам'!S66,'Комунальні по юр. особам'!S71,'Комунальні по юр. особам'!S76,'Комунальні по юр. особам'!S81,'Комунальні по юр. особам'!S86)</f>
        <v>0</v>
      </c>
      <c r="R11" s="63">
        <f>SUM('Комунальні по юр. особам'!T11,'Комунальні по юр. особам'!T16,'Комунальні по юр. особам'!T21,'Комунальні по юр. особам'!T26,'Комунальні по юр. особам'!T31,'Комунальні по юр. особам'!T36,'Комунальні по юр. особам'!T41,'Комунальні по юр. особам'!T46,'Комунальні по юр. особам'!T51,'Комунальні по юр. особам'!T56,'Комунальні по юр. особам'!T61,'Комунальні по юр. особам'!T66,'Комунальні по юр. особам'!T71,'Комунальні по юр. особам'!T76,'Комунальні по юр. особам'!T81,'Комунальні по юр. особам'!T86)</f>
        <v>0</v>
      </c>
      <c r="S11" s="63">
        <f>SUM('Комунальні по юр. особам'!U11,'Комунальні по юр. особам'!U16,'Комунальні по юр. особам'!U21,'Комунальні по юр. особам'!U26,'Комунальні по юр. особам'!U31,'Комунальні по юр. особам'!U36,'Комунальні по юр. особам'!U41,'Комунальні по юр. особам'!U46,'Комунальні по юр. особам'!U51,'Комунальні по юр. особам'!U56,'Комунальні по юр. особам'!U61,'Комунальні по юр. особам'!U66,'Комунальні по юр. особам'!U71,'Комунальні по юр. особам'!U76,'Комунальні по юр. особам'!U81,'Комунальні по юр. особам'!U86)</f>
        <v>3</v>
      </c>
      <c r="T11" s="63">
        <f>SUM('Комунальні по юр. особам'!V11,'Комунальні по юр. особам'!V16,'Комунальні по юр. особам'!V21,'Комунальні по юр. особам'!V26,'Комунальні по юр. особам'!V31,'Комунальні по юр. особам'!V36,'Комунальні по юр. особам'!V41,'Комунальні по юр. особам'!V46,'Комунальні по юр. особам'!V51,'Комунальні по юр. особам'!V56,'Комунальні по юр. особам'!V61,'Комунальні по юр. особам'!V66,'Комунальні по юр. особам'!V71,'Комунальні по юр. особам'!V76,'Комунальні по юр. особам'!V81,'Комунальні по юр. особам'!V86)</f>
        <v>0</v>
      </c>
      <c r="U11" s="63">
        <f>SUM('Комунальні по юр. особам'!W11,'Комунальні по юр. особам'!W16,'Комунальні по юр. особам'!W21,'Комунальні по юр. особам'!W26,'Комунальні по юр. особам'!W31,'Комунальні по юр. особам'!W36,'Комунальні по юр. особам'!W41,'Комунальні по юр. особам'!W46,'Комунальні по юр. особам'!W51,'Комунальні по юр. особам'!W56,'Комунальні по юр. особам'!W61,'Комунальні по юр. особам'!W66,'Комунальні по юр. особам'!W71,'Комунальні по юр. особам'!W76,'Комунальні по юр. особам'!W81,'Комунальні по юр. особам'!W86)</f>
        <v>0</v>
      </c>
      <c r="V11" s="313">
        <f>SUM('Комунальні по юр. особам'!X11,'Комунальні по юр. особам'!X16,'Комунальні по юр. особам'!X21,'Комунальні по юр. особам'!X26,'Комунальні по юр. особам'!X31,'Комунальні по юр. особам'!X36,'Комунальні по юр. особам'!X41,'Комунальні по юр. особам'!X46,'Комунальні по юр. особам'!X51,'Комунальні по юр. особам'!X56,'Комунальні по юр. особам'!X61,'Комунальні по юр. особам'!X66,'Комунальні по юр. особам'!X71,'Комунальні по юр. особам'!X76,'Комунальні по юр. особам'!X81,'Комунальні по юр. особам'!X86)</f>
        <v>0</v>
      </c>
      <c r="W11" s="301">
        <f>SUM('Комунальні по юр. особам'!Y11,'Комунальні по юр. особам'!Y16,'Комунальні по юр. особам'!Y21,'Комунальні по юр. особам'!Y26,'Комунальні по юр. особам'!Y31,'Комунальні по юр. особам'!Y36,'Комунальні по юр. особам'!Y41,'Комунальні по юр. особам'!Y46,'Комунальні по юр. особам'!Y51,'Комунальні по юр. особам'!Y56,'Комунальні по юр. особам'!Y61,'Комунальні по юр. особам'!Y66,'Комунальні по юр. особам'!Y71,'Комунальні по юр. особам'!Y76,'Комунальні по юр. особам'!Y81,'Комунальні по юр. особам'!Y86)</f>
        <v>3</v>
      </c>
      <c r="X11" s="313">
        <f>SUM('Комунальні по юр. особам'!Z11,'Комунальні по юр. особам'!Z16,'Комунальні по юр. особам'!Z21,'Комунальні по юр. особам'!Z26,'Комунальні по юр. особам'!Z31,'Комунальні по юр. особам'!Z36,'Комунальні по юр. особам'!Z41,'Комунальні по юр. особам'!Z46,'Комунальні по юр. особам'!Z51,'Комунальні по юр. особам'!Z56,'Комунальні по юр. особам'!Z61,'Комунальні по юр. особам'!Z66,'Комунальні по юр. особам'!Z71,'Комунальні по юр. особам'!Z76,'Комунальні по юр. особам'!Z81,'Комунальні по юр. особам'!Z86)</f>
        <v>0</v>
      </c>
      <c r="Y11" s="301">
        <f>SUM('Комунальні по юр. особам'!AA11,'Комунальні по юр. особам'!AA16,'Комунальні по юр. особам'!AA21,'Комунальні по юр. особам'!AA26,'Комунальні по юр. особам'!AA31,'Комунальні по юр. особам'!AA36,'Комунальні по юр. особам'!AA41,'Комунальні по юр. особам'!AA46,'Комунальні по юр. особам'!AA51,'Комунальні по юр. особам'!AA56,'Комунальні по юр. особам'!AA61,'Комунальні по юр. особам'!AA66,'Комунальні по юр. особам'!AA71,'Комунальні по юр. особам'!AA76,'Комунальні по юр. особам'!AA81,'Комунальні по юр. особам'!AA86)</f>
        <v>0</v>
      </c>
      <c r="Z11" s="63">
        <f>SUM('Комунальні по юр. особам'!AB11,'Комунальні по юр. особам'!AB16,'Комунальні по юр. особам'!AB21,'Комунальні по юр. особам'!AB26,'Комунальні по юр. особам'!AB31,'Комунальні по юр. особам'!AB36,'Комунальні по юр. особам'!AB41,'Комунальні по юр. особам'!AB46,'Комунальні по юр. особам'!AB51,'Комунальні по юр. особам'!AB56,'Комунальні по юр. особам'!AB61,'Комунальні по юр. особам'!AB66,'Комунальні по юр. особам'!AB71,'Комунальні по юр. особам'!AB76,'Комунальні по юр. особам'!AB81,'Комунальні по юр. особам'!AB86)</f>
        <v>1</v>
      </c>
      <c r="AA11" s="63">
        <f>SUM('Комунальні по юр. особам'!AC11,'Комунальні по юр. особам'!AC16,'Комунальні по юр. особам'!AC21,'Комунальні по юр. особам'!AC26,'Комунальні по юр. особам'!AC31,'Комунальні по юр. особам'!AC36,'Комунальні по юр. особам'!AC41,'Комунальні по юр. особам'!AC46,'Комунальні по юр. особам'!AC51,'Комунальні по юр. особам'!AC56,'Комунальні по юр. особам'!AC61,'Комунальні по юр. особам'!AC66,'Комунальні по юр. особам'!AC71,'Комунальні по юр. особам'!AC76,'Комунальні по юр. особам'!AC81,'Комунальні по юр. особам'!AC86)</f>
        <v>1</v>
      </c>
      <c r="AB11" s="63">
        <f>SUM('Комунальні по юр. особам'!AD11,'Комунальні по юр. особам'!AD16,'Комунальні по юр. особам'!AD21,'Комунальні по юр. особам'!AD26,'Комунальні по юр. особам'!AD31,'Комунальні по юр. особам'!AD36,'Комунальні по юр. особам'!AD41,'Комунальні по юр. особам'!AD46,'Комунальні по юр. особам'!AD51,'Комунальні по юр. особам'!AD56,'Комунальні по юр. особам'!AD61,'Комунальні по юр. особам'!AD66,'Комунальні по юр. особам'!AD71,'Комунальні по юр. особам'!AD76,'Комунальні по юр. особам'!AD81,'Комунальні по юр. особам'!AD86)</f>
        <v>0</v>
      </c>
      <c r="AC11" s="63">
        <f>SUM('Комунальні по юр. особам'!AE11,'Комунальні по юр. особам'!AE16,'Комунальні по юр. особам'!AE21,'Комунальні по юр. особам'!AE26,'Комунальні по юр. особам'!AE31,'Комунальні по юр. особам'!AE36,'Комунальні по юр. особам'!AE41,'Комунальні по юр. особам'!AE46,'Комунальні по юр. особам'!AE51,'Комунальні по юр. особам'!AE56,'Комунальні по юр. особам'!AE61,'Комунальні по юр. особам'!AE66,'Комунальні по юр. особам'!AE71,'Комунальні по юр. особам'!AE76,'Комунальні по юр. особам'!AE81,'Комунальні по юр. особам'!AE86)</f>
        <v>2</v>
      </c>
      <c r="AD11" s="313">
        <f>SUM('Комунальні по юр. особам'!AF11,'Комунальні по юр. особам'!AF16,'Комунальні по юр. особам'!AF21,'Комунальні по юр. особам'!AF26,'Комунальні по юр. особам'!AF31,'Комунальні по юр. особам'!AF36,'Комунальні по юр. особам'!AF41,'Комунальні по юр. особам'!AF46,'Комунальні по юр. особам'!AF51,'Комунальні по юр. особам'!AF56,'Комунальні по юр. особам'!AF61,'Комунальні по юр. особам'!AF66,'Комунальні по юр. особам'!AF71,'Комунальні по юр. особам'!AF76,'Комунальні по юр. особам'!AF81,'Комунальні по юр. особам'!AF86)</f>
        <v>0</v>
      </c>
      <c r="AE11" s="271">
        <f>AVERAGE('Комунальні по юр. особам'!AG11,'Комунальні по юр. особам'!AG16,'Комунальні по юр. особам'!AG21,'Комунальні по юр. особам'!AG26,'Комунальні по юр. особам'!AG31,'Комунальні по юр. особам'!AG36,'Комунальні по юр. особам'!AG41,'Комунальні по юр. особам'!AG46,'Комунальні по юр. особам'!AG51,'Комунальні по юр. особам'!AG56,'Комунальні по юр. особам'!AG61,'Комунальні по юр. особам'!AG66,'Комунальні по юр. особам'!AG71,'Комунальні по юр. особам'!AG76,'Комунальні по юр. особам'!AG81,'Комунальні по юр. особам'!AG86)</f>
        <v>40</v>
      </c>
      <c r="AF11" s="361">
        <f>AVERAGE('Комунальні по юр. особам'!AH11,'Комунальні по юр. особам'!AH16,'Комунальні по юр. особам'!AH21,'Комунальні по юр. особам'!AH26,'Комунальні по юр. особам'!AH31,'Комунальні по юр. особам'!AH36,'Комунальні по юр. особам'!AH41,'Комунальні по юр. особам'!AH46,'Комунальні по юр. особам'!AH51,'Комунальні по юр. особам'!AH56,'Комунальні по юр. особам'!AH61,'Комунальні по юр. особам'!AH66,'Комунальні по юр. особам'!AH71,'Комунальні по юр. особам'!AH76,'Комунальні по юр. особам'!AH81,'Комунальні по юр. особам'!AH86)</f>
        <v>15</v>
      </c>
      <c r="AG11" s="362">
        <f>AVERAGE('Комунальні по юр. особам'!AI11,'Комунальні по юр. особам'!AI16,'Комунальні по юр. особам'!AI21,'Комунальні по юр. особам'!AI26,'Комунальні по юр. особам'!AI31,'Комунальні по юр. особам'!AI36,'Комунальні по юр. особам'!AI41,'Комунальні по юр. особам'!AI46,'Комунальні по юр. особам'!AI51,'Комунальні по юр. особам'!AI56,'Комунальні по юр. особам'!AI61,'Комунальні по юр. особам'!AI66,'Комунальні по юр. особам'!AI71,'Комунальні по юр. особам'!AI76,'Комунальні по юр. особам'!AI81,'Комунальні по юр. особам'!AI86)</f>
        <v>80</v>
      </c>
      <c r="AH11" s="247">
        <v>3</v>
      </c>
      <c r="AI11" s="270">
        <v>2</v>
      </c>
      <c r="AJ11" s="242">
        <v>1</v>
      </c>
      <c r="AK11" s="243"/>
      <c r="AL11" s="241" t="s">
        <v>74</v>
      </c>
      <c r="AM11" s="242" t="s">
        <v>74</v>
      </c>
      <c r="AN11" s="243" t="s">
        <v>74</v>
      </c>
      <c r="AO11" s="244" t="s">
        <v>74</v>
      </c>
      <c r="AP11" s="245" t="s">
        <v>74</v>
      </c>
      <c r="AQ11" s="245" t="s">
        <v>74</v>
      </c>
      <c r="AR11" s="245" t="s">
        <v>74</v>
      </c>
      <c r="AS11" s="246" t="s">
        <v>74</v>
      </c>
      <c r="AT11" s="328">
        <f t="shared" si="1"/>
        <v>1</v>
      </c>
      <c r="AU11" s="63">
        <f>SUM('Комунальні по юр. особам'!AW11,'Комунальні по юр. особам'!AW16,'Комунальні по юр. особам'!AW21,'Комунальні по юр. особам'!AW26,'Комунальні по юр. особам'!AW31,'Комунальні по юр. особам'!AW36,'Комунальні по юр. особам'!AW41,'Комунальні по юр. особам'!AW46,'Комунальні по юр. особам'!AW51,'Комунальні по юр. особам'!AW56,'Комунальні по юр. особам'!AW61,'Комунальні по юр. особам'!AW66,'Комунальні по юр. особам'!AW71,'Комунальні по юр. особам'!AW76,'Комунальні по юр. особам'!AW81,'Комунальні по юр. особам'!AW86)</f>
        <v>0</v>
      </c>
      <c r="AV11" s="63">
        <f>SUM('Комунальні по юр. особам'!AX11,'Комунальні по юр. особам'!AX16,'Комунальні по юр. особам'!AX21,'Комунальні по юр. особам'!AX26,'Комунальні по юр. особам'!AX31,'Комунальні по юр. особам'!AX36,'Комунальні по юр. особам'!AX41,'Комунальні по юр. особам'!AX46,'Комунальні по юр. особам'!AX51,'Комунальні по юр. особам'!AX56,'Комунальні по юр. особам'!AX61,'Комунальні по юр. особам'!AX66,'Комунальні по юр. особам'!AX71,'Комунальні по юр. особам'!AX76,'Комунальні по юр. особам'!AX81,'Комунальні по юр. особам'!AX86)</f>
        <v>0</v>
      </c>
      <c r="AW11" s="63">
        <f>SUM('Комунальні по юр. особам'!AY11,'Комунальні по юр. особам'!AY16,'Комунальні по юр. особам'!AY21,'Комунальні по юр. особам'!AY26,'Комунальні по юр. особам'!AY31,'Комунальні по юр. особам'!AY36,'Комунальні по юр. особам'!AY41,'Комунальні по юр. особам'!AY46,'Комунальні по юр. особам'!AY51,'Комунальні по юр. особам'!AY56,'Комунальні по юр. особам'!AY61,'Комунальні по юр. особам'!AY66,'Комунальні по юр. особам'!AY71,'Комунальні по юр. особам'!AY76,'Комунальні по юр. особам'!AY81,'Комунальні по юр. особам'!AY86)</f>
        <v>0</v>
      </c>
      <c r="AX11" s="63">
        <f>SUM('Комунальні по юр. особам'!AZ11,'Комунальні по юр. особам'!AZ16,'Комунальні по юр. особам'!AZ21,'Комунальні по юр. особам'!AZ26,'Комунальні по юр. особам'!AZ31,'Комунальні по юр. особам'!AZ36,'Комунальні по юр. особам'!AZ41,'Комунальні по юр. особам'!AZ46,'Комунальні по юр. особам'!AZ51,'Комунальні по юр. особам'!AZ56,'Комунальні по юр. особам'!AZ61,'Комунальні по юр. особам'!AZ66,'Комунальні по юр. особам'!AZ71,'Комунальні по юр. особам'!AZ76,'Комунальні по юр. особам'!AZ81,'Комунальні по юр. особам'!AZ86)</f>
        <v>0</v>
      </c>
      <c r="AY11" s="63">
        <f>SUM('Комунальні по юр. особам'!BA11,'Комунальні по юр. особам'!BA16,'Комунальні по юр. особам'!BA21,'Комунальні по юр. особам'!BA26,'Комунальні по юр. особам'!BA31,'Комунальні по юр. особам'!BA36,'Комунальні по юр. особам'!BA41,'Комунальні по юр. особам'!BA46,'Комунальні по юр. особам'!BA51,'Комунальні по юр. особам'!BA56,'Комунальні по юр. особам'!BA61,'Комунальні по юр. особам'!BA66,'Комунальні по юр. особам'!BA71,'Комунальні по юр. особам'!BA76,'Комунальні по юр. особам'!BA81,'Комунальні по юр. особам'!BA86)</f>
        <v>0</v>
      </c>
      <c r="AZ11" s="63">
        <f>SUM('Комунальні по юр. особам'!BB11,'Комунальні по юр. особам'!BB16,'Комунальні по юр. особам'!BB21,'Комунальні по юр. особам'!BB26,'Комунальні по юр. особам'!BB31,'Комунальні по юр. особам'!BB36,'Комунальні по юр. особам'!BB41,'Комунальні по юр. особам'!BB46,'Комунальні по юр. особам'!BB51,'Комунальні по юр. особам'!BB56,'Комунальні по юр. особам'!BB61,'Комунальні по юр. особам'!BB66,'Комунальні по юр. особам'!BB71,'Комунальні по юр. особам'!BB76,'Комунальні по юр. особам'!BB81,'Комунальні по юр. особам'!BB86)</f>
        <v>0</v>
      </c>
      <c r="BA11" s="63">
        <f>SUM('Комунальні по юр. особам'!BC11,'Комунальні по юр. особам'!BC16,'Комунальні по юр. особам'!BC21,'Комунальні по юр. особам'!BC26,'Комунальні по юр. особам'!BC31,'Комунальні по юр. особам'!BC36,'Комунальні по юр. особам'!BC41,'Комунальні по юр. особам'!BC46,'Комунальні по юр. особам'!BC51,'Комунальні по юр. особам'!BC56,'Комунальні по юр. особам'!BC61,'Комунальні по юр. особам'!BC66,'Комунальні по юр. особам'!BC71,'Комунальні по юр. особам'!BC76,'Комунальні по юр. особам'!BC81,'Комунальні по юр. особам'!BC86)</f>
        <v>0</v>
      </c>
      <c r="BB11" s="63">
        <f>SUM('Комунальні по юр. особам'!BD11,'Комунальні по юр. особам'!BD16,'Комунальні по юр. особам'!BD21,'Комунальні по юр. особам'!BD26,'Комунальні по юр. особам'!BD31,'Комунальні по юр. особам'!BD36,'Комунальні по юр. особам'!BD41,'Комунальні по юр. особам'!BD46,'Комунальні по юр. особам'!BD51,'Комунальні по юр. особам'!BD56,'Комунальні по юр. особам'!BD61,'Комунальні по юр. особам'!BD66,'Комунальні по юр. особам'!BD71,'Комунальні по юр. особам'!BD76,'Комунальні по юр. особам'!BD81,'Комунальні по юр. особам'!BD86)</f>
        <v>1</v>
      </c>
      <c r="BC11" s="309">
        <f>SUM('Комунальні по юр. особам'!BE11,'Комунальні по юр. особам'!BE16,'Комунальні по юр. особам'!BE21,'Комунальні по юр. особам'!BE26,'Комунальні по юр. особам'!BE31,'Комунальні по юр. особам'!BE36,'Комунальні по юр. особам'!BE41,'Комунальні по юр. особам'!BE46,'Комунальні по юр. особам'!BE51,'Комунальні по юр. особам'!BE56,'Комунальні по юр. особам'!BE61,'Комунальні по юр. особам'!BE66,'Комунальні по юр. особам'!BE71,'Комунальні по юр. особам'!BE76,'Комунальні по юр. особам'!BE81,'Комунальні по юр. особам'!BE86)</f>
        <v>0</v>
      </c>
    </row>
    <row r="12" spans="1:55" ht="34" customHeight="1" x14ac:dyDescent="0.2">
      <c r="A12" s="799"/>
      <c r="B12" s="298" t="s">
        <v>78</v>
      </c>
      <c r="C12" s="801"/>
      <c r="D12" s="804"/>
      <c r="E12" s="303">
        <f>SUM(K12,AT12)</f>
        <v>540</v>
      </c>
      <c r="F12" s="305">
        <f>SUM(G12:J12)</f>
        <v>13</v>
      </c>
      <c r="G12" s="242">
        <f>SUM('Комунальні по юр. особам'!I12,'Комунальні по юр. особам'!I17,'Комунальні по юр. особам'!I22,'Комунальні по юр. особам'!I27,'Комунальні по юр. особам'!I32,'Комунальні по юр. особам'!I37,'Комунальні по юр. особам'!I42,'Комунальні по юр. особам'!I47,'Комунальні по юр. особам'!I52,'Комунальні по юр. особам'!I57,'Комунальні по юр. особам'!I62,'Комунальні по юр. особам'!I67,'Комунальні по юр. особам'!I72,'Комунальні по юр. особам'!I77,'Комунальні по юр. особам'!I82,'Комунальні по юр. особам'!I87)</f>
        <v>10</v>
      </c>
      <c r="H12" s="242">
        <f>SUM('Комунальні по юр. особам'!J12,'Комунальні по юр. особам'!J17,'Комунальні по юр. особам'!J22,'Комунальні по юр. особам'!J27,'Комунальні по юр. особам'!J32,'Комунальні по юр. особам'!J37,'Комунальні по юр. особам'!J42,'Комунальні по юр. особам'!J47,'Комунальні по юр. особам'!J52,'Комунальні по юр. особам'!J57,'Комунальні по юр. особам'!J62,'Комунальні по юр. особам'!J67,'Комунальні по юр. особам'!J72,'Комунальні по юр. особам'!J77,'Комунальні по юр. особам'!J82,'Комунальні по юр. особам'!J87)</f>
        <v>0</v>
      </c>
      <c r="I12" s="242">
        <f>SUM('Комунальні по юр. особам'!K12,'Комунальні по юр. особам'!K17,'Комунальні по юр. особам'!K22,'Комунальні по юр. особам'!K27,'Комунальні по юр. особам'!K32,'Комунальні по юр. особам'!K37,'Комунальні по юр. особам'!K42,'Комунальні по юр. особам'!K47,'Комунальні по юр. особам'!K52,'Комунальні по юр. особам'!K57,'Комунальні по юр. особам'!K62,'Комунальні по юр. особам'!K67,'Комунальні по юр. особам'!K72,'Комунальні по юр. особам'!K77,'Комунальні по юр. особам'!K82,'Комунальні по юр. особам'!K87)</f>
        <v>3</v>
      </c>
      <c r="J12" s="268">
        <f>SUM('Комунальні по юр. особам'!L12,'Комунальні по юр. особам'!L17,'Комунальні по юр. особам'!L22,'Комунальні по юр. особам'!L27,'Комунальні по юр. особам'!L32,'Комунальні по юр. особам'!L37,'Комунальні по юр. особам'!L42,'Комунальні по юр. особам'!L47,'Комунальні по юр. особам'!L52,'Комунальні по юр. особам'!L57,'Комунальні по юр. особам'!L62,'Комунальні по юр. особам'!L67,'Комунальні по юр. особам'!L72,'Комунальні по юр. особам'!L77,'Комунальні по юр. особам'!L82,'Комунальні по юр. особам'!L87)</f>
        <v>0</v>
      </c>
      <c r="K12" s="330">
        <f t="shared" si="0"/>
        <v>526</v>
      </c>
      <c r="L12" s="63">
        <f>SUM('Комунальні по юр. особам'!N12,'Комунальні по юр. особам'!N17,'Комунальні по юр. особам'!N22,'Комунальні по юр. особам'!N27,'Комунальні по юр. особам'!N32,'Комунальні по юр. особам'!N37,'Комунальні по юр. особам'!N42,'Комунальні по юр. особам'!N47,'Комунальні по юр. особам'!N52,'Комунальні по юр. особам'!N57,'Комунальні по юр. особам'!N62,'Комунальні по юр. особам'!N67,'Комунальні по юр. особам'!N72,'Комунальні по юр. особам'!N77,'Комунальні по юр. особам'!N82,'Комунальні по юр. особам'!N87)</f>
        <v>0</v>
      </c>
      <c r="M12" s="63">
        <f>SUM('Комунальні по юр. особам'!O12,'Комунальні по юр. особам'!O17,'Комунальні по юр. особам'!O22,'Комунальні по юр. особам'!O27,'Комунальні по юр. особам'!O32,'Комунальні по юр. особам'!O37,'Комунальні по юр. особам'!O42,'Комунальні по юр. особам'!O47,'Комунальні по юр. особам'!O52,'Комунальні по юр. особам'!O57,'Комунальні по юр. особам'!O62,'Комунальні по юр. особам'!O67,'Комунальні по юр. особам'!O72,'Комунальні по юр. особам'!O77,'Комунальні по юр. особам'!O82,'Комунальні по юр. особам'!O87)</f>
        <v>0</v>
      </c>
      <c r="N12" s="63">
        <f>SUM('Комунальні по юр. особам'!P12,'Комунальні по юр. особам'!P17,'Комунальні по юр. особам'!P22,'Комунальні по юр. особам'!P27,'Комунальні по юр. особам'!P32,'Комунальні по юр. особам'!P37,'Комунальні по юр. особам'!P42,'Комунальні по юр. особам'!P47,'Комунальні по юр. особам'!P52,'Комунальні по юр. особам'!P57,'Комунальні по юр. особам'!P62,'Комунальні по юр. особам'!P67,'Комунальні по юр. особам'!P72,'Комунальні по юр. особам'!P77,'Комунальні по юр. особам'!P82,'Комунальні по юр. особам'!P87)</f>
        <v>0</v>
      </c>
      <c r="O12" s="63">
        <f>SUM('Комунальні по юр. особам'!Q12,'Комунальні по юр. особам'!Q17,'Комунальні по юр. особам'!Q22,'Комунальні по юр. особам'!Q27,'Комунальні по юр. особам'!Q32,'Комунальні по юр. особам'!Q37,'Комунальні по юр. особам'!Q42,'Комунальні по юр. особам'!Q47,'Комунальні по юр. особам'!Q52,'Комунальні по юр. особам'!Q57,'Комунальні по юр. особам'!Q62,'Комунальні по юр. особам'!Q67,'Комунальні по юр. особам'!Q72,'Комунальні по юр. особам'!Q77,'Комунальні по юр. особам'!Q82,'Комунальні по юр. особам'!Q87)</f>
        <v>0</v>
      </c>
      <c r="P12" s="313">
        <f>SUM('Комунальні по юр. особам'!R12,'Комунальні по юр. особам'!R17,'Комунальні по юр. особам'!R22,'Комунальні по юр. особам'!R27,'Комунальні по юр. особам'!R32,'Комунальні по юр. особам'!R37,'Комунальні по юр. особам'!R42,'Комунальні по юр. особам'!R47,'Комунальні по юр. особам'!R52,'Комунальні по юр. особам'!R57,'Комунальні по юр. особам'!R62,'Комунальні по юр. особам'!R67,'Комунальні по юр. особам'!R72,'Комунальні по юр. особам'!R77,'Комунальні по юр. особам'!R82,'Комунальні по юр. особам'!R87)</f>
        <v>526</v>
      </c>
      <c r="Q12" s="301">
        <f>SUM('Комунальні по юр. особам'!S12,'Комунальні по юр. особам'!S17,'Комунальні по юр. особам'!S22,'Комунальні по юр. особам'!S27,'Комунальні по юр. особам'!S32,'Комунальні по юр. особам'!S37,'Комунальні по юр. особам'!S42,'Комунальні по юр. особам'!S47,'Комунальні по юр. особам'!S52,'Комунальні по юр. особам'!S57,'Комунальні по юр. особам'!S62,'Комунальні по юр. особам'!S67,'Комунальні по юр. особам'!S72,'Комунальні по юр. особам'!S77,'Комунальні по юр. особам'!S82,'Комунальні по юр. особам'!S87)</f>
        <v>37</v>
      </c>
      <c r="R12" s="63">
        <f>SUM('Комунальні по юр. особам'!T12,'Комунальні по юр. особам'!T17,'Комунальні по юр. особам'!T22,'Комунальні по юр. особам'!T27,'Комунальні по юр. особам'!T32,'Комунальні по юр. особам'!T37,'Комунальні по юр. особам'!T42,'Комунальні по юр. особам'!T47,'Комунальні по юр. особам'!T52,'Комунальні по юр. особам'!T57,'Комунальні по юр. особам'!T62,'Комунальні по юр. особам'!T67,'Комунальні по юр. особам'!T72,'Комунальні по юр. особам'!T77,'Комунальні по юр. особам'!T82,'Комунальні по юр. особам'!T87)</f>
        <v>0</v>
      </c>
      <c r="S12" s="63">
        <f>SUM('Комунальні по юр. особам'!U12,'Комунальні по юр. особам'!U17,'Комунальні по юр. особам'!U22,'Комунальні по юр. особам'!U27,'Комунальні по юр. особам'!U32,'Комунальні по юр. особам'!U37,'Комунальні по юр. особам'!U42,'Комунальні по юр. особам'!U47,'Комунальні по юр. особам'!U52,'Комунальні по юр. особам'!U57,'Комунальні по юр. особам'!U62,'Комунальні по юр. особам'!U67,'Комунальні по юр. особам'!U72,'Комунальні по юр. особам'!U77,'Комунальні по юр. особам'!U82,'Комунальні по юр. особам'!U87)</f>
        <v>0</v>
      </c>
      <c r="T12" s="63">
        <f>SUM('Комунальні по юр. особам'!V12,'Комунальні по юр. особам'!V17,'Комунальні по юр. особам'!V22,'Комунальні по юр. особам'!V27,'Комунальні по юр. особам'!V32,'Комунальні по юр. особам'!V37,'Комунальні по юр. особам'!V42,'Комунальні по юр. особам'!V47,'Комунальні по юр. особам'!V52,'Комунальні по юр. особам'!V57,'Комунальні по юр. особам'!V62,'Комунальні по юр. особам'!V67,'Комунальні по юр. особам'!V72,'Комунальні по юр. особам'!V77,'Комунальні по юр. особам'!V82,'Комунальні по юр. особам'!V87)</f>
        <v>373</v>
      </c>
      <c r="U12" s="63">
        <f>SUM('Комунальні по юр. особам'!W12,'Комунальні по юр. особам'!W17,'Комунальні по юр. особам'!W22,'Комунальні по юр. особам'!W27,'Комунальні по юр. особам'!W32,'Комунальні по юр. особам'!W37,'Комунальні по юр. особам'!W42,'Комунальні по юр. особам'!W47,'Комунальні по юр. особам'!W52,'Комунальні по юр. особам'!W57,'Комунальні по юр. особам'!W62,'Комунальні по юр. особам'!W67,'Комунальні по юр. особам'!W72,'Комунальні по юр. особам'!W77,'Комунальні по юр. особам'!W82,'Комунальні по юр. особам'!W87)</f>
        <v>116</v>
      </c>
      <c r="V12" s="313">
        <f>SUM('Комунальні по юр. особам'!X12,'Комунальні по юр. особам'!X17,'Комунальні по юр. особам'!X22,'Комунальні по юр. особам'!X27,'Комунальні по юр. особам'!X32,'Комунальні по юр. особам'!X37,'Комунальні по юр. особам'!X42,'Комунальні по юр. особам'!X47,'Комунальні по юр. особам'!X52,'Комунальні по юр. особам'!X57,'Комунальні по юр. особам'!X62,'Комунальні по юр. особам'!X67,'Комунальні по юр. особам'!X72,'Комунальні по юр. особам'!X77,'Комунальні по юр. особам'!X82,'Комунальні по юр. особам'!X87)</f>
        <v>0</v>
      </c>
      <c r="W12" s="301">
        <f>SUM('Комунальні по юр. особам'!Y12,'Комунальні по юр. особам'!Y17,'Комунальні по юр. особам'!Y22,'Комунальні по юр. особам'!Y27,'Комунальні по юр. особам'!Y32,'Комунальні по юр. особам'!Y37,'Комунальні по юр. особам'!Y42,'Комунальні по юр. особам'!Y47,'Комунальні по юр. особам'!Y52,'Комунальні по юр. особам'!Y57,'Комунальні по юр. особам'!Y62,'Комунальні по юр. особам'!Y67,'Комунальні по юр. особам'!Y72,'Комунальні по юр. особам'!Y77,'Комунальні по юр. особам'!Y82,'Комунальні по юр. особам'!Y87)</f>
        <v>475</v>
      </c>
      <c r="X12" s="313">
        <f>SUM('Комунальні по юр. особам'!Z12,'Комунальні по юр. особам'!Z17,'Комунальні по юр. особам'!Z22,'Комунальні по юр. особам'!Z27,'Комунальні по юр. особам'!Z32,'Комунальні по юр. особам'!Z37,'Комунальні по юр. особам'!Z42,'Комунальні по юр. особам'!Z47,'Комунальні по юр. особам'!Z52,'Комунальні по юр. особам'!Z57,'Комунальні по юр. особам'!Z62,'Комунальні по юр. особам'!Z67,'Комунальні по юр. особам'!Z72,'Комунальні по юр. особам'!Z77,'Комунальні по юр. особам'!Z82,'Комунальні по юр. особам'!Z87)</f>
        <v>51</v>
      </c>
      <c r="Y12" s="301">
        <f>SUM('Комунальні по юр. особам'!AA12,'Комунальні по юр. особам'!AA17,'Комунальні по юр. особам'!AA22,'Комунальні по юр. особам'!AA27,'Комунальні по юр. особам'!AA32,'Комунальні по юр. особам'!AA37,'Комунальні по юр. особам'!AA42,'Комунальні по юр. особам'!AA47,'Комунальні по юр. особам'!AA52,'Комунальні по юр. особам'!AA57,'Комунальні по юр. особам'!AA62,'Комунальні по юр. особам'!AA67,'Комунальні по юр. особам'!AA72,'Комунальні по юр. особам'!AA77,'Комунальні по юр. особам'!AA82,'Комунальні по юр. особам'!AA87)</f>
        <v>0</v>
      </c>
      <c r="Z12" s="63">
        <f>SUM('Комунальні по юр. особам'!AB12,'Комунальні по юр. особам'!AB17,'Комунальні по юр. особам'!AB22,'Комунальні по юр. особам'!AB27,'Комунальні по юр. особам'!AB32,'Комунальні по юр. особам'!AB37,'Комунальні по юр. особам'!AB42,'Комунальні по юр. особам'!AB47,'Комунальні по юр. особам'!AB52,'Комунальні по юр. особам'!AB57,'Комунальні по юр. особам'!AB62,'Комунальні по юр. особам'!AB67,'Комунальні по юр. особам'!AB72,'Комунальні по юр. особам'!AB77,'Комунальні по юр. особам'!AB82,'Комунальні по юр. особам'!AB87)</f>
        <v>103</v>
      </c>
      <c r="AA12" s="63">
        <f>SUM('Комунальні по юр. особам'!AC12,'Комунальні по юр. особам'!AC17,'Комунальні по юр. особам'!AC22,'Комунальні по юр. особам'!AC27,'Комунальні по юр. особам'!AC32,'Комунальні по юр. особам'!AC37,'Комунальні по юр. особам'!AC42,'Комунальні по юр. особам'!AC47,'Комунальні по юр. особам'!AC52,'Комунальні по юр. особам'!AC57,'Комунальні по юр. особам'!AC62,'Комунальні по юр. особам'!AC67,'Комунальні по юр. особам'!AC72,'Комунальні по юр. особам'!AC77,'Комунальні по юр. особам'!AC82,'Комунальні по юр. особам'!AC87)</f>
        <v>95</v>
      </c>
      <c r="AB12" s="63">
        <f>SUM('Комунальні по юр. особам'!AD12,'Комунальні по юр. особам'!AD17,'Комунальні по юр. особам'!AD22,'Комунальні по юр. особам'!AD27,'Комунальні по юр. особам'!AD32,'Комунальні по юр. особам'!AD37,'Комунальні по юр. особам'!AD42,'Комунальні по юр. особам'!AD47,'Комунальні по юр. особам'!AD52,'Комунальні по юр. особам'!AD57,'Комунальні по юр. особам'!AD62,'Комунальні по юр. особам'!AD67,'Комунальні по юр. особам'!AD72,'Комунальні по юр. особам'!AD77,'Комунальні по юр. особам'!AD82,'Комунальні по юр. особам'!AD87)</f>
        <v>24</v>
      </c>
      <c r="AC12" s="63">
        <f>SUM('Комунальні по юр. особам'!AE12,'Комунальні по юр. особам'!AE17,'Комунальні по юр. особам'!AE22,'Комунальні по юр. особам'!AE27,'Комунальні по юр. особам'!AE32,'Комунальні по юр. особам'!AE37,'Комунальні по юр. особам'!AE42,'Комунальні по юр. особам'!AE47,'Комунальні по юр. особам'!AE52,'Комунальні по юр. особам'!AE57,'Комунальні по юр. особам'!AE62,'Комунальні по юр. особам'!AE67,'Комунальні по юр. особам'!AE72,'Комунальні по юр. особам'!AE77,'Комунальні по юр. особам'!AE82,'Комунальні по юр. особам'!AE87)</f>
        <v>292</v>
      </c>
      <c r="AD12" s="313">
        <f>SUM('Комунальні по юр. особам'!AF12,'Комунальні по юр. особам'!AF17,'Комунальні по юр. особам'!AF22,'Комунальні по юр. особам'!AF27,'Комунальні по юр. особам'!AF32,'Комунальні по юр. особам'!AF37,'Комунальні по юр. особам'!AF42,'Комунальні по юр. особам'!AF47,'Комунальні по юр. особам'!AF52,'Комунальні по юр. особам'!AF57,'Комунальні по юр. особам'!AF62,'Комунальні по юр. особам'!AF67,'Комунальні по юр. особам'!AF72,'Комунальні по юр. особам'!AF77,'Комунальні по юр. особам'!AF82,'Комунальні по юр. особам'!AF87)</f>
        <v>10</v>
      </c>
      <c r="AE12" s="271">
        <f>AVERAGE('Комунальні по юр. особам'!AG12,'Комунальні по юр. особам'!AG17,'Комунальні по юр. особам'!AG22,'Комунальні по юр. особам'!AG27,'Комунальні по юр. особам'!AG32,'Комунальні по юр. особам'!AG37,'Комунальні по юр. особам'!AG42,'Комунальні по юр. особам'!AG47,'Комунальні по юр. особам'!AG52,'Комунальні по юр. особам'!AG57,'Комунальні по юр. особам'!AG62,'Комунальні по юр. особам'!AG67,'Комунальні по юр. особам'!AG72,'Комунальні по юр. особам'!AG77,'Комунальні по юр. особам'!AG82,'Комунальні по юр. особам'!AG87)</f>
        <v>39.875</v>
      </c>
      <c r="AF12" s="361">
        <f>AVERAGE('Комунальні по юр. особам'!AH12,'Комунальні по юр. особам'!AH17,'Комунальні по юр. особам'!AH22,'Комунальні по юр. особам'!AH27,'Комунальні по юр. особам'!AH32,'Комунальні по юр. особам'!AH37,'Комунальні по юр. особам'!AH42,'Комунальні по юр. особам'!AH47,'Комунальні по юр. особам'!AH52,'Комунальні по юр. особам'!AH57,'Комунальні по юр. особам'!AH62,'Комунальні по юр. особам'!AH67,'Комунальні по юр. особам'!AH72,'Комунальні по юр. особам'!AH77,'Комунальні по юр. особам'!AH82,'Комунальні по юр. особам'!AH87)</f>
        <v>19.25</v>
      </c>
      <c r="AG12" s="362">
        <f>AVERAGE('Комунальні по юр. особам'!AI12,'Комунальні по юр. особам'!AI17,'Комунальні по юр. особам'!AI22,'Комунальні по юр. особам'!AI27,'Комунальні по юр. особам'!AI32,'Комунальні по юр. особам'!AI37,'Комунальні по юр. особам'!AI42,'Комунальні по юр. особам'!AI47,'Комунальні по юр. особам'!AI52,'Комунальні по юр. особам'!AI57,'Комунальні по юр. особам'!AI62,'Комунальні по юр. особам'!AI67,'Комунальні по юр. особам'!AI72,'Комунальні по юр. особам'!AI77,'Комунальні по юр. особам'!AI82,'Комунальні по юр. особам'!AI87)</f>
        <v>98.5</v>
      </c>
      <c r="AH12" s="317">
        <f>SUM(AO12:AS12)</f>
        <v>526</v>
      </c>
      <c r="AI12" s="270" t="s">
        <v>76</v>
      </c>
      <c r="AJ12" s="242" t="s">
        <v>76</v>
      </c>
      <c r="AK12" s="243" t="s">
        <v>76</v>
      </c>
      <c r="AL12" s="241" t="s">
        <v>74</v>
      </c>
      <c r="AM12" s="242" t="s">
        <v>74</v>
      </c>
      <c r="AN12" s="243" t="s">
        <v>74</v>
      </c>
      <c r="AO12" s="250">
        <f>SUM('Комунальні по юр. особам'!AQ12,'Комунальні по юр. особам'!AQ17,'Комунальні по юр. особам'!AQ22,'Комунальні по юр. особам'!AQ27,'Комунальні по юр. особам'!AQ32,'Комунальні по юр. особам'!AQ37,'Комунальні по юр. особам'!AQ42,'Комунальні по юр. особам'!AQ47,'Комунальні по юр. особам'!AQ52,'Комунальні по юр. особам'!AQ57,'Комунальні по юр. особам'!AQ62,'Комунальні по юр. особам'!AQ67,'Комунальні по юр. особам'!AQ72,'Комунальні по юр. особам'!AQ77,'Комунальні по юр. особам'!AQ82,'Комунальні по юр. особам'!AQ87)</f>
        <v>27</v>
      </c>
      <c r="AP12" s="320">
        <f>SUM('Комунальні по юр. особам'!AR12,'Комунальні по юр. особам'!AR17,'Комунальні по юр. особам'!AR22,'Комунальні по юр. особам'!AR27,'Комунальні по юр. особам'!AR32,'Комунальні по юр. особам'!AR37,'Комунальні по юр. особам'!AR42,'Комунальні по юр. особам'!AR47,'Комунальні по юр. особам'!AR52,'Комунальні по юр. особам'!AR57,'Комунальні по юр. особам'!AR62,'Комунальні по юр. особам'!AR67,'Комунальні по юр. особам'!AR72,'Комунальні по юр. особам'!AR77,'Комунальні по юр. особам'!AR82,'Комунальні по юр. особам'!AR87)</f>
        <v>113</v>
      </c>
      <c r="AQ12" s="320">
        <f>SUM('Комунальні по юр. особам'!AS12,'Комунальні по юр. особам'!AS17,'Комунальні по юр. особам'!AS22,'Комунальні по юр. особам'!AS27,'Комунальні по юр. особам'!AS32,'Комунальні по юр. особам'!AS37,'Комунальні по юр. особам'!AS42,'Комунальні по юр. особам'!AS47,'Комунальні по юр. особам'!AS52,'Комунальні по юр. особам'!AS57,'Комунальні по юр. особам'!AS62,'Комунальні по юр. особам'!AS67,'Комунальні по юр. особам'!AS72,'Комунальні по юр. особам'!AS77,'Комунальні по юр. особам'!AS82,'Комунальні по юр. особам'!AS87)</f>
        <v>282</v>
      </c>
      <c r="AR12" s="320">
        <f>SUM('Комунальні по юр. особам'!AT12,'Комунальні по юр. особам'!AT17,'Комунальні по юр. особам'!AT22,'Комунальні по юр. особам'!AT27,'Комунальні по юр. особам'!AT32,'Комунальні по юр. особам'!AT37,'Комунальні по юр. особам'!AT42,'Комунальні по юр. особам'!AT47,'Комунальні по юр. особам'!AT52,'Комунальні по юр. особам'!AT57,'Комунальні по юр. особам'!AT62,'Комунальні по юр. особам'!AT67,'Комунальні по юр. особам'!AT72,'Комунальні по юр. особам'!AT77,'Комунальні по юр. особам'!AT82,'Комунальні по юр. особам'!AT87)</f>
        <v>91</v>
      </c>
      <c r="AS12" s="325">
        <f>SUM('Комунальні по юр. особам'!AU12,'Комунальні по юр. особам'!AU17,'Комунальні по юр. особам'!AU22,'Комунальні по юр. особам'!AU27,'Комунальні по юр. особам'!AU32,'Комунальні по юр. особам'!AU37,'Комунальні по юр. особам'!AU42,'Комунальні по юр. особам'!AU47,'Комунальні по юр. особам'!AU52,'Комунальні по юр. особам'!AU57,'Комунальні по юр. особам'!AU62,'Комунальні по юр. особам'!AU67,'Комунальні по юр. особам'!AU72,'Комунальні по юр. особам'!AU77,'Комунальні по юр. особам'!AU82,'Комунальні по юр. особам'!AU87)</f>
        <v>13</v>
      </c>
      <c r="AT12" s="328">
        <f t="shared" si="1"/>
        <v>14</v>
      </c>
      <c r="AU12" s="63">
        <f>SUM('Комунальні по юр. особам'!AW12,'Комунальні по юр. особам'!AW17,'Комунальні по юр. особам'!AW22,'Комунальні по юр. особам'!AW27,'Комунальні по юр. особам'!AW32,'Комунальні по юр. особам'!AW37,'Комунальні по юр. особам'!AW42,'Комунальні по юр. особам'!AW47,'Комунальні по юр. особам'!AW52,'Комунальні по юр. особам'!AW57,'Комунальні по юр. особам'!AW62,'Комунальні по юр. особам'!AW67,'Комунальні по юр. особам'!AW72,'Комунальні по юр. особам'!AW77,'Комунальні по юр. особам'!AW82,'Комунальні по юр. особам'!AW87)</f>
        <v>0</v>
      </c>
      <c r="AV12" s="63">
        <f>SUM('Комунальні по юр. особам'!AX12,'Комунальні по юр. особам'!AX17,'Комунальні по юр. особам'!AX22,'Комунальні по юр. особам'!AX27,'Комунальні по юр. особам'!AX32,'Комунальні по юр. особам'!AX37,'Комунальні по юр. особам'!AX42,'Комунальні по юр. особам'!AX47,'Комунальні по юр. особам'!AX52,'Комунальні по юр. особам'!AX57,'Комунальні по юр. особам'!AX62,'Комунальні по юр. особам'!AX67,'Комунальні по юр. особам'!AX72,'Комунальні по юр. особам'!AX77,'Комунальні по юр. особам'!AX82,'Комунальні по юр. особам'!AX87)</f>
        <v>1</v>
      </c>
      <c r="AW12" s="63">
        <f>SUM('Комунальні по юр. особам'!AY12,'Комунальні по юр. особам'!AY17,'Комунальні по юр. особам'!AY22,'Комунальні по юр. особам'!AY27,'Комунальні по юр. особам'!AY32,'Комунальні по юр. особам'!AY37,'Комунальні по юр. особам'!AY42,'Комунальні по юр. особам'!AY47,'Комунальні по юр. особам'!AY52,'Комунальні по юр. особам'!AY57,'Комунальні по юр. особам'!AY62,'Комунальні по юр. особам'!AY67,'Комунальні по юр. особам'!AY72,'Комунальні по юр. особам'!AY77,'Комунальні по юр. особам'!AY82,'Комунальні по юр. особам'!AY87)</f>
        <v>3</v>
      </c>
      <c r="AX12" s="63">
        <f>SUM('Комунальні по юр. особам'!AZ12,'Комунальні по юр. особам'!AZ17,'Комунальні по юр. особам'!AZ22,'Комунальні по юр. особам'!AZ27,'Комунальні по юр. особам'!AZ32,'Комунальні по юр. особам'!AZ37,'Комунальні по юр. особам'!AZ42,'Комунальні по юр. особам'!AZ47,'Комунальні по юр. особам'!AZ52,'Комунальні по юр. особам'!AZ57,'Комунальні по юр. особам'!AZ62,'Комунальні по юр. особам'!AZ67,'Комунальні по юр. особам'!AZ72,'Комунальні по юр. особам'!AZ77,'Комунальні по юр. особам'!AZ82,'Комунальні по юр. особам'!AZ87)</f>
        <v>1</v>
      </c>
      <c r="AY12" s="63">
        <f>SUM('Комунальні по юр. особам'!BA12,'Комунальні по юр. особам'!BA17,'Комунальні по юр. особам'!BA22,'Комунальні по юр. особам'!BA27,'Комунальні по юр. особам'!BA32,'Комунальні по юр. особам'!BA37,'Комунальні по юр. особам'!BA42,'Комунальні по юр. особам'!BA47,'Комунальні по юр. особам'!BA52,'Комунальні по юр. особам'!BA57,'Комунальні по юр. особам'!BA62,'Комунальні по юр. особам'!BA67,'Комунальні по юр. особам'!BA72,'Комунальні по юр. особам'!BA77,'Комунальні по юр. особам'!BA82,'Комунальні по юр. особам'!BA87)</f>
        <v>0</v>
      </c>
      <c r="AZ12" s="63">
        <f>SUM('Комунальні по юр. особам'!BB12,'Комунальні по юр. особам'!BB17,'Комунальні по юр. особам'!BB22,'Комунальні по юр. особам'!BB27,'Комунальні по юр. особам'!BB32,'Комунальні по юр. особам'!BB37,'Комунальні по юр. особам'!BB42,'Комунальні по юр. особам'!BB47,'Комунальні по юр. особам'!BB52,'Комунальні по юр. особам'!BB57,'Комунальні по юр. особам'!BB62,'Комунальні по юр. особам'!BB67,'Комунальні по юр. особам'!BB72,'Комунальні по юр. особам'!BB77,'Комунальні по юр. особам'!BB82,'Комунальні по юр. особам'!BB87)</f>
        <v>0</v>
      </c>
      <c r="BA12" s="63">
        <f>SUM('Комунальні по юр. особам'!BC12,'Комунальні по юр. особам'!BC17,'Комунальні по юр. особам'!BC22,'Комунальні по юр. особам'!BC27,'Комунальні по юр. особам'!BC32,'Комунальні по юр. особам'!BC37,'Комунальні по юр. особам'!BC42,'Комунальні по юр. особам'!BC47,'Комунальні по юр. особам'!BC52,'Комунальні по юр. особам'!BC57,'Комунальні по юр. особам'!BC62,'Комунальні по юр. особам'!BC67,'Комунальні по юр. особам'!BC72,'Комунальні по юр. особам'!BC77,'Комунальні по юр. особам'!BC82,'Комунальні по юр. особам'!BC87)</f>
        <v>2</v>
      </c>
      <c r="BB12" s="63">
        <f>SUM('Комунальні по юр. особам'!BD12,'Комунальні по юр. особам'!BD17,'Комунальні по юр. особам'!BD22,'Комунальні по юр. особам'!BD27,'Комунальні по юр. особам'!BD32,'Комунальні по юр. особам'!BD37,'Комунальні по юр. особам'!BD42,'Комунальні по юр. особам'!BD47,'Комунальні по юр. особам'!BD52,'Комунальні по юр. особам'!BD57,'Комунальні по юр. особам'!BD62,'Комунальні по юр. особам'!BD67,'Комунальні по юр. особам'!BD72,'Комунальні по юр. особам'!BD77,'Комунальні по юр. особам'!BD82,'Комунальні по юр. особам'!BD87)</f>
        <v>4</v>
      </c>
      <c r="BC12" s="309">
        <f>SUM('Комунальні по юр. особам'!BE12,'Комунальні по юр. особам'!BE17,'Комунальні по юр. особам'!BE22,'Комунальні по юр. особам'!BE27,'Комунальні по юр. особам'!BE32,'Комунальні по юр. особам'!BE37,'Комунальні по юр. особам'!BE42,'Комунальні по юр. особам'!BE47,'Комунальні по юр. особам'!BE52,'Комунальні по юр. особам'!BE57,'Комунальні по юр. особам'!BE62,'Комунальні по юр. особам'!BE67,'Комунальні по юр. особам'!BE72,'Комунальні по юр. особам'!BE77,'Комунальні по юр. особам'!BE82,'Комунальні по юр. особам'!BE87)</f>
        <v>3</v>
      </c>
    </row>
    <row r="13" spans="1:55" ht="34" customHeight="1" thickBot="1" x14ac:dyDescent="0.25">
      <c r="A13" s="799"/>
      <c r="B13" s="299" t="s">
        <v>79</v>
      </c>
      <c r="C13" s="802"/>
      <c r="D13" s="805"/>
      <c r="E13" s="338">
        <f t="shared" ref="E13:E31" si="2">SUM(K13,AT13)</f>
        <v>0</v>
      </c>
      <c r="F13" s="339">
        <f t="shared" ref="F13" si="3">SUM(G13:J13)</f>
        <v>0</v>
      </c>
      <c r="G13" s="254">
        <f>SUM('Комунальні по юр. особам'!I13,'Комунальні по юр. особам'!I18,'Комунальні по юр. особам'!I23,'Комунальні по юр. особам'!I28,'Комунальні по юр. особам'!I33,'Комунальні по юр. особам'!I38,'Комунальні по юр. особам'!I43,'Комунальні по юр. особам'!I48,'Комунальні по юр. особам'!I53,'Комунальні по юр. особам'!I58,'Комунальні по юр. особам'!I63,'Комунальні по юр. особам'!I68,'Комунальні по юр. особам'!I73,'Комунальні по юр. особам'!I78,'Комунальні по юр. особам'!I83,'Комунальні по юр. особам'!I88)</f>
        <v>0</v>
      </c>
      <c r="H13" s="254">
        <f>SUM('Комунальні по юр. особам'!J13,'Комунальні по юр. особам'!J18,'Комунальні по юр. особам'!J23,'Комунальні по юр. особам'!J28,'Комунальні по юр. особам'!J33,'Комунальні по юр. особам'!J38,'Комунальні по юр. особам'!J43,'Комунальні по юр. особам'!J48,'Комунальні по юр. особам'!J53,'Комунальні по юр. особам'!J58,'Комунальні по юр. особам'!J63,'Комунальні по юр. особам'!J68,'Комунальні по юр. особам'!J73,'Комунальні по юр. особам'!J78,'Комунальні по юр. особам'!J83,'Комунальні по юр. особам'!J88)</f>
        <v>0</v>
      </c>
      <c r="I13" s="254">
        <f>SUM('Комунальні по юр. особам'!K13,'Комунальні по юр. особам'!K18,'Комунальні по юр. особам'!K23,'Комунальні по юр. особам'!K28,'Комунальні по юр. особам'!K33,'Комунальні по юр. особам'!K38,'Комунальні по юр. особам'!K43,'Комунальні по юр. особам'!K48,'Комунальні по юр. особам'!K53,'Комунальні по юр. особам'!K58,'Комунальні по юр. особам'!K63,'Комунальні по юр. особам'!K68,'Комунальні по юр. особам'!K73,'Комунальні по юр. особам'!K78,'Комунальні по юр. особам'!K83,'Комунальні по юр. особам'!K88)</f>
        <v>0</v>
      </c>
      <c r="J13" s="340">
        <f>SUM('Комунальні по юр. особам'!L13,'Комунальні по юр. особам'!L18,'Комунальні по юр. особам'!L23,'Комунальні по юр. особам'!L28,'Комунальні по юр. особам'!L33,'Комунальні по юр. особам'!L38,'Комунальні по юр. особам'!L43,'Комунальні по юр. особам'!L48,'Комунальні по юр. особам'!L53,'Комунальні по юр. особам'!L58,'Комунальні по юр. особам'!L63,'Комунальні по юр. особам'!L68,'Комунальні по юр. особам'!L73,'Комунальні по юр. особам'!L78,'Комунальні по юр. особам'!L83,'Комунальні по юр. особам'!L88)</f>
        <v>0</v>
      </c>
      <c r="K13" s="341">
        <f t="shared" si="0"/>
        <v>0</v>
      </c>
      <c r="L13" s="337">
        <f>SUM('Комунальні по юр. особам'!N13,'Комунальні по юр. особам'!N18,'Комунальні по юр. особам'!N23,'Комунальні по юр. особам'!N28,'Комунальні по юр. особам'!N33,'Комунальні по юр. особам'!N38,'Комунальні по юр. особам'!N43,'Комунальні по юр. особам'!N48,'Комунальні по юр. особам'!N53,'Комунальні по юр. особам'!N58,'Комунальні по юр. особам'!N63,'Комунальні по юр. особам'!N68,'Комунальні по юр. особам'!N73,'Комунальні по юр. особам'!N78,'Комунальні по юр. особам'!N83,'Комунальні по юр. особам'!N88)</f>
        <v>0</v>
      </c>
      <c r="M13" s="337"/>
      <c r="N13" s="337"/>
      <c r="O13" s="337"/>
      <c r="P13" s="342"/>
      <c r="Q13" s="336"/>
      <c r="R13" s="337"/>
      <c r="S13" s="337"/>
      <c r="T13" s="337"/>
      <c r="U13" s="337"/>
      <c r="V13" s="342"/>
      <c r="W13" s="336"/>
      <c r="X13" s="342"/>
      <c r="Y13" s="269"/>
      <c r="Z13" s="343"/>
      <c r="AA13" s="343"/>
      <c r="AB13" s="343"/>
      <c r="AC13" s="343"/>
      <c r="AD13" s="344"/>
      <c r="AE13" s="363"/>
      <c r="AF13" s="364"/>
      <c r="AG13" s="365"/>
      <c r="AH13" s="259">
        <f>SUM(AO13:AS13)</f>
        <v>0</v>
      </c>
      <c r="AI13" s="345" t="s">
        <v>74</v>
      </c>
      <c r="AJ13" s="254" t="s">
        <v>74</v>
      </c>
      <c r="AK13" s="255" t="s">
        <v>74</v>
      </c>
      <c r="AL13" s="253" t="s">
        <v>74</v>
      </c>
      <c r="AM13" s="254" t="s">
        <v>76</v>
      </c>
      <c r="AN13" s="255" t="s">
        <v>76</v>
      </c>
      <c r="AO13" s="256"/>
      <c r="AP13" s="257"/>
      <c r="AQ13" s="257"/>
      <c r="AR13" s="257"/>
      <c r="AS13" s="258"/>
      <c r="AT13" s="346">
        <f t="shared" si="1"/>
        <v>0</v>
      </c>
      <c r="AU13" s="337">
        <f>SUM('Комунальні по юр. особам'!AW13,'Комунальні по юр. особам'!AW18,'Комунальні по юр. особам'!AW23,'Комунальні по юр. особам'!AW28,'Комунальні по юр. особам'!AW33,'Комунальні по юр. особам'!AW38,'Комунальні по юр. особам'!AW43,'Комунальні по юр. особам'!AW48,'Комунальні по юр. особам'!AW53,'Комунальні по юр. особам'!AW58,'Комунальні по юр. особам'!AW63,'Комунальні по юр. особам'!AW68,'Комунальні по юр. особам'!AW73,'Комунальні по юр. особам'!AW78,'Комунальні по юр. особам'!AW83,'Комунальні по юр. особам'!AW88)</f>
        <v>0</v>
      </c>
      <c r="AV13" s="337"/>
      <c r="AW13" s="337"/>
      <c r="AX13" s="337"/>
      <c r="AY13" s="337"/>
      <c r="AZ13" s="337"/>
      <c r="BA13" s="337"/>
      <c r="BB13" s="337"/>
      <c r="BC13" s="347"/>
    </row>
    <row r="14" spans="1:55" ht="34" customHeight="1" thickBot="1" x14ac:dyDescent="0.25">
      <c r="A14" s="281"/>
      <c r="B14" s="806" t="s">
        <v>466</v>
      </c>
      <c r="C14" s="807"/>
      <c r="D14" s="807"/>
      <c r="E14" s="272">
        <f>SUM(E9:E13)</f>
        <v>620</v>
      </c>
      <c r="F14" s="348">
        <f>SUM(F9:F13)</f>
        <v>13</v>
      </c>
      <c r="G14" s="260">
        <f t="shared" ref="G14:V14" si="4">SUM(G9:G13)</f>
        <v>10</v>
      </c>
      <c r="H14" s="260">
        <f t="shared" si="4"/>
        <v>0</v>
      </c>
      <c r="I14" s="260">
        <f t="shared" si="4"/>
        <v>3</v>
      </c>
      <c r="J14" s="262">
        <f t="shared" si="4"/>
        <v>0</v>
      </c>
      <c r="K14" s="274">
        <f>SUM(K9:K13)</f>
        <v>603</v>
      </c>
      <c r="L14" s="260">
        <f t="shared" si="4"/>
        <v>0</v>
      </c>
      <c r="M14" s="260">
        <f t="shared" si="4"/>
        <v>3</v>
      </c>
      <c r="N14" s="260">
        <f t="shared" si="4"/>
        <v>4</v>
      </c>
      <c r="O14" s="260">
        <f t="shared" si="4"/>
        <v>0</v>
      </c>
      <c r="P14" s="272">
        <f t="shared" si="4"/>
        <v>596</v>
      </c>
      <c r="Q14" s="348">
        <f t="shared" si="4"/>
        <v>37</v>
      </c>
      <c r="R14" s="260">
        <f t="shared" si="4"/>
        <v>0</v>
      </c>
      <c r="S14" s="260">
        <f t="shared" si="4"/>
        <v>3</v>
      </c>
      <c r="T14" s="260">
        <f t="shared" si="4"/>
        <v>436</v>
      </c>
      <c r="U14" s="260">
        <f t="shared" si="4"/>
        <v>123</v>
      </c>
      <c r="V14" s="272">
        <f t="shared" si="4"/>
        <v>4</v>
      </c>
      <c r="W14" s="348">
        <f>SUM(W9:W13)</f>
        <v>545</v>
      </c>
      <c r="X14" s="272">
        <f t="shared" ref="X14:AD14" si="5">SUM(X9:X13)</f>
        <v>58</v>
      </c>
      <c r="Y14" s="348">
        <f t="shared" si="5"/>
        <v>0</v>
      </c>
      <c r="Z14" s="260">
        <f t="shared" si="5"/>
        <v>119</v>
      </c>
      <c r="AA14" s="260">
        <f t="shared" si="5"/>
        <v>111</v>
      </c>
      <c r="AB14" s="260">
        <f t="shared" si="5"/>
        <v>26</v>
      </c>
      <c r="AC14" s="260">
        <f t="shared" si="5"/>
        <v>357</v>
      </c>
      <c r="AD14" s="272">
        <f t="shared" si="5"/>
        <v>12</v>
      </c>
      <c r="AE14" s="349">
        <f>AVERAGE(AE9:AE13)</f>
        <v>41.958333333333336</v>
      </c>
      <c r="AF14" s="366">
        <f>AVERAGE(AF9:AF13)</f>
        <v>19</v>
      </c>
      <c r="AG14" s="367"/>
      <c r="AH14" s="273">
        <f>SUM(AH9:AH13)</f>
        <v>610</v>
      </c>
      <c r="AI14" s="274">
        <f t="shared" ref="AI14:AK14" si="6">SUM(AI9:AI13)</f>
        <v>2</v>
      </c>
      <c r="AJ14" s="260">
        <f t="shared" si="6"/>
        <v>1</v>
      </c>
      <c r="AK14" s="272">
        <f t="shared" si="6"/>
        <v>0</v>
      </c>
      <c r="AL14" s="348">
        <f>SUM(AL9:AL13)</f>
        <v>15</v>
      </c>
      <c r="AM14" s="260">
        <f t="shared" ref="AM14:AS14" si="7">SUM(AM9:AM13)</f>
        <v>65</v>
      </c>
      <c r="AN14" s="272">
        <f t="shared" si="7"/>
        <v>1</v>
      </c>
      <c r="AO14" s="348">
        <f t="shared" si="7"/>
        <v>27</v>
      </c>
      <c r="AP14" s="260">
        <f t="shared" si="7"/>
        <v>113</v>
      </c>
      <c r="AQ14" s="260">
        <f t="shared" si="7"/>
        <v>282</v>
      </c>
      <c r="AR14" s="260">
        <f t="shared" si="7"/>
        <v>91</v>
      </c>
      <c r="AS14" s="272">
        <f t="shared" si="7"/>
        <v>13</v>
      </c>
      <c r="AT14" s="348">
        <f>SUM(AT9:AT13)</f>
        <v>17</v>
      </c>
      <c r="AU14" s="260">
        <f t="shared" ref="AU14:BC14" si="8">SUM(AU9:AU13)</f>
        <v>0</v>
      </c>
      <c r="AV14" s="260">
        <f t="shared" si="8"/>
        <v>2</v>
      </c>
      <c r="AW14" s="260">
        <f t="shared" si="8"/>
        <v>3</v>
      </c>
      <c r="AX14" s="260">
        <f t="shared" si="8"/>
        <v>2</v>
      </c>
      <c r="AY14" s="260">
        <f t="shared" si="8"/>
        <v>0</v>
      </c>
      <c r="AZ14" s="260">
        <f t="shared" si="8"/>
        <v>0</v>
      </c>
      <c r="BA14" s="260">
        <f t="shared" si="8"/>
        <v>2</v>
      </c>
      <c r="BB14" s="260">
        <f t="shared" si="8"/>
        <v>5</v>
      </c>
      <c r="BC14" s="262">
        <f t="shared" si="8"/>
        <v>3</v>
      </c>
    </row>
    <row r="15" spans="1:55" ht="34" customHeight="1" x14ac:dyDescent="0.2">
      <c r="A15" s="824" t="s">
        <v>113</v>
      </c>
      <c r="B15" s="263" t="s">
        <v>73</v>
      </c>
      <c r="C15" s="826">
        <f>SUM('Комунальні по юр. особам'!E89:E93,'Комунальні по юр. особам'!E94:E98,'Комунальні по юр. особам'!E99:E103,'Комунальні по юр. особам'!E104:E108)</f>
        <v>315</v>
      </c>
      <c r="D15" s="828">
        <f>C15-SUM(K15:K19)</f>
        <v>-9</v>
      </c>
      <c r="E15" s="302">
        <f>SUM(K15,AT15)</f>
        <v>80</v>
      </c>
      <c r="F15" s="304">
        <f t="shared" ref="F15:F19" si="9">SUM(G15:J15)</f>
        <v>1</v>
      </c>
      <c r="G15" s="234">
        <f>SUM('Комунальні по юр. особам'!I89,'Комунальні по юр. особам'!I94,'Комунальні по юр. особам'!I99,'Комунальні по юр. особам'!I104)</f>
        <v>1</v>
      </c>
      <c r="H15" s="234">
        <f>SUM('Комунальні по юр. особам'!J89,'Комунальні по юр. особам'!J94,'Комунальні по юр. особам'!J99,'Комунальні по юр. особам'!J104)</f>
        <v>0</v>
      </c>
      <c r="I15" s="234">
        <f>SUM('Комунальні по юр. особам'!K89,'Комунальні по юр. особам'!K94,'Комунальні по юр. особам'!K99,'Комунальні по юр. особам'!K104)</f>
        <v>0</v>
      </c>
      <c r="J15" s="291">
        <f>SUM('Комунальні по юр. особам'!L89,'Комунальні по юр. особам'!L94,'Комунальні по юр. особам'!L99,'Комунальні по юр. особам'!L104)</f>
        <v>0</v>
      </c>
      <c r="K15" s="329">
        <f>IF(AND(SUM(L15:P15)=SUM(W15:X15),SUM(Q15:V15)=SUM(W15:X15)),SUM(L15:P15),"ПЕРЕВІРТЕ ПРАВИЛЬНІСТЬ ДАНИХ")</f>
        <v>79</v>
      </c>
      <c r="L15" s="307">
        <f>SUM('Комунальні по юр. особам'!N89,'Комунальні по юр. особам'!N94,'Комунальні по юр. особам'!N99,'Комунальні по юр. особам'!N104)</f>
        <v>0</v>
      </c>
      <c r="M15" s="307">
        <f>SUM('Комунальні по юр. особам'!O89,'Комунальні по юр. особам'!O94,'Комунальні по юр. особам'!O99,'Комунальні по юр. особам'!O104)</f>
        <v>0</v>
      </c>
      <c r="N15" s="307">
        <f>SUM('Комунальні по юр. особам'!P89,'Комунальні по юр. особам'!P94,'Комунальні по юр. особам'!P99,'Комунальні по юр. особам'!P104)</f>
        <v>0</v>
      </c>
      <c r="O15" s="307">
        <f>SUM('Комунальні по юр. особам'!Q89,'Комунальні по юр. особам'!Q94,'Комунальні по юр. особам'!Q99,'Комунальні по юр. особам'!Q104)</f>
        <v>0</v>
      </c>
      <c r="P15" s="312">
        <f>SUM('Комунальні по юр. особам'!R89,'Комунальні по юр. особам'!R94,'Комунальні по юр. особам'!R99,'Комунальні по юр. особам'!R104)</f>
        <v>79</v>
      </c>
      <c r="Q15" s="314">
        <f>SUM('Комунальні по юр. особам'!S89,'Комунальні по юр. особам'!S94,'Комунальні по юр. особам'!S99,'Комунальні по юр. особам'!S104)</f>
        <v>8</v>
      </c>
      <c r="R15" s="307">
        <f>SUM('Комунальні по юр. особам'!T89,'Комунальні по юр. особам'!T94,'Комунальні по юр. особам'!T99,'Комунальні по юр. особам'!T104)</f>
        <v>0</v>
      </c>
      <c r="S15" s="307">
        <f>SUM('Комунальні по юр. особам'!U89,'Комунальні по юр. особам'!U94,'Комунальні по юр. особам'!U99,'Комунальні по юр. особам'!U104)</f>
        <v>0</v>
      </c>
      <c r="T15" s="307">
        <f>SUM('Комунальні по юр. особам'!V89,'Комунальні по юр. особам'!V94,'Комунальні по юр. особам'!V99,'Комунальні по юр. особам'!V104)</f>
        <v>69</v>
      </c>
      <c r="U15" s="307">
        <f>SUM('Комунальні по юр. особам'!W89,'Комунальні по юр. особам'!W94,'Комунальні по юр. особам'!W99,'Комунальні по юр. особам'!W104)</f>
        <v>2</v>
      </c>
      <c r="V15" s="312">
        <f>SUM('Комунальні по юр. особам'!X89,'Комунальні по юр. особам'!X94,'Комунальні по юр. особам'!X99,'Комунальні по юр. особам'!X104)</f>
        <v>0</v>
      </c>
      <c r="W15" s="314">
        <f>SUM('Комунальні по юр. особам'!Y89,'Комунальні по юр. особам'!Y94,'Комунальні по юр. особам'!Y99,'Комунальні по юр. особам'!Y104)</f>
        <v>72</v>
      </c>
      <c r="X15" s="312">
        <f>SUM('Комунальні по юр. особам'!Z89,'Комунальні по юр. особам'!Z94,'Комунальні по юр. особам'!Z99,'Комунальні по юр. особам'!Z104)</f>
        <v>7</v>
      </c>
      <c r="Y15" s="314">
        <f>SUM('Комунальні по юр. особам'!AA89,'Комунальні по юр. особам'!AA94,'Комунальні по юр. особам'!AA99,'Комунальні по юр. особам'!AA104)</f>
        <v>0</v>
      </c>
      <c r="Z15" s="307">
        <f>SUM('Комунальні по юр. особам'!AB89,'Комунальні по юр. особам'!AB94,'Комунальні по юр. особам'!AB99,'Комунальні по юр. особам'!AB104)</f>
        <v>16</v>
      </c>
      <c r="AA15" s="307">
        <f>SUM('Комунальні по юр. особам'!AC89,'Комунальні по юр. особам'!AC94,'Комунальні по юр. особам'!AC99,'Комунальні по юр. особам'!AC104)</f>
        <v>16</v>
      </c>
      <c r="AB15" s="307">
        <f>SUM('Комунальні по юр. особам'!AD89,'Комунальні по юр. особам'!AD94,'Комунальні по юр. особам'!AD99,'Комунальні по юр. особам'!AD104)</f>
        <v>3</v>
      </c>
      <c r="AC15" s="307">
        <f>SUM('Комунальні по юр. особам'!AE89,'Комунальні по юр. особам'!AE94,'Комунальні по юр. особам'!AE99,'Комунальні по юр. особам'!AE104)</f>
        <v>29</v>
      </c>
      <c r="AD15" s="312">
        <f>SUM('Комунальні по юр. особам'!AF89,'Комунальні по юр. особам'!AF94,'Комунальні по юр. особам'!AF99,'Комунальні по юр. особам'!AF104)</f>
        <v>7</v>
      </c>
      <c r="AE15" s="356">
        <f>AVERAGE('Комунальні по юр. особам'!AG89)</f>
        <v>41.2</v>
      </c>
      <c r="AF15" s="357">
        <f>AVERAGE('Комунальні по юр. особам'!AH89)</f>
        <v>18</v>
      </c>
      <c r="AG15" s="358">
        <f>AVERAGE('Комунальні по юр. особам'!AI89)</f>
        <v>9.8000000000000007</v>
      </c>
      <c r="AH15" s="239">
        <f>SUM(AL15:AN15)</f>
        <v>79</v>
      </c>
      <c r="AI15" s="331" t="s">
        <v>74</v>
      </c>
      <c r="AJ15" s="234" t="s">
        <v>74</v>
      </c>
      <c r="AK15" s="235" t="s">
        <v>74</v>
      </c>
      <c r="AL15" s="233">
        <f>SUM('Комунальні по юр. особам'!AN89)</f>
        <v>9</v>
      </c>
      <c r="AM15" s="234">
        <f>SUM('Комунальні по юр. особам'!AO89)</f>
        <v>65</v>
      </c>
      <c r="AN15" s="235">
        <f>SUM('Комунальні по юр. особам'!AP89)</f>
        <v>5</v>
      </c>
      <c r="AO15" s="236" t="s">
        <v>74</v>
      </c>
      <c r="AP15" s="237" t="s">
        <v>74</v>
      </c>
      <c r="AQ15" s="237" t="s">
        <v>74</v>
      </c>
      <c r="AR15" s="237" t="s">
        <v>74</v>
      </c>
      <c r="AS15" s="238" t="s">
        <v>74</v>
      </c>
      <c r="AT15" s="327">
        <f>SUM(AU15:BC15)</f>
        <v>1</v>
      </c>
      <c r="AU15" s="307">
        <f>SUM('Комунальні по юр. особам'!AW89)</f>
        <v>0</v>
      </c>
      <c r="AV15" s="307">
        <f>SUM('Комунальні по юр. особам'!AX89)</f>
        <v>0</v>
      </c>
      <c r="AW15" s="307">
        <f>SUM('Комунальні по юр. особам'!AY89)</f>
        <v>0</v>
      </c>
      <c r="AX15" s="307">
        <f>SUM('Комунальні по юр. особам'!AZ89)</f>
        <v>0</v>
      </c>
      <c r="AY15" s="307">
        <f>SUM('Комунальні по юр. особам'!BA89)</f>
        <v>1</v>
      </c>
      <c r="AZ15" s="307">
        <f>SUM('Комунальні по юр. особам'!BB89)</f>
        <v>0</v>
      </c>
      <c r="BA15" s="307">
        <f>SUM('Комунальні по юр. особам'!BC89)</f>
        <v>0</v>
      </c>
      <c r="BB15" s="307">
        <f>SUM('Комунальні по юр. особам'!BD89)</f>
        <v>0</v>
      </c>
      <c r="BC15" s="308">
        <f>SUM('Комунальні по юр. особам'!BE89)</f>
        <v>0</v>
      </c>
    </row>
    <row r="16" spans="1:55" ht="34" customHeight="1" x14ac:dyDescent="0.2">
      <c r="A16" s="824"/>
      <c r="B16" s="265" t="s">
        <v>75</v>
      </c>
      <c r="C16" s="827"/>
      <c r="D16" s="829"/>
      <c r="E16" s="303">
        <f>SUM(K16,AT16)</f>
        <v>0</v>
      </c>
      <c r="F16" s="305">
        <f t="shared" si="9"/>
        <v>0</v>
      </c>
      <c r="G16" s="242">
        <f>SUM('Комунальні по юр. особам'!I90,'Комунальні по юр. особам'!I95,'Комунальні по юр. особам'!I100,'Комунальні по юр. особам'!I105)</f>
        <v>0</v>
      </c>
      <c r="H16" s="242">
        <f>SUM('Комунальні по юр. особам'!J90,'Комунальні по юр. особам'!J95,'Комунальні по юр. особам'!J100,'Комунальні по юр. особам'!J105)</f>
        <v>0</v>
      </c>
      <c r="I16" s="242">
        <f>SUM('Комунальні по юр. особам'!K90,'Комунальні по юр. особам'!K95,'Комунальні по юр. особам'!K100,'Комунальні по юр. особам'!K105)</f>
        <v>0</v>
      </c>
      <c r="J16" s="268">
        <f>SUM('Комунальні по юр. особам'!L90,'Комунальні по юр. особам'!L95,'Комунальні по юр. особам'!L100,'Комунальні по юр. особам'!L105)</f>
        <v>0</v>
      </c>
      <c r="K16" s="330">
        <f t="shared" ref="K16" si="10">IF(AND(SUM(L16:P16)=SUM(W16:X16),SUM(Q16:V16)=SUM(W16:X16)),SUM(L16:P16),"ПЕРЕВІРТЕ ПРАВИЛЬНІСТЬ ДАНИХ")</f>
        <v>0</v>
      </c>
      <c r="L16" s="63">
        <f>SUM('Комунальні по юр. особам'!N90,'Комунальні по юр. особам'!N95,'Комунальні по юр. особам'!N100,'Комунальні по юр. особам'!N105)</f>
        <v>0</v>
      </c>
      <c r="M16" s="63">
        <f>SUM('Комунальні по юр. особам'!O90,'Комунальні по юр. особам'!O95,'Комунальні по юр. особам'!O100,'Комунальні по юр. особам'!O105)</f>
        <v>0</v>
      </c>
      <c r="N16" s="63">
        <f>SUM('Комунальні по юр. особам'!P90,'Комунальні по юр. особам'!P95,'Комунальні по юр. особам'!P100,'Комунальні по юр. особам'!P105)</f>
        <v>0</v>
      </c>
      <c r="O16" s="63">
        <f>SUM('Комунальні по юр. особам'!Q90,'Комунальні по юр. особам'!Q95,'Комунальні по юр. особам'!Q100,'Комунальні по юр. особам'!Q105)</f>
        <v>0</v>
      </c>
      <c r="P16" s="313">
        <f>SUM('Комунальні по юр. особам'!R90,'Комунальні по юр. особам'!R95,'Комунальні по юр. особам'!R100,'Комунальні по юр. особам'!R105)</f>
        <v>0</v>
      </c>
      <c r="Q16" s="301">
        <f>SUM('Комунальні по юр. особам'!S90,'Комунальні по юр. особам'!S95,'Комунальні по юр. особам'!S100,'Комунальні по юр. особам'!S105)</f>
        <v>0</v>
      </c>
      <c r="R16" s="63">
        <f>SUM('Комунальні по юр. особам'!T90,'Комунальні по юр. особам'!T95,'Комунальні по юр. особам'!T100,'Комунальні по юр. особам'!T105)</f>
        <v>0</v>
      </c>
      <c r="S16" s="63">
        <f>SUM('Комунальні по юр. особам'!U90,'Комунальні по юр. особам'!U95,'Комунальні по юр. особам'!U100,'Комунальні по юр. особам'!U105)</f>
        <v>0</v>
      </c>
      <c r="T16" s="63">
        <f>SUM('Комунальні по юр. особам'!V90,'Комунальні по юр. особам'!V95,'Комунальні по юр. особам'!V100,'Комунальні по юр. особам'!V105)</f>
        <v>0</v>
      </c>
      <c r="U16" s="63">
        <f>SUM('Комунальні по юр. особам'!W90,'Комунальні по юр. особам'!W95,'Комунальні по юр. особам'!W100,'Комунальні по юр. особам'!W105)</f>
        <v>0</v>
      </c>
      <c r="V16" s="313">
        <f>SUM('Комунальні по юр. особам'!X90,'Комунальні по юр. особам'!X95,'Комунальні по юр. особам'!X100,'Комунальні по юр. особам'!X105)</f>
        <v>0</v>
      </c>
      <c r="W16" s="301">
        <f>SUM('Комунальні по юр. особам'!Y90,'Комунальні по юр. особам'!Y95,'Комунальні по юр. особам'!Y100,'Комунальні по юр. особам'!Y105)</f>
        <v>0</v>
      </c>
      <c r="X16" s="313">
        <f>SUM('Комунальні по юр. особам'!Z90,'Комунальні по юр. особам'!Z95,'Комунальні по юр. особам'!Z100,'Комунальні по юр. особам'!Z105)</f>
        <v>0</v>
      </c>
      <c r="Y16" s="301">
        <f>SUM('Комунальні по юр. особам'!AA90,'Комунальні по юр. особам'!AA95,'Комунальні по юр. особам'!AA100,'Комунальні по юр. особам'!AA105)</f>
        <v>0</v>
      </c>
      <c r="Z16" s="63">
        <f>SUM('Комунальні по юр. особам'!AB90,'Комунальні по юр. особам'!AB95,'Комунальні по юр. особам'!AB100,'Комунальні по юр. особам'!AB105)</f>
        <v>0</v>
      </c>
      <c r="AA16" s="63">
        <f>SUM('Комунальні по юр. особам'!AC90,'Комунальні по юр. особам'!AC95,'Комунальні по юр. особам'!AC100,'Комунальні по юр. особам'!AC105)</f>
        <v>0</v>
      </c>
      <c r="AB16" s="63">
        <f>SUM('Комунальні по юр. особам'!AD90,'Комунальні по юр. особам'!AD95,'Комунальні по юр. особам'!AD100,'Комунальні по юр. особам'!AD105)</f>
        <v>0</v>
      </c>
      <c r="AC16" s="63">
        <f>SUM('Комунальні по юр. особам'!AE90,'Комунальні по юр. особам'!AE95,'Комунальні по юр. особам'!AE100,'Комунальні по юр. особам'!AE105)</f>
        <v>0</v>
      </c>
      <c r="AD16" s="313">
        <f>SUM('Комунальні по юр. особам'!AF90,'Комунальні по юр. особам'!AF95,'Комунальні по юр. особам'!AF100,'Комунальні по юр. особам'!AF105)</f>
        <v>0</v>
      </c>
      <c r="AE16" s="271"/>
      <c r="AF16" s="359"/>
      <c r="AG16" s="360"/>
      <c r="AH16" s="247">
        <f>SUM(AL16:AN16)</f>
        <v>0</v>
      </c>
      <c r="AI16" s="270" t="s">
        <v>76</v>
      </c>
      <c r="AJ16" s="242" t="s">
        <v>76</v>
      </c>
      <c r="AK16" s="243" t="s">
        <v>76</v>
      </c>
      <c r="AL16" s="241"/>
      <c r="AM16" s="242"/>
      <c r="AN16" s="243"/>
      <c r="AO16" s="244" t="s">
        <v>74</v>
      </c>
      <c r="AP16" s="245" t="s">
        <v>74</v>
      </c>
      <c r="AQ16" s="245" t="s">
        <v>74</v>
      </c>
      <c r="AR16" s="245" t="s">
        <v>74</v>
      </c>
      <c r="AS16" s="246" t="s">
        <v>74</v>
      </c>
      <c r="AT16" s="328">
        <f t="shared" ref="AT16:AT19" si="11">SUM(AU16:BC16)</f>
        <v>0</v>
      </c>
      <c r="AU16" s="63"/>
      <c r="AV16" s="63"/>
      <c r="AW16" s="63"/>
      <c r="AX16" s="63"/>
      <c r="AY16" s="63"/>
      <c r="AZ16" s="63"/>
      <c r="BA16" s="63"/>
      <c r="BB16" s="63"/>
      <c r="BC16" s="309"/>
    </row>
    <row r="17" spans="1:55" ht="34" customHeight="1" x14ac:dyDescent="0.2">
      <c r="A17" s="824"/>
      <c r="B17" s="265" t="s">
        <v>77</v>
      </c>
      <c r="C17" s="827"/>
      <c r="D17" s="829"/>
      <c r="E17" s="303">
        <f t="shared" ref="E17" si="12">SUM(K17,AT17)</f>
        <v>5</v>
      </c>
      <c r="F17" s="305">
        <f t="shared" si="9"/>
        <v>1</v>
      </c>
      <c r="G17" s="242">
        <f>SUM('Комунальні по юр. особам'!I91,'Комунальні по юр. особам'!I96,'Комунальні по юр. особам'!I101,'Комунальні по юр. особам'!I106)</f>
        <v>0</v>
      </c>
      <c r="H17" s="242">
        <f>SUM('Комунальні по юр. особам'!J91,'Комунальні по юр. особам'!J96,'Комунальні по юр. особам'!J101,'Комунальні по юр. особам'!J106)</f>
        <v>0</v>
      </c>
      <c r="I17" s="242">
        <f>SUM('Комунальні по юр. особам'!K91,'Комунальні по юр. особам'!K96,'Комунальні по юр. особам'!K101,'Комунальні по юр. особам'!K106)</f>
        <v>1</v>
      </c>
      <c r="J17" s="268">
        <f>SUM('Комунальні по юр. особам'!L91,'Комунальні по юр. особам'!L96,'Комунальні по юр. особам'!L101,'Комунальні по юр. особам'!L106)</f>
        <v>0</v>
      </c>
      <c r="K17" s="330">
        <f>IF(AND(SUM(L17:P17)=SUM(W17:X17),SUM(Q17:V17)=SUM(W17:X17)),SUM(L17:P17),"ПЕРЕВІРТЕ ПРАВИЛЬНІСТЬ ДАНИХ")</f>
        <v>5</v>
      </c>
      <c r="L17" s="63">
        <f>SUM('Комунальні по юр. особам'!N91,'Комунальні по юр. особам'!N96,'Комунальні по юр. особам'!N101,'Комунальні по юр. особам'!N106)</f>
        <v>0</v>
      </c>
      <c r="M17" s="63">
        <f>SUM('Комунальні по юр. особам'!O91,'Комунальні по юр. особам'!O96,'Комунальні по юр. особам'!O101,'Комунальні по юр. особам'!O106)</f>
        <v>5</v>
      </c>
      <c r="N17" s="63">
        <f>SUM('Комунальні по юр. особам'!P91,'Комунальні по юр. особам'!P96,'Комунальні по юр. особам'!P101,'Комунальні по юр. особам'!P106)</f>
        <v>0</v>
      </c>
      <c r="O17" s="63">
        <f>SUM('Комунальні по юр. особам'!Q91,'Комунальні по юр. особам'!Q96,'Комунальні по юр. особам'!Q101,'Комунальні по юр. особам'!Q106)</f>
        <v>0</v>
      </c>
      <c r="P17" s="313">
        <f>SUM('Комунальні по юр. особам'!R91,'Комунальні по юр. особам'!R96,'Комунальні по юр. особам'!R101,'Комунальні по юр. особам'!R106)</f>
        <v>0</v>
      </c>
      <c r="Q17" s="301">
        <f>SUM('Комунальні по юр. особам'!S91,'Комунальні по юр. особам'!S96,'Комунальні по юр. особам'!S101,'Комунальні по юр. особам'!S106)</f>
        <v>0</v>
      </c>
      <c r="R17" s="63">
        <f>SUM('Комунальні по юр. особам'!T91,'Комунальні по юр. особам'!T96,'Комунальні по юр. особам'!T101,'Комунальні по юр. особам'!T106)</f>
        <v>0</v>
      </c>
      <c r="S17" s="63">
        <f>SUM('Комунальні по юр. особам'!U91,'Комунальні по юр. особам'!U96,'Комунальні по юр. особам'!U101,'Комунальні по юр. особам'!U106)</f>
        <v>5</v>
      </c>
      <c r="T17" s="63">
        <f>SUM('Комунальні по юр. особам'!V91,'Комунальні по юр. особам'!V96,'Комунальні по юр. особам'!V101,'Комунальні по юр. особам'!V106)</f>
        <v>0</v>
      </c>
      <c r="U17" s="63">
        <f>SUM('Комунальні по юр. особам'!W91,'Комунальні по юр. особам'!W96,'Комунальні по юр. особам'!W101,'Комунальні по юр. особам'!W106)</f>
        <v>0</v>
      </c>
      <c r="V17" s="313">
        <f>SUM('Комунальні по юр. особам'!X91,'Комунальні по юр. особам'!X96,'Комунальні по юр. особам'!X101,'Комунальні по юр. особам'!X106)</f>
        <v>0</v>
      </c>
      <c r="W17" s="301">
        <f>SUM('Комунальні по юр. особам'!Y91,'Комунальні по юр. особам'!Y96,'Комунальні по юр. особам'!Y101,'Комунальні по юр. особам'!Y106)</f>
        <v>5</v>
      </c>
      <c r="X17" s="313">
        <f>SUM('Комунальні по юр. особам'!Z91,'Комунальні по юр. особам'!Z96,'Комунальні по юр. особам'!Z101,'Комунальні по юр. особам'!Z106)</f>
        <v>0</v>
      </c>
      <c r="Y17" s="301">
        <f>SUM('Комунальні по юр. особам'!AA91,'Комунальні по юр. особам'!AA96,'Комунальні по юр. особам'!AA101,'Комунальні по юр. особам'!AA106)</f>
        <v>0</v>
      </c>
      <c r="Z17" s="63">
        <f>SUM('Комунальні по юр. особам'!AB91,'Комунальні по юр. особам'!AB96,'Комунальні по юр. особам'!AB101,'Комунальні по юр. особам'!AB106)</f>
        <v>1</v>
      </c>
      <c r="AA17" s="63">
        <f>SUM('Комунальні по юр. особам'!AC91,'Комунальні по юр. особам'!AC96,'Комунальні по юр. особам'!AC101,'Комунальні по юр. особам'!AC106)</f>
        <v>1</v>
      </c>
      <c r="AB17" s="63">
        <f>SUM('Комунальні по юр. особам'!AD91,'Комунальні по юр. особам'!AD96,'Комунальні по юр. особам'!AD101,'Комунальні по юр. особам'!AD106)</f>
        <v>0</v>
      </c>
      <c r="AC17" s="63">
        <f>SUM('Комунальні по юр. особам'!AE91,'Комунальні по юр. особам'!AE96,'Комунальні по юр. особам'!AE101,'Комунальні по юр. особам'!AE106)</f>
        <v>1</v>
      </c>
      <c r="AD17" s="313">
        <f>SUM('Комунальні по юр. особам'!AF91,'Комунальні по юр. особам'!AF96,'Комунальні по юр. особам'!AF101,'Комунальні по юр. особам'!AF106)</f>
        <v>1</v>
      </c>
      <c r="AE17" s="271">
        <f>AVERAGE('Комунальні по юр. особам'!AG91)</f>
        <v>35.5</v>
      </c>
      <c r="AF17" s="361">
        <f>AVERAGE('Комунальні по юр. особам'!AH91)</f>
        <v>13</v>
      </c>
      <c r="AG17" s="362">
        <f>AVERAGE('Комунальні по юр. особам'!AI91)</f>
        <v>74.599999999999994</v>
      </c>
      <c r="AH17" s="247">
        <f>SUM(AI17:AK17)</f>
        <v>5</v>
      </c>
      <c r="AI17" s="270">
        <f>'Комунальні по юр. особам'!AK91</f>
        <v>4</v>
      </c>
      <c r="AJ17" s="242">
        <f>'Комунальні по юр. особам'!AL91</f>
        <v>1</v>
      </c>
      <c r="AK17" s="243">
        <f>'Комунальні по юр. особам'!AM91</f>
        <v>0</v>
      </c>
      <c r="AL17" s="241" t="s">
        <v>74</v>
      </c>
      <c r="AM17" s="242" t="s">
        <v>74</v>
      </c>
      <c r="AN17" s="243" t="s">
        <v>74</v>
      </c>
      <c r="AO17" s="244" t="s">
        <v>74</v>
      </c>
      <c r="AP17" s="245" t="s">
        <v>74</v>
      </c>
      <c r="AQ17" s="245" t="s">
        <v>74</v>
      </c>
      <c r="AR17" s="245" t="s">
        <v>74</v>
      </c>
      <c r="AS17" s="246" t="s">
        <v>74</v>
      </c>
      <c r="AT17" s="328">
        <f>SUM(AU17:BC17)</f>
        <v>0</v>
      </c>
      <c r="AU17" s="63"/>
      <c r="AV17" s="63"/>
      <c r="AW17" s="63"/>
      <c r="AX17" s="63"/>
      <c r="AY17" s="63"/>
      <c r="AZ17" s="63"/>
      <c r="BA17" s="63"/>
      <c r="BB17" s="63"/>
      <c r="BC17" s="309"/>
    </row>
    <row r="18" spans="1:55" ht="34" customHeight="1" x14ac:dyDescent="0.2">
      <c r="A18" s="824"/>
      <c r="B18" s="265" t="s">
        <v>78</v>
      </c>
      <c r="C18" s="827"/>
      <c r="D18" s="829"/>
      <c r="E18" s="303">
        <f>SUM(K18,AT18)</f>
        <v>250</v>
      </c>
      <c r="F18" s="305">
        <f>SUM(G18:J18)</f>
        <v>10</v>
      </c>
      <c r="G18" s="242">
        <f>SUM('Комунальні по юр. особам'!I92,'Комунальні по юр. особам'!I97,'Комунальні по юр. особам'!I102,'Комунальні по юр. особам'!I107)</f>
        <v>6</v>
      </c>
      <c r="H18" s="242">
        <f>SUM('Комунальні по юр. особам'!J92,'Комунальні по юр. особам'!J97,'Комунальні по юр. особам'!J102,'Комунальні по юр. особам'!J107)</f>
        <v>0</v>
      </c>
      <c r="I18" s="242">
        <f>SUM('Комунальні по юр. особам'!K92,'Комунальні по юр. особам'!K97,'Комунальні по юр. особам'!K102,'Комунальні по юр. особам'!K107)</f>
        <v>4</v>
      </c>
      <c r="J18" s="268">
        <f>SUM('Комунальні по юр. особам'!L92,'Комунальні по юр. особам'!L97,'Комунальні по юр. особам'!L102,'Комунальні по юр. особам'!L107)</f>
        <v>0</v>
      </c>
      <c r="K18" s="330">
        <f>IF(AND(SUM(L18:P18)=SUM(W18:X18),SUM(Q18:V18)=SUM(W18:X18)),SUM(L18:P18),"ПЕРЕВІРТЕ ПРАВИЛЬНІСТЬ ДАНИХ")</f>
        <v>240</v>
      </c>
      <c r="L18" s="63">
        <f>SUM('Комунальні по юр. особам'!N92,'Комунальні по юр. особам'!N97,'Комунальні по юр. особам'!N102,'Комунальні по юр. особам'!N107)</f>
        <v>0</v>
      </c>
      <c r="M18" s="63">
        <f>SUM('Комунальні по юр. особам'!O92,'Комунальні по юр. особам'!O97,'Комунальні по юр. особам'!O102,'Комунальні по юр. особам'!O107)</f>
        <v>0</v>
      </c>
      <c r="N18" s="63">
        <f>SUM('Комунальні по юр. особам'!P92,'Комунальні по юр. особам'!P97,'Комунальні по юр. особам'!P102,'Комунальні по юр. особам'!P107)</f>
        <v>0</v>
      </c>
      <c r="O18" s="63">
        <f>SUM('Комунальні по юр. особам'!Q92,'Комунальні по юр. особам'!Q97,'Комунальні по юр. особам'!Q102,'Комунальні по юр. особам'!Q107)</f>
        <v>0</v>
      </c>
      <c r="P18" s="313">
        <f>SUM('Комунальні по юр. особам'!R92,'Комунальні по юр. особам'!R97,'Комунальні по юр. особам'!R102,'Комунальні по юр. особам'!R107)</f>
        <v>240</v>
      </c>
      <c r="Q18" s="301">
        <f>SUM('Комунальні по юр. особам'!S92,'Комунальні по юр. особам'!S97,'Комунальні по юр. особам'!S102,'Комунальні по юр. особам'!S107)</f>
        <v>21</v>
      </c>
      <c r="R18" s="63">
        <f>SUM('Комунальні по юр. особам'!T92,'Комунальні по юр. особам'!T97,'Комунальні по юр. особам'!T102,'Комунальні по юр. особам'!T107)</f>
        <v>0</v>
      </c>
      <c r="S18" s="63">
        <f>SUM('Комунальні по юр. особам'!U92,'Комунальні по юр. особам'!U97,'Комунальні по юр. особам'!U102,'Комунальні по юр. особам'!U107)</f>
        <v>0</v>
      </c>
      <c r="T18" s="63">
        <f>SUM('Комунальні по юр. особам'!V92,'Комунальні по юр. особам'!V97,'Комунальні по юр. особам'!V102,'Комунальні по юр. особам'!V107)</f>
        <v>214</v>
      </c>
      <c r="U18" s="63">
        <f>SUM('Комунальні по юр. особам'!W92,'Комунальні по юр. особам'!W97,'Комунальні по юр. особам'!W102,'Комунальні по юр. особам'!W107)</f>
        <v>5</v>
      </c>
      <c r="V18" s="313">
        <f>SUM('Комунальні по юр. особам'!X92,'Комунальні по юр. особам'!X97,'Комунальні по юр. особам'!X102,'Комунальні по юр. особам'!X107)</f>
        <v>0</v>
      </c>
      <c r="W18" s="301">
        <f>SUM('Комунальні по юр. особам'!Y92,'Комунальні по юр. особам'!Y97,'Комунальні по юр. особам'!Y102,'Комунальні по юр. особам'!Y107)</f>
        <v>213</v>
      </c>
      <c r="X18" s="313">
        <f>SUM('Комунальні по юр. особам'!Z92,'Комунальні по юр. особам'!Z97,'Комунальні по юр. особам'!Z102,'Комунальні по юр. особам'!Z107)</f>
        <v>27</v>
      </c>
      <c r="Y18" s="301">
        <f>SUM('Комунальні по юр. особам'!AA92,'Комунальні по юр. особам'!AA97,'Комунальні по юр. особам'!AA102,'Комунальні по юр. особам'!AA107)</f>
        <v>0</v>
      </c>
      <c r="Z18" s="63">
        <f>SUM('Комунальні по юр. особам'!AB92,'Комунальні по юр. особам'!AB97,'Комунальні по юр. особам'!AB102,'Комунальні по юр. особам'!AB107)</f>
        <v>69</v>
      </c>
      <c r="AA18" s="63">
        <f>SUM('Комунальні по юр. особам'!AC92,'Комунальні по юр. особам'!AC97,'Комунальні по юр. особам'!AC102,'Комунальні по юр. особам'!AC107)</f>
        <v>63</v>
      </c>
      <c r="AB18" s="63">
        <f>SUM('Комунальні по юр. особам'!AD92,'Комунальні по юр. особам'!AD97,'Комунальні по юр. особам'!AD102,'Комунальні по юр. особам'!AD107)</f>
        <v>11</v>
      </c>
      <c r="AC18" s="63">
        <f>SUM('Комунальні по юр. особам'!AE92,'Комунальні по юр. особам'!AE97,'Комунальні по юр. особам'!AE102,'Комунальні по юр. особам'!AE107)</f>
        <v>109</v>
      </c>
      <c r="AD18" s="313">
        <f>SUM('Комунальні по юр. особам'!AF92,'Комунальні по юр. особам'!AF97,'Комунальні по юр. особам'!AF102,'Комунальні по юр. особам'!AF107)</f>
        <v>44</v>
      </c>
      <c r="AE18" s="271">
        <f>AVERAGE('Комунальні по юр. особам'!AG92,'Комунальні по юр. особам'!AG97,'Комунальні по юр. особам'!AG102,'Комунальні по юр. особам'!AG107)</f>
        <v>41.024999999999999</v>
      </c>
      <c r="AF18" s="361">
        <f>AVERAGE('Комунальні по юр. особам'!AH92,'Комунальні по юр. особам'!AH97,'Комунальні по юр. особам'!AH102,'Комунальні по юр. особам'!AH107)</f>
        <v>16.75</v>
      </c>
      <c r="AG18" s="362">
        <f>AVERAGE('Комунальні по юр. особам'!AI92,'Комунальні по юр. особам'!AI97,'Комунальні по юр. особам'!AI102,'Комунальні по юр. особам'!AI107)</f>
        <v>93.875</v>
      </c>
      <c r="AH18" s="317">
        <f>SUM(AO18:AS18)</f>
        <v>221</v>
      </c>
      <c r="AI18" s="270" t="s">
        <v>76</v>
      </c>
      <c r="AJ18" s="242" t="s">
        <v>76</v>
      </c>
      <c r="AK18" s="243" t="s">
        <v>76</v>
      </c>
      <c r="AL18" s="241" t="s">
        <v>74</v>
      </c>
      <c r="AM18" s="242" t="s">
        <v>74</v>
      </c>
      <c r="AN18" s="243" t="s">
        <v>74</v>
      </c>
      <c r="AO18" s="250">
        <f>SUM('Комунальні по юр. особам'!AQ92,'Комунальні по юр. особам'!AQ98,'Комунальні по юр. особам'!AQ97,'Комунальні по юр. особам'!AQ102,'Комунальні по юр. особам'!AQ107)</f>
        <v>18</v>
      </c>
      <c r="AP18" s="320">
        <f>SUM('Комунальні по юр. особам'!AR92,'Комунальні по юр. особам'!AR98,'Комунальні по юр. особам'!AR97,'Комунальні по юр. особам'!AR102,'Комунальні по юр. особам'!AR107)</f>
        <v>55</v>
      </c>
      <c r="AQ18" s="320">
        <f>SUM('Комунальні по юр. особам'!AS92,'Комунальні по юр. особам'!AS98,'Комунальні по юр. особам'!AS97,'Комунальні по юр. особам'!AS102,'Комунальні по юр. особам'!AS107)</f>
        <v>108</v>
      </c>
      <c r="AR18" s="320">
        <f>SUM('Комунальні по юр. особам'!AT92,'Комунальні по юр. особам'!AT98,'Комунальні по юр. особам'!AT97,'Комунальні по юр. особам'!AT102,'Комунальні по юр. особам'!AT107)</f>
        <v>34</v>
      </c>
      <c r="AS18" s="325">
        <f>SUM('Комунальні по юр. особам'!AU92,'Комунальні по юр. особам'!AU98,'Комунальні по юр. особам'!AU97,'Комунальні по юр. особам'!AU102,'Комунальні по юр. особам'!AU107)</f>
        <v>6</v>
      </c>
      <c r="AT18" s="328">
        <f>SUM(AU18:BC18)</f>
        <v>10</v>
      </c>
      <c r="AU18" s="63">
        <f>SUM('Комунальні по юр. особам'!AW92,'Комунальні по юр. особам'!AW97,'Комунальні по юр. особам'!AW102,'Комунальні по юр. особам'!AW107)</f>
        <v>0</v>
      </c>
      <c r="AV18" s="63">
        <f>SUM('Комунальні по юр. особам'!AX92,'Комунальні по юр. особам'!AX97,'Комунальні по юр. особам'!AX102,'Комунальні по юр. особам'!AX107)</f>
        <v>0</v>
      </c>
      <c r="AW18" s="63">
        <f>SUM('Комунальні по юр. особам'!AY92,'Комунальні по юр. особам'!AY97,'Комунальні по юр. особам'!AY102,'Комунальні по юр. особам'!AY107)</f>
        <v>1</v>
      </c>
      <c r="AX18" s="63">
        <f>SUM('Комунальні по юр. особам'!AZ92,'Комунальні по юр. особам'!AZ97,'Комунальні по юр. особам'!AZ102,'Комунальні по юр. особам'!AZ107)</f>
        <v>0</v>
      </c>
      <c r="AY18" s="63">
        <f>SUM('Комунальні по юр. особам'!BA92,'Комунальні по юр. особам'!BA97,'Комунальні по юр. особам'!BA102,'Комунальні по юр. особам'!BA107)</f>
        <v>1</v>
      </c>
      <c r="AZ18" s="63">
        <f>SUM('Комунальні по юр. особам'!BB92,'Комунальні по юр. особам'!BB97,'Комунальні по юр. особам'!BB102,'Комунальні по юр. особам'!BB107)</f>
        <v>0</v>
      </c>
      <c r="BA18" s="63">
        <f>SUM('Комунальні по юр. особам'!BC92,'Комунальні по юр. особам'!BC97,'Комунальні по юр. особам'!BC102,'Комунальні по юр. особам'!BC107)</f>
        <v>3</v>
      </c>
      <c r="BB18" s="63">
        <f>SUM('Комунальні по юр. особам'!BD92,'Комунальні по юр. особам'!BD97,'Комунальні по юр. особам'!BD102,'Комунальні по юр. особам'!BD107)</f>
        <v>5</v>
      </c>
      <c r="BC18" s="309">
        <f>SUM('Комунальні по юр. особам'!BE92,'Комунальні по юр. особам'!BE97,'Комунальні по юр. особам'!BE102,'Комунальні по юр. особам'!BE107)</f>
        <v>0</v>
      </c>
    </row>
    <row r="19" spans="1:55" ht="34" customHeight="1" thickBot="1" x14ac:dyDescent="0.25">
      <c r="A19" s="824"/>
      <c r="B19" s="266" t="s">
        <v>79</v>
      </c>
      <c r="C19" s="827"/>
      <c r="D19" s="829"/>
      <c r="E19" s="338">
        <f t="shared" si="2"/>
        <v>0</v>
      </c>
      <c r="F19" s="339">
        <f t="shared" si="9"/>
        <v>0</v>
      </c>
      <c r="G19" s="254">
        <f>SUM('Комунальні по юр. особам'!I93,'Комунальні по юр. особам'!I98,'Комунальні по юр. особам'!I103,'Комунальні по юр. особам'!I108)</f>
        <v>0</v>
      </c>
      <c r="H19" s="254">
        <f>SUM('Комунальні по юр. особам'!J93,'Комунальні по юр. особам'!J98,'Комунальні по юр. особам'!J103,'Комунальні по юр. особам'!J108)</f>
        <v>0</v>
      </c>
      <c r="I19" s="254">
        <f>SUM('Комунальні по юр. особам'!K93,'Комунальні по юр. особам'!K98,'Комунальні по юр. особам'!K103,'Комунальні по юр. особам'!K108)</f>
        <v>0</v>
      </c>
      <c r="J19" s="340">
        <f>SUM('Комунальні по юр. особам'!L93,'Комунальні по юр. особам'!L98,'Комунальні по юр. особам'!L103,'Комунальні по юр. особам'!L108)</f>
        <v>0</v>
      </c>
      <c r="K19" s="341">
        <f>IF(AND(SUM(L19:P19)=SUM(W19:X19),SUM(Q19:V19)=SUM(W19:X19)),SUM(L19:P19),"ПЕРЕВІРТЕ ПРАВИЛЬНІСТЬ ДАНИХ")</f>
        <v>0</v>
      </c>
      <c r="L19" s="337">
        <f>SUM('Комунальні по юр. особам'!N93,'Комунальні по юр. особам'!N98,'Комунальні по юр. особам'!N103,'Комунальні по юр. особам'!N108)</f>
        <v>0</v>
      </c>
      <c r="M19" s="337">
        <f>SUM('Комунальні по юр. особам'!O93,'Комунальні по юр. особам'!O98,'Комунальні по юр. особам'!O103,'Комунальні по юр. особам'!O108)</f>
        <v>0</v>
      </c>
      <c r="N19" s="337">
        <f>SUM('Комунальні по юр. особам'!P93,'Комунальні по юр. особам'!P98,'Комунальні по юр. особам'!P103,'Комунальні по юр. особам'!P108)</f>
        <v>0</v>
      </c>
      <c r="O19" s="337">
        <f>SUM('Комунальні по юр. особам'!Q93,'Комунальні по юр. особам'!Q98,'Комунальні по юр. особам'!Q103,'Комунальні по юр. особам'!Q108)</f>
        <v>0</v>
      </c>
      <c r="P19" s="342">
        <f>SUM('Комунальні по юр. особам'!R93,'Комунальні по юр. особам'!R98,'Комунальні по юр. особам'!R103,'Комунальні по юр. особам'!R108)</f>
        <v>0</v>
      </c>
      <c r="Q19" s="336">
        <f>SUM('Комунальні по юр. особам'!S93,'Комунальні по юр. особам'!S98,'Комунальні по юр. особам'!S103,'Комунальні по юр. особам'!S108)</f>
        <v>0</v>
      </c>
      <c r="R19" s="337">
        <f>SUM('Комунальні по юр. особам'!T93,'Комунальні по юр. особам'!T98,'Комунальні по юр. особам'!T103,'Комунальні по юр. особам'!T108)</f>
        <v>0</v>
      </c>
      <c r="S19" s="337">
        <f>SUM('Комунальні по юр. особам'!U93,'Комунальні по юр. особам'!U98,'Комунальні по юр. особам'!U103,'Комунальні по юр. особам'!U108)</f>
        <v>0</v>
      </c>
      <c r="T19" s="337">
        <f>SUM('Комунальні по юр. особам'!V93,'Комунальні по юр. особам'!V98,'Комунальні по юр. особам'!V103,'Комунальні по юр. особам'!V108)</f>
        <v>0</v>
      </c>
      <c r="U19" s="337">
        <f>SUM('Комунальні по юр. особам'!W93,'Комунальні по юр. особам'!W98,'Комунальні по юр. особам'!W103,'Комунальні по юр. особам'!W108)</f>
        <v>0</v>
      </c>
      <c r="V19" s="342">
        <f>SUM('Комунальні по юр. особам'!X93,'Комунальні по юр. особам'!X98,'Комунальні по юр. особам'!X103,'Комунальні по юр. особам'!X108)</f>
        <v>0</v>
      </c>
      <c r="W19" s="336">
        <f>SUM('Комунальні по юр. особам'!Y93,'Комунальні по юр. особам'!Y98,'Комунальні по юр. особам'!Y103,'Комунальні по юр. особам'!Y108)</f>
        <v>0</v>
      </c>
      <c r="X19" s="342">
        <f>SUM('Комунальні по юр. особам'!Z93,'Комунальні по юр. особам'!Z98,'Комунальні по юр. особам'!Z103,'Комунальні по юр. особам'!Z108)</f>
        <v>0</v>
      </c>
      <c r="Y19" s="269">
        <f>SUM('Комунальні по юр. особам'!AA93,'Комунальні по юр. особам'!AA98,'Комунальні по юр. особам'!AA103,'Комунальні по юр. особам'!AA108)</f>
        <v>0</v>
      </c>
      <c r="Z19" s="343">
        <f>SUM('Комунальні по юр. особам'!AB93,'Комунальні по юр. особам'!AB98,'Комунальні по юр. особам'!AB103,'Комунальні по юр. особам'!AB108)</f>
        <v>0</v>
      </c>
      <c r="AA19" s="343">
        <f>SUM('Комунальні по юр. особам'!AC93,'Комунальні по юр. особам'!AC98,'Комунальні по юр. особам'!AC103,'Комунальні по юр. особам'!AC108)</f>
        <v>0</v>
      </c>
      <c r="AB19" s="343">
        <f>SUM('Комунальні по юр. особам'!AD93,'Комунальні по юр. особам'!AD98,'Комунальні по юр. особам'!AD103,'Комунальні по юр. особам'!AD108)</f>
        <v>0</v>
      </c>
      <c r="AC19" s="343">
        <f>SUM('Комунальні по юр. особам'!AE93,'Комунальні по юр. особам'!AE98,'Комунальні по юр. особам'!AE103,'Комунальні по юр. особам'!AE108)</f>
        <v>0</v>
      </c>
      <c r="AD19" s="344">
        <f>SUM('Комунальні по юр. особам'!AF93,'Комунальні по юр. особам'!AF98,'Комунальні по юр. особам'!AF103,'Комунальні по юр. особам'!AF108)</f>
        <v>0</v>
      </c>
      <c r="AE19" s="363"/>
      <c r="AF19" s="364"/>
      <c r="AG19" s="365"/>
      <c r="AH19" s="259">
        <f>SUM(AO19:AS19)</f>
        <v>0</v>
      </c>
      <c r="AI19" s="345" t="s">
        <v>74</v>
      </c>
      <c r="AJ19" s="254" t="s">
        <v>74</v>
      </c>
      <c r="AK19" s="255" t="s">
        <v>74</v>
      </c>
      <c r="AL19" s="253" t="s">
        <v>74</v>
      </c>
      <c r="AM19" s="254" t="s">
        <v>76</v>
      </c>
      <c r="AN19" s="255" t="s">
        <v>76</v>
      </c>
      <c r="AO19" s="256"/>
      <c r="AP19" s="257"/>
      <c r="AQ19" s="257"/>
      <c r="AR19" s="257"/>
      <c r="AS19" s="258"/>
      <c r="AT19" s="346">
        <f t="shared" si="11"/>
        <v>0</v>
      </c>
      <c r="AU19" s="337"/>
      <c r="AV19" s="337"/>
      <c r="AW19" s="337"/>
      <c r="AX19" s="337"/>
      <c r="AY19" s="337"/>
      <c r="AZ19" s="337"/>
      <c r="BA19" s="337"/>
      <c r="BB19" s="337"/>
      <c r="BC19" s="347"/>
    </row>
    <row r="20" spans="1:55" ht="34" customHeight="1" thickBot="1" x14ac:dyDescent="0.25">
      <c r="A20" s="825"/>
      <c r="B20" s="806" t="s">
        <v>466</v>
      </c>
      <c r="C20" s="807"/>
      <c r="D20" s="807"/>
      <c r="E20" s="272">
        <f>SUM(E15:E19)</f>
        <v>335</v>
      </c>
      <c r="F20" s="348">
        <f>SUM(F15:F19)</f>
        <v>12</v>
      </c>
      <c r="G20" s="260">
        <f t="shared" ref="G20:J20" si="13">SUM(G15:G19)</f>
        <v>7</v>
      </c>
      <c r="H20" s="260">
        <f t="shared" si="13"/>
        <v>0</v>
      </c>
      <c r="I20" s="260">
        <f t="shared" si="13"/>
        <v>5</v>
      </c>
      <c r="J20" s="262">
        <f t="shared" si="13"/>
        <v>0</v>
      </c>
      <c r="K20" s="274">
        <f>SUM(K15:K19)</f>
        <v>324</v>
      </c>
      <c r="L20" s="260">
        <f t="shared" ref="L20:O20" si="14">SUM(L15:L19)</f>
        <v>0</v>
      </c>
      <c r="M20" s="260">
        <f t="shared" si="14"/>
        <v>5</v>
      </c>
      <c r="N20" s="260">
        <f t="shared" si="14"/>
        <v>0</v>
      </c>
      <c r="O20" s="260">
        <f t="shared" si="14"/>
        <v>0</v>
      </c>
      <c r="P20" s="272">
        <f>SUM(P15:P19)</f>
        <v>319</v>
      </c>
      <c r="Q20" s="348">
        <f t="shared" ref="Q20:V20" si="15">SUM(Q15:Q19)</f>
        <v>29</v>
      </c>
      <c r="R20" s="260">
        <f t="shared" si="15"/>
        <v>0</v>
      </c>
      <c r="S20" s="260">
        <f t="shared" si="15"/>
        <v>5</v>
      </c>
      <c r="T20" s="260">
        <f t="shared" si="15"/>
        <v>283</v>
      </c>
      <c r="U20" s="260">
        <f t="shared" si="15"/>
        <v>7</v>
      </c>
      <c r="V20" s="272">
        <f t="shared" si="15"/>
        <v>0</v>
      </c>
      <c r="W20" s="348">
        <f>SUM(W15:W19)</f>
        <v>290</v>
      </c>
      <c r="X20" s="272">
        <f t="shared" ref="X20:AD20" si="16">SUM(X15:X19)</f>
        <v>34</v>
      </c>
      <c r="Y20" s="348">
        <f t="shared" si="16"/>
        <v>0</v>
      </c>
      <c r="Z20" s="260">
        <f t="shared" si="16"/>
        <v>86</v>
      </c>
      <c r="AA20" s="260">
        <f t="shared" si="16"/>
        <v>80</v>
      </c>
      <c r="AB20" s="260">
        <f t="shared" si="16"/>
        <v>14</v>
      </c>
      <c r="AC20" s="260">
        <f t="shared" si="16"/>
        <v>139</v>
      </c>
      <c r="AD20" s="272">
        <f t="shared" si="16"/>
        <v>52</v>
      </c>
      <c r="AE20" s="349">
        <f>AVERAGE(AE15:AE19)</f>
        <v>39.241666666666667</v>
      </c>
      <c r="AF20" s="366">
        <f>AVERAGE(AF15:AF19)</f>
        <v>15.916666666666666</v>
      </c>
      <c r="AG20" s="367"/>
      <c r="AH20" s="273">
        <f>SUM(AH15:AH19)</f>
        <v>305</v>
      </c>
      <c r="AI20" s="274">
        <f t="shared" ref="AI20:AK20" si="17">SUM(AI15:AI19)</f>
        <v>4</v>
      </c>
      <c r="AJ20" s="260">
        <f t="shared" si="17"/>
        <v>1</v>
      </c>
      <c r="AK20" s="272">
        <f t="shared" si="17"/>
        <v>0</v>
      </c>
      <c r="AL20" s="348">
        <f>SUM(AL15:AL19)</f>
        <v>9</v>
      </c>
      <c r="AM20" s="260">
        <f t="shared" ref="AM20:AS20" si="18">SUM(AM15:AM19)</f>
        <v>65</v>
      </c>
      <c r="AN20" s="272">
        <f t="shared" si="18"/>
        <v>5</v>
      </c>
      <c r="AO20" s="348">
        <f t="shared" si="18"/>
        <v>18</v>
      </c>
      <c r="AP20" s="260">
        <f t="shared" si="18"/>
        <v>55</v>
      </c>
      <c r="AQ20" s="260">
        <f t="shared" si="18"/>
        <v>108</v>
      </c>
      <c r="AR20" s="260">
        <f t="shared" si="18"/>
        <v>34</v>
      </c>
      <c r="AS20" s="272">
        <f t="shared" si="18"/>
        <v>6</v>
      </c>
      <c r="AT20" s="348">
        <f>SUM(AT15:AT19)</f>
        <v>11</v>
      </c>
      <c r="AU20" s="260">
        <f t="shared" ref="AU20:BC20" si="19">SUM(AU15:AU19)</f>
        <v>0</v>
      </c>
      <c r="AV20" s="260">
        <f t="shared" si="19"/>
        <v>0</v>
      </c>
      <c r="AW20" s="260">
        <f t="shared" si="19"/>
        <v>1</v>
      </c>
      <c r="AX20" s="260">
        <f t="shared" si="19"/>
        <v>0</v>
      </c>
      <c r="AY20" s="260">
        <f t="shared" si="19"/>
        <v>2</v>
      </c>
      <c r="AZ20" s="260">
        <f t="shared" si="19"/>
        <v>0</v>
      </c>
      <c r="BA20" s="260">
        <f t="shared" si="19"/>
        <v>3</v>
      </c>
      <c r="BB20" s="260">
        <f t="shared" si="19"/>
        <v>5</v>
      </c>
      <c r="BC20" s="262">
        <f t="shared" si="19"/>
        <v>0</v>
      </c>
    </row>
    <row r="21" spans="1:55" ht="34" customHeight="1" x14ac:dyDescent="0.2">
      <c r="A21" s="823" t="s">
        <v>162</v>
      </c>
      <c r="B21" s="263" t="s">
        <v>73</v>
      </c>
      <c r="C21" s="826">
        <f>SUM('Комунальні по юр. особам'!E109:E113,'Комунальні по юр. особам'!E114:E118,'Комунальні по юр. особам'!E119:E123,'Комунальні по юр. особам'!E124:E128,'Комунальні по юр. особам'!E129:E133,'Комунальні по юр. особам'!E134:E138,'Комунальні по юр. особам'!E139:E143,'Комунальні по юр. особам'!E144:E148,'Комунальні по юр. особам'!E149:E153,'Комунальні по юр. особам'!E154:E158,'Комунальні по юр. особам'!E159:E163,'Комунальні по юр. особам'!E164:E168,'Комунальні по юр. особам'!E169:E173,'Комунальні по юр. особам'!E174:E178,'Комунальні по юр. особам'!E179:E183,'Комунальні по юр. особам'!E184:E188,'Комунальні по юр. особам'!E189:E193,'Комунальні по юр. особам'!E194:E198,'Комунальні по юр. особам'!E199:E203,'Комунальні по юр. особам'!E204:E208,'Комунальні по юр. особам'!E209:E213,'Комунальні по юр. особам'!E214:E218,'Комунальні по юр. особам'!E219:E223,'Комунальні по юр. особам'!E224:E228,'Комунальні по юр. особам'!E229:E233)</f>
        <v>2781</v>
      </c>
      <c r="D21" s="828">
        <f>C21-SUM(K21:K25)</f>
        <v>-1047</v>
      </c>
      <c r="E21" s="302">
        <f>SUM(K21,AT21)</f>
        <v>242</v>
      </c>
      <c r="F21" s="304">
        <f>SUM(G21:J21)</f>
        <v>7</v>
      </c>
      <c r="G21" s="234">
        <f>SUM('Комунальні по юр. особам'!I109,'Комунальні по юр. особам'!I114,'Комунальні по юр. особам'!I119,'Комунальні по юр. особам'!I124,'Комунальні по юр. особам'!I129,'Комунальні по юр. особам'!I134,'Комунальні по юр. особам'!I139,'Комунальні по юр. особам'!I144,'Комунальні по юр. особам'!I149,'Комунальні по юр. особам'!I154,'Комунальні по юр. особам'!I159,'Комунальні по юр. особам'!I164,'Комунальні по юр. особам'!I169,'Комунальні по юр. особам'!I174,'Комунальні по юр. особам'!I179,'Комунальні по юр. особам'!I184,'Комунальні по юр. особам'!I189,'Комунальні по юр. особам'!I194,'Комунальні по юр. особам'!I199,'Комунальні по юр. особам'!I204,'Комунальні по юр. особам'!I209,'Комунальні по юр. особам'!I214,'Комунальні по юр. особам'!I219,'Комунальні по юр. особам'!I224,'Комунальні по юр. особам'!I229)</f>
        <v>4</v>
      </c>
      <c r="H21" s="234">
        <f>SUM('Комунальні по юр. особам'!J109,'Комунальні по юр. особам'!J114,'Комунальні по юр. особам'!J119,'Комунальні по юр. особам'!J124,'Комунальні по юр. особам'!J129,'Комунальні по юр. особам'!J134,'Комунальні по юр. особам'!J139,'Комунальні по юр. особам'!J144,'Комунальні по юр. особам'!J149,'Комунальні по юр. особам'!J154,'Комунальні по юр. особам'!J159,'Комунальні по юр. особам'!J164,'Комунальні по юр. особам'!J169,'Комунальні по юр. особам'!J174,'Комунальні по юр. особам'!J179,'Комунальні по юр. особам'!J184,'Комунальні по юр. особам'!J189,'Комунальні по юр. особам'!J194,'Комунальні по юр. особам'!J199,'Комунальні по юр. особам'!J204,'Комунальні по юр. особам'!J209,'Комунальні по юр. особам'!J214,'Комунальні по юр. особам'!J219,'Комунальні по юр. особам'!J224,'Комунальні по юр. особам'!J229)</f>
        <v>1</v>
      </c>
      <c r="I21" s="234">
        <f>SUM('Комунальні по юр. особам'!K109,'Комунальні по юр. особам'!K114,'Комунальні по юр. особам'!K119,'Комунальні по юр. особам'!K124,'Комунальні по юр. особам'!K129,'Комунальні по юр. особам'!K134,'Комунальні по юр. особам'!K139,'Комунальні по юр. особам'!K144,'Комунальні по юр. особам'!K149,'Комунальні по юр. особам'!K154,'Комунальні по юр. особам'!K159,'Комунальні по юр. особам'!K164,'Комунальні по юр. особам'!K169,'Комунальні по юр. особам'!K174,'Комунальні по юр. особам'!K179,'Комунальні по юр. особам'!K184,'Комунальні по юр. особам'!K189,'Комунальні по юр. особам'!K194,'Комунальні по юр. особам'!K199,'Комунальні по юр. особам'!K204,'Комунальні по юр. особам'!K209,'Комунальні по юр. особам'!K214,'Комунальні по юр. особам'!K219,'Комунальні по юр. особам'!K224,'Комунальні по юр. особам'!K229)</f>
        <v>2</v>
      </c>
      <c r="J21" s="291">
        <f>SUM('Комунальні по юр. особам'!L109,'Комунальні по юр. особам'!L114,'Комунальні по юр. особам'!L119,'Комунальні по юр. особам'!L124,'Комунальні по юр. особам'!L129,'Комунальні по юр. особам'!L134,'Комунальні по юр. особам'!L139,'Комунальні по юр. особам'!L144,'Комунальні по юр. особам'!L149,'Комунальні по юр. особам'!L154,'Комунальні по юр. особам'!L159,'Комунальні по юр. особам'!L164,'Комунальні по юр. особам'!L169,'Комунальні по юр. особам'!L174,'Комунальні по юр. особам'!L179,'Комунальні по юр. особам'!L184,'Комунальні по юр. особам'!L189,'Комунальні по юр. особам'!L194,'Комунальні по юр. особам'!L199,'Комунальні по юр. особам'!L204,'Комунальні по юр. особам'!L209,'Комунальні по юр. особам'!L214,'Комунальні по юр. особам'!L219,'Комунальні по юр. особам'!L224,'Комунальні по юр. особам'!L229)</f>
        <v>0</v>
      </c>
      <c r="K21" s="329">
        <f>IF(AND(SUM(L21:P21)=SUM(W21:X21),SUM(Q21:V21)=SUM(W21:X21)),SUM(L21:P21),"ПЕРЕВІРТЕ ПРАВИЛЬНІСТЬ ДАНИХ")</f>
        <v>237</v>
      </c>
      <c r="L21" s="307">
        <f>SUM('Комунальні по юр. особам'!N109,'Комунальні по юр. особам'!N114,'Комунальні по юр. особам'!N119,'Комунальні по юр. особам'!N124,'Комунальні по юр. особам'!N129,'Комунальні по юр. особам'!N134,'Комунальні по юр. особам'!N139,'Комунальні по юр. особам'!N144,'Комунальні по юр. особам'!N149,'Комунальні по юр. особам'!N154,'Комунальні по юр. особам'!N159,'Комунальні по юр. особам'!N164,'Комунальні по юр. особам'!N169,'Комунальні по юр. особам'!N174,'Комунальні по юр. особам'!N179,'Комунальні по юр. особам'!N184,'Комунальні по юр. особам'!N189,'Комунальні по юр. особам'!N194,'Комунальні по юр. особам'!N199,'Комунальні по юр. особам'!N204,'Комунальні по юр. особам'!N209,'Комунальні по юр. особам'!N214,'Комунальні по юр. особам'!N219,'Комунальні по юр. особам'!N224,'Комунальні по юр. особам'!N229)</f>
        <v>232</v>
      </c>
      <c r="M21" s="307">
        <f>SUM('Комунальні по юр. особам'!O109,'Комунальні по юр. особам'!O114,'Комунальні по юр. особам'!O119,'Комунальні по юр. особам'!O124,'Комунальні по юр. особам'!O129,'Комунальні по юр. особам'!O134,'Комунальні по юр. особам'!O139,'Комунальні по юр. особам'!O144,'Комунальні по юр. особам'!O149,'Комунальні по юр. особам'!O154,'Комунальні по юр. особам'!O159,'Комунальні по юр. особам'!O164,'Комунальні по юр. особам'!O169,'Комунальні по юр. особам'!O174,'Комунальні по юр. особам'!O179,'Комунальні по юр. особам'!O184,'Комунальні по юр. особам'!O189,'Комунальні по юр. особам'!O194,'Комунальні по юр. особам'!O199,'Комунальні по юр. особам'!O204,'Комунальні по юр. особам'!O209,'Комунальні по юр. особам'!O214,'Комунальні по юр. особам'!O219,'Комунальні по юр. особам'!O224,'Комунальні по юр. особам'!O229)</f>
        <v>0</v>
      </c>
      <c r="N21" s="307">
        <f>SUM('Комунальні по юр. особам'!P109,'Комунальні по юр. особам'!P114,'Комунальні по юр. особам'!P119,'Комунальні по юр. особам'!P124,'Комунальні по юр. особам'!P129,'Комунальні по юр. особам'!P134,'Комунальні по юр. особам'!P139,'Комунальні по юр. особам'!P144,'Комунальні по юр. особам'!P149,'Комунальні по юр. особам'!P154,'Комунальні по юр. особам'!P159,'Комунальні по юр. особам'!P164,'Комунальні по юр. особам'!P169,'Комунальні по юр. особам'!P174,'Комунальні по юр. особам'!P179,'Комунальні по юр. особам'!P184,'Комунальні по юр. особам'!P189,'Комунальні по юр. особам'!P194,'Комунальні по юр. особам'!P199,'Комунальні по юр. особам'!P204,'Комунальні по юр. особам'!P209,'Комунальні по юр. особам'!P214,'Комунальні по юр. особам'!P219,'Комунальні по юр. особам'!P224,'Комунальні по юр. особам'!P229)</f>
        <v>0</v>
      </c>
      <c r="O21" s="307">
        <f>SUM('Комунальні по юр. особам'!Q109,'Комунальні по юр. особам'!Q114,'Комунальні по юр. особам'!Q119,'Комунальні по юр. особам'!Q124,'Комунальні по юр. особам'!Q129,'Комунальні по юр. особам'!Q134,'Комунальні по юр. особам'!Q139,'Комунальні по юр. особам'!Q144,'Комунальні по юр. особам'!Q149,'Комунальні по юр. особам'!Q154,'Комунальні по юр. особам'!Q159,'Комунальні по юр. особам'!Q164,'Комунальні по юр. особам'!Q169,'Комунальні по юр. особам'!Q174,'Комунальні по юр. особам'!Q179,'Комунальні по юр. особам'!Q184,'Комунальні по юр. особам'!Q189,'Комунальні по юр. особам'!Q194,'Комунальні по юр. особам'!Q199,'Комунальні по юр. особам'!Q204,'Комунальні по юр. особам'!Q209,'Комунальні по юр. особам'!Q214,'Комунальні по юр. особам'!Q219,'Комунальні по юр. особам'!Q224,'Комунальні по юр. особам'!Q229)</f>
        <v>0</v>
      </c>
      <c r="P21" s="312">
        <f>SUM('Комунальні по юр. особам'!R109,'Комунальні по юр. особам'!R114,'Комунальні по юр. особам'!R119,'Комунальні по юр. особам'!R124,'Комунальні по юр. особам'!R129,'Комунальні по юр. особам'!R134,'Комунальні по юр. особам'!R139,'Комунальні по юр. особам'!R144,'Комунальні по юр. особам'!R149,'Комунальні по юр. особам'!R154,'Комунальні по юр. особам'!R159,'Комунальні по юр. особам'!R164,'Комунальні по юр. особам'!R169,'Комунальні по юр. особам'!R174,'Комунальні по юр. особам'!R179,'Комунальні по юр. особам'!R184,'Комунальні по юр. особам'!R189,'Комунальні по юр. особам'!R194,'Комунальні по юр. особам'!R199,'Комунальні по юр. особам'!R204,'Комунальні по юр. особам'!R209,'Комунальні по юр. особам'!R214,'Комунальні по юр. особам'!R219,'Комунальні по юр. особам'!R224,'Комунальні по юр. особам'!R229)</f>
        <v>5</v>
      </c>
      <c r="Q21" s="314">
        <f>SUM('Комунальні по юр. особам'!S109,'Комунальні по юр. особам'!S114,'Комунальні по юр. особам'!S119,'Комунальні по юр. особам'!S124,'Комунальні по юр. особам'!S129,'Комунальні по юр. особам'!S134,'Комунальні по юр. особам'!S139,'Комунальні по юр. особам'!S144,'Комунальні по юр. особам'!S149,'Комунальні по юр. особам'!S154,'Комунальні по юр. особам'!S159,'Комунальні по юр. особам'!S164,'Комунальні по юр. особам'!S169,'Комунальні по юр. особам'!S174,'Комунальні по юр. особам'!S179,'Комунальні по юр. особам'!S184,'Комунальні по юр. особам'!S189,'Комунальні по юр. особам'!S194,'Комунальні по юр. особам'!S199,'Комунальні по юр. особам'!S204,'Комунальні по юр. особам'!S209,'Комунальні по юр. особам'!S214,'Комунальні по юр. особам'!S219,'Комунальні по юр. особам'!S224,'Комунальні по юр. особам'!S229)</f>
        <v>40</v>
      </c>
      <c r="R21" s="307">
        <f>SUM('Комунальні по юр. особам'!T109,'Комунальні по юр. особам'!T114,'Комунальні по юр. особам'!T119,'Комунальні по юр. особам'!T124,'Комунальні по юр. особам'!T129,'Комунальні по юр. особам'!T134,'Комунальні по юр. особам'!T139,'Комунальні по юр. особам'!T144,'Комунальні по юр. особам'!T149,'Комунальні по юр. особам'!T154,'Комунальні по юр. особам'!T159,'Комунальні по юр. особам'!T164,'Комунальні по юр. особам'!T169,'Комунальні по юр. особам'!T174,'Комунальні по юр. особам'!T179,'Комунальні по юр. особам'!T184,'Комунальні по юр. особам'!T189,'Комунальні по юр. особам'!T194,'Комунальні по юр. особам'!T199,'Комунальні по юр. особам'!T204,'Комунальні по юр. особам'!T209,'Комунальні по юр. особам'!T214,'Комунальні по юр. особам'!T219,'Комунальні по юр. особам'!T224,'Комунальні по юр. особам'!T229)</f>
        <v>0</v>
      </c>
      <c r="S21" s="307">
        <f>SUM('Комунальні по юр. особам'!U109,'Комунальні по юр. особам'!U114,'Комунальні по юр. особам'!U119,'Комунальні по юр. особам'!U124,'Комунальні по юр. особам'!U129,'Комунальні по юр. особам'!U134,'Комунальні по юр. особам'!U139,'Комунальні по юр. особам'!U144,'Комунальні по юр. особам'!U149,'Комунальні по юр. особам'!U154,'Комунальні по юр. особам'!U159,'Комунальні по юр. особам'!U164,'Комунальні по юр. особам'!U169,'Комунальні по юр. особам'!U174,'Комунальні по юр. особам'!U179,'Комунальні по юр. особам'!U184,'Комунальні по юр. особам'!U189,'Комунальні по юр. особам'!U194,'Комунальні по юр. особам'!U199,'Комунальні по юр. особам'!U204,'Комунальні по юр. особам'!U209,'Комунальні по юр. особам'!U214,'Комунальні по юр. особам'!U219,'Комунальні по юр. особам'!U224,'Комунальні по юр. особам'!U229)</f>
        <v>0</v>
      </c>
      <c r="T21" s="307">
        <f>SUM('Комунальні по юр. особам'!V109,'Комунальні по юр. особам'!V114,'Комунальні по юр. особам'!V119,'Комунальні по юр. особам'!V124,'Комунальні по юр. особам'!V129,'Комунальні по юр. особам'!V134,'Комунальні по юр. особам'!V139,'Комунальні по юр. особам'!V144,'Комунальні по юр. особам'!V149,'Комунальні по юр. особам'!V154,'Комунальні по юр. особам'!V159,'Комунальні по юр. особам'!V164,'Комунальні по юр. особам'!V169,'Комунальні по юр. особам'!V174,'Комунальні по юр. особам'!V179,'Комунальні по юр. особам'!V184,'Комунальні по юр. особам'!V189,'Комунальні по юр. особам'!V194,'Комунальні по юр. особам'!V199,'Комунальні по юр. особам'!V204,'Комунальні по юр. особам'!V209,'Комунальні по юр. особам'!V214,'Комунальні по юр. особам'!V219,'Комунальні по юр. особам'!V224,'Комунальні по юр. особам'!V229)</f>
        <v>175</v>
      </c>
      <c r="U21" s="307">
        <f>SUM('Комунальні по юр. особам'!W109,'Комунальні по юр. особам'!W114,'Комунальні по юр. особам'!W119,'Комунальні по юр. особам'!W124,'Комунальні по юр. особам'!W129,'Комунальні по юр. особам'!W134,'Комунальні по юр. особам'!W139,'Комунальні по юр. особам'!W144,'Комунальні по юр. особам'!W149,'Комунальні по юр. особам'!W154,'Комунальні по юр. особам'!W159,'Комунальні по юр. особам'!W164,'Комунальні по юр. особам'!W169,'Комунальні по юр. особам'!W174,'Комунальні по юр. особам'!W179,'Комунальні по юр. особам'!W184,'Комунальні по юр. особам'!W189,'Комунальні по юр. особам'!W194,'Комунальні по юр. особам'!W199,'Комунальні по юр. особам'!W204,'Комунальні по юр. особам'!W209,'Комунальні по юр. особам'!W214,'Комунальні по юр. особам'!W219,'Комунальні по юр. особам'!W224,'Комунальні по юр. особам'!W229)</f>
        <v>22</v>
      </c>
      <c r="V21" s="312">
        <f>SUM('Комунальні по юр. особам'!X109,'Комунальні по юр. особам'!X114,'Комунальні по юр. особам'!X119,'Комунальні по юр. особам'!X124,'Комунальні по юр. особам'!X129,'Комунальні по юр. особам'!X134,'Комунальні по юр. особам'!X139,'Комунальні по юр. особам'!X144,'Комунальні по юр. особам'!X149,'Комунальні по юр. особам'!X154,'Комунальні по юр. особам'!X159,'Комунальні по юр. особам'!X164,'Комунальні по юр. особам'!X169,'Комунальні по юр. особам'!X174,'Комунальні по юр. особам'!X179,'Комунальні по юр. особам'!X184,'Комунальні по юр. особам'!X189,'Комунальні по юр. особам'!X194,'Комунальні по юр. особам'!X199,'Комунальні по юр. особам'!X204,'Комунальні по юр. особам'!X209,'Комунальні по юр. особам'!X214,'Комунальні по юр. особам'!X219,'Комунальні по юр. особам'!X224,'Комунальні по юр. особам'!X229)</f>
        <v>0</v>
      </c>
      <c r="W21" s="314">
        <f>SUM('Комунальні по юр. особам'!Y109,'Комунальні по юр. особам'!Y114,'Комунальні по юр. особам'!Y119,'Комунальні по юр. особам'!Y124,'Комунальні по юр. особам'!Y129,'Комунальні по юр. особам'!Y134,'Комунальні по юр. особам'!Y139,'Комунальні по юр. особам'!Y144,'Комунальні по юр. особам'!Y149,'Комунальні по юр. особам'!Y154,'Комунальні по юр. особам'!Y159,'Комунальні по юр. особам'!Y164,'Комунальні по юр. особам'!Y169,'Комунальні по юр. особам'!Y174,'Комунальні по юр. особам'!Y179,'Комунальні по юр. особам'!Y184,'Комунальні по юр. особам'!Y189,'Комунальні по юр. особам'!Y194,'Комунальні по юр. особам'!Y199,'Комунальні по юр. особам'!Y204,'Комунальні по юр. особам'!Y209,'Комунальні по юр. особам'!Y214,'Комунальні по юр. особам'!Y219,'Комунальні по юр. особам'!Y224,'Комунальні по юр. особам'!Y229)</f>
        <v>199</v>
      </c>
      <c r="X21" s="312">
        <f>SUM('Комунальні по юр. особам'!Z109,'Комунальні по юр. особам'!Z114,'Комунальні по юр. особам'!Z119,'Комунальні по юр. особам'!Z124,'Комунальні по юр. особам'!Z129,'Комунальні по юр. особам'!Z134,'Комунальні по юр. особам'!Z139,'Комунальні по юр. особам'!Z144,'Комунальні по юр. особам'!Z149,'Комунальні по юр. особам'!Z154,'Комунальні по юр. особам'!Z159,'Комунальні по юр. особам'!Z164,'Комунальні по юр. особам'!Z169,'Комунальні по юр. особам'!Z174,'Комунальні по юр. особам'!Z179,'Комунальні по юр. особам'!Z184,'Комунальні по юр. особам'!Z189,'Комунальні по юр. особам'!Z194,'Комунальні по юр. особам'!Z199,'Комунальні по юр. особам'!Z204,'Комунальні по юр. особам'!Z209,'Комунальні по юр. особам'!Z214,'Комунальні по юр. особам'!Z219,'Комунальні по юр. особам'!Z224,'Комунальні по юр. особам'!Z229)</f>
        <v>38</v>
      </c>
      <c r="Y21" s="314">
        <f>SUM('Комунальні по юр. особам'!AA109,'Комунальні по юр. особам'!AA114,'Комунальні по юр. особам'!AA119,'Комунальні по юр. особам'!AA124,'Комунальні по юр. особам'!AA129,'Комунальні по юр. особам'!AA134,'Комунальні по юр. особам'!AA139,'Комунальні по юр. особам'!AA144,'Комунальні по юр. особам'!AA149,'Комунальні по юр. особам'!AA154,'Комунальні по юр. особам'!AA159,'Комунальні по юр. особам'!AA164,'Комунальні по юр. особам'!AA169,'Комунальні по юр. особам'!AA174,'Комунальні по юр. особам'!AA179,'Комунальні по юр. особам'!AA184,'Комунальні по юр. особам'!AA189,'Комунальні по юр. особам'!AA194,'Комунальні по юр. особам'!AA199,'Комунальні по юр. особам'!AA204,'Комунальні по юр. особам'!AA209,'Комунальні по юр. особам'!AA214,'Комунальні по юр. особам'!AA219,'Комунальні по юр. особам'!AA224,'Комунальні по юр. особам'!AA229)</f>
        <v>0</v>
      </c>
      <c r="Z21" s="307">
        <f>SUM('Комунальні по юр. особам'!AB109,'Комунальні по юр. особам'!AB114,'Комунальні по юр. особам'!AB119,'Комунальні по юр. особам'!AB124,'Комунальні по юр. особам'!AB129,'Комунальні по юр. особам'!AB134,'Комунальні по юр. особам'!AB139,'Комунальні по юр. особам'!AB144,'Комунальні по юр. особам'!AB149,'Комунальні по юр. особам'!AB154,'Комунальні по юр. особам'!AB159,'Комунальні по юр. особам'!AB164,'Комунальні по юр. особам'!AB169,'Комунальні по юр. особам'!AB174,'Комунальні по юр. особам'!AB179,'Комунальні по юр. особам'!AB184,'Комунальні по юр. особам'!AB189,'Комунальні по юр. особам'!AB194,'Комунальні по юр. особам'!AB199,'Комунальні по юр. особам'!AB204,'Комунальні по юр. особам'!AB209,'Комунальні по юр. особам'!AB214,'Комунальні по юр. особам'!AB219,'Комунальні по юр. особам'!AB224,'Комунальні по юр. особам'!AB229)</f>
        <v>90</v>
      </c>
      <c r="AA21" s="307">
        <f>SUM('Комунальні по юр. особам'!AC109,'Комунальні по юр. особам'!AC114,'Комунальні по юр. особам'!AC119,'Комунальні по юр. особам'!AC124,'Комунальні по юр. особам'!AC129,'Комунальні по юр. особам'!AC134,'Комунальні по юр. особам'!AC139,'Комунальні по юр. особам'!AC144,'Комунальні по юр. особам'!AC149,'Комунальні по юр. особам'!AC154,'Комунальні по юр. особам'!AC159,'Комунальні по юр. особам'!AC164,'Комунальні по юр. особам'!AC169,'Комунальні по юр. особам'!AC174,'Комунальні по юр. особам'!AC179,'Комунальні по юр. особам'!AC184,'Комунальні по юр. особам'!AC189,'Комунальні по юр. особам'!AC194,'Комунальні по юр. особам'!AC199,'Комунальні по юр. особам'!AC204,'Комунальні по юр. особам'!AC209,'Комунальні по юр. особам'!AC214,'Комунальні по юр. особам'!AC219,'Комунальні по юр. особам'!AC224,'Комунальні по юр. особам'!AC229)</f>
        <v>88</v>
      </c>
      <c r="AB21" s="307">
        <f>SUM('Комунальні по юр. особам'!AD109,'Комунальні по юр. особам'!AD114,'Комунальні по юр. особам'!AD119,'Комунальні по юр. особам'!AD124,'Комунальні по юр. особам'!AD129,'Комунальні по юр. особам'!AD134,'Комунальні по юр. особам'!AD139,'Комунальні по юр. особам'!AD144,'Комунальні по юр. особам'!AD149,'Комунальні по юр. особам'!AD154,'Комунальні по юр. особам'!AD159,'Комунальні по юр. особам'!AD164,'Комунальні по юр. особам'!AD169,'Комунальні по юр. особам'!AD174,'Комунальні по юр. особам'!AD179,'Комунальні по юр. особам'!AD184,'Комунальні по юр. особам'!AD189,'Комунальні по юр. особам'!AD194,'Комунальні по юр. особам'!AD199,'Комунальні по юр. особам'!AD204,'Комунальні по юр. особам'!AD209,'Комунальні по юр. особам'!AD214,'Комунальні по юр. особам'!AD219,'Комунальні по юр. особам'!AD224,'Комунальні по юр. особам'!AD229)</f>
        <v>8</v>
      </c>
      <c r="AC21" s="307">
        <f>SUM('Комунальні по юр. особам'!AE109,'Комунальні по юр. особам'!AE114,'Комунальні по юр. особам'!AE119,'Комунальні по юр. особам'!AE124,'Комунальні по юр. особам'!AE129,'Комунальні по юр. особам'!AE134,'Комунальні по юр. особам'!AE139,'Комунальні по юр. особам'!AE144,'Комунальні по юр. особам'!AE149,'Комунальні по юр. особам'!AE154,'Комунальні по юр. особам'!AE159,'Комунальні по юр. особам'!AE164,'Комунальні по юр. особам'!AE169,'Комунальні по юр. особам'!AE174,'Комунальні по юр. особам'!AE179,'Комунальні по юр. особам'!AE184,'Комунальні по юр. особам'!AE189,'Комунальні по юр. особам'!AE194,'Комунальні по юр. особам'!AE199,'Комунальні по юр. особам'!AE204,'Комунальні по юр. особам'!AE209,'Комунальні по юр. особам'!AE214,'Комунальні по юр. особам'!AE219,'Комунальні по юр. особам'!AE224,'Комунальні по юр. особам'!AE229)</f>
        <v>114</v>
      </c>
      <c r="AD21" s="312">
        <f>SUM('Комунальні по юр. особам'!AF109,'Комунальні по юр. особам'!AF114,'Комунальні по юр. особам'!AF119,'Комунальні по юр. особам'!AF124,'Комунальні по юр. особам'!AF129,'Комунальні по юр. особам'!AF134,'Комунальні по юр. особам'!AF139,'Комунальні по юр. особам'!AF144,'Комунальні по юр. особам'!AF149,'Комунальні по юр. особам'!AF154,'Комунальні по юр. особам'!AF159,'Комунальні по юр. особам'!AF164,'Комунальні по юр. особам'!AF169,'Комунальні по юр. особам'!AF174,'Комунальні по юр. особам'!AF179,'Комунальні по юр. особам'!AF184,'Комунальні по юр. особам'!AF189,'Комунальні по юр. особам'!AF194,'Комунальні по юр. особам'!AF199,'Комунальні по юр. особам'!AF204,'Комунальні по юр. особам'!AF209,'Комунальні по юр. особам'!AF214,'Комунальні по юр. особам'!AF219,'Комунальні по юр. особам'!AF224,'Комунальні по юр. особам'!AF229)</f>
        <v>2</v>
      </c>
      <c r="AE21" s="356">
        <f>AVERAGE('Комунальні по юр. особам'!AG109,'Комунальні по юр. особам'!AG159,'Комунальні по юр. особам'!AG184,'Комунальні по юр. особам'!AG194,'Комунальні по юр. особам'!AG199,'Комунальні по юр. особам'!AG209,'Комунальні по юр. особам'!AG214)</f>
        <v>41.74285714285714</v>
      </c>
      <c r="AF21" s="357">
        <f>AVERAGE('Комунальні по юр. особам'!AH109,'Комунальні по юр. особам'!AH159,'Комунальні по юр. особам'!AH184,'Комунальні по юр. особам'!AH194,'Комунальні по юр. особам'!AH199,'Комунальні по юр. особам'!AH209,'Комунальні по юр. особам'!AH214)</f>
        <v>22.62857142857143</v>
      </c>
      <c r="AG21" s="358">
        <f>AVERAGE('Комунальні по юр. особам'!AI109,'Комунальні по юр. особам'!AI159,'Комунальні по юр. особам'!AI184,'Комунальні по юр. особам'!AI194,'Комунальні по юр. особам'!AI199,'Комунальні по юр. особам'!AI209,'Комунальні по юр. особам'!AI214)</f>
        <v>13.133333333333333</v>
      </c>
      <c r="AH21" s="239">
        <f>SUM(AL21:AN21)</f>
        <v>231</v>
      </c>
      <c r="AI21" s="331" t="s">
        <v>74</v>
      </c>
      <c r="AJ21" s="234" t="s">
        <v>74</v>
      </c>
      <c r="AK21" s="235" t="s">
        <v>74</v>
      </c>
      <c r="AL21" s="233">
        <f>SUM('Комунальні по юр. особам'!AN109,'Комунальні по юр. особам'!AN159,'Комунальні по юр. особам'!AN184,'Комунальні по юр. особам'!AN194,'Комунальні по юр. особам'!AN199,'Комунальні по юр. особам'!AN209,'Комунальні по юр. особам'!AN214)</f>
        <v>17</v>
      </c>
      <c r="AM21" s="234">
        <f>SUM('Комунальні по юр. особам'!AO109,'Комунальні по юр. особам'!AO159,'Комунальні по юр. особам'!AO184,'Комунальні по юр. особам'!AO194,'Комунальні по юр. особам'!AO199,'Комунальні по юр. особам'!AO209,'Комунальні по юр. особам'!AO214)</f>
        <v>184</v>
      </c>
      <c r="AN21" s="235">
        <f>SUM('Комунальні по юр. особам'!AP109,'Комунальні по юр. особам'!AP159,'Комунальні по юр. особам'!AP184,'Комунальні по юр. особам'!AP194,'Комунальні по юр. особам'!AP199,'Комунальні по юр. особам'!AP209,'Комунальні по юр. особам'!AP214)</f>
        <v>30</v>
      </c>
      <c r="AO21" s="236" t="s">
        <v>74</v>
      </c>
      <c r="AP21" s="237" t="s">
        <v>74</v>
      </c>
      <c r="AQ21" s="237" t="s">
        <v>74</v>
      </c>
      <c r="AR21" s="237" t="s">
        <v>74</v>
      </c>
      <c r="AS21" s="238" t="s">
        <v>74</v>
      </c>
      <c r="AT21" s="327">
        <f>SUM(AU21:BC21)</f>
        <v>5</v>
      </c>
      <c r="AU21" s="307">
        <f>SUM('Комунальні по юр. особам'!AW109,'Комунальні по юр. особам'!AW114,'Комунальні по юр. особам'!AW119,'Комунальні по юр. особам'!AW124,'Комунальні по юр. особам'!AW129,'Комунальні по юр. особам'!AW134,'Комунальні по юр. особам'!AW139,'Комунальні по юр. особам'!AW144,'Комунальні по юр. особам'!AW149,'Комунальні по юр. особам'!AW154,'Комунальні по юр. особам'!AW159,'Комунальні по юр. особам'!AW164,'Комунальні по юр. особам'!AW169,'Комунальні по юр. особам'!AW174,'Комунальні по юр. особам'!AW179,'Комунальні по юр. особам'!AW184,'Комунальні по юр. особам'!AW189,'Комунальні по юр. особам'!AW194,'Комунальні по юр. особам'!AW199,'Комунальні по юр. особам'!AW204,'Комунальні по юр. особам'!AW209,'Комунальні по юр. особам'!AW214,'Комунальні по юр. особам'!AW219,'Комунальні по юр. особам'!AW224,'Комунальні по юр. особам'!AW229)</f>
        <v>0</v>
      </c>
      <c r="AV21" s="307">
        <f>SUM('Комунальні по юр. особам'!AX109,'Комунальні по юр. особам'!AX114,'Комунальні по юр. особам'!AX119,'Комунальні по юр. особам'!AX124,'Комунальні по юр. особам'!AX129,'Комунальні по юр. особам'!AX134,'Комунальні по юр. особам'!AX139,'Комунальні по юр. особам'!AX144,'Комунальні по юр. особам'!AX149,'Комунальні по юр. особам'!AX154,'Комунальні по юр. особам'!AX159,'Комунальні по юр. особам'!AX164,'Комунальні по юр. особам'!AX169,'Комунальні по юр. особам'!AX174,'Комунальні по юр. особам'!AX179,'Комунальні по юр. особам'!AX184,'Комунальні по юр. особам'!AX189,'Комунальні по юр. особам'!AX194,'Комунальні по юр. особам'!AX199,'Комунальні по юр. особам'!AX204,'Комунальні по юр. особам'!AX209,'Комунальні по юр. особам'!AX214,'Комунальні по юр. особам'!AX219,'Комунальні по юр. особам'!AX224,'Комунальні по юр. особам'!AX229)</f>
        <v>1</v>
      </c>
      <c r="AW21" s="307">
        <f>SUM('Комунальні по юр. особам'!AY109,'Комунальні по юр. особам'!AY114,'Комунальні по юр. особам'!AY119,'Комунальні по юр. особам'!AY124,'Комунальні по юр. особам'!AY129,'Комунальні по юр. особам'!AY134,'Комунальні по юр. особам'!AY139,'Комунальні по юр. особам'!AY144,'Комунальні по юр. особам'!AY149,'Комунальні по юр. особам'!AY154,'Комунальні по юр. особам'!AY159,'Комунальні по юр. особам'!AY164,'Комунальні по юр. особам'!AY169,'Комунальні по юр. особам'!AY174,'Комунальні по юр. особам'!AY179,'Комунальні по юр. особам'!AY184,'Комунальні по юр. особам'!AY189,'Комунальні по юр. особам'!AY194,'Комунальні по юр. особам'!AY199,'Комунальні по юр. особам'!AY204,'Комунальні по юр. особам'!AY209,'Комунальні по юр. особам'!AY214,'Комунальні по юр. особам'!AY219,'Комунальні по юр. особам'!AY224,'Комунальні по юр. особам'!AY229)</f>
        <v>0</v>
      </c>
      <c r="AX21" s="307">
        <f>SUM('Комунальні по юр. особам'!AZ109,'Комунальні по юр. особам'!AZ114,'Комунальні по юр. особам'!AZ119,'Комунальні по юр. особам'!AZ124,'Комунальні по юр. особам'!AZ129,'Комунальні по юр. особам'!AZ134,'Комунальні по юр. особам'!AZ139,'Комунальні по юр. особам'!AZ144,'Комунальні по юр. особам'!AZ149,'Комунальні по юр. особам'!AZ154,'Комунальні по юр. особам'!AZ159,'Комунальні по юр. особам'!AZ164,'Комунальні по юр. особам'!AZ169,'Комунальні по юр. особам'!AZ174,'Комунальні по юр. особам'!AZ179,'Комунальні по юр. особам'!AZ184,'Комунальні по юр. особам'!AZ189,'Комунальні по юр. особам'!AZ194,'Комунальні по юр. особам'!AZ199,'Комунальні по юр. особам'!AZ204,'Комунальні по юр. особам'!AZ209,'Комунальні по юр. особам'!AZ214,'Комунальні по юр. особам'!AZ219,'Комунальні по юр. особам'!AZ224,'Комунальні по юр. особам'!AZ229)</f>
        <v>1</v>
      </c>
      <c r="AY21" s="307">
        <f>SUM('Комунальні по юр. особам'!BA109,'Комунальні по юр. особам'!BA114,'Комунальні по юр. особам'!BA119,'Комунальні по юр. особам'!BA124,'Комунальні по юр. особам'!BA129,'Комунальні по юр. особам'!BA134,'Комунальні по юр. особам'!BA139,'Комунальні по юр. особам'!BA144,'Комунальні по юр. особам'!BA149,'Комунальні по юр. особам'!BA154,'Комунальні по юр. особам'!BA159,'Комунальні по юр. особам'!BA164,'Комунальні по юр. особам'!BA169,'Комунальні по юр. особам'!BA174,'Комунальні по юр. особам'!BA179,'Комунальні по юр. особам'!BA184,'Комунальні по юр. особам'!BA189,'Комунальні по юр. особам'!BA194,'Комунальні по юр. особам'!BA199,'Комунальні по юр. особам'!BA204,'Комунальні по юр. особам'!BA209,'Комунальні по юр. особам'!BA214,'Комунальні по юр. особам'!BA219,'Комунальні по юр. особам'!BA224,'Комунальні по юр. особам'!BA229)</f>
        <v>0</v>
      </c>
      <c r="AZ21" s="307">
        <f>SUM('Комунальні по юр. особам'!BB109,'Комунальні по юр. особам'!BB114,'Комунальні по юр. особам'!BB119,'Комунальні по юр. особам'!BB124,'Комунальні по юр. особам'!BB129,'Комунальні по юр. особам'!BB134,'Комунальні по юр. особам'!BB139,'Комунальні по юр. особам'!BB144,'Комунальні по юр. особам'!BB149,'Комунальні по юр. особам'!BB154,'Комунальні по юр. особам'!BB159,'Комунальні по юр. особам'!BB164,'Комунальні по юр. особам'!BB169,'Комунальні по юр. особам'!BB174,'Комунальні по юр. особам'!BB179,'Комунальні по юр. особам'!BB184,'Комунальні по юр. особам'!BB189,'Комунальні по юр. особам'!BB194,'Комунальні по юр. особам'!BB199,'Комунальні по юр. особам'!BB204,'Комунальні по юр. особам'!BB209,'Комунальні по юр. особам'!BB214,'Комунальні по юр. особам'!BB219,'Комунальні по юр. особам'!BB224,'Комунальні по юр. особам'!BB229)</f>
        <v>0</v>
      </c>
      <c r="BA21" s="307">
        <f>SUM('Комунальні по юр. особам'!BC109,'Комунальні по юр. особам'!BC114,'Комунальні по юр. особам'!BC119,'Комунальні по юр. особам'!BC124,'Комунальні по юр. особам'!BC129,'Комунальні по юр. особам'!BC134,'Комунальні по юр. особам'!BC139,'Комунальні по юр. особам'!BC144,'Комунальні по юр. особам'!BC149,'Комунальні по юр. особам'!BC154,'Комунальні по юр. особам'!BC159,'Комунальні по юр. особам'!BC164,'Комунальні по юр. особам'!BC169,'Комунальні по юр. особам'!BC174,'Комунальні по юр. особам'!BC179,'Комунальні по юр. особам'!BC184,'Комунальні по юр. особам'!BC189,'Комунальні по юр. особам'!BC194,'Комунальні по юр. особам'!BC199,'Комунальні по юр. особам'!BC204,'Комунальні по юр. особам'!BC209,'Комунальні по юр. особам'!BC214,'Комунальні по юр. особам'!BC219,'Комунальні по юр. особам'!BC224,'Комунальні по юр. особам'!BC229)</f>
        <v>1</v>
      </c>
      <c r="BB21" s="307">
        <f>SUM('Комунальні по юр. особам'!BD109,'Комунальні по юр. особам'!BD114,'Комунальні по юр. особам'!BD119,'Комунальні по юр. особам'!BD124,'Комунальні по юр. особам'!BD129,'Комунальні по юр. особам'!BD134,'Комунальні по юр. особам'!BD139,'Комунальні по юр. особам'!BD144,'Комунальні по юр. особам'!BD149,'Комунальні по юр. особам'!BD154,'Комунальні по юр. особам'!BD159,'Комунальні по юр. особам'!BD164,'Комунальні по юр. особам'!BD169,'Комунальні по юр. особам'!BD174,'Комунальні по юр. особам'!BD179,'Комунальні по юр. особам'!BD184,'Комунальні по юр. особам'!BD189,'Комунальні по юр. особам'!BD194,'Комунальні по юр. особам'!BD199,'Комунальні по юр. особам'!BD204,'Комунальні по юр. особам'!BD209,'Комунальні по юр. особам'!BD214,'Комунальні по юр. особам'!BD219,'Комунальні по юр. особам'!BD224,'Комунальні по юр. особам'!BD229)</f>
        <v>2</v>
      </c>
      <c r="BC21" s="308">
        <f>SUM('Комунальні по юр. особам'!BE109,'Комунальні по юр. особам'!BE114,'Комунальні по юр. особам'!BE119,'Комунальні по юр. особам'!BE124,'Комунальні по юр. особам'!BE129,'Комунальні по юр. особам'!BE134,'Комунальні по юр. особам'!BE139,'Комунальні по юр. особам'!BE144,'Комунальні по юр. особам'!BE149,'Комунальні по юр. особам'!BE154,'Комунальні по юр. особам'!BE159,'Комунальні по юр. особам'!BE164,'Комунальні по юр. особам'!BE169,'Комунальні по юр. особам'!BE174,'Комунальні по юр. особам'!BE179,'Комунальні по юр. особам'!BE184,'Комунальні по юр. особам'!BE189,'Комунальні по юр. особам'!BE194,'Комунальні по юр. особам'!BE199,'Комунальні по юр. особам'!BE204,'Комунальні по юр. особам'!BE209,'Комунальні по юр. особам'!BE214,'Комунальні по юр. особам'!BE219,'Комунальні по юр. особам'!BE224,'Комунальні по юр. особам'!BE229)</f>
        <v>0</v>
      </c>
    </row>
    <row r="22" spans="1:55" ht="34" customHeight="1" x14ac:dyDescent="0.2">
      <c r="A22" s="824"/>
      <c r="B22" s="265" t="s">
        <v>75</v>
      </c>
      <c r="C22" s="827"/>
      <c r="D22" s="829"/>
      <c r="E22" s="303">
        <f t="shared" ref="E22:E25" si="20">SUM(K22,AT22)</f>
        <v>0</v>
      </c>
      <c r="F22" s="305">
        <f t="shared" ref="F22:F25" si="21">SUM(G22:J22)</f>
        <v>0</v>
      </c>
      <c r="G22" s="242">
        <f>SUM('Комунальні по юр. особам'!I110,'Комунальні по юр. особам'!I115,'Комунальні по юр. особам'!I120,'Комунальні по юр. особам'!I125,'Комунальні по юр. особам'!I130,'Комунальні по юр. особам'!I135,'Комунальні по юр. особам'!I140,'Комунальні по юр. особам'!I145,'Комунальні по юр. особам'!I150,'Комунальні по юр. особам'!I155,'Комунальні по юр. особам'!I160,'Комунальні по юр. особам'!I165,'Комунальні по юр. особам'!I170,'Комунальні по юр. особам'!I175,'Комунальні по юр. особам'!I180,'Комунальні по юр. особам'!I185,'Комунальні по юр. особам'!I190,'Комунальні по юр. особам'!I195,'Комунальні по юр. особам'!I200,'Комунальні по юр. особам'!I205,'Комунальні по юр. особам'!I210,'Комунальні по юр. особам'!I215,'Комунальні по юр. особам'!I220,'Комунальні по юр. особам'!I225,'Комунальні по юр. особам'!I230)</f>
        <v>0</v>
      </c>
      <c r="H22" s="242">
        <f>SUM('Комунальні по юр. особам'!J110,'Комунальні по юр. особам'!J115,'Комунальні по юр. особам'!J120,'Комунальні по юр. особам'!J125,'Комунальні по юр. особам'!J130,'Комунальні по юр. особам'!J135,'Комунальні по юр. особам'!J140,'Комунальні по юр. особам'!J145,'Комунальні по юр. особам'!J150,'Комунальні по юр. особам'!J155,'Комунальні по юр. особам'!J160,'Комунальні по юр. особам'!J165,'Комунальні по юр. особам'!J170,'Комунальні по юр. особам'!J175,'Комунальні по юр. особам'!J180,'Комунальні по юр. особам'!J185,'Комунальні по юр. особам'!J190,'Комунальні по юр. особам'!J195,'Комунальні по юр. особам'!J200,'Комунальні по юр. особам'!J205,'Комунальні по юр. особам'!J210,'Комунальні по юр. особам'!J215,'Комунальні по юр. особам'!J220,'Комунальні по юр. особам'!J225,'Комунальні по юр. особам'!J230)</f>
        <v>0</v>
      </c>
      <c r="I22" s="242">
        <f>SUM('Комунальні по юр. особам'!K110,'Комунальні по юр. особам'!K115,'Комунальні по юр. особам'!K120,'Комунальні по юр. особам'!K125,'Комунальні по юр. особам'!K130,'Комунальні по юр. особам'!K135,'Комунальні по юр. особам'!K140,'Комунальні по юр. особам'!K145,'Комунальні по юр. особам'!K150,'Комунальні по юр. особам'!K155,'Комунальні по юр. особам'!K160,'Комунальні по юр. особам'!K165,'Комунальні по юр. особам'!K170,'Комунальні по юр. особам'!K175,'Комунальні по юр. особам'!K180,'Комунальні по юр. особам'!K185,'Комунальні по юр. особам'!K190,'Комунальні по юр. особам'!K195,'Комунальні по юр. особам'!K200,'Комунальні по юр. особам'!K205,'Комунальні по юр. особам'!K210,'Комунальні по юр. особам'!K215,'Комунальні по юр. особам'!K220,'Комунальні по юр. особам'!K225,'Комунальні по юр. особам'!K230)</f>
        <v>0</v>
      </c>
      <c r="J22" s="268">
        <f>SUM('Комунальні по юр. особам'!L110,'Комунальні по юр. особам'!L115,'Комунальні по юр. особам'!L120,'Комунальні по юр. особам'!L125,'Комунальні по юр. особам'!L130,'Комунальні по юр. особам'!L135,'Комунальні по юр. особам'!L140,'Комунальні по юр. особам'!L145,'Комунальні по юр. особам'!L150,'Комунальні по юр. особам'!L155,'Комунальні по юр. особам'!L160,'Комунальні по юр. особам'!L165,'Комунальні по юр. особам'!L170,'Комунальні по юр. особам'!L175,'Комунальні по юр. особам'!L180,'Комунальні по юр. особам'!L185,'Комунальні по юр. особам'!L190,'Комунальні по юр. особам'!L195,'Комунальні по юр. особам'!L200,'Комунальні по юр. особам'!L205,'Комунальні по юр. особам'!L210,'Комунальні по юр. особам'!L215,'Комунальні по юр. особам'!L220,'Комунальні по юр. особам'!L225,'Комунальні по юр. особам'!L230)</f>
        <v>0</v>
      </c>
      <c r="K22" s="330">
        <f t="shared" ref="K22:K25" si="22">IF(AND(SUM(L22:P22)=SUM(W22:X22),SUM(Q22:V22)=SUM(W22:X22)),SUM(L22:P22),"ПЕРЕВІРТЕ ПРАВИЛЬНІСТЬ ДАНИХ")</f>
        <v>0</v>
      </c>
      <c r="L22" s="63">
        <f>SUM('Комунальні по юр. особам'!N110,'Комунальні по юр. особам'!N115,'Комунальні по юр. особам'!N120,'Комунальні по юр. особам'!N125,'Комунальні по юр. особам'!N130,'Комунальні по юр. особам'!N135,'Комунальні по юр. особам'!N140,'Комунальні по юр. особам'!N145,'Комунальні по юр. особам'!N150,'Комунальні по юр. особам'!N155,'Комунальні по юр. особам'!N160,'Комунальні по юр. особам'!N165,'Комунальні по юр. особам'!N170,'Комунальні по юр. особам'!N175,'Комунальні по юр. особам'!N180,'Комунальні по юр. особам'!N185,'Комунальні по юр. особам'!N190,'Комунальні по юр. особам'!N195,'Комунальні по юр. особам'!N200,'Комунальні по юр. особам'!N205,'Комунальні по юр. особам'!N210,'Комунальні по юр. особам'!N215,'Комунальні по юр. особам'!N220,'Комунальні по юр. особам'!N225,'Комунальні по юр. особам'!N230)</f>
        <v>0</v>
      </c>
      <c r="M22" s="63"/>
      <c r="N22" s="63"/>
      <c r="O22" s="63"/>
      <c r="P22" s="313"/>
      <c r="Q22" s="301"/>
      <c r="R22" s="63"/>
      <c r="S22" s="63"/>
      <c r="T22" s="63"/>
      <c r="U22" s="63"/>
      <c r="V22" s="313"/>
      <c r="W22" s="301"/>
      <c r="X22" s="313"/>
      <c r="Y22" s="301"/>
      <c r="Z22" s="63"/>
      <c r="AA22" s="63"/>
      <c r="AB22" s="63"/>
      <c r="AC22" s="63"/>
      <c r="AD22" s="313"/>
      <c r="AE22" s="271"/>
      <c r="AF22" s="359"/>
      <c r="AG22" s="360"/>
      <c r="AH22" s="247">
        <f>SUM(AL22:AN22)</f>
        <v>0</v>
      </c>
      <c r="AI22" s="270" t="s">
        <v>76</v>
      </c>
      <c r="AJ22" s="242" t="s">
        <v>76</v>
      </c>
      <c r="AK22" s="243" t="s">
        <v>76</v>
      </c>
      <c r="AL22" s="241"/>
      <c r="AM22" s="242"/>
      <c r="AN22" s="243"/>
      <c r="AO22" s="244" t="s">
        <v>74</v>
      </c>
      <c r="AP22" s="245" t="s">
        <v>74</v>
      </c>
      <c r="AQ22" s="245" t="s">
        <v>74</v>
      </c>
      <c r="AR22" s="245" t="s">
        <v>74</v>
      </c>
      <c r="AS22" s="246" t="s">
        <v>74</v>
      </c>
      <c r="AT22" s="328">
        <f t="shared" ref="AT22:AT25" si="23">SUM(AU22:BC22)</f>
        <v>0</v>
      </c>
      <c r="AU22" s="63">
        <f>SUM('Комунальні по юр. особам'!AW110,'Комунальні по юр. особам'!AW115,'Комунальні по юр. особам'!AW120,'Комунальні по юр. особам'!AW125,'Комунальні по юр. особам'!AW130,'Комунальні по юр. особам'!AW135,'Комунальні по юр. особам'!AW140,'Комунальні по юр. особам'!AW145,'Комунальні по юр. особам'!AW150,'Комунальні по юр. особам'!AW155,'Комунальні по юр. особам'!AW160,'Комунальні по юр. особам'!AW165,'Комунальні по юр. особам'!AW170,'Комунальні по юр. особам'!AW175,'Комунальні по юр. особам'!AW180,'Комунальні по юр. особам'!AW185,'Комунальні по юр. особам'!AW190,'Комунальні по юр. особам'!AW195,'Комунальні по юр. особам'!AW200,'Комунальні по юр. особам'!AW205,'Комунальні по юр. особам'!AW210,'Комунальні по юр. особам'!AW215,'Комунальні по юр. особам'!AW220,'Комунальні по юр. особам'!AW225,'Комунальні по юр. особам'!AW230)</f>
        <v>0</v>
      </c>
      <c r="AV22" s="63"/>
      <c r="AW22" s="63"/>
      <c r="AX22" s="63"/>
      <c r="AY22" s="63"/>
      <c r="AZ22" s="63"/>
      <c r="BA22" s="63"/>
      <c r="BB22" s="63"/>
      <c r="BC22" s="309"/>
    </row>
    <row r="23" spans="1:55" ht="34" customHeight="1" x14ac:dyDescent="0.2">
      <c r="A23" s="824"/>
      <c r="B23" s="265" t="s">
        <v>77</v>
      </c>
      <c r="C23" s="827"/>
      <c r="D23" s="829"/>
      <c r="E23" s="303">
        <f>SUM(K23,AT23)</f>
        <v>30</v>
      </c>
      <c r="F23" s="305">
        <f>SUM(G23:J23)</f>
        <v>0</v>
      </c>
      <c r="G23" s="242">
        <f>SUM('Комунальні по юр. особам'!I111,'Комунальні по юр. особам'!I116,'Комунальні по юр. особам'!I121,'Комунальні по юр. особам'!I126,'Комунальні по юр. особам'!I131,'Комунальні по юр. особам'!I136,'Комунальні по юр. особам'!I141,'Комунальні по юр. особам'!I146,'Комунальні по юр. особам'!I151,'Комунальні по юр. особам'!I156,'Комунальні по юр. особам'!I161,'Комунальні по юр. особам'!I166,'Комунальні по юр. особам'!I171,'Комунальні по юр. особам'!I176,'Комунальні по юр. особам'!I181,'Комунальні по юр. особам'!I186,'Комунальні по юр. особам'!I191,'Комунальні по юр. особам'!I196,'Комунальні по юр. особам'!I201,'Комунальні по юр. особам'!I206,'Комунальні по юр. особам'!I211,'Комунальні по юр. особам'!I216,'Комунальні по юр. особам'!I221,'Комунальні по юр. особам'!I226,'Комунальні по юр. особам'!I231)</f>
        <v>0</v>
      </c>
      <c r="H23" s="242">
        <f>SUM('Комунальні по юр. особам'!J111,'Комунальні по юр. особам'!J116,'Комунальні по юр. особам'!J121,'Комунальні по юр. особам'!J126,'Комунальні по юр. особам'!J131,'Комунальні по юр. особам'!J136,'Комунальні по юр. особам'!J141,'Комунальні по юр. особам'!J146,'Комунальні по юр. особам'!J151,'Комунальні по юр. особам'!J156,'Комунальні по юр. особам'!J161,'Комунальні по юр. особам'!J166,'Комунальні по юр. особам'!J171,'Комунальні по юр. особам'!J176,'Комунальні по юр. особам'!J181,'Комунальні по юр. особам'!J186,'Комунальні по юр. особам'!J191,'Комунальні по юр. особам'!J196,'Комунальні по юр. особам'!J201,'Комунальні по юр. особам'!J206,'Комунальні по юр. особам'!J211,'Комунальні по юр. особам'!J216,'Комунальні по юр. особам'!J221,'Комунальні по юр. особам'!J226,'Комунальні по юр. особам'!J231)</f>
        <v>0</v>
      </c>
      <c r="I23" s="242">
        <f>SUM('Комунальні по юр. особам'!K111,'Комунальні по юр. особам'!K116,'Комунальні по юр. особам'!K121,'Комунальні по юр. особам'!K126,'Комунальні по юр. особам'!K131,'Комунальні по юр. особам'!K136,'Комунальні по юр. особам'!K141,'Комунальні по юр. особам'!K146,'Комунальні по юр. особам'!K151,'Комунальні по юр. особам'!K156,'Комунальні по юр. особам'!K161,'Комунальні по юр. особам'!K166,'Комунальні по юр. особам'!K171,'Комунальні по юр. особам'!K176,'Комунальні по юр. особам'!K181,'Комунальні по юр. особам'!K186,'Комунальні по юр. особам'!K191,'Комунальні по юр. особам'!K196,'Комунальні по юр. особам'!K201,'Комунальні по юр. особам'!K206,'Комунальні по юр. особам'!K211,'Комунальні по юр. особам'!K216,'Комунальні по юр. особам'!K221,'Комунальні по юр. особам'!K226,'Комунальні по юр. особам'!K231)</f>
        <v>0</v>
      </c>
      <c r="J23" s="268">
        <f>SUM('Комунальні по юр. особам'!L111,'Комунальні по юр. особам'!L116,'Комунальні по юр. особам'!L121,'Комунальні по юр. особам'!L126,'Комунальні по юр. особам'!L131,'Комунальні по юр. особам'!L136,'Комунальні по юр. особам'!L141,'Комунальні по юр. особам'!L146,'Комунальні по юр. особам'!L151,'Комунальні по юр. особам'!L156,'Комунальні по юр. особам'!L161,'Комунальні по юр. особам'!L166,'Комунальні по юр. особам'!L171,'Комунальні по юр. особам'!L176,'Комунальні по юр. особам'!L181,'Комунальні по юр. особам'!L186,'Комунальні по юр. особам'!L191,'Комунальні по юр. особам'!L196,'Комунальні по юр. особам'!L201,'Комунальні по юр. особам'!L206,'Комунальні по юр. особам'!L211,'Комунальні по юр. особам'!L216,'Комунальні по юр. особам'!L221,'Комунальні по юр. особам'!L226,'Комунальні по юр. особам'!L231)</f>
        <v>0</v>
      </c>
      <c r="K23" s="330">
        <f>IF(AND(SUM(L23:P23)=SUM(W23:X23),SUM(Q23:V23)=SUM(W23:X23)),SUM(L23:P23),"ПЕРЕВІРТЕ ПРАВИЛЬНІСТЬ ДАНИХ")</f>
        <v>28</v>
      </c>
      <c r="L23" s="63">
        <f>SUM('Комунальні по юр. особам'!N111,'Комунальні по юр. особам'!N116,'Комунальні по юр. особам'!N121,'Комунальні по юр. особам'!N126,'Комунальні по юр. особам'!N131,'Комунальні по юр. особам'!N136,'Комунальні по юр. особам'!N141,'Комунальні по юр. особам'!N146,'Комунальні по юр. особам'!N151,'Комунальні по юр. особам'!N156,'Комунальні по юр. особам'!N161,'Комунальні по юр. особам'!N166,'Комунальні по юр. особам'!N171,'Комунальні по юр. особам'!N176,'Комунальні по юр. особам'!N181,'Комунальні по юр. особам'!N186,'Комунальні по юр. особам'!N191,'Комунальні по юр. особам'!N196,'Комунальні по юр. особам'!N201,'Комунальні по юр. особам'!N206,'Комунальні по юр. особам'!N211,'Комунальні по юр. особам'!N216,'Комунальні по юр. особам'!N221,'Комунальні по юр. особам'!N226,'Комунальні по юр. особам'!N231)</f>
        <v>0</v>
      </c>
      <c r="M23" s="63">
        <f>SUM('Комунальні по юр. особам'!O111,'Комунальні по юр. особам'!O116,'Комунальні по юр. особам'!O121,'Комунальні по юр. особам'!O126,'Комунальні по юр. особам'!O131,'Комунальні по юр. особам'!O136,'Комунальні по юр. особам'!O141,'Комунальні по юр. особам'!O146,'Комунальні по юр. особам'!O151,'Комунальні по юр. особам'!O156,'Комунальні по юр. особам'!O161,'Комунальні по юр. особам'!O166,'Комунальні по юр. особам'!O171,'Комунальні по юр. особам'!O176,'Комунальні по юр. особам'!O181,'Комунальні по юр. особам'!O186,'Комунальні по юр. особам'!O191,'Комунальні по юр. особам'!O196,'Комунальні по юр. особам'!O201,'Комунальні по юр. особам'!O206,'Комунальні по юр. особам'!O211,'Комунальні по юр. особам'!O216,'Комунальні по юр. особам'!O221,'Комунальні по юр. особам'!O226,'Комунальні по юр. особам'!O231)</f>
        <v>28</v>
      </c>
      <c r="N23" s="63">
        <f>SUM('Комунальні по юр. особам'!P111,'Комунальні по юр. особам'!P116,'Комунальні по юр. особам'!P121,'Комунальні по юр. особам'!P126,'Комунальні по юр. особам'!P131,'Комунальні по юр. особам'!P136,'Комунальні по юр. особам'!P141,'Комунальні по юр. особам'!P146,'Комунальні по юр. особам'!P151,'Комунальні по юр. особам'!P156,'Комунальні по юр. особам'!P161,'Комунальні по юр. особам'!P166,'Комунальні по юр. особам'!P171,'Комунальні по юр. особам'!P176,'Комунальні по юр. особам'!P181,'Комунальні по юр. особам'!P186,'Комунальні по юр. особам'!P191,'Комунальні по юр. особам'!P196,'Комунальні по юр. особам'!P201,'Комунальні по юр. особам'!P206,'Комунальні по юр. особам'!P211,'Комунальні по юр. особам'!P216,'Комунальні по юр. особам'!P221,'Комунальні по юр. особам'!P226,'Комунальні по юр. особам'!P231)</f>
        <v>0</v>
      </c>
      <c r="O23" s="63">
        <f>SUM('Комунальні по юр. особам'!Q111,'Комунальні по юр. особам'!Q116,'Комунальні по юр. особам'!Q121,'Комунальні по юр. особам'!Q126,'Комунальні по юр. особам'!Q131,'Комунальні по юр. особам'!Q136,'Комунальні по юр. особам'!Q141,'Комунальні по юр. особам'!Q146,'Комунальні по юр. особам'!Q151,'Комунальні по юр. особам'!Q156,'Комунальні по юр. особам'!Q161,'Комунальні по юр. особам'!Q166,'Комунальні по юр. особам'!Q171,'Комунальні по юр. особам'!Q176,'Комунальні по юр. особам'!Q181,'Комунальні по юр. особам'!Q186,'Комунальні по юр. особам'!Q191,'Комунальні по юр. особам'!Q196,'Комунальні по юр. особам'!Q201,'Комунальні по юр. особам'!Q206,'Комунальні по юр. особам'!Q211,'Комунальні по юр. особам'!Q216,'Комунальні по юр. особам'!Q221,'Комунальні по юр. особам'!Q226,'Комунальні по юр. особам'!Q231)</f>
        <v>0</v>
      </c>
      <c r="P23" s="313">
        <f>SUM('Комунальні по юр. особам'!R111,'Комунальні по юр. особам'!R116,'Комунальні по юр. особам'!R121,'Комунальні по юр. особам'!R126,'Комунальні по юр. особам'!R131,'Комунальні по юр. особам'!R136,'Комунальні по юр. особам'!R141,'Комунальні по юр. особам'!R146,'Комунальні по юр. особам'!R151,'Комунальні по юр. особам'!R156,'Комунальні по юр. особам'!R161,'Комунальні по юр. особам'!R166,'Комунальні по юр. особам'!R171,'Комунальні по юр. особам'!R176,'Комунальні по юр. особам'!R181,'Комунальні по юр. особам'!R186,'Комунальні по юр. особам'!R191,'Комунальні по юр. особам'!R196,'Комунальні по юр. особам'!R201,'Комунальні по юр. особам'!R206,'Комунальні по юр. особам'!R211,'Комунальні по юр. особам'!R216,'Комунальні по юр. особам'!R221,'Комунальні по юр. особам'!R226,'Комунальні по юр. особам'!R231)</f>
        <v>0</v>
      </c>
      <c r="Q23" s="301">
        <f>SUM('Комунальні по юр. особам'!S111,'Комунальні по юр. особам'!S116,'Комунальні по юр. особам'!S121,'Комунальні по юр. особам'!S126,'Комунальні по юр. особам'!S131,'Комунальні по юр. особам'!S136,'Комунальні по юр. особам'!S141,'Комунальні по юр. особам'!S146,'Комунальні по юр. особам'!S151,'Комунальні по юр. особам'!S156,'Комунальні по юр. особам'!S161,'Комунальні по юр. особам'!S166,'Комунальні по юр. особам'!S171,'Комунальні по юр. особам'!S176,'Комунальні по юр. особам'!S181,'Комунальні по юр. особам'!S186,'Комунальні по юр. особам'!S191,'Комунальні по юр. особам'!S196,'Комунальні по юр. особам'!S201,'Комунальні по юр. особам'!S206,'Комунальні по юр. особам'!S211,'Комунальні по юр. особам'!S216,'Комунальні по юр. особам'!S221,'Комунальні по юр. особам'!S226,'Комунальні по юр. особам'!S231)</f>
        <v>0</v>
      </c>
      <c r="R23" s="63">
        <f>SUM('Комунальні по юр. особам'!T111,'Комунальні по юр. особам'!T116,'Комунальні по юр. особам'!T121,'Комунальні по юр. особам'!T126,'Комунальні по юр. особам'!T131,'Комунальні по юр. особам'!T136,'Комунальні по юр. особам'!T141,'Комунальні по юр. особам'!T146,'Комунальні по юр. особам'!T151,'Комунальні по юр. особам'!T156,'Комунальні по юр. особам'!T161,'Комунальні по юр. особам'!T166,'Комунальні по юр. особам'!T171,'Комунальні по юр. особам'!T176,'Комунальні по юр. особам'!T181,'Комунальні по юр. особам'!T186,'Комунальні по юр. особам'!T191,'Комунальні по юр. особам'!T196,'Комунальні по юр. особам'!T201,'Комунальні по юр. особам'!T206,'Комунальні по юр. особам'!T211,'Комунальні по юр. особам'!T216,'Комунальні по юр. особам'!T221,'Комунальні по юр. особам'!T226,'Комунальні по юр. особам'!T231)</f>
        <v>0</v>
      </c>
      <c r="S23" s="63">
        <f>SUM('Комунальні по юр. особам'!U111,'Комунальні по юр. особам'!U116,'Комунальні по юр. особам'!U121,'Комунальні по юр. особам'!U126,'Комунальні по юр. особам'!U131,'Комунальні по юр. особам'!U136,'Комунальні по юр. особам'!U141,'Комунальні по юр. особам'!U146,'Комунальні по юр. особам'!U151,'Комунальні по юр. особам'!U156,'Комунальні по юр. особам'!U161,'Комунальні по юр. особам'!U166,'Комунальні по юр. особам'!U171,'Комунальні по юр. особам'!U176,'Комунальні по юр. особам'!U181,'Комунальні по юр. особам'!U186,'Комунальні по юр. особам'!U191,'Комунальні по юр. особам'!U196,'Комунальні по юр. особам'!U201,'Комунальні по юр. особам'!U206,'Комунальні по юр. особам'!U211,'Комунальні по юр. особам'!U216,'Комунальні по юр. особам'!U221,'Комунальні по юр. особам'!U226,'Комунальні по юр. особам'!U231)</f>
        <v>28</v>
      </c>
      <c r="T23" s="63">
        <f>SUM('Комунальні по юр. особам'!V111,'Комунальні по юр. особам'!V116,'Комунальні по юр. особам'!V121,'Комунальні по юр. особам'!V126,'Комунальні по юр. особам'!V131,'Комунальні по юр. особам'!V136,'Комунальні по юр. особам'!V141,'Комунальні по юр. особам'!V146,'Комунальні по юр. особам'!V151,'Комунальні по юр. особам'!V156,'Комунальні по юр. особам'!V161,'Комунальні по юр. особам'!V166,'Комунальні по юр. особам'!V171,'Комунальні по юр. особам'!V176,'Комунальні по юр. особам'!V181,'Комунальні по юр. особам'!V186,'Комунальні по юр. особам'!V191,'Комунальні по юр. особам'!V196,'Комунальні по юр. особам'!V201,'Комунальні по юр. особам'!V206,'Комунальні по юр. особам'!V211,'Комунальні по юр. особам'!V216,'Комунальні по юр. особам'!V221,'Комунальні по юр. особам'!V226,'Комунальні по юр. особам'!V231)</f>
        <v>0</v>
      </c>
      <c r="U23" s="63">
        <f>SUM('Комунальні по юр. особам'!W111,'Комунальні по юр. особам'!W116,'Комунальні по юр. особам'!W121,'Комунальні по юр. особам'!W126,'Комунальні по юр. особам'!W131,'Комунальні по юр. особам'!W136,'Комунальні по юр. особам'!W141,'Комунальні по юр. особам'!W146,'Комунальні по юр. особам'!W151,'Комунальні по юр. особам'!W156,'Комунальні по юр. особам'!W161,'Комунальні по юр. особам'!W166,'Комунальні по юр. особам'!W171,'Комунальні по юр. особам'!W176,'Комунальні по юр. особам'!W181,'Комунальні по юр. особам'!W186,'Комунальні по юр. особам'!W191,'Комунальні по юр. особам'!W196,'Комунальні по юр. особам'!W201,'Комунальні по юр. особам'!W206,'Комунальні по юр. особам'!W211,'Комунальні по юр. особам'!W216,'Комунальні по юр. особам'!W221,'Комунальні по юр. особам'!W226,'Комунальні по юр. особам'!W231)</f>
        <v>0</v>
      </c>
      <c r="V23" s="313">
        <f>SUM('Комунальні по юр. особам'!X111,'Комунальні по юр. особам'!X116,'Комунальні по юр. особам'!X121,'Комунальні по юр. особам'!X126,'Комунальні по юр. особам'!X131,'Комунальні по юр. особам'!X136,'Комунальні по юр. особам'!X141,'Комунальні по юр. особам'!X146,'Комунальні по юр. особам'!X151,'Комунальні по юр. особам'!X156,'Комунальні по юр. особам'!X161,'Комунальні по юр. особам'!X166,'Комунальні по юр. особам'!X171,'Комунальні по юр. особам'!X176,'Комунальні по юр. особам'!X181,'Комунальні по юр. особам'!X186,'Комунальні по юр. особам'!X191,'Комунальні по юр. особам'!X196,'Комунальні по юр. особам'!X201,'Комунальні по юр. особам'!X206,'Комунальні по юр. особам'!X211,'Комунальні по юр. особам'!X216,'Комунальні по юр. особам'!X221,'Комунальні по юр. особам'!X226,'Комунальні по юр. особам'!X231)</f>
        <v>0</v>
      </c>
      <c r="W23" s="301">
        <f>SUM('Комунальні по юр. особам'!Y111,'Комунальні по юр. особам'!Y116,'Комунальні по юр. особам'!Y121,'Комунальні по юр. особам'!Y126,'Комунальні по юр. особам'!Y131,'Комунальні по юр. особам'!Y136,'Комунальні по юр. особам'!Y141,'Комунальні по юр. особам'!Y146,'Комунальні по юр. особам'!Y151,'Комунальні по юр. особам'!Y156,'Комунальні по юр. особам'!Y161,'Комунальні по юр. особам'!Y166,'Комунальні по юр. особам'!Y171,'Комунальні по юр. особам'!Y176,'Комунальні по юр. особам'!Y181,'Комунальні по юр. особам'!Y186,'Комунальні по юр. особам'!Y191,'Комунальні по юр. особам'!Y196,'Комунальні по юр. особам'!Y201,'Комунальні по юр. особам'!Y206,'Комунальні по юр. особам'!Y211,'Комунальні по юр. особам'!Y216,'Комунальні по юр. особам'!Y221,'Комунальні по юр. особам'!Y226,'Комунальні по юр. особам'!Y231)</f>
        <v>20</v>
      </c>
      <c r="X23" s="313">
        <f>SUM('Комунальні по юр. особам'!Z111,'Комунальні по юр. особам'!Z116,'Комунальні по юр. особам'!Z121,'Комунальні по юр. особам'!Z126,'Комунальні по юр. особам'!Z131,'Комунальні по юр. особам'!Z136,'Комунальні по юр. особам'!Z141,'Комунальні по юр. особам'!Z146,'Комунальні по юр. особам'!Z151,'Комунальні по юр. особам'!Z156,'Комунальні по юр. особам'!Z161,'Комунальні по юр. особам'!Z166,'Комунальні по юр. особам'!Z171,'Комунальні по юр. особам'!Z176,'Комунальні по юр. особам'!Z181,'Комунальні по юр. особам'!Z186,'Комунальні по юр. особам'!Z191,'Комунальні по юр. особам'!Z196,'Комунальні по юр. особам'!Z201,'Комунальні по юр. особам'!Z206,'Комунальні по юр. особам'!Z211,'Комунальні по юр. особам'!Z216,'Комунальні по юр. особам'!Z221,'Комунальні по юр. особам'!Z226,'Комунальні по юр. особам'!Z231)</f>
        <v>8</v>
      </c>
      <c r="Y23" s="301">
        <f>SUM('Комунальні по юр. особам'!AA111,'Комунальні по юр. особам'!AA116,'Комунальні по юр. особам'!AA121,'Комунальні по юр. особам'!AA126,'Комунальні по юр. особам'!AA131,'Комунальні по юр. особам'!AA136,'Комунальні по юр. особам'!AA141,'Комунальні по юр. особам'!AA146,'Комунальні по юр. особам'!AA151,'Комунальні по юр. особам'!AA156,'Комунальні по юр. особам'!AA161,'Комунальні по юр. особам'!AA166,'Комунальні по юр. особам'!AA171,'Комунальні по юр. особам'!AA176,'Комунальні по юр. особам'!AA181,'Комунальні по юр. особам'!AA186,'Комунальні по юр. особам'!AA191,'Комунальні по юр. особам'!AA196,'Комунальні по юр. особам'!AA201,'Комунальні по юр. особам'!AA206,'Комунальні по юр. особам'!AA211,'Комунальні по юр. особам'!AA216,'Комунальні по юр. особам'!AA221,'Комунальні по юр. особам'!AA226,'Комунальні по юр. особам'!AA231)</f>
        <v>0</v>
      </c>
      <c r="Z23" s="63">
        <f>SUM('Комунальні по юр. особам'!AB111,'Комунальні по юр. особам'!AB116,'Комунальні по юр. особам'!AB121,'Комунальні по юр. особам'!AB126,'Комунальні по юр. особам'!AB131,'Комунальні по юр. особам'!AB136,'Комунальні по юр. особам'!AB141,'Комунальні по юр. особам'!AB146,'Комунальні по юр. особам'!AB151,'Комунальні по юр. особам'!AB156,'Комунальні по юр. особам'!AB161,'Комунальні по юр. особам'!AB166,'Комунальні по юр. особам'!AB171,'Комунальні по юр. особам'!AB176,'Комунальні по юр. особам'!AB181,'Комунальні по юр. особам'!AB186,'Комунальні по юр. особам'!AB191,'Комунальні по юр. особам'!AB196,'Комунальні по юр. особам'!AB201,'Комунальні по юр. особам'!AB206,'Комунальні по юр. особам'!AB211,'Комунальні по юр. особам'!AB216,'Комунальні по юр. особам'!AB221,'Комунальні по юр. особам'!AB226,'Комунальні по юр. особам'!AB231)</f>
        <v>10</v>
      </c>
      <c r="AA23" s="63">
        <f>SUM('Комунальні по юр. особам'!AC111,'Комунальні по юр. особам'!AC116,'Комунальні по юр. особам'!AC121,'Комунальні по юр. особам'!AC126,'Комунальні по юр. особам'!AC131,'Комунальні по юр. особам'!AC136,'Комунальні по юр. особам'!AC141,'Комунальні по юр. особам'!AC146,'Комунальні по юр. особам'!AC151,'Комунальні по юр. особам'!AC156,'Комунальні по юр. особам'!AC161,'Комунальні по юр. особам'!AC166,'Комунальні по юр. особам'!AC171,'Комунальні по юр. особам'!AC176,'Комунальні по юр. особам'!AC181,'Комунальні по юр. особам'!AC186,'Комунальні по юр. особам'!AC191,'Комунальні по юр. особам'!AC196,'Комунальні по юр. особам'!AC201,'Комунальні по юр. особам'!AC206,'Комунальні по юр. особам'!AC211,'Комунальні по юр. особам'!AC216,'Комунальні по юр. особам'!AC221,'Комунальні по юр. особам'!AC226,'Комунальні по юр. особам'!AC231)</f>
        <v>10</v>
      </c>
      <c r="AB23" s="63">
        <f>SUM('Комунальні по юр. особам'!AD111,'Комунальні по юр. особам'!AD116,'Комунальні по юр. особам'!AD121,'Комунальні по юр. особам'!AD126,'Комунальні по юр. особам'!AD131,'Комунальні по юр. особам'!AD136,'Комунальні по юр. особам'!AD141,'Комунальні по юр. особам'!AD146,'Комунальні по юр. особам'!AD151,'Комунальні по юр. особам'!AD156,'Комунальні по юр. особам'!AD161,'Комунальні по юр. особам'!AD166,'Комунальні по юр. особам'!AD171,'Комунальні по юр. особам'!AD176,'Комунальні по юр. особам'!AD181,'Комунальні по юр. особам'!AD186,'Комунальні по юр. особам'!AD191,'Комунальні по юр. особам'!AD196,'Комунальні по юр. особам'!AD201,'Комунальні по юр. особам'!AD206,'Комунальні по юр. особам'!AD211,'Комунальні по юр. особам'!AD216,'Комунальні по юр. особам'!AD221,'Комунальні по юр. особам'!AD226,'Комунальні по юр. особам'!AD231)</f>
        <v>0</v>
      </c>
      <c r="AC23" s="63">
        <f>SUM('Комунальні по юр. особам'!AE111,'Комунальні по юр. особам'!AE116,'Комунальні по юр. особам'!AE121,'Комунальні по юр. особам'!AE126,'Комунальні по юр. особам'!AE131,'Комунальні по юр. особам'!AE136,'Комунальні по юр. особам'!AE141,'Комунальні по юр. особам'!AE146,'Комунальні по юр. особам'!AE151,'Комунальні по юр. особам'!AE156,'Комунальні по юр. особам'!AE161,'Комунальні по юр. особам'!AE166,'Комунальні по юр. особам'!AE171,'Комунальні по юр. особам'!AE176,'Комунальні по юр. особам'!AE181,'Комунальні по юр. особам'!AE186,'Комунальні по юр. особам'!AE191,'Комунальні по юр. особам'!AE196,'Комунальні по юр. особам'!AE201,'Комунальні по юр. особам'!AE206,'Комунальні по юр. особам'!AE211,'Комунальні по юр. особам'!AE216,'Комунальні по юр. особам'!AE221,'Комунальні по юр. особам'!AE226,'Комунальні по юр. особам'!AE231)</f>
        <v>13</v>
      </c>
      <c r="AD23" s="313">
        <f>SUM('Комунальні по юр. особам'!AF111,'Комунальні по юр. особам'!AF116,'Комунальні по юр. особам'!AF121,'Комунальні по юр. особам'!AF126,'Комунальні по юр. особам'!AF131,'Комунальні по юр. особам'!AF136,'Комунальні по юр. особам'!AF141,'Комунальні по юр. особам'!AF146,'Комунальні по юр. особам'!AF151,'Комунальні по юр. особам'!AF156,'Комунальні по юр. особам'!AF161,'Комунальні по юр. особам'!AF166,'Комунальні по юр. особам'!AF171,'Комунальні по юр. особам'!AF176,'Комунальні по юр. особам'!AF181,'Комунальні по юр. особам'!AF186,'Комунальні по юр. особам'!AF191,'Комунальні по юр. особам'!AF196,'Комунальні по юр. особам'!AF201,'Комунальні по юр. особам'!AF206,'Комунальні по юр. особам'!AF211,'Комунальні по юр. особам'!AF216,'Комунальні по юр. особам'!AF221,'Комунальні по юр. особам'!AF226,'Комунальні по юр. особам'!AF231)</f>
        <v>3</v>
      </c>
      <c r="AE23" s="271">
        <f>AVERAGE('Комунальні по юр. особам'!AG111,'Комунальні по юр. особам'!AG186)</f>
        <v>43.5</v>
      </c>
      <c r="AF23" s="361">
        <f>AVERAGE('Комунальні по юр. особам'!AH111,'Комунальні по юр. особам'!AH186)</f>
        <v>24.5</v>
      </c>
      <c r="AG23" s="362">
        <f>AVERAGE('Комунальні по юр. особам'!AI111,'Комунальні по юр. особам'!AI186)</f>
        <v>105.45</v>
      </c>
      <c r="AH23" s="247">
        <f>SUM(AI23:AK23)</f>
        <v>28</v>
      </c>
      <c r="AI23" s="897">
        <f>SUM('Комунальні по юр. особам'!AK111,'Комунальні по юр. особам'!AK186,'Комунальні по юр. особам'!AK211)</f>
        <v>2</v>
      </c>
      <c r="AJ23" s="898">
        <f>SUM('Комунальні по юр. особам'!AL111,'Комунальні по юр. особам'!AL186,'Комунальні по юр. особам'!AL211)</f>
        <v>10</v>
      </c>
      <c r="AK23" s="899">
        <f>SUM('Комунальні по юр. особам'!AM111,'Комунальні по юр. особам'!AM186,'Комунальні по юр. особам'!AM211)</f>
        <v>16</v>
      </c>
      <c r="AL23" s="241" t="s">
        <v>74</v>
      </c>
      <c r="AM23" s="242" t="s">
        <v>74</v>
      </c>
      <c r="AN23" s="243" t="s">
        <v>74</v>
      </c>
      <c r="AO23" s="244" t="s">
        <v>74</v>
      </c>
      <c r="AP23" s="245" t="s">
        <v>74</v>
      </c>
      <c r="AQ23" s="245" t="s">
        <v>74</v>
      </c>
      <c r="AR23" s="245" t="s">
        <v>74</v>
      </c>
      <c r="AS23" s="246" t="s">
        <v>74</v>
      </c>
      <c r="AT23" s="328">
        <f>SUM(AU23:BC23)</f>
        <v>2</v>
      </c>
      <c r="AU23" s="63">
        <f>SUM('Комунальні по юр. особам'!AW111,'Комунальні по юр. особам'!AW116,'Комунальні по юр. особам'!AW121,'Комунальні по юр. особам'!AW126,'Комунальні по юр. особам'!AW131,'Комунальні по юр. особам'!AW136,'Комунальні по юр. особам'!AW141,'Комунальні по юр. особам'!AW146,'Комунальні по юр. особам'!AW151,'Комунальні по юр. особам'!AW156,'Комунальні по юр. особам'!AW161,'Комунальні по юр. особам'!AW166,'Комунальні по юр. особам'!AW171,'Комунальні по юр. особам'!AW176,'Комунальні по юр. особам'!AW181,'Комунальні по юр. особам'!AW186,'Комунальні по юр. особам'!AW191,'Комунальні по юр. особам'!AW196,'Комунальні по юр. особам'!AW201,'Комунальні по юр. особам'!AW206,'Комунальні по юр. особам'!AW211,'Комунальні по юр. особам'!AW216,'Комунальні по юр. особам'!AW221,'Комунальні по юр. особам'!AW226,'Комунальні по юр. особам'!AW231)</f>
        <v>0</v>
      </c>
      <c r="AV23" s="63">
        <f>SUM('Комунальні по юр. особам'!AX111,'Комунальні по юр. особам'!AX116,'Комунальні по юр. особам'!AX121,'Комунальні по юр. особам'!AX126,'Комунальні по юр. особам'!AX131,'Комунальні по юр. особам'!AX136,'Комунальні по юр. особам'!AX141,'Комунальні по юр. особам'!AX146,'Комунальні по юр. особам'!AX151,'Комунальні по юр. особам'!AX156,'Комунальні по юр. особам'!AX161,'Комунальні по юр. особам'!AX166,'Комунальні по юр. особам'!AX171,'Комунальні по юр. особам'!AX176,'Комунальні по юр. особам'!AX181,'Комунальні по юр. особам'!AX186,'Комунальні по юр. особам'!AX191,'Комунальні по юр. особам'!AX196,'Комунальні по юр. особам'!AX201,'Комунальні по юр. особам'!AX206,'Комунальні по юр. особам'!AX211,'Комунальні по юр. особам'!AX216,'Комунальні по юр. особам'!AX221,'Комунальні по юр. особам'!AX226,'Комунальні по юр. особам'!AX231)</f>
        <v>1</v>
      </c>
      <c r="AW23" s="63">
        <f>SUM('Комунальні по юр. особам'!AY111,'Комунальні по юр. особам'!AY116,'Комунальні по юр. особам'!AY121,'Комунальні по юр. особам'!AY126,'Комунальні по юр. особам'!AY131,'Комунальні по юр. особам'!AY136,'Комунальні по юр. особам'!AY141,'Комунальні по юр. особам'!AY146,'Комунальні по юр. особам'!AY151,'Комунальні по юр. особам'!AY156,'Комунальні по юр. особам'!AY161,'Комунальні по юр. особам'!AY166,'Комунальні по юр. особам'!AY171,'Комунальні по юр. особам'!AY176,'Комунальні по юр. особам'!AY181,'Комунальні по юр. особам'!AY186,'Комунальні по юр. особам'!AY191,'Комунальні по юр. особам'!AY196,'Комунальні по юр. особам'!AY201,'Комунальні по юр. особам'!AY206,'Комунальні по юр. особам'!AY211,'Комунальні по юр. особам'!AY216,'Комунальні по юр. особам'!AY221,'Комунальні по юр. особам'!AY226,'Комунальні по юр. особам'!AY231)</f>
        <v>0</v>
      </c>
      <c r="AX23" s="63">
        <f>SUM('Комунальні по юр. особам'!AZ111,'Комунальні по юр. особам'!AZ116,'Комунальні по юр. особам'!AZ121,'Комунальні по юр. особам'!AZ126,'Комунальні по юр. особам'!AZ131,'Комунальні по юр. особам'!AZ136,'Комунальні по юр. особам'!AZ141,'Комунальні по юр. особам'!AZ146,'Комунальні по юр. особам'!AZ151,'Комунальні по юр. особам'!AZ156,'Комунальні по юр. особам'!AZ161,'Комунальні по юр. особам'!AZ166,'Комунальні по юр. особам'!AZ171,'Комунальні по юр. особам'!AZ176,'Комунальні по юр. особам'!AZ181,'Комунальні по юр. особам'!AZ186,'Комунальні по юр. особам'!AZ191,'Комунальні по юр. особам'!AZ196,'Комунальні по юр. особам'!AZ201,'Комунальні по юр. особам'!AZ206,'Комунальні по юр. особам'!AZ211,'Комунальні по юр. особам'!AZ216,'Комунальні по юр. особам'!AZ221,'Комунальні по юр. особам'!AZ226,'Комунальні по юр. особам'!AZ231)</f>
        <v>0</v>
      </c>
      <c r="AY23" s="63">
        <f>SUM('Комунальні по юр. особам'!BA111,'Комунальні по юр. особам'!BA116,'Комунальні по юр. особам'!BA121,'Комунальні по юр. особам'!BA126,'Комунальні по юр. особам'!BA131,'Комунальні по юр. особам'!BA136,'Комунальні по юр. особам'!BA141,'Комунальні по юр. особам'!BA146,'Комунальні по юр. особам'!BA151,'Комунальні по юр. особам'!BA156,'Комунальні по юр. особам'!BA161,'Комунальні по юр. особам'!BA166,'Комунальні по юр. особам'!BA171,'Комунальні по юр. особам'!BA176,'Комунальні по юр. особам'!BA181,'Комунальні по юр. особам'!BA186,'Комунальні по юр. особам'!BA191,'Комунальні по юр. особам'!BA196,'Комунальні по юр. особам'!BA201,'Комунальні по юр. особам'!BA206,'Комунальні по юр. особам'!BA211,'Комунальні по юр. особам'!BA216,'Комунальні по юр. особам'!BA221,'Комунальні по юр. особам'!BA226,'Комунальні по юр. особам'!BA231)</f>
        <v>0</v>
      </c>
      <c r="AZ23" s="63">
        <f>SUM('Комунальні по юр. особам'!BB111,'Комунальні по юр. особам'!BB116,'Комунальні по юр. особам'!BB121,'Комунальні по юр. особам'!BB126,'Комунальні по юр. особам'!BB131,'Комунальні по юр. особам'!BB136,'Комунальні по юр. особам'!BB141,'Комунальні по юр. особам'!BB146,'Комунальні по юр. особам'!BB151,'Комунальні по юр. особам'!BB156,'Комунальні по юр. особам'!BB161,'Комунальні по юр. особам'!BB166,'Комунальні по юр. особам'!BB171,'Комунальні по юр. особам'!BB176,'Комунальні по юр. особам'!BB181,'Комунальні по юр. особам'!BB186,'Комунальні по юр. особам'!BB191,'Комунальні по юр. особам'!BB196,'Комунальні по юр. особам'!BB201,'Комунальні по юр. особам'!BB206,'Комунальні по юр. особам'!BB211,'Комунальні по юр. особам'!BB216,'Комунальні по юр. особам'!BB221,'Комунальні по юр. особам'!BB226,'Комунальні по юр. особам'!BB231)</f>
        <v>0</v>
      </c>
      <c r="BA23" s="63">
        <f>SUM('Комунальні по юр. особам'!BC111,'Комунальні по юр. особам'!BC116,'Комунальні по юр. особам'!BC121,'Комунальні по юр. особам'!BC126,'Комунальні по юр. особам'!BC131,'Комунальні по юр. особам'!BC136,'Комунальні по юр. особам'!BC141,'Комунальні по юр. особам'!BC146,'Комунальні по юр. особам'!BC151,'Комунальні по юр. особам'!BC156,'Комунальні по юр. особам'!BC161,'Комунальні по юр. особам'!BC166,'Комунальні по юр. особам'!BC171,'Комунальні по юр. особам'!BC176,'Комунальні по юр. особам'!BC181,'Комунальні по юр. особам'!BC186,'Комунальні по юр. особам'!BC191,'Комунальні по юр. особам'!BC196,'Комунальні по юр. особам'!BC201,'Комунальні по юр. особам'!BC206,'Комунальні по юр. особам'!BC211,'Комунальні по юр. особам'!BC216,'Комунальні по юр. особам'!BC221,'Комунальні по юр. особам'!BC226,'Комунальні по юр. особам'!BC231)</f>
        <v>0</v>
      </c>
      <c r="BB23" s="63">
        <f>SUM('Комунальні по юр. особам'!BD111,'Комунальні по юр. особам'!BD116,'Комунальні по юр. особам'!BD121,'Комунальні по юр. особам'!BD126,'Комунальні по юр. особам'!BD131,'Комунальні по юр. особам'!BD136,'Комунальні по юр. особам'!BD141,'Комунальні по юр. особам'!BD146,'Комунальні по юр. особам'!BD151,'Комунальні по юр. особам'!BD156,'Комунальні по юр. особам'!BD161,'Комунальні по юр. особам'!BD166,'Комунальні по юр. особам'!BD171,'Комунальні по юр. особам'!BD176,'Комунальні по юр. особам'!BD181,'Комунальні по юр. особам'!BD186,'Комунальні по юр. особам'!BD191,'Комунальні по юр. особам'!BD196,'Комунальні по юр. особам'!BD201,'Комунальні по юр. особам'!BD206,'Комунальні по юр. особам'!BD211,'Комунальні по юр. особам'!BD216,'Комунальні по юр. особам'!BD221,'Комунальні по юр. особам'!BD226,'Комунальні по юр. особам'!BD231)</f>
        <v>0</v>
      </c>
      <c r="BC23" s="309">
        <f>SUM('Комунальні по юр. особам'!BE111,'Комунальні по юр. особам'!BE116,'Комунальні по юр. особам'!BE121,'Комунальні по юр. особам'!BE126,'Комунальні по юр. особам'!BE131,'Комунальні по юр. особам'!BE136,'Комунальні по юр. особам'!BE141,'Комунальні по юр. особам'!BE146,'Комунальні по юр. особам'!BE151,'Комунальні по юр. особам'!BE156,'Комунальні по юр. особам'!BE161,'Комунальні по юр. особам'!BE166,'Комунальні по юр. особам'!BE171,'Комунальні по юр. особам'!BE176,'Комунальні по юр. особам'!BE181,'Комунальні по юр. особам'!BE186,'Комунальні по юр. особам'!BE191,'Комунальні по юр. особам'!BE196,'Комунальні по юр. особам'!BE201,'Комунальні по юр. особам'!BE206,'Комунальні по юр. особам'!BE211,'Комунальні по юр. особам'!BE216,'Комунальні по юр. особам'!BE221,'Комунальні по юр. особам'!BE226,'Комунальні по юр. особам'!BE231)</f>
        <v>1</v>
      </c>
    </row>
    <row r="24" spans="1:55" ht="34" customHeight="1" x14ac:dyDescent="0.2">
      <c r="A24" s="824"/>
      <c r="B24" s="265" t="s">
        <v>78</v>
      </c>
      <c r="C24" s="827"/>
      <c r="D24" s="829"/>
      <c r="E24" s="303">
        <f>SUM(K24,AT24)</f>
        <v>3641</v>
      </c>
      <c r="F24" s="305">
        <f>SUM(G24:J24)</f>
        <v>73</v>
      </c>
      <c r="G24" s="242">
        <f>SUM('Комунальні по юр. особам'!I112,'Комунальні по юр. особам'!I117,'Комунальні по юр. особам'!I122,'Комунальні по юр. особам'!I127,'Комунальні по юр. особам'!I132,'Комунальні по юр. особам'!I137,'Комунальні по юр. особам'!I142,'Комунальні по юр. особам'!I147,'Комунальні по юр. особам'!I152,'Комунальні по юр. особам'!I157,'Комунальні по юр. особам'!I162,'Комунальні по юр. особам'!I167,'Комунальні по юр. особам'!I172,'Комунальні по юр. особам'!I177,'Комунальні по юр. особам'!I182,'Комунальні по юр. особам'!I187,'Комунальні по юр. особам'!I192,'Комунальні по юр. особам'!I197,'Комунальні по юр. особам'!I202,'Комунальні по юр. особам'!I207,'Комунальні по юр. особам'!I212,'Комунальні по юр. особам'!I217,'Комунальні по юр. особам'!I222,'Комунальні по юр. особам'!I227,'Комунальні по юр. особам'!I232)</f>
        <v>44</v>
      </c>
      <c r="H24" s="242">
        <f>SUM('Комунальні по юр. особам'!J112,'Комунальні по юр. особам'!J117,'Комунальні по юр. особам'!J122,'Комунальні по юр. особам'!J127,'Комунальні по юр. особам'!J132,'Комунальні по юр. особам'!J137,'Комунальні по юр. особам'!J142,'Комунальні по юр. особам'!J147,'Комунальні по юр. особам'!J152,'Комунальні по юр. особам'!J157,'Комунальні по юр. особам'!J162,'Комунальні по юр. особам'!J167,'Комунальні по юр. особам'!J172,'Комунальні по юр. особам'!J177,'Комунальні по юр. особам'!J182,'Комунальні по юр. особам'!J187,'Комунальні по юр. особам'!J192,'Комунальні по юр. особам'!J197,'Комунальні по юр. особам'!J202,'Комунальні по юр. особам'!J207,'Комунальні по юр. особам'!J212,'Комунальні по юр. особам'!J217,'Комунальні по юр. особам'!J222,'Комунальні по юр. особам'!J227,'Комунальні по юр. особам'!J232)</f>
        <v>14</v>
      </c>
      <c r="I24" s="242">
        <f>SUM('Комунальні по юр. особам'!K112,'Комунальні по юр. особам'!K117,'Комунальні по юр. особам'!K122,'Комунальні по юр. особам'!K127,'Комунальні по юр. особам'!K132,'Комунальні по юр. особам'!K137,'Комунальні по юр. особам'!K142,'Комунальні по юр. особам'!K147,'Комунальні по юр. особам'!K152,'Комунальні по юр. особам'!K157,'Комунальні по юр. особам'!K162,'Комунальні по юр. особам'!K167,'Комунальні по юр. особам'!K172,'Комунальні по юр. особам'!K177,'Комунальні по юр. особам'!K182,'Комунальні по юр. особам'!K187,'Комунальні по юр. особам'!K192,'Комунальні по юр. особам'!K197,'Комунальні по юр. особам'!K202,'Комунальні по юр. особам'!K207,'Комунальні по юр. особам'!K212,'Комунальні по юр. особам'!K217,'Комунальні по юр. особам'!K222,'Комунальні по юр. особам'!K227,'Комунальні по юр. особам'!K232)</f>
        <v>15</v>
      </c>
      <c r="J24" s="268">
        <f>SUM('Комунальні по юр. особам'!L112,'Комунальні по юр. особам'!L117,'Комунальні по юр. особам'!L122,'Комунальні по юр. особам'!L127,'Комунальні по юр. особам'!L132,'Комунальні по юр. особам'!L137,'Комунальні по юр. особам'!L142,'Комунальні по юр. особам'!L147,'Комунальні по юр. особам'!L152,'Комунальні по юр. особам'!L157,'Комунальні по юр. особам'!L162,'Комунальні по юр. особам'!L167,'Комунальні по юр. особам'!L172,'Комунальні по юр. особам'!L177,'Комунальні по юр. особам'!L182,'Комунальні по юр. особам'!L187,'Комунальні по юр. особам'!L192,'Комунальні по юр. особам'!L197,'Комунальні по юр. особам'!L202,'Комунальні по юр. особам'!L207,'Комунальні по юр. особам'!L212,'Комунальні по юр. особам'!L217,'Комунальні по юр. особам'!L222,'Комунальні по юр. особам'!L227,'Комунальні по юр. особам'!L232)</f>
        <v>0</v>
      </c>
      <c r="K24" s="330">
        <f>IF(AND(SUM(L24:P24)=SUM(W24:X24),SUM(Q24:V24)=SUM(W24:X24)),SUM(L24:P24),"ПЕРЕВІРТЕ ПРАВИЛЬНІСТЬ ДАНИХ")</f>
        <v>3563</v>
      </c>
      <c r="L24" s="63">
        <f>SUM('Комунальні по юр. особам'!N112,'Комунальні по юр. особам'!N117,'Комунальні по юр. особам'!N122,'Комунальні по юр. особам'!N127,'Комунальні по юр. особам'!N132,'Комунальні по юр. особам'!N137,'Комунальні по юр. особам'!N142,'Комунальні по юр. особам'!N147,'Комунальні по юр. особам'!N152,'Комунальні по юр. особам'!N157,'Комунальні по юр. особам'!N162,'Комунальні по юр. особам'!N167,'Комунальні по юр. особам'!N172,'Комунальні по юр. особам'!N177,'Комунальні по юр. особам'!N182,'Комунальні по юр. особам'!N187,'Комунальні по юр. особам'!N192,'Комунальні по юр. особам'!N197,'Комунальні по юр. особам'!N202,'Комунальні по юр. особам'!N207,'Комунальні по юр. особам'!N212,'Комунальні по юр. особам'!N217,'Комунальні по юр. особам'!N222,'Комунальні по юр. особам'!N227,'Комунальні по юр. особам'!N232)</f>
        <v>3424</v>
      </c>
      <c r="M24" s="63">
        <f>SUM('Комунальні по юр. особам'!O112,'Комунальні по юр. особам'!O117,'Комунальні по юр. особам'!O122,'Комунальні по юр. особам'!O127,'Комунальні по юр. особам'!O132,'Комунальні по юр. особам'!O137,'Комунальні по юр. особам'!O142,'Комунальні по юр. особам'!O147,'Комунальні по юр. особам'!O152,'Комунальні по юр. особам'!O157,'Комунальні по юр. особам'!O162,'Комунальні по юр. особам'!O167,'Комунальні по юр. особам'!O172,'Комунальні по юр. особам'!O177,'Комунальні по юр. особам'!O182,'Комунальні по юр. особам'!O187,'Комунальні по юр. особам'!O192,'Комунальні по юр. особам'!O197,'Комунальні по юр. особам'!O202,'Комунальні по юр. особам'!O207,'Комунальні по юр. особам'!O212,'Комунальні по юр. особам'!O217,'Комунальні по юр. особам'!O222,'Комунальні по юр. особам'!O227,'Комунальні по юр. особам'!O232)</f>
        <v>0</v>
      </c>
      <c r="N24" s="63">
        <f>SUM('Комунальні по юр. особам'!P112,'Комунальні по юр. особам'!P117,'Комунальні по юр. особам'!P122,'Комунальні по юр. особам'!P127,'Комунальні по юр. особам'!P132,'Комунальні по юр. особам'!P137,'Комунальні по юр. особам'!P142,'Комунальні по юр. особам'!P147,'Комунальні по юр. особам'!P152,'Комунальні по юр. особам'!P157,'Комунальні по юр. особам'!P162,'Комунальні по юр. особам'!P167,'Комунальні по юр. особам'!P172,'Комунальні по юр. особам'!P177,'Комунальні по юр. особам'!P182,'Комунальні по юр. особам'!P187,'Комунальні по юр. особам'!P192,'Комунальні по юр. особам'!P197,'Комунальні по юр. особам'!P202,'Комунальні по юр. особам'!P207,'Комунальні по юр. особам'!P212,'Комунальні по юр. особам'!P217,'Комунальні по юр. особам'!P222,'Комунальні по юр. особам'!P227,'Комунальні по юр. особам'!P232)</f>
        <v>0</v>
      </c>
      <c r="O24" s="63">
        <f>SUM('Комунальні по юр. особам'!Q112,'Комунальні по юр. особам'!Q117,'Комунальні по юр. особам'!Q122,'Комунальні по юр. особам'!Q127,'Комунальні по юр. особам'!Q132,'Комунальні по юр. особам'!Q137,'Комунальні по юр. особам'!Q142,'Комунальні по юр. особам'!Q147,'Комунальні по юр. особам'!Q152,'Комунальні по юр. особам'!Q157,'Комунальні по юр. особам'!Q162,'Комунальні по юр. особам'!Q167,'Комунальні по юр. особам'!Q172,'Комунальні по юр. особам'!Q177,'Комунальні по юр. особам'!Q182,'Комунальні по юр. особам'!Q187,'Комунальні по юр. особам'!Q192,'Комунальні по юр. особам'!Q197,'Комунальні по юр. особам'!Q202,'Комунальні по юр. особам'!Q207,'Комунальні по юр. особам'!Q212,'Комунальні по юр. особам'!Q217,'Комунальні по юр. особам'!Q222,'Комунальні по юр. особам'!Q227,'Комунальні по юр. особам'!Q232)</f>
        <v>0</v>
      </c>
      <c r="P24" s="313">
        <f>SUM('Комунальні по юр. особам'!R112,'Комунальні по юр. особам'!R117,'Комунальні по юр. особам'!R122,'Комунальні по юр. особам'!R127,'Комунальні по юр. особам'!R132,'Комунальні по юр. особам'!R137,'Комунальні по юр. особам'!R142,'Комунальні по юр. особам'!R147,'Комунальні по юр. особам'!R152,'Комунальні по юр. особам'!R157,'Комунальні по юр. особам'!R162,'Комунальні по юр. особам'!R167,'Комунальні по юр. особам'!R172,'Комунальні по юр. особам'!R177,'Комунальні по юр. особам'!R182,'Комунальні по юр. особам'!R187,'Комунальні по юр. особам'!R192,'Комунальні по юр. особам'!R197,'Комунальні по юр. особам'!R202,'Комунальні по юр. особам'!R207,'Комунальні по юр. особам'!R212,'Комунальні по юр. особам'!R217,'Комунальні по юр. особам'!R222,'Комунальні по юр. особам'!R227,'Комунальні по юр. особам'!R232)</f>
        <v>139</v>
      </c>
      <c r="Q24" s="301">
        <f>SUM('Комунальні по юр. особам'!S112,'Комунальні по юр. особам'!S117,'Комунальні по юр. особам'!S122,'Комунальні по юр. особам'!S127,'Комунальні по юр. особам'!S132,'Комунальні по юр. особам'!S137,'Комунальні по юр. особам'!S142,'Комунальні по юр. особам'!S147,'Комунальні по юр. особам'!S152,'Комунальні по юр. особам'!S157,'Комунальні по юр. особам'!S162,'Комунальні по юр. особам'!S167,'Комунальні по юр. особам'!S172,'Комунальні по юр. особам'!S177,'Комунальні по юр. особам'!S182,'Комунальні по юр. особам'!S187,'Комунальні по юр. особам'!S192,'Комунальні по юр. особам'!S197,'Комунальні по юр. особам'!S202,'Комунальні по юр. особам'!S207,'Комунальні по юр. особам'!S212,'Комунальні по юр. особам'!S217,'Комунальні по юр. особам'!S222,'Комунальні по юр. особам'!S227,'Комунальні по юр. особам'!S232)</f>
        <v>238</v>
      </c>
      <c r="R24" s="63">
        <f>SUM('Комунальні по юр. особам'!T112,'Комунальні по юр. особам'!T117,'Комунальні по юр. особам'!T122,'Комунальні по юр. особам'!T127,'Комунальні по юр. особам'!T132,'Комунальні по юр. особам'!T137,'Комунальні по юр. особам'!T142,'Комунальні по юр. особам'!T147,'Комунальні по юр. особам'!T152,'Комунальні по юр. особам'!T157,'Комунальні по юр. особам'!T162,'Комунальні по юр. особам'!T167,'Комунальні по юр. особам'!T172,'Комунальні по юр. особам'!T177,'Комунальні по юр. особам'!T182,'Комунальні по юр. особам'!T187,'Комунальні по юр. особам'!T192,'Комунальні по юр. особам'!T197,'Комунальні по юр. особам'!T202,'Комунальні по юр. особам'!T207,'Комунальні по юр. особам'!T212,'Комунальні по юр. особам'!T217,'Комунальні по юр. особам'!T222,'Комунальні по юр. особам'!T227,'Комунальні по юр. особам'!T232)</f>
        <v>21</v>
      </c>
      <c r="S24" s="63">
        <f>SUM('Комунальні по юр. особам'!U112,'Комунальні по юр. особам'!U117,'Комунальні по юр. особам'!U122,'Комунальні по юр. особам'!U127,'Комунальні по юр. особам'!U132,'Комунальні по юр. особам'!U137,'Комунальні по юр. особам'!U142,'Комунальні по юр. особам'!U147,'Комунальні по юр. особам'!U152,'Комунальні по юр. особам'!U157,'Комунальні по юр. особам'!U162,'Комунальні по юр. особам'!U167,'Комунальні по юр. особам'!U172,'Комунальні по юр. особам'!U177,'Комунальні по юр. особам'!U182,'Комунальні по юр. особам'!U187,'Комунальні по юр. особам'!U192,'Комунальні по юр. особам'!U197,'Комунальні по юр. особам'!U202,'Комунальні по юр. особам'!U207,'Комунальні по юр. особам'!U212,'Комунальні по юр. особам'!U217,'Комунальні по юр. особам'!U222,'Комунальні по юр. особам'!U227,'Комунальні по юр. особам'!U232)</f>
        <v>0</v>
      </c>
      <c r="T24" s="63">
        <f>SUM('Комунальні по юр. особам'!V112,'Комунальні по юр. особам'!V117,'Комунальні по юр. особам'!V122,'Комунальні по юр. особам'!V127,'Комунальні по юр. особам'!V132,'Комунальні по юр. особам'!V137,'Комунальні по юр. особам'!V142,'Комунальні по юр. особам'!V147,'Комунальні по юр. особам'!V152,'Комунальні по юр. особам'!V157,'Комунальні по юр. особам'!V162,'Комунальні по юр. особам'!V167,'Комунальні по юр. особам'!V172,'Комунальні по юр. особам'!V177,'Комунальні по юр. особам'!V182,'Комунальні по юр. особам'!V187,'Комунальні по юр. особам'!V192,'Комунальні по юр. особам'!V197,'Комунальні по юр. особам'!V202,'Комунальні по юр. особам'!V207,'Комунальні по юр. особам'!V212,'Комунальні по юр. особам'!V217,'Комунальні по юр. особам'!V222,'Комунальні по юр. особам'!V227,'Комунальні по юр. особам'!V232)</f>
        <v>2679</v>
      </c>
      <c r="U24" s="63">
        <f>SUM('Комунальні по юр. особам'!W112,'Комунальні по юр. особам'!W117,'Комунальні по юр. особам'!W122,'Комунальні по юр. особам'!W127,'Комунальні по юр. особам'!W132,'Комунальні по юр. особам'!W137,'Комунальні по юр. особам'!W142,'Комунальні по юр. особам'!W147,'Комунальні по юр. особам'!W152,'Комунальні по юр. особам'!W157,'Комунальні по юр. особам'!W162,'Комунальні по юр. особам'!W167,'Комунальні по юр. особам'!W172,'Комунальні по юр. особам'!W177,'Комунальні по юр. особам'!W182,'Комунальні по юр. особам'!W187,'Комунальні по юр. особам'!W192,'Комунальні по юр. особам'!W197,'Комунальні по юр. особам'!W202,'Комунальні по юр. особам'!W207,'Комунальні по юр. особам'!W212,'Комунальні по юр. особам'!W217,'Комунальні по юр. особам'!W222,'Комунальні по юр. особам'!W227,'Комунальні по юр. особам'!W232)</f>
        <v>625</v>
      </c>
      <c r="V24" s="313">
        <f>SUM('Комунальні по юр. особам'!X112,'Комунальні по юр. особам'!X117,'Комунальні по юр. особам'!X122,'Комунальні по юр. особам'!X127,'Комунальні по юр. особам'!X132,'Комунальні по юр. особам'!X137,'Комунальні по юр. особам'!X142,'Комунальні по юр. особам'!X147,'Комунальні по юр. особам'!X152,'Комунальні по юр. особам'!X157,'Комунальні по юр. особам'!X162,'Комунальні по юр. особам'!X167,'Комунальні по юр. особам'!X172,'Комунальні по юр. особам'!X177,'Комунальні по юр. особам'!X182,'Комунальні по юр. особам'!X187,'Комунальні по юр. особам'!X192,'Комунальні по юр. особам'!X197,'Комунальні по юр. особам'!X202,'Комунальні по юр. особам'!X207,'Комунальні по юр. особам'!X212,'Комунальні по юр. особам'!X217,'Комунальні по юр. особам'!X222,'Комунальні по юр. особам'!X227,'Комунальні по юр. особам'!X232)</f>
        <v>0</v>
      </c>
      <c r="W24" s="301">
        <f>SUM('Комунальні по юр. особам'!Y112,'Комунальні по юр. особам'!Y117,'Комунальні по юр. особам'!Y122,'Комунальні по юр. особам'!Y127,'Комунальні по юр. особам'!Y132,'Комунальні по юр. особам'!Y137,'Комунальні по юр. особам'!Y142,'Комунальні по юр. особам'!Y147,'Комунальні по юр. особам'!Y152,'Комунальні по юр. особам'!Y157,'Комунальні по юр. особам'!Y162,'Комунальні по юр. особам'!Y167,'Комунальні по юр. особам'!Y172,'Комунальні по юр. особам'!Y177,'Комунальні по юр. особам'!Y182,'Комунальні по юр. особам'!Y187,'Комунальні по юр. особам'!Y192,'Комунальні по юр. особам'!Y197,'Комунальні по юр. особам'!Y202,'Комунальні по юр. особам'!Y207,'Комунальні по юр. особам'!Y212,'Комунальні по юр. особам'!Y217,'Комунальні по юр. особам'!Y222,'Комунальні по юр. особам'!Y227,'Комунальні по юр. особам'!Y232)</f>
        <v>2944</v>
      </c>
      <c r="X24" s="313">
        <f>SUM('Комунальні по юр. особам'!Z112,'Комунальні по юр. особам'!Z117,'Комунальні по юр. особам'!Z122,'Комунальні по юр. особам'!Z127,'Комунальні по юр. особам'!Z132,'Комунальні по юр. особам'!Z137,'Комунальні по юр. особам'!Z142,'Комунальні по юр. особам'!Z147,'Комунальні по юр. особам'!Z152,'Комунальні по юр. особам'!Z157,'Комунальні по юр. особам'!Z162,'Комунальні по юр. особам'!Z167,'Комунальні по юр. особам'!Z172,'Комунальні по юр. особам'!Z177,'Комунальні по юр. особам'!Z182,'Комунальні по юр. особам'!Z187,'Комунальні по юр. особам'!Z192,'Комунальні по юр. особам'!Z197,'Комунальні по юр. особам'!Z202,'Комунальні по юр. особам'!Z207,'Комунальні по юр. особам'!Z212,'Комунальні по юр. особам'!Z217,'Комунальні по юр. особам'!Z222,'Комунальні по юр. особам'!Z227,'Комунальні по юр. особам'!Z232)</f>
        <v>619</v>
      </c>
      <c r="Y24" s="301">
        <f>SUM('Комунальні по юр. особам'!AA112,'Комунальні по юр. особам'!AA117,'Комунальні по юр. особам'!AA122,'Комунальні по юр. особам'!AA127,'Комунальні по юр. особам'!AA132,'Комунальні по юр. особам'!AA137,'Комунальні по юр. особам'!AA142,'Комунальні по юр. особам'!AA147,'Комунальні по юр. особам'!AA152,'Комунальні по юр. особам'!AA157,'Комунальні по юр. особам'!AA162,'Комунальні по юр. особам'!AA167,'Комунальні по юр. особам'!AA172,'Комунальні по юр. особам'!AA177,'Комунальні по юр. особам'!AA182,'Комунальні по юр. особам'!AA187,'Комунальні по юр. особам'!AA192,'Комунальні по юр. особам'!AA197,'Комунальні по юр. особам'!AA202,'Комунальні по юр. особам'!AA207,'Комунальні по юр. особам'!AA212,'Комунальні по юр. особам'!AA217,'Комунальні по юр. особам'!AA222,'Комунальні по юр. особам'!AA227,'Комунальні по юр. особам'!AA232)</f>
        <v>0</v>
      </c>
      <c r="Z24" s="63">
        <f>SUM('Комунальні по юр. особам'!AB112,'Комунальні по юр. особам'!AB117,'Комунальні по юр. особам'!AB122,'Комунальні по юр. особам'!AB127,'Комунальні по юр. особам'!AB132,'Комунальні по юр. особам'!AB137,'Комунальні по юр. особам'!AB142,'Комунальні по юр. особам'!AB147,'Комунальні по юр. особам'!AB152,'Комунальні по юр. особам'!AB157,'Комунальні по юр. особам'!AB162,'Комунальні по юр. особам'!AB167,'Комунальні по юр. особам'!AB172,'Комунальні по юр. особам'!AB177,'Комунальні по юр. особам'!AB182,'Комунальні по юр. особам'!AB187,'Комунальні по юр. особам'!AB192,'Комунальні по юр. особам'!AB197,'Комунальні по юр. особам'!AB202,'Комунальні по юр. особам'!AB207,'Комунальні по юр. особам'!AB212,'Комунальні по юр. особам'!AB217,'Комунальні по юр. особам'!AB222,'Комунальні по юр. особам'!AB227,'Комунальні по юр. особам'!AB232)</f>
        <v>1524</v>
      </c>
      <c r="AA24" s="63">
        <f>SUM('Комунальні по юр. особам'!AC112,'Комунальні по юр. особам'!AC117,'Комунальні по юр. особам'!AC122,'Комунальні по юр. особам'!AC127,'Комунальні по юр. особам'!AC132,'Комунальні по юр. особам'!AC137,'Комунальні по юр. особам'!AC142,'Комунальні по юр. особам'!AC147,'Комунальні по юр. особам'!AC152,'Комунальні по юр. особам'!AC157,'Комунальні по юр. особам'!AC162,'Комунальні по юр. особам'!AC167,'Комунальні по юр. особам'!AC172,'Комунальні по юр. особам'!AC177,'Комунальні по юр. особам'!AC182,'Комунальні по юр. особам'!AC187,'Комунальні по юр. особам'!AC192,'Комунальні по юр. особам'!AC197,'Комунальні по юр. особам'!AC202,'Комунальні по юр. особам'!AC207,'Комунальні по юр. особам'!AC212,'Комунальні по юр. особам'!AC217,'Комунальні по юр. особам'!AC222,'Комунальні по юр. особам'!AC227,'Комунальні по юр. особам'!AC232)</f>
        <v>1486</v>
      </c>
      <c r="AB24" s="63">
        <f>SUM('Комунальні по юр. особам'!AD112,'Комунальні по юр. особам'!AD117,'Комунальні по юр. особам'!AD122,'Комунальні по юр. особам'!AD127,'Комунальні по юр. особам'!AD132,'Комунальні по юр. особам'!AD137,'Комунальні по юр. особам'!AD142,'Комунальні по юр. особам'!AD147,'Комунальні по юр. особам'!AD152,'Комунальні по юр. особам'!AD157,'Комунальні по юр. особам'!AD162,'Комунальні по юр. особам'!AD167,'Комунальні по юр. особам'!AD172,'Комунальні по юр. особам'!AD177,'Комунальні по юр. особам'!AD182,'Комунальні по юр. особам'!AD187,'Комунальні по юр. особам'!AD192,'Комунальні по юр. особам'!AD197,'Комунальні по юр. особам'!AD202,'Комунальні по юр. особам'!AD207,'Комунальні по юр. особам'!AD212,'Комунальні по юр. особам'!AD217,'Комунальні по юр. особам'!AD222,'Комунальні по юр. особам'!AD227,'Комунальні по юр. особам'!AD232)</f>
        <v>132</v>
      </c>
      <c r="AC24" s="63">
        <f>SUM('Комунальні по юр. особам'!AE112,'Комунальні по юр. особам'!AE117,'Комунальні по юр. особам'!AE122,'Комунальні по юр. особам'!AE127,'Комунальні по юр. особам'!AE132,'Комунальні по юр. особам'!AE137,'Комунальні по юр. особам'!AE142,'Комунальні по юр. особам'!AE147,'Комунальні по юр. особам'!AE152,'Комунальні по юр. особам'!AE157,'Комунальні по юр. особам'!AE162,'Комунальні по юр. особам'!AE167,'Комунальні по юр. особам'!AE172,'Комунальні по юр. особам'!AE177,'Комунальні по юр. особам'!AE182,'Комунальні по юр. особам'!AE187,'Комунальні по юр. особам'!AE192,'Комунальні по юр. особам'!AE197,'Комунальні по юр. особам'!AE202,'Комунальні по юр. особам'!AE207,'Комунальні по юр. особам'!AE212,'Комунальні по юр. особам'!AE217,'Комунальні по юр. особам'!AE222,'Комунальні по юр. особам'!AE227,'Комунальні по юр. особам'!AE232)</f>
        <v>1801</v>
      </c>
      <c r="AD24" s="313">
        <f>SUM('Комунальні по юр. особам'!AF112,'Комунальні по юр. особам'!AF117,'Комунальні по юр. особам'!AF122,'Комунальні по юр. особам'!AF127,'Комунальні по юр. особам'!AF132,'Комунальні по юр. особам'!AF137,'Комунальні по юр. особам'!AF142,'Комунальні по юр. особам'!AF147,'Комунальні по юр. особам'!AF152,'Комунальні по юр. особам'!AF157,'Комунальні по юр. особам'!AF162,'Комунальні по юр. особам'!AF167,'Комунальні по юр. особам'!AF172,'Комунальні по юр. особам'!AF177,'Комунальні по юр. особам'!AF182,'Комунальні по юр. особам'!AF187,'Комунальні по юр. особам'!AF192,'Комунальні по юр. особам'!AF197,'Комунальні по юр. особам'!AF202,'Комунальні по юр. особам'!AF207,'Комунальні по юр. особам'!AF212,'Комунальні по юр. особам'!AF217,'Комунальні по юр. особам'!AF222,'Комунальні по юр. особам'!AF227,'Комунальні по юр. особам'!AF232)</f>
        <v>135</v>
      </c>
      <c r="AE24" s="271">
        <f>AVERAGE('Комунальні по юр. особам'!AG112,'Комунальні по юр. особам'!AG122,'Комунальні по юр. особам'!AG127,'Комунальні по юр. особам'!AG132,'Комунальні по юр. особам'!AG137,'Комунальні по юр. особам'!AG152,'Комунальні по юр. особам'!AG157,'Комунальні по юр. особам'!AG162,'Комунальні по юр. особам'!AG167,'Комунальні по юр. особам'!AG172,'Комунальні по юр. особам'!AG177,'Комунальні по юр. особам'!AG182,'Комунальні по юр. особам'!AG187,'Комунальні по юр. особам'!AG192,'Комунальні по юр. особам'!AG197,'Комунальні по юр. особам'!AG202,'Комунальні по юр. особам'!AG207,'Комунальні по юр. особам'!AG212,'Комунальні по юр. особам'!AG217,'Комунальні по юр. особам'!AG222,'Комунальні по юр. особам'!AG227)</f>
        <v>42.361904761904761</v>
      </c>
      <c r="AF24" s="361">
        <f>AVERAGE('Комунальні по юр. особам'!AH112,'Комунальні по юр. особам'!AH122,'Комунальні по юр. особам'!AH127,'Комунальні по юр. особам'!AH132,'Комунальні по юр. особам'!AH137,'Комунальні по юр. особам'!AH152,'Комунальні по юр. особам'!AH157,'Комунальні по юр. особам'!AH162,'Комунальні по юр. особам'!AH167,'Комунальні по юр. особам'!AH172,'Комунальні по юр. особам'!AH177,'Комунальні по юр. особам'!AH182,'Комунальні по юр. особам'!AH187,'Комунальні по юр. особам'!AH192,'Комунальні по юр. особам'!AH197,'Комунальні по юр. особам'!AH202,'Комунальні по юр. особам'!AH207,'Комунальні по юр. особам'!AH212,'Комунальні по юр. особам'!AH217,'Комунальні по юр. особам'!AH222,'Комунальні по юр. особам'!AH227)</f>
        <v>20.838095238095235</v>
      </c>
      <c r="AG24" s="362">
        <f>AVERAGE('Комунальні по юр. особам'!AI112,'Комунальні по юр. особам'!AI122,'Комунальні по юр. особам'!AI127,'Комунальні по юр. особам'!AI132,'Комунальні по юр. особам'!AI137,'Комунальні по юр. особам'!AI152,'Комунальні по юр. особам'!AI157,'Комунальні по юр. особам'!AI162,'Комунальні по юр. особам'!AI167,'Комунальні по юр. особам'!AI172,'Комунальні по юр. особам'!AI177,'Комунальні по юр. особам'!AI182,'Комунальні по юр. особам'!AI187,'Комунальні по юр. особам'!AI192,'Комунальні по юр. особам'!AI197,'Комунальні по юр. особам'!AI202,'Комунальні по юр. особам'!AI207,'Комунальні по юр. особам'!AI212,'Комунальні по юр. особам'!AI217,'Комунальні по юр. особам'!AI222,'Комунальні по юр. особам'!AI227)</f>
        <v>86.414285714285711</v>
      </c>
      <c r="AH24" s="317">
        <f>SUM(AO24:AS24)</f>
        <v>3533</v>
      </c>
      <c r="AI24" s="270" t="s">
        <v>76</v>
      </c>
      <c r="AJ24" s="242" t="s">
        <v>76</v>
      </c>
      <c r="AK24" s="243" t="s">
        <v>76</v>
      </c>
      <c r="AL24" s="241" t="s">
        <v>74</v>
      </c>
      <c r="AM24" s="242" t="s">
        <v>74</v>
      </c>
      <c r="AN24" s="243" t="s">
        <v>74</v>
      </c>
      <c r="AO24" s="250">
        <f>SUM('Комунальні по юр. особам'!AQ112,'Комунальні по юр. особам'!AQ122,'Комунальні по юр. особам'!AQ127,'Комунальні по юр. особам'!AQ132,'Комунальні по юр. особам'!AQ137,'Комунальні по юр. особам'!AQ152,'Комунальні по юр. особам'!AQ157,'Комунальні по юр. особам'!AQ162,'Комунальні по юр. особам'!AQ167,'Комунальні по юр. особам'!AQ172,'Комунальні по юр. особам'!AQ177,'Комунальні по юр. особам'!AQ182,'Комунальні по юр. особам'!AQ187,'Комунальні по юр. особам'!AQ192,'Комунальні по юр. особам'!AQ197,'Комунальні по юр. особам'!AQ202,'Комунальні по юр. особам'!AQ207,'Комунальні по юр. особам'!AQ212,'Комунальні по юр. особам'!AQ217,'Комунальні по юр. особам'!AQ222,'Комунальні по юр. особам'!AQ227)</f>
        <v>335</v>
      </c>
      <c r="AP24" s="320">
        <f>SUM('Комунальні по юр. особам'!AR112,'Комунальні по юр. особам'!AR122,'Комунальні по юр. особам'!AR127,'Комунальні по юр. особам'!AR132,'Комунальні по юр. особам'!AR137,'Комунальні по юр. особам'!AR152,'Комунальні по юр. особам'!AR157,'Комунальні по юр. особам'!AR162,'Комунальні по юр. особам'!AR167,'Комунальні по юр. особам'!AR172,'Комунальні по юр. особам'!AR177,'Комунальні по юр. особам'!AR182,'Комунальні по юр. особам'!AR187,'Комунальні по юр. особам'!AR192,'Комунальні по юр. особам'!AR197,'Комунальні по юр. особам'!AR202,'Комунальні по юр. особам'!AR207,'Комунальні по юр. особам'!AR212,'Комунальні по юр. особам'!AR217,'Комунальні по юр. особам'!AR222,'Комунальні по юр. особам'!AR227)</f>
        <v>1523</v>
      </c>
      <c r="AQ24" s="320">
        <f>SUM('Комунальні по юр. особам'!AS112,'Комунальні по юр. особам'!AS122,'Комунальні по юр. особам'!AS127,'Комунальні по юр. особам'!AS132,'Комунальні по юр. особам'!AS137,'Комунальні по юр. особам'!AS152,'Комунальні по юр. особам'!AS157,'Комунальні по юр. особам'!AS162,'Комунальні по юр. особам'!AS167,'Комунальні по юр. особам'!AS172,'Комунальні по юр. особам'!AS177,'Комунальні по юр. особам'!AS182,'Комунальні по юр. особам'!AS187,'Комунальні по юр. особам'!AS192,'Комунальні по юр. особам'!AS197,'Комунальні по юр. особам'!AS202,'Комунальні по юр. особам'!AS207,'Комунальні по юр. особам'!AS212,'Комунальні по юр. особам'!AS217,'Комунальні по юр. особам'!AS222,'Комунальні по юр. особам'!AS227)</f>
        <v>1476</v>
      </c>
      <c r="AR24" s="320">
        <f>SUM('Комунальні по юр. особам'!AT112,'Комунальні по юр. особам'!AT122,'Комунальні по юр. особам'!AT127,'Комунальні по юр. особам'!AT132,'Комунальні по юр. особам'!AT137,'Комунальні по юр. особам'!AT152,'Комунальні по юр. особам'!AT157,'Комунальні по юр. особам'!AT162,'Комунальні по юр. особам'!AT167,'Комунальні по юр. особам'!AT172,'Комунальні по юр. особам'!AT177,'Комунальні по юр. особам'!AT182,'Комунальні по юр. особам'!AT187,'Комунальні по юр. особам'!AT192,'Комунальні по юр. особам'!AT197,'Комунальні по юр. особам'!AT202,'Комунальні по юр. особам'!AT207,'Комунальні по юр. особам'!AT212,'Комунальні по юр. особам'!AT217,'Комунальні по юр. особам'!AT222,'Комунальні по юр. особам'!AT227)</f>
        <v>189</v>
      </c>
      <c r="AS24" s="325">
        <f>SUM('Комунальні по юр. особам'!AU112,'Комунальні по юр. особам'!AU122,'Комунальні по юр. особам'!AU127,'Комунальні по юр. особам'!AU132,'Комунальні по юр. особам'!AU137,'Комунальні по юр. особам'!AU152,'Комунальні по юр. особам'!AU157,'Комунальні по юр. особам'!AU162,'Комунальні по юр. особам'!AU167,'Комунальні по юр. особам'!AU172,'Комунальні по юр. особам'!AU177,'Комунальні по юр. особам'!AU182,'Комунальні по юр. особам'!AU187,'Комунальні по юр. особам'!AU192,'Комунальні по юр. особам'!AU197,'Комунальні по юр. особам'!AU202,'Комунальні по юр. особам'!AU207,'Комунальні по юр. особам'!AU212,'Комунальні по юр. особам'!AU217,'Комунальні по юр. особам'!AU222,'Комунальні по юр. особам'!AU227)</f>
        <v>10</v>
      </c>
      <c r="AT24" s="328">
        <f>SUM(AU24:BC24)</f>
        <v>78</v>
      </c>
      <c r="AU24" s="63">
        <f>SUM('Комунальні по юр. особам'!AW112,'Комунальні по юр. особам'!AW117,'Комунальні по юр. особам'!AW122,'Комунальні по юр. особам'!AW127,'Комунальні по юр. особам'!AW132,'Комунальні по юр. особам'!AW137,'Комунальні по юр. особам'!AW142,'Комунальні по юр. особам'!AW147,'Комунальні по юр. особам'!AW152,'Комунальні по юр. особам'!AW157,'Комунальні по юр. особам'!AW162,'Комунальні по юр. особам'!AW167,'Комунальні по юр. особам'!AW172,'Комунальні по юр. особам'!AW177,'Комунальні по юр. особам'!AW182,'Комунальні по юр. особам'!AW187,'Комунальні по юр. особам'!AW192,'Комунальні по юр. особам'!AW197,'Комунальні по юр. особам'!AW202,'Комунальні по юр. особам'!AW207,'Комунальні по юр. особам'!AW212,'Комунальні по юр. особам'!AW217,'Комунальні по юр. особам'!AW222,'Комунальні по юр. особам'!AW227,'Комунальні по юр. особам'!AW232)</f>
        <v>4</v>
      </c>
      <c r="AV24" s="63">
        <f>SUM('Комунальні по юр. особам'!AX112,'Комунальні по юр. особам'!AX117,'Комунальні по юр. особам'!AX122,'Комунальні по юр. особам'!AX127,'Комунальні по юр. особам'!AX132,'Комунальні по юр. особам'!AX137,'Комунальні по юр. особам'!AX142,'Комунальні по юр. особам'!AX147,'Комунальні по юр. особам'!AX152,'Комунальні по юр. особам'!AX157,'Комунальні по юр. особам'!AX162,'Комунальні по юр. особам'!AX167,'Комунальні по юр. особам'!AX172,'Комунальні по юр. особам'!AX177,'Комунальні по юр. особам'!AX182,'Комунальні по юр. особам'!AX187,'Комунальні по юр. особам'!AX192,'Комунальні по юр. особам'!AX197,'Комунальні по юр. особам'!AX202,'Комунальні по юр. особам'!AX207,'Комунальні по юр. особам'!AX212,'Комунальні по юр. особам'!AX217,'Комунальні по юр. особам'!AX222,'Комунальні по юр. особам'!AX227,'Комунальні по юр. особам'!AX232)</f>
        <v>2</v>
      </c>
      <c r="AW24" s="63">
        <f>SUM('Комунальні по юр. особам'!AY112,'Комунальні по юр. особам'!AY117,'Комунальні по юр. особам'!AY122,'Комунальні по юр. особам'!AY127,'Комунальні по юр. особам'!AY132,'Комунальні по юр. особам'!AY137,'Комунальні по юр. особам'!AY142,'Комунальні по юр. особам'!AY147,'Комунальні по юр. особам'!AY152,'Комунальні по юр. особам'!AY157,'Комунальні по юр. особам'!AY162,'Комунальні по юр. особам'!AY167,'Комунальні по юр. особам'!AY172,'Комунальні по юр. особам'!AY177,'Комунальні по юр. особам'!AY182,'Комунальні по юр. особам'!AY187,'Комунальні по юр. особам'!AY192,'Комунальні по юр. особам'!AY197,'Комунальні по юр. особам'!AY202,'Комунальні по юр. особам'!AY207,'Комунальні по юр. особам'!AY212,'Комунальні по юр. особам'!AY217,'Комунальні по юр. особам'!AY222,'Комунальні по юр. особам'!AY227,'Комунальні по юр. особам'!AY232)</f>
        <v>3</v>
      </c>
      <c r="AX24" s="63">
        <f>SUM('Комунальні по юр. особам'!AZ112,'Комунальні по юр. особам'!AZ117,'Комунальні по юр. особам'!AZ122,'Комунальні по юр. особам'!AZ127,'Комунальні по юр. особам'!AZ132,'Комунальні по юр. особам'!AZ137,'Комунальні по юр. особам'!AZ142,'Комунальні по юр. особам'!AZ147,'Комунальні по юр. особам'!AZ152,'Комунальні по юр. особам'!AZ157,'Комунальні по юр. особам'!AZ162,'Комунальні по юр. особам'!AZ167,'Комунальні по юр. особам'!AZ172,'Комунальні по юр. особам'!AZ177,'Комунальні по юр. особам'!AZ182,'Комунальні по юр. особам'!AZ187,'Комунальні по юр. особам'!AZ192,'Комунальні по юр. особам'!AZ197,'Комунальні по юр. особам'!AZ202,'Комунальні по юр. особам'!AZ207,'Комунальні по юр. особам'!AZ212,'Комунальні по юр. особам'!AZ217,'Комунальні по юр. особам'!AZ222,'Комунальні по юр. особам'!AZ227,'Комунальні по юр. особам'!AZ232)</f>
        <v>0</v>
      </c>
      <c r="AY24" s="63">
        <f>SUM('Комунальні по юр. особам'!BA112,'Комунальні по юр. особам'!BA117,'Комунальні по юр. особам'!BA122,'Комунальні по юр. особам'!BA127,'Комунальні по юр. особам'!BA132,'Комунальні по юр. особам'!BA137,'Комунальні по юр. особам'!BA142,'Комунальні по юр. особам'!BA147,'Комунальні по юр. особам'!BA152,'Комунальні по юр. особам'!BA157,'Комунальні по юр. особам'!BA162,'Комунальні по юр. особам'!BA167,'Комунальні по юр. особам'!BA172,'Комунальні по юр. особам'!BA177,'Комунальні по юр. особам'!BA182,'Комунальні по юр. особам'!BA187,'Комунальні по юр. особам'!BA192,'Комунальні по юр. особам'!BA197,'Комунальні по юр. особам'!BA202,'Комунальні по юр. особам'!BA207,'Комунальні по юр. особам'!BA212,'Комунальні по юр. особам'!BA217,'Комунальні по юр. особам'!BA222,'Комунальні по юр. особам'!BA227,'Комунальні по юр. особам'!BA232)</f>
        <v>30</v>
      </c>
      <c r="AZ24" s="63">
        <f>SUM('Комунальні по юр. особам'!BB112,'Комунальні по юр. особам'!BB117,'Комунальні по юр. особам'!BB122,'Комунальні по юр. особам'!BB127,'Комунальні по юр. особам'!BB132,'Комунальні по юр. особам'!BB137,'Комунальні по юр. особам'!BB142,'Комунальні по юр. особам'!BB147,'Комунальні по юр. особам'!BB152,'Комунальні по юр. особам'!BB157,'Комунальні по юр. особам'!BB162,'Комунальні по юр. особам'!BB167,'Комунальні по юр. особам'!BB172,'Комунальні по юр. особам'!BB177,'Комунальні по юр. особам'!BB182,'Комунальні по юр. особам'!BB187,'Комунальні по юр. особам'!BB192,'Комунальні по юр. особам'!BB197,'Комунальні по юр. особам'!BB202,'Комунальні по юр. особам'!BB207,'Комунальні по юр. особам'!BB212,'Комунальні по юр. особам'!BB217,'Комунальні по юр. особам'!BB222,'Комунальні по юр. особам'!BB227,'Комунальні по юр. особам'!BB232)</f>
        <v>0</v>
      </c>
      <c r="BA24" s="63">
        <f>SUM('Комунальні по юр. особам'!BC112,'Комунальні по юр. особам'!BC117,'Комунальні по юр. особам'!BC122,'Комунальні по юр. особам'!BC127,'Комунальні по юр. особам'!BC132,'Комунальні по юр. особам'!BC137,'Комунальні по юр. особам'!BC142,'Комунальні по юр. особам'!BC147,'Комунальні по юр. особам'!BC152,'Комунальні по юр. особам'!BC157,'Комунальні по юр. особам'!BC162,'Комунальні по юр. особам'!BC167,'Комунальні по юр. особам'!BC172,'Комунальні по юр. особам'!BC177,'Комунальні по юр. особам'!BC182,'Комунальні по юр. особам'!BC187,'Комунальні по юр. особам'!BC192,'Комунальні по юр. особам'!BC197,'Комунальні по юр. особам'!BC202,'Комунальні по юр. особам'!BC207,'Комунальні по юр. особам'!BC212,'Комунальні по юр. особам'!BC217,'Комунальні по юр. особам'!BC222,'Комунальні по юр. особам'!BC227,'Комунальні по юр. особам'!BC232)</f>
        <v>15</v>
      </c>
      <c r="BB24" s="63">
        <f>SUM('Комунальні по юр. особам'!BD112,'Комунальні по юр. особам'!BD117,'Комунальні по юр. особам'!BD122,'Комунальні по юр. особам'!BD127,'Комунальні по юр. особам'!BD132,'Комунальні по юр. особам'!BD137,'Комунальні по юр. особам'!BD142,'Комунальні по юр. особам'!BD147,'Комунальні по юр. особам'!BD152,'Комунальні по юр. особам'!BD157,'Комунальні по юр. особам'!BD162,'Комунальні по юр. особам'!BD167,'Комунальні по юр. особам'!BD172,'Комунальні по юр. особам'!BD177,'Комунальні по юр. особам'!BD182,'Комунальні по юр. особам'!BD187,'Комунальні по юр. особам'!BD192,'Комунальні по юр. особам'!BD197,'Комунальні по юр. особам'!BD202,'Комунальні по юр. особам'!BD207,'Комунальні по юр. особам'!BD212,'Комунальні по юр. особам'!BD217,'Комунальні по юр. особам'!BD222,'Комунальні по юр. особам'!BD227,'Комунальні по юр. особам'!BD232)</f>
        <v>22</v>
      </c>
      <c r="BC24" s="309">
        <f>SUM('Комунальні по юр. особам'!BE112,'Комунальні по юр. особам'!BE117,'Комунальні по юр. особам'!BE122,'Комунальні по юр. особам'!BE127,'Комунальні по юр. особам'!BE132,'Комунальні по юр. особам'!BE137,'Комунальні по юр. особам'!BE142,'Комунальні по юр. особам'!BE147,'Комунальні по юр. особам'!BE152,'Комунальні по юр. особам'!BE157,'Комунальні по юр. особам'!BE162,'Комунальні по юр. особам'!BE167,'Комунальні по юр. особам'!BE172,'Комунальні по юр. особам'!BE177,'Комунальні по юр. особам'!BE182,'Комунальні по юр. особам'!BE187,'Комунальні по юр. особам'!BE192,'Комунальні по юр. особам'!BE197,'Комунальні по юр. особам'!BE202,'Комунальні по юр. особам'!BE207,'Комунальні по юр. особам'!BE212,'Комунальні по юр. особам'!BE217,'Комунальні по юр. особам'!BE222,'Комунальні по юр. особам'!BE227,'Комунальні по юр. особам'!BE232)</f>
        <v>2</v>
      </c>
    </row>
    <row r="25" spans="1:55" ht="34" customHeight="1" thickBot="1" x14ac:dyDescent="0.25">
      <c r="A25" s="824"/>
      <c r="B25" s="266" t="s">
        <v>79</v>
      </c>
      <c r="C25" s="827"/>
      <c r="D25" s="829"/>
      <c r="E25" s="338">
        <f t="shared" si="20"/>
        <v>0</v>
      </c>
      <c r="F25" s="339">
        <f t="shared" si="21"/>
        <v>0</v>
      </c>
      <c r="G25" s="254">
        <f>SUM('Комунальні по юр. особам'!I113,'Комунальні по юр. особам'!I118,'Комунальні по юр. особам'!I123,'Комунальні по юр. особам'!I128,'Комунальні по юр. особам'!I133,'Комунальні по юр. особам'!I138,'Комунальні по юр. особам'!I143,'Комунальні по юр. особам'!I148,'Комунальні по юр. особам'!I153,'Комунальні по юр. особам'!I158,'Комунальні по юр. особам'!I163,'Комунальні по юр. особам'!I168,'Комунальні по юр. особам'!I173,'Комунальні по юр. особам'!I178,'Комунальні по юр. особам'!I183,'Комунальні по юр. особам'!I188,'Комунальні по юр. особам'!I193,'Комунальні по юр. особам'!I198,'Комунальні по юр. особам'!I203,'Комунальні по юр. особам'!I208,'Комунальні по юр. особам'!I213,'Комунальні по юр. особам'!I218,'Комунальні по юр. особам'!I223,'Комунальні по юр. особам'!I228,'Комунальні по юр. особам'!I233)</f>
        <v>0</v>
      </c>
      <c r="H25" s="254">
        <f>SUM('Комунальні по юр. особам'!J113,'Комунальні по юр. особам'!J118,'Комунальні по юр. особам'!J123,'Комунальні по юр. особам'!J128,'Комунальні по юр. особам'!J133,'Комунальні по юр. особам'!J138,'Комунальні по юр. особам'!J143,'Комунальні по юр. особам'!J148,'Комунальні по юр. особам'!J153,'Комунальні по юр. особам'!J158,'Комунальні по юр. особам'!J163,'Комунальні по юр. особам'!J168,'Комунальні по юр. особам'!J173,'Комунальні по юр. особам'!J178,'Комунальні по юр. особам'!J183,'Комунальні по юр. особам'!J188,'Комунальні по юр. особам'!J193,'Комунальні по юр. особам'!J198,'Комунальні по юр. особам'!J203,'Комунальні по юр. особам'!J208,'Комунальні по юр. особам'!J213,'Комунальні по юр. особам'!J218,'Комунальні по юр. особам'!J223,'Комунальні по юр. особам'!J228,'Комунальні по юр. особам'!J233)</f>
        <v>0</v>
      </c>
      <c r="I25" s="254">
        <f>SUM('Комунальні по юр. особам'!K113,'Комунальні по юр. особам'!K118,'Комунальні по юр. особам'!K123,'Комунальні по юр. особам'!K128,'Комунальні по юр. особам'!K133,'Комунальні по юр. особам'!K138,'Комунальні по юр. особам'!K143,'Комунальні по юр. особам'!K148,'Комунальні по юр. особам'!K153,'Комунальні по юр. особам'!K158,'Комунальні по юр. особам'!K163,'Комунальні по юр. особам'!K168,'Комунальні по юр. особам'!K173,'Комунальні по юр. особам'!K178,'Комунальні по юр. особам'!K183,'Комунальні по юр. особам'!K188,'Комунальні по юр. особам'!K193,'Комунальні по юр. особам'!K198,'Комунальні по юр. особам'!K203,'Комунальні по юр. особам'!K208,'Комунальні по юр. особам'!K213,'Комунальні по юр. особам'!K218,'Комунальні по юр. особам'!K223,'Комунальні по юр. особам'!K228,'Комунальні по юр. особам'!K233)</f>
        <v>0</v>
      </c>
      <c r="J25" s="340">
        <f>SUM('Комунальні по юр. особам'!L113,'Комунальні по юр. особам'!L118,'Комунальні по юр. особам'!L123,'Комунальні по юр. особам'!L128,'Комунальні по юр. особам'!L133,'Комунальні по юр. особам'!L138,'Комунальні по юр. особам'!L143,'Комунальні по юр. особам'!L148,'Комунальні по юр. особам'!L153,'Комунальні по юр. особам'!L158,'Комунальні по юр. особам'!L163,'Комунальні по юр. особам'!L168,'Комунальні по юр. особам'!L173,'Комунальні по юр. особам'!L178,'Комунальні по юр. особам'!L183,'Комунальні по юр. особам'!L188,'Комунальні по юр. особам'!L193,'Комунальні по юр. особам'!L198,'Комунальні по юр. особам'!L203,'Комунальні по юр. особам'!L208,'Комунальні по юр. особам'!L213,'Комунальні по юр. особам'!L218,'Комунальні по юр. особам'!L223,'Комунальні по юр. особам'!L228,'Комунальні по юр. особам'!L233)</f>
        <v>0</v>
      </c>
      <c r="K25" s="341">
        <f t="shared" si="22"/>
        <v>0</v>
      </c>
      <c r="L25" s="337">
        <f>SUM('Комунальні по юр. особам'!N113,'Комунальні по юр. особам'!N118,'Комунальні по юр. особам'!N123,'Комунальні по юр. особам'!N128,'Комунальні по юр. особам'!N133,'Комунальні по юр. особам'!N138,'Комунальні по юр. особам'!N143,'Комунальні по юр. особам'!N148,'Комунальні по юр. особам'!N153,'Комунальні по юр. особам'!N158,'Комунальні по юр. особам'!N163,'Комунальні по юр. особам'!N168,'Комунальні по юр. особам'!N173,'Комунальні по юр. особам'!N178,'Комунальні по юр. особам'!N183,'Комунальні по юр. особам'!N188,'Комунальні по юр. особам'!N193,'Комунальні по юр. особам'!N198,'Комунальні по юр. особам'!N203,'Комунальні по юр. особам'!N208,'Комунальні по юр. особам'!N213,'Комунальні по юр. особам'!N218,'Комунальні по юр. особам'!N223,'Комунальні по юр. особам'!N228,'Комунальні по юр. особам'!N233)</f>
        <v>0</v>
      </c>
      <c r="M25" s="337"/>
      <c r="N25" s="337"/>
      <c r="O25" s="337"/>
      <c r="P25" s="342"/>
      <c r="Q25" s="336"/>
      <c r="R25" s="337"/>
      <c r="S25" s="337"/>
      <c r="T25" s="337"/>
      <c r="U25" s="337"/>
      <c r="V25" s="342"/>
      <c r="W25" s="336"/>
      <c r="X25" s="342"/>
      <c r="Y25" s="269"/>
      <c r="Z25" s="343"/>
      <c r="AA25" s="343"/>
      <c r="AB25" s="343"/>
      <c r="AC25" s="343"/>
      <c r="AD25" s="344"/>
      <c r="AE25" s="363"/>
      <c r="AF25" s="364"/>
      <c r="AG25" s="365"/>
      <c r="AH25" s="259">
        <f>SUM(AO25:AS25)</f>
        <v>0</v>
      </c>
      <c r="AI25" s="345" t="s">
        <v>74</v>
      </c>
      <c r="AJ25" s="254" t="s">
        <v>74</v>
      </c>
      <c r="AK25" s="255" t="s">
        <v>74</v>
      </c>
      <c r="AL25" s="253" t="s">
        <v>74</v>
      </c>
      <c r="AM25" s="254" t="s">
        <v>76</v>
      </c>
      <c r="AN25" s="255" t="s">
        <v>76</v>
      </c>
      <c r="AO25" s="256"/>
      <c r="AP25" s="257"/>
      <c r="AQ25" s="257"/>
      <c r="AR25" s="257"/>
      <c r="AS25" s="258"/>
      <c r="AT25" s="346">
        <f t="shared" si="23"/>
        <v>0</v>
      </c>
      <c r="AU25" s="337">
        <f>SUM('Комунальні по юр. особам'!AW113,'Комунальні по юр. особам'!AW118,'Комунальні по юр. особам'!AW123,'Комунальні по юр. особам'!AW128,'Комунальні по юр. особам'!AW133,'Комунальні по юр. особам'!AW138,'Комунальні по юр. особам'!AW143,'Комунальні по юр. особам'!AW148,'Комунальні по юр. особам'!AW153,'Комунальні по юр. особам'!AW158,'Комунальні по юр. особам'!AW163,'Комунальні по юр. особам'!AW168,'Комунальні по юр. особам'!AW173,'Комунальні по юр. особам'!AW178,'Комунальні по юр. особам'!AW183,'Комунальні по юр. особам'!AW188,'Комунальні по юр. особам'!AW193,'Комунальні по юр. особам'!AW198,'Комунальні по юр. особам'!AW203,'Комунальні по юр. особам'!AW208,'Комунальні по юр. особам'!AW213,'Комунальні по юр. особам'!AW218,'Комунальні по юр. особам'!AW223,'Комунальні по юр. особам'!AW228,'Комунальні по юр. особам'!AW233)</f>
        <v>0</v>
      </c>
      <c r="AV25" s="337"/>
      <c r="AW25" s="337"/>
      <c r="AX25" s="337"/>
      <c r="AY25" s="337"/>
      <c r="AZ25" s="337"/>
      <c r="BA25" s="337"/>
      <c r="BB25" s="337"/>
      <c r="BC25" s="347"/>
    </row>
    <row r="26" spans="1:55" ht="34" customHeight="1" thickBot="1" x14ac:dyDescent="0.25">
      <c r="A26" s="825"/>
      <c r="B26" s="806" t="s">
        <v>466</v>
      </c>
      <c r="C26" s="807"/>
      <c r="D26" s="807"/>
      <c r="E26" s="272">
        <f>SUM(E21:E25)</f>
        <v>3913</v>
      </c>
      <c r="F26" s="348">
        <f>SUM(F21:F25)</f>
        <v>80</v>
      </c>
      <c r="G26" s="260">
        <f t="shared" ref="G26:J26" si="24">SUM(G21:G25)</f>
        <v>48</v>
      </c>
      <c r="H26" s="260">
        <f t="shared" si="24"/>
        <v>15</v>
      </c>
      <c r="I26" s="260">
        <f t="shared" si="24"/>
        <v>17</v>
      </c>
      <c r="J26" s="262">
        <f t="shared" si="24"/>
        <v>0</v>
      </c>
      <c r="K26" s="274">
        <f>SUM(K21:K25)</f>
        <v>3828</v>
      </c>
      <c r="L26" s="260">
        <f t="shared" ref="L26:V26" si="25">SUM(L21:L25)</f>
        <v>3656</v>
      </c>
      <c r="M26" s="260">
        <f t="shared" si="25"/>
        <v>28</v>
      </c>
      <c r="N26" s="260">
        <f t="shared" si="25"/>
        <v>0</v>
      </c>
      <c r="O26" s="260">
        <f t="shared" si="25"/>
        <v>0</v>
      </c>
      <c r="P26" s="272">
        <f t="shared" si="25"/>
        <v>144</v>
      </c>
      <c r="Q26" s="348">
        <f t="shared" si="25"/>
        <v>278</v>
      </c>
      <c r="R26" s="260">
        <f t="shared" si="25"/>
        <v>21</v>
      </c>
      <c r="S26" s="260">
        <f t="shared" si="25"/>
        <v>28</v>
      </c>
      <c r="T26" s="260">
        <f t="shared" si="25"/>
        <v>2854</v>
      </c>
      <c r="U26" s="260">
        <f t="shared" si="25"/>
        <v>647</v>
      </c>
      <c r="V26" s="272">
        <f t="shared" si="25"/>
        <v>0</v>
      </c>
      <c r="W26" s="348">
        <f>SUM(W21:W25)</f>
        <v>3163</v>
      </c>
      <c r="X26" s="272">
        <f t="shared" ref="X26:AF26" si="26">SUM(X21:X25)</f>
        <v>665</v>
      </c>
      <c r="Y26" s="348">
        <f t="shared" si="26"/>
        <v>0</v>
      </c>
      <c r="Z26" s="260">
        <f t="shared" si="26"/>
        <v>1624</v>
      </c>
      <c r="AA26" s="260">
        <f t="shared" si="26"/>
        <v>1584</v>
      </c>
      <c r="AB26" s="260">
        <f t="shared" si="26"/>
        <v>140</v>
      </c>
      <c r="AC26" s="260">
        <f t="shared" si="26"/>
        <v>1928</v>
      </c>
      <c r="AD26" s="272">
        <f t="shared" si="26"/>
        <v>140</v>
      </c>
      <c r="AE26" s="349">
        <f t="shared" si="26"/>
        <v>127.60476190476189</v>
      </c>
      <c r="AF26" s="366">
        <f t="shared" si="26"/>
        <v>67.966666666666669</v>
      </c>
      <c r="AG26" s="367"/>
      <c r="AH26" s="273">
        <f t="shared" ref="AH26:AK26" si="27">SUM(AH21:AH25)</f>
        <v>3792</v>
      </c>
      <c r="AI26" s="274">
        <f t="shared" si="27"/>
        <v>2</v>
      </c>
      <c r="AJ26" s="260">
        <f t="shared" si="27"/>
        <v>10</v>
      </c>
      <c r="AK26" s="272">
        <f t="shared" si="27"/>
        <v>16</v>
      </c>
      <c r="AL26" s="348">
        <f>SUM(AL21:AL25)</f>
        <v>17</v>
      </c>
      <c r="AM26" s="260">
        <f t="shared" ref="AM26:AS26" si="28">SUM(AM21:AM25)</f>
        <v>184</v>
      </c>
      <c r="AN26" s="272">
        <f t="shared" si="28"/>
        <v>30</v>
      </c>
      <c r="AO26" s="348">
        <f t="shared" si="28"/>
        <v>335</v>
      </c>
      <c r="AP26" s="260">
        <f t="shared" si="28"/>
        <v>1523</v>
      </c>
      <c r="AQ26" s="260">
        <f t="shared" si="28"/>
        <v>1476</v>
      </c>
      <c r="AR26" s="260">
        <f t="shared" si="28"/>
        <v>189</v>
      </c>
      <c r="AS26" s="272">
        <f t="shared" si="28"/>
        <v>10</v>
      </c>
      <c r="AT26" s="348">
        <f>SUM(AT21:AT25)</f>
        <v>85</v>
      </c>
      <c r="AU26" s="260">
        <f t="shared" ref="AU26:BC26" si="29">SUM(AU21:AU25)</f>
        <v>4</v>
      </c>
      <c r="AV26" s="260">
        <f t="shared" si="29"/>
        <v>4</v>
      </c>
      <c r="AW26" s="260">
        <f t="shared" si="29"/>
        <v>3</v>
      </c>
      <c r="AX26" s="260">
        <f t="shared" si="29"/>
        <v>1</v>
      </c>
      <c r="AY26" s="260">
        <f t="shared" si="29"/>
        <v>30</v>
      </c>
      <c r="AZ26" s="260">
        <f t="shared" si="29"/>
        <v>0</v>
      </c>
      <c r="BA26" s="260">
        <f t="shared" si="29"/>
        <v>16</v>
      </c>
      <c r="BB26" s="260">
        <f t="shared" si="29"/>
        <v>24</v>
      </c>
      <c r="BC26" s="262">
        <f t="shared" si="29"/>
        <v>3</v>
      </c>
    </row>
    <row r="27" spans="1:55" ht="34" customHeight="1" x14ac:dyDescent="0.2">
      <c r="A27" s="823" t="s">
        <v>173</v>
      </c>
      <c r="B27" s="263" t="s">
        <v>73</v>
      </c>
      <c r="C27" s="826">
        <f>SUM('Комунальні по юр. особам'!E234:E238,'Комунальні по юр. особам'!E239:E243,'Комунальні по юр. особам'!E244:E248)</f>
        <v>282</v>
      </c>
      <c r="D27" s="828">
        <f>C27-SUM(K27:K31)</f>
        <v>-96</v>
      </c>
      <c r="E27" s="302">
        <f t="shared" si="2"/>
        <v>47</v>
      </c>
      <c r="F27" s="304"/>
      <c r="G27" s="234">
        <f>SUM('Комунальні по юр. особам'!A234:A248,'Комунальні по юр. особам'!I234,'Комунальні по юр. особам'!I239,'Комунальні по юр. особам'!I244)</f>
        <v>2</v>
      </c>
      <c r="H27" s="234">
        <f>SUM('Комунальні по юр. особам'!B234:B248,'Комунальні по юр. особам'!J234,'Комунальні по юр. особам'!J239,'Комунальні по юр. особам'!J244)</f>
        <v>0</v>
      </c>
      <c r="I27" s="234">
        <f>SUM('Комунальні по юр. особам'!C234:C248,'Комунальні по юр. особам'!K234,'Комунальні по юр. особам'!K239,'Комунальні по юр. особам'!K244)</f>
        <v>0</v>
      </c>
      <c r="J27" s="234">
        <f>SUM('Комунальні по юр. особам'!D234:D248,'Комунальні по юр. особам'!L234,'Комунальні по юр. особам'!L239,'Комунальні по юр. особам'!L244)</f>
        <v>0</v>
      </c>
      <c r="K27" s="329">
        <f>IF(AND(SUM(L27:P27)=SUM(W27:X27),SUM(Q27:V27)=SUM(W27:X27)),SUM(L27:P27),"ПЕРЕВІРТЕ ПРАВИЛЬНІСТЬ ДАНИХ")</f>
        <v>46</v>
      </c>
      <c r="L27" s="307">
        <f>SUM('Комунальні по юр. особам'!N234,'Комунальні по юр. особам'!N239,'Комунальні по юр. особам'!N244)</f>
        <v>0</v>
      </c>
      <c r="M27" s="307">
        <f>SUM('Комунальні по юр. особам'!O234,'Комунальні по юр. особам'!O239,'Комунальні по юр. особам'!O244)</f>
        <v>0</v>
      </c>
      <c r="N27" s="307">
        <f>SUM('Комунальні по юр. особам'!P234,'Комунальні по юр. особам'!P239,'Комунальні по юр. особам'!P244)</f>
        <v>0</v>
      </c>
      <c r="O27" s="307">
        <f>SUM('Комунальні по юр. особам'!Q234,'Комунальні по юр. особам'!Q239,'Комунальні по юр. особам'!Q244)</f>
        <v>0</v>
      </c>
      <c r="P27" s="312">
        <f>SUM('Комунальні по юр. особам'!R234,'Комунальні по юр. особам'!R239,'Комунальні по юр. особам'!R244)</f>
        <v>46</v>
      </c>
      <c r="Q27" s="314">
        <f>SUM('Комунальні по юр. особам'!S234,'Комунальні по юр. особам'!S239,'Комунальні по юр. особам'!S244)</f>
        <v>11</v>
      </c>
      <c r="R27" s="307">
        <f>SUM('Комунальні по юр. особам'!T234,'Комунальні по юр. особам'!T239,'Комунальні по юр. особам'!T244)</f>
        <v>0</v>
      </c>
      <c r="S27" s="307">
        <f>SUM('Комунальні по юр. особам'!U234,'Комунальні по юр. особам'!U239,'Комунальні по юр. особам'!U244)</f>
        <v>0</v>
      </c>
      <c r="T27" s="307">
        <f>SUM('Комунальні по юр. особам'!V234,'Комунальні по юр. особам'!V239,'Комунальні по юр. особам'!V244)</f>
        <v>29</v>
      </c>
      <c r="U27" s="307">
        <f>SUM('Комунальні по юр. особам'!W234,'Комунальні по юр. особам'!W239,'Комунальні по юр. особам'!W244)</f>
        <v>6</v>
      </c>
      <c r="V27" s="312">
        <f>SUM('Комунальні по юр. особам'!X234,'Комунальні по юр. особам'!X239,'Комунальні по юр. особам'!X244)</f>
        <v>0</v>
      </c>
      <c r="W27" s="314">
        <f>SUM('Комунальні по юр. особам'!Y234,'Комунальні по юр. особам'!Y239,'Комунальні по юр. особам'!Y244)</f>
        <v>38</v>
      </c>
      <c r="X27" s="312">
        <f>SUM('Комунальні по юр. особам'!Z234,'Комунальні по юр. особам'!Z239,'Комунальні по юр. особам'!Z244)</f>
        <v>8</v>
      </c>
      <c r="Y27" s="314">
        <f>SUM('Комунальні по юр. особам'!AA234,'Комунальні по юр. особам'!AA239,'Комунальні по юр. особам'!AA244)</f>
        <v>0</v>
      </c>
      <c r="Z27" s="307">
        <f>SUM('Комунальні по юр. особам'!AB234,'Комунальні по юр. особам'!AB239,'Комунальні по юр. особам'!AB244)</f>
        <v>17</v>
      </c>
      <c r="AA27" s="307">
        <f>SUM('Комунальні по юр. особам'!AC234,'Комунальні по юр. особам'!AC239,'Комунальні по юр. особам'!AC244)</f>
        <v>17</v>
      </c>
      <c r="AB27" s="307">
        <f>SUM('Комунальні по юр. особам'!AD234,'Комунальні по юр. особам'!AD239,'Комунальні по юр. особам'!AD244)</f>
        <v>0</v>
      </c>
      <c r="AC27" s="307">
        <f>SUM('Комунальні по юр. особам'!AE234,'Комунальні по юр. особам'!AE239,'Комунальні по юр. особам'!AE244)</f>
        <v>12</v>
      </c>
      <c r="AD27" s="312">
        <f>SUM('Комунальні по юр. особам'!AF234,'Комунальні по юр. особам'!AF239,'Комунальні по юр. особам'!AF244)</f>
        <v>0</v>
      </c>
      <c r="AE27" s="356">
        <f>AVERAGE('Комунальні по юр. особам'!AG234)</f>
        <v>40.666666666666664</v>
      </c>
      <c r="AF27" s="357">
        <f>AVERAGE('Комунальні по юр. особам'!AH234)</f>
        <v>18</v>
      </c>
      <c r="AG27" s="358">
        <f>AVERAGE('Комунальні по юр. особам'!AI234)</f>
        <v>9.7333333333333325</v>
      </c>
      <c r="AH27" s="239">
        <f>SUM(AL27:AN27)</f>
        <v>36</v>
      </c>
      <c r="AI27" s="331" t="s">
        <v>74</v>
      </c>
      <c r="AJ27" s="234" t="s">
        <v>74</v>
      </c>
      <c r="AK27" s="235" t="s">
        <v>74</v>
      </c>
      <c r="AL27" s="233">
        <f>SUM('Комунальні по юр. особам'!AN234,'Комунальні по юр. особам'!AN239,'Комунальні по юр. особам'!AN244)</f>
        <v>2</v>
      </c>
      <c r="AM27" s="234">
        <f>SUM('Комунальні по юр. особам'!AO234,'Комунальні по юр. особам'!AO239,'Комунальні по юр. особам'!AO244)</f>
        <v>34</v>
      </c>
      <c r="AN27" s="235">
        <f>SUM('Комунальні по юр. особам'!AP234,'Комунальні по юр. особам'!AP239,'Комунальні по юр. особам'!AP244)</f>
        <v>0</v>
      </c>
      <c r="AO27" s="236" t="s">
        <v>74</v>
      </c>
      <c r="AP27" s="237" t="s">
        <v>74</v>
      </c>
      <c r="AQ27" s="237" t="s">
        <v>74</v>
      </c>
      <c r="AR27" s="237" t="s">
        <v>74</v>
      </c>
      <c r="AS27" s="238" t="s">
        <v>74</v>
      </c>
      <c r="AT27" s="327">
        <f>SUM(AU27:BC27)</f>
        <v>1</v>
      </c>
      <c r="AU27" s="307">
        <f>SUM('Комунальні по юр. особам'!AW234,'Комунальні по юр. особам'!AW244)</f>
        <v>0</v>
      </c>
      <c r="AV27" s="307">
        <f>SUM('Комунальні по юр. особам'!AX234,'Комунальні по юр. особам'!AX244)</f>
        <v>0</v>
      </c>
      <c r="AW27" s="307">
        <f>SUM('Комунальні по юр. особам'!AY234,'Комунальні по юр. особам'!AY244)</f>
        <v>0</v>
      </c>
      <c r="AX27" s="307">
        <f>SUM('Комунальні по юр. особам'!AZ234,'Комунальні по юр. особам'!AZ244)</f>
        <v>0</v>
      </c>
      <c r="AY27" s="307">
        <f>SUM('Комунальні по юр. особам'!BA234,'Комунальні по юр. особам'!BA244)</f>
        <v>0</v>
      </c>
      <c r="AZ27" s="307">
        <f>SUM('Комунальні по юр. особам'!BB234,'Комунальні по юр. особам'!BB244)</f>
        <v>0</v>
      </c>
      <c r="BA27" s="307">
        <f>SUM('Комунальні по юр. особам'!BC234,'Комунальні по юр. особам'!BC244)</f>
        <v>0</v>
      </c>
      <c r="BB27" s="307">
        <f>SUM('Комунальні по юр. особам'!BD234,'Комунальні по юр. особам'!BD244)</f>
        <v>0</v>
      </c>
      <c r="BC27" s="308">
        <f>SUM('Комунальні по юр. особам'!BE234,'Комунальні по юр. особам'!BE244)</f>
        <v>1</v>
      </c>
    </row>
    <row r="28" spans="1:55" ht="34" customHeight="1" x14ac:dyDescent="0.2">
      <c r="A28" s="824"/>
      <c r="B28" s="265" t="s">
        <v>75</v>
      </c>
      <c r="C28" s="827"/>
      <c r="D28" s="829"/>
      <c r="E28" s="303">
        <f t="shared" si="2"/>
        <v>0</v>
      </c>
      <c r="F28" s="305">
        <f t="shared" ref="F27:F31" si="30">SUM(G28:J28)</f>
        <v>0</v>
      </c>
      <c r="G28" s="242">
        <f>SUM('Комунальні по юр. особам'!A235:A249,'Комунальні по юр. особам'!I235,'Комунальні по юр. особам'!I240,'Комунальні по юр. особам'!I245)</f>
        <v>0</v>
      </c>
      <c r="H28" s="242">
        <f>SUM('Комунальні по юр. особам'!B235:B249,'Комунальні по юр. особам'!J235,'Комунальні по юр. особам'!J240,'Комунальні по юр. особам'!J245)</f>
        <v>0</v>
      </c>
      <c r="I28" s="242">
        <f>SUM('Комунальні по юр. особам'!C235:C249,'Комунальні по юр. особам'!K235,'Комунальні по юр. особам'!K240,'Комунальні по юр. особам'!K245)</f>
        <v>0</v>
      </c>
      <c r="J28" s="268">
        <f>SUM('Комунальні по юр. особам'!D235:D249,'Комунальні по юр. особам'!L235,'Комунальні по юр. особам'!L240,'Комунальні по юр. особам'!L245)</f>
        <v>0</v>
      </c>
      <c r="K28" s="330">
        <f t="shared" ref="K28:K37" si="31">IF(AND(SUM(L28:P28)=SUM(W28:X28),SUM(Q28:V28)=SUM(W28:X28)),SUM(L28:P28),"ПЕРЕВІРТЕ ПРАВИЛЬНІСТЬ ДАНИХ")</f>
        <v>0</v>
      </c>
      <c r="L28" s="63">
        <f>SUM('Комунальні по юр. особам'!N235,'Комунальні по юр. особам'!N240,'Комунальні по юр. особам'!N245)</f>
        <v>0</v>
      </c>
      <c r="M28" s="63"/>
      <c r="N28" s="63"/>
      <c r="O28" s="63"/>
      <c r="P28" s="313"/>
      <c r="Q28" s="301"/>
      <c r="R28" s="63"/>
      <c r="S28" s="63"/>
      <c r="T28" s="63"/>
      <c r="U28" s="63"/>
      <c r="V28" s="313"/>
      <c r="W28" s="301"/>
      <c r="X28" s="313"/>
      <c r="Y28" s="301"/>
      <c r="Z28" s="63"/>
      <c r="AA28" s="63"/>
      <c r="AB28" s="63"/>
      <c r="AC28" s="63"/>
      <c r="AD28" s="313"/>
      <c r="AE28" s="271"/>
      <c r="AF28" s="359"/>
      <c r="AG28" s="360"/>
      <c r="AH28" s="247">
        <f>SUM(AL28:AN28)</f>
        <v>0</v>
      </c>
      <c r="AI28" s="270" t="s">
        <v>76</v>
      </c>
      <c r="AJ28" s="242" t="s">
        <v>76</v>
      </c>
      <c r="AK28" s="243" t="s">
        <v>76</v>
      </c>
      <c r="AL28" s="241"/>
      <c r="AM28" s="242"/>
      <c r="AN28" s="243"/>
      <c r="AO28" s="244" t="s">
        <v>74</v>
      </c>
      <c r="AP28" s="245" t="s">
        <v>74</v>
      </c>
      <c r="AQ28" s="245" t="s">
        <v>74</v>
      </c>
      <c r="AR28" s="245" t="s">
        <v>74</v>
      </c>
      <c r="AS28" s="246" t="s">
        <v>74</v>
      </c>
      <c r="AT28" s="328">
        <f t="shared" ref="AT28:AT31" si="32">SUM(AU28:BC28)</f>
        <v>0</v>
      </c>
      <c r="AU28" s="63">
        <f>SUM('Комунальні по юр. особам'!AW235,'Комунальні по юр. особам'!AW245)</f>
        <v>0</v>
      </c>
      <c r="AV28" s="63"/>
      <c r="AW28" s="63"/>
      <c r="AX28" s="63"/>
      <c r="AY28" s="63"/>
      <c r="AZ28" s="63"/>
      <c r="BA28" s="63"/>
      <c r="BB28" s="63"/>
      <c r="BC28" s="309"/>
    </row>
    <row r="29" spans="1:55" ht="34" customHeight="1" x14ac:dyDescent="0.2">
      <c r="A29" s="824"/>
      <c r="B29" s="265" t="s">
        <v>77</v>
      </c>
      <c r="C29" s="827"/>
      <c r="D29" s="829"/>
      <c r="E29" s="303"/>
      <c r="F29" s="305"/>
      <c r="G29" s="242">
        <f>SUM('Комунальні по юр. особам'!A236:A250,'Комунальні по юр. особам'!I236,'Комунальні по юр. особам'!I241,'Комунальні по юр. особам'!I246)</f>
        <v>0</v>
      </c>
      <c r="H29" s="242">
        <f>SUM('Комунальні по юр. особам'!B236:B250,'Комунальні по юр. особам'!J236,'Комунальні по юр. особам'!J241,'Комунальні по юр. особам'!J246)</f>
        <v>0</v>
      </c>
      <c r="I29" s="242">
        <f>SUM('Комунальні по юр. особам'!C236:C250,'Комунальні по юр. особам'!K236,'Комунальні по юр. особам'!K241,'Комунальні по юр. особам'!K246)</f>
        <v>0</v>
      </c>
      <c r="J29" s="268">
        <f>SUM('Комунальні по юр. особам'!D236:D250,'Комунальні по юр. особам'!L236,'Комунальні по юр. особам'!L241,'Комунальні по юр. особам'!L246)</f>
        <v>0</v>
      </c>
      <c r="K29" s="330"/>
      <c r="L29" s="63">
        <f>SUM('Комунальні по юр. особам'!N236,'Комунальні по юр. особам'!N241,'Комунальні по юр. особам'!N246)</f>
        <v>0</v>
      </c>
      <c r="M29" s="63"/>
      <c r="N29" s="63"/>
      <c r="O29" s="63"/>
      <c r="P29" s="313"/>
      <c r="Q29" s="301"/>
      <c r="R29" s="63"/>
      <c r="S29" s="63"/>
      <c r="T29" s="63"/>
      <c r="U29" s="63"/>
      <c r="V29" s="313"/>
      <c r="W29" s="301"/>
      <c r="X29" s="313"/>
      <c r="Y29" s="301"/>
      <c r="Z29" s="63"/>
      <c r="AA29" s="63"/>
      <c r="AB29" s="63"/>
      <c r="AC29" s="63"/>
      <c r="AD29" s="313"/>
      <c r="AE29" s="271"/>
      <c r="AF29" s="361"/>
      <c r="AG29" s="362"/>
      <c r="AH29" s="247"/>
      <c r="AI29" s="270"/>
      <c r="AJ29" s="242"/>
      <c r="AK29" s="243"/>
      <c r="AL29" s="241"/>
      <c r="AM29" s="242"/>
      <c r="AN29" s="243"/>
      <c r="AO29" s="244"/>
      <c r="AP29" s="245"/>
      <c r="AQ29" s="245"/>
      <c r="AR29" s="245"/>
      <c r="AS29" s="246"/>
      <c r="AT29" s="328"/>
      <c r="AU29" s="63">
        <f>SUM('Комунальні по юр. особам'!AW236,'Комунальні по юр. особам'!AW246)</f>
        <v>0</v>
      </c>
      <c r="AV29" s="63"/>
      <c r="AW29" s="63"/>
      <c r="AX29" s="63"/>
      <c r="AY29" s="63"/>
      <c r="AZ29" s="63"/>
      <c r="BA29" s="63"/>
      <c r="BB29" s="63"/>
      <c r="BC29" s="309"/>
    </row>
    <row r="30" spans="1:55" ht="34" customHeight="1" x14ac:dyDescent="0.2">
      <c r="A30" s="824"/>
      <c r="B30" s="265" t="s">
        <v>78</v>
      </c>
      <c r="C30" s="827"/>
      <c r="D30" s="829"/>
      <c r="E30" s="303">
        <f>SUM(K30,AT30)</f>
        <v>340</v>
      </c>
      <c r="F30" s="305">
        <f>SUM(G30:J30)</f>
        <v>28</v>
      </c>
      <c r="G30" s="242">
        <f>SUM('Комунальні по юр. особам'!A237:A251,'Комунальні по юр. особам'!I237,'Комунальні по юр. особам'!I242,'Комунальні по юр. особам'!I247)</f>
        <v>23</v>
      </c>
      <c r="H30" s="242">
        <f>SUM('Комунальні по юр. особам'!B237:B251,'Комунальні по юр. особам'!J237,'Комунальні по юр. особам'!J242,'Комунальні по юр. особам'!J247)</f>
        <v>0</v>
      </c>
      <c r="I30" s="242">
        <f>SUM('Комунальні по юр. особам'!C237:C251,'Комунальні по юр. особам'!K237,'Комунальні по юр. особам'!K242,'Комунальні по юр. особам'!K247)</f>
        <v>5</v>
      </c>
      <c r="J30" s="268">
        <f>SUM('Комунальні по юр. особам'!D237:D251,'Комунальні по юр. особам'!L237,'Комунальні по юр. особам'!L242,'Комунальні по юр. особам'!L247)</f>
        <v>0</v>
      </c>
      <c r="K30" s="330">
        <f>IF(AND(SUM(L30:P30)=SUM(W30:X30),SUM(Q30:V30)=SUM(W30:X30)),SUM(L30:P30),"ПЕРЕВІРТЕ ПРАВИЛЬНІСТЬ ДАНИХ")</f>
        <v>332</v>
      </c>
      <c r="L30" s="63">
        <f>SUM('Комунальні по юр. особам'!N237,'Комунальні по юр. особам'!N242,'Комунальні по юр. особам'!N247)</f>
        <v>0</v>
      </c>
      <c r="M30" s="63">
        <f>SUM('Комунальні по юр. особам'!O237,'Комунальні по юр. особам'!O242,'Комунальні по юр. особам'!O247)</f>
        <v>0</v>
      </c>
      <c r="N30" s="63">
        <f>SUM('Комунальні по юр. особам'!P237,'Комунальні по юр. особам'!P242,'Комунальні по юр. особам'!P247)</f>
        <v>0</v>
      </c>
      <c r="O30" s="63">
        <f>SUM('Комунальні по юр. особам'!Q237,'Комунальні по юр. особам'!Q242,'Комунальні по юр. особам'!Q247)</f>
        <v>0</v>
      </c>
      <c r="P30" s="313">
        <f>SUM('Комунальні по юр. особам'!R237,'Комунальні по юр. особам'!R242,'Комунальні по юр. особам'!R247)</f>
        <v>332</v>
      </c>
      <c r="Q30" s="301">
        <f>SUM('Комунальні по юр. особам'!S237,'Комунальні по юр. особам'!S242,'Комунальні по юр. особам'!S247)</f>
        <v>68</v>
      </c>
      <c r="R30" s="63">
        <f>SUM('Комунальні по юр. особам'!T237,'Комунальні по юр. особам'!T242,'Комунальні по юр. особам'!T247)</f>
        <v>0</v>
      </c>
      <c r="S30" s="63">
        <f>SUM('Комунальні по юр. особам'!U237,'Комунальні по юр. особам'!U242,'Комунальні по юр. особам'!U247)</f>
        <v>0</v>
      </c>
      <c r="T30" s="63">
        <f>SUM('Комунальні по юр. особам'!V237,'Комунальні по юр. особам'!V242,'Комунальні по юр. особам'!V247)</f>
        <v>259</v>
      </c>
      <c r="U30" s="63">
        <f>SUM('Комунальні по юр. особам'!W237,'Комунальні по юр. особам'!W242,'Комунальні по юр. особам'!W247)</f>
        <v>5</v>
      </c>
      <c r="V30" s="313">
        <f>SUM('Комунальні по юр. особам'!X237,'Комунальні по юр. особам'!X242,'Комунальні по юр. особам'!X247)</f>
        <v>0</v>
      </c>
      <c r="W30" s="301">
        <f>SUM('Комунальні по юр. особам'!Y237,'Комунальні по юр. особам'!Y242,'Комунальні по юр. особам'!Y247)</f>
        <v>299</v>
      </c>
      <c r="X30" s="313">
        <f>SUM('Комунальні по юр. особам'!Z237,'Комунальні по юр. особам'!Z242,'Комунальні по юр. особам'!Z247)</f>
        <v>33</v>
      </c>
      <c r="Y30" s="301">
        <f>SUM('Комунальні по юр. особам'!AA237,'Комунальні по юр. особам'!AA242,'Комунальні по юр. особам'!AA247)</f>
        <v>0</v>
      </c>
      <c r="Z30" s="63">
        <f>SUM('Комунальні по юр. особам'!AB237,'Комунальні по юр. особам'!AB242,'Комунальні по юр. особам'!AB247)</f>
        <v>91</v>
      </c>
      <c r="AA30" s="63">
        <f>SUM('Комунальні по юр. особам'!AC237,'Комунальні по юр. особам'!AC242,'Комунальні по юр. особам'!AC247)</f>
        <v>91</v>
      </c>
      <c r="AB30" s="63">
        <f>SUM('Комунальні по юр. особам'!AD237,'Комунальні по юр. особам'!AD242,'Комунальні по юр. особам'!AD247)</f>
        <v>10</v>
      </c>
      <c r="AC30" s="63">
        <f>SUM('Комунальні по юр. особам'!AE237,'Комунальні по юр. особам'!AE242,'Комунальні по юр. особам'!AE247)</f>
        <v>154</v>
      </c>
      <c r="AD30" s="313">
        <f>SUM('Комунальні по юр. особам'!AF237,'Комунальні по юр. особам'!AF242,'Комунальні по юр. особам'!AF247)</f>
        <v>14</v>
      </c>
      <c r="AE30" s="271">
        <f>AVERAGE('Комунальні по юр. особам'!AG237,'Комунальні по юр. особам'!AG242,'Комунальні по юр. особам'!AG247)</f>
        <v>40.68333333333333</v>
      </c>
      <c r="AF30" s="361">
        <f>AVERAGE('Комунальні по юр. особам'!AH237,'Комунальні по юр. особам'!AH242,'Комунальні по юр. особам'!AH247)</f>
        <v>20.183333333333334</v>
      </c>
      <c r="AG30" s="362">
        <f>AVERAGE('Комунальні по юр. особам'!AI237,'Комунальні по юр. особам'!AI242,'Комунальні по юр. особам'!AI247)</f>
        <v>94.95</v>
      </c>
      <c r="AH30" s="317">
        <f>SUM(AO30:AS30)</f>
        <v>319</v>
      </c>
      <c r="AI30" s="270" t="s">
        <v>76</v>
      </c>
      <c r="AJ30" s="242" t="s">
        <v>76</v>
      </c>
      <c r="AK30" s="243" t="s">
        <v>76</v>
      </c>
      <c r="AL30" s="241" t="s">
        <v>74</v>
      </c>
      <c r="AM30" s="242" t="s">
        <v>74</v>
      </c>
      <c r="AN30" s="243" t="s">
        <v>74</v>
      </c>
      <c r="AO30" s="250">
        <f>SUM('Комунальні по юр. особам'!AQ237,'Комунальні по юр. особам'!AQ242,'Комунальні по юр. особам'!AQ247)</f>
        <v>22</v>
      </c>
      <c r="AP30" s="320">
        <f>SUM('Комунальні по юр. особам'!AR237,'Комунальні по юр. особам'!AR242,'Комунальні по юр. особам'!AR247)</f>
        <v>34</v>
      </c>
      <c r="AQ30" s="320">
        <f>SUM('Комунальні по юр. особам'!AS237,'Комунальні по юр. особам'!AS242,'Комунальні по юр. особам'!AS247)</f>
        <v>227</v>
      </c>
      <c r="AR30" s="320">
        <f>SUM('Комунальні по юр. особам'!AT237,'Комунальні по юр. особам'!AT242,'Комунальні по юр. особам'!AT247)</f>
        <v>35</v>
      </c>
      <c r="AS30" s="325">
        <f>SUM('Комунальні по юр. особам'!AU237,'Комунальні по юр. особам'!AU242,'Комунальні по юр. особам'!AU247)</f>
        <v>1</v>
      </c>
      <c r="AT30" s="328">
        <f>SUM(AU30:BC30)</f>
        <v>8</v>
      </c>
      <c r="AU30" s="63">
        <f>SUM('Комунальні по юр. особам'!AW237,'Комунальні по юр. особам'!AW247)</f>
        <v>0</v>
      </c>
      <c r="AV30" s="63">
        <f>SUM('Комунальні по юр. особам'!AX237,'Комунальні по юр. особам'!AX247)</f>
        <v>3</v>
      </c>
      <c r="AW30" s="63">
        <f>SUM('Комунальні по юр. особам'!AY237,'Комунальні по юр. особам'!AY247)</f>
        <v>2</v>
      </c>
      <c r="AX30" s="63">
        <f>SUM('Комунальні по юр. особам'!AZ237,'Комунальні по юр. особам'!AZ247)</f>
        <v>2</v>
      </c>
      <c r="AY30" s="63">
        <f>SUM('Комунальні по юр. особам'!BA237,'Комунальні по юр. особам'!BA247)</f>
        <v>0</v>
      </c>
      <c r="AZ30" s="63">
        <f>SUM('Комунальні по юр. особам'!BB237,'Комунальні по юр. особам'!BB247)</f>
        <v>0</v>
      </c>
      <c r="BA30" s="63">
        <f>SUM('Комунальні по юр. особам'!BC237,'Комунальні по юр. особам'!BC247)</f>
        <v>0</v>
      </c>
      <c r="BB30" s="63">
        <f>SUM('Комунальні по юр. особам'!BD237,'Комунальні по юр. особам'!BD247)</f>
        <v>1</v>
      </c>
      <c r="BC30" s="309">
        <f>SUM('Комунальні по юр. особам'!BE237,'Комунальні по юр. особам'!BE247)</f>
        <v>0</v>
      </c>
    </row>
    <row r="31" spans="1:55" ht="34" customHeight="1" thickBot="1" x14ac:dyDescent="0.25">
      <c r="A31" s="824"/>
      <c r="B31" s="266" t="s">
        <v>79</v>
      </c>
      <c r="C31" s="827"/>
      <c r="D31" s="829"/>
      <c r="E31" s="338">
        <f t="shared" si="2"/>
        <v>0</v>
      </c>
      <c r="F31" s="339">
        <f t="shared" si="30"/>
        <v>0</v>
      </c>
      <c r="G31" s="254">
        <f>SUM('Комунальні по юр. особам'!A238:A252,'Комунальні по юр. особам'!I238,'Комунальні по юр. особам'!I243,'Комунальні по юр. особам'!I248)</f>
        <v>0</v>
      </c>
      <c r="H31" s="254">
        <f>SUM('Комунальні по юр. особам'!B238:B252,'Комунальні по юр. особам'!J238,'Комунальні по юр. особам'!J243,'Комунальні по юр. особам'!J248)</f>
        <v>0</v>
      </c>
      <c r="I31" s="254">
        <f>SUM('Комунальні по юр. особам'!C238:C252,'Комунальні по юр. особам'!K238,'Комунальні по юр. особам'!K243,'Комунальні по юр. особам'!K248)</f>
        <v>0</v>
      </c>
      <c r="J31" s="340">
        <f>SUM('Комунальні по юр. особам'!D238:D252,'Комунальні по юр. особам'!L238,'Комунальні по юр. особам'!L243,'Комунальні по юр. особам'!L248)</f>
        <v>0</v>
      </c>
      <c r="K31" s="341">
        <f t="shared" si="31"/>
        <v>0</v>
      </c>
      <c r="L31" s="337">
        <f>SUM('Комунальні по юр. особам'!N238,'Комунальні по юр. особам'!N243,'Комунальні по юр. особам'!N248)</f>
        <v>0</v>
      </c>
      <c r="M31" s="337"/>
      <c r="N31" s="337"/>
      <c r="O31" s="337"/>
      <c r="P31" s="342"/>
      <c r="Q31" s="336"/>
      <c r="R31" s="337"/>
      <c r="S31" s="337"/>
      <c r="T31" s="337"/>
      <c r="U31" s="337"/>
      <c r="V31" s="342"/>
      <c r="W31" s="336"/>
      <c r="X31" s="342"/>
      <c r="Y31" s="269"/>
      <c r="Z31" s="343"/>
      <c r="AA31" s="343"/>
      <c r="AB31" s="343"/>
      <c r="AC31" s="343"/>
      <c r="AD31" s="344"/>
      <c r="AE31" s="363"/>
      <c r="AF31" s="364"/>
      <c r="AG31" s="365"/>
      <c r="AH31" s="259">
        <f>SUM(AO31:AS31)</f>
        <v>0</v>
      </c>
      <c r="AI31" s="345" t="s">
        <v>74</v>
      </c>
      <c r="AJ31" s="254" t="s">
        <v>74</v>
      </c>
      <c r="AK31" s="255" t="s">
        <v>74</v>
      </c>
      <c r="AL31" s="253" t="s">
        <v>74</v>
      </c>
      <c r="AM31" s="254" t="s">
        <v>76</v>
      </c>
      <c r="AN31" s="255" t="s">
        <v>76</v>
      </c>
      <c r="AO31" s="256"/>
      <c r="AP31" s="257"/>
      <c r="AQ31" s="257"/>
      <c r="AR31" s="257"/>
      <c r="AS31" s="258"/>
      <c r="AT31" s="346">
        <f t="shared" si="32"/>
        <v>0</v>
      </c>
      <c r="AU31" s="337">
        <f>SUM('Комунальні по юр. особам'!AW238,'Комунальні по юр. особам'!AW248)</f>
        <v>0</v>
      </c>
      <c r="AV31" s="337"/>
      <c r="AW31" s="337"/>
      <c r="AX31" s="337"/>
      <c r="AY31" s="337"/>
      <c r="AZ31" s="337"/>
      <c r="BA31" s="337"/>
      <c r="BB31" s="337"/>
      <c r="BC31" s="347"/>
    </row>
    <row r="32" spans="1:55" ht="34" customHeight="1" thickBot="1" x14ac:dyDescent="0.25">
      <c r="A32" s="825"/>
      <c r="B32" s="806" t="s">
        <v>466</v>
      </c>
      <c r="C32" s="807"/>
      <c r="D32" s="807"/>
      <c r="E32" s="272">
        <f>SUM(E27:E31)</f>
        <v>387</v>
      </c>
      <c r="F32" s="348">
        <f>SUM(F27:F31)</f>
        <v>28</v>
      </c>
      <c r="G32" s="260">
        <f t="shared" ref="G32:J32" si="33">SUM(G27:G31)</f>
        <v>25</v>
      </c>
      <c r="H32" s="260">
        <f t="shared" si="33"/>
        <v>0</v>
      </c>
      <c r="I32" s="260">
        <f t="shared" si="33"/>
        <v>5</v>
      </c>
      <c r="J32" s="262">
        <f t="shared" si="33"/>
        <v>0</v>
      </c>
      <c r="K32" s="274">
        <f>SUM(K27:K31)</f>
        <v>378</v>
      </c>
      <c r="L32" s="260">
        <f t="shared" ref="L32:V32" si="34">SUM(L27:L31)</f>
        <v>0</v>
      </c>
      <c r="M32" s="260">
        <f t="shared" si="34"/>
        <v>0</v>
      </c>
      <c r="N32" s="260">
        <f t="shared" si="34"/>
        <v>0</v>
      </c>
      <c r="O32" s="260">
        <f t="shared" si="34"/>
        <v>0</v>
      </c>
      <c r="P32" s="272">
        <f t="shared" si="34"/>
        <v>378</v>
      </c>
      <c r="Q32" s="348">
        <f t="shared" si="34"/>
        <v>79</v>
      </c>
      <c r="R32" s="260">
        <f t="shared" si="34"/>
        <v>0</v>
      </c>
      <c r="S32" s="260">
        <f t="shared" si="34"/>
        <v>0</v>
      </c>
      <c r="T32" s="260">
        <f t="shared" si="34"/>
        <v>288</v>
      </c>
      <c r="U32" s="260">
        <f t="shared" si="34"/>
        <v>11</v>
      </c>
      <c r="V32" s="272">
        <f t="shared" si="34"/>
        <v>0</v>
      </c>
      <c r="W32" s="348">
        <f>SUM(W27:W31)</f>
        <v>337</v>
      </c>
      <c r="X32" s="272">
        <f t="shared" ref="X32:AF32" si="35">SUM(X27:X31)</f>
        <v>41</v>
      </c>
      <c r="Y32" s="348">
        <f t="shared" si="35"/>
        <v>0</v>
      </c>
      <c r="Z32" s="260">
        <f t="shared" si="35"/>
        <v>108</v>
      </c>
      <c r="AA32" s="260">
        <f t="shared" si="35"/>
        <v>108</v>
      </c>
      <c r="AB32" s="260">
        <f t="shared" si="35"/>
        <v>10</v>
      </c>
      <c r="AC32" s="260">
        <f t="shared" si="35"/>
        <v>166</v>
      </c>
      <c r="AD32" s="272">
        <f t="shared" si="35"/>
        <v>14</v>
      </c>
      <c r="AE32" s="349">
        <f t="shared" si="35"/>
        <v>81.349999999999994</v>
      </c>
      <c r="AF32" s="366">
        <f t="shared" si="35"/>
        <v>38.183333333333337</v>
      </c>
      <c r="AG32" s="367"/>
      <c r="AH32" s="273">
        <f>SUM(AH27:AH31)</f>
        <v>355</v>
      </c>
      <c r="AI32" s="274">
        <f t="shared" ref="AI32:AK32" si="36">SUM(AI27:AI31)</f>
        <v>0</v>
      </c>
      <c r="AJ32" s="260">
        <f t="shared" si="36"/>
        <v>0</v>
      </c>
      <c r="AK32" s="272">
        <f t="shared" si="36"/>
        <v>0</v>
      </c>
      <c r="AL32" s="348">
        <f>SUM(AL27:AL31)</f>
        <v>2</v>
      </c>
      <c r="AM32" s="260">
        <f t="shared" ref="AM32:AS32" si="37">SUM(AM27:AM31)</f>
        <v>34</v>
      </c>
      <c r="AN32" s="272">
        <f t="shared" si="37"/>
        <v>0</v>
      </c>
      <c r="AO32" s="348">
        <f t="shared" si="37"/>
        <v>22</v>
      </c>
      <c r="AP32" s="260">
        <f t="shared" si="37"/>
        <v>34</v>
      </c>
      <c r="AQ32" s="260">
        <f t="shared" si="37"/>
        <v>227</v>
      </c>
      <c r="AR32" s="260">
        <f t="shared" si="37"/>
        <v>35</v>
      </c>
      <c r="AS32" s="272">
        <f t="shared" si="37"/>
        <v>1</v>
      </c>
      <c r="AT32" s="348">
        <f>SUM(AT27:AT31)</f>
        <v>9</v>
      </c>
      <c r="AU32" s="260">
        <f t="shared" ref="AU32:BC32" si="38">SUM(AU27:AU31)</f>
        <v>0</v>
      </c>
      <c r="AV32" s="260">
        <f t="shared" si="38"/>
        <v>3</v>
      </c>
      <c r="AW32" s="260">
        <f t="shared" si="38"/>
        <v>2</v>
      </c>
      <c r="AX32" s="260">
        <f t="shared" si="38"/>
        <v>2</v>
      </c>
      <c r="AY32" s="260">
        <f t="shared" si="38"/>
        <v>0</v>
      </c>
      <c r="AZ32" s="260">
        <f t="shared" si="38"/>
        <v>0</v>
      </c>
      <c r="BA32" s="260">
        <f t="shared" si="38"/>
        <v>0</v>
      </c>
      <c r="BB32" s="260">
        <f t="shared" si="38"/>
        <v>1</v>
      </c>
      <c r="BC32" s="262">
        <f t="shared" si="38"/>
        <v>1</v>
      </c>
    </row>
    <row r="33" spans="1:55" ht="34" customHeight="1" x14ac:dyDescent="0.2">
      <c r="A33" s="823" t="s">
        <v>185</v>
      </c>
      <c r="B33" s="263" t="s">
        <v>73</v>
      </c>
      <c r="C33" s="826">
        <f>SUM('Комунальні по юр. особам'!E249:E253,'Комунальні по юр. особам'!E254:E258,'Комунальні по юр. особам'!E259:E263,'Комунальні по юр. особам'!E264:E268,'Комунальні по юр. особам'!E269:E273,'Комунальні по юр. особам'!E274:E278)</f>
        <v>670</v>
      </c>
      <c r="D33" s="828">
        <f>C33-SUM(K33:K37)</f>
        <v>47</v>
      </c>
      <c r="E33" s="302">
        <f>SUM(K33,AT33)</f>
        <v>73</v>
      </c>
      <c r="F33" s="304">
        <f>SUM(G33:J33)</f>
        <v>2</v>
      </c>
      <c r="G33" s="234">
        <f>SUM('Комунальні по юр. особам'!I264,'Комунальні по юр. особам'!I249,'Комунальні по юр. особам'!I254,'Комунальні по юр. особам'!I259,'Комунальні по юр. особам'!I269,'Комунальні по юр. особам'!I274)</f>
        <v>0</v>
      </c>
      <c r="H33" s="234">
        <f>SUM('Комунальні по юр. особам'!J264,'Комунальні по юр. особам'!J249,'Комунальні по юр. особам'!J254,'Комунальні по юр. особам'!J259,'Комунальні по юр. особам'!J269,'Комунальні по юр. особам'!J274)</f>
        <v>2</v>
      </c>
      <c r="I33" s="234">
        <f>SUM('Комунальні по юр. особам'!K264,'Комунальні по юр. особам'!K249,'Комунальні по юр. особам'!K254,'Комунальні по юр. особам'!K259,'Комунальні по юр. особам'!K269,'Комунальні по юр. особам'!K274)</f>
        <v>0</v>
      </c>
      <c r="J33" s="291">
        <f>SUM('Комунальні по юр. особам'!L264,'Комунальні по юр. особам'!L249,'Комунальні по юр. особам'!L254,'Комунальні по юр. особам'!L259,'Комунальні по юр. особам'!L269,'Комунальні по юр. особам'!L274)</f>
        <v>0</v>
      </c>
      <c r="K33" s="329">
        <f>IF(AND(SUM(L33:P33)=SUM(W33:X33),SUM(Q33:V33)=SUM(W33:X33)),SUM(L33:P33),"ПЕРЕВІРТЕ ПРАВИЛЬНІСТЬ ДАНИХ")</f>
        <v>73</v>
      </c>
      <c r="L33" s="307">
        <f>SUM('Комунальні по юр. особам'!N274,'Комунальні по юр. особам'!N269,'Комунальні по юр. особам'!N264,'Комунальні по юр. особам'!N259,'Комунальні по юр. особам'!N254,'Комунальні по юр. особам'!N249)</f>
        <v>73</v>
      </c>
      <c r="M33" s="307">
        <f>SUM('Комунальні по юр. особам'!O274,'Комунальні по юр. особам'!O269,'Комунальні по юр. особам'!O264,'Комунальні по юр. особам'!O259,'Комунальні по юр. особам'!O254,'Комунальні по юр. особам'!O249)</f>
        <v>0</v>
      </c>
      <c r="N33" s="307">
        <f>SUM('Комунальні по юр. особам'!P274,'Комунальні по юр. особам'!P269,'Комунальні по юр. особам'!P264,'Комунальні по юр. особам'!P259,'Комунальні по юр. особам'!P254,'Комунальні по юр. особам'!P249)</f>
        <v>0</v>
      </c>
      <c r="O33" s="307">
        <f>SUM('Комунальні по юр. особам'!Q274,'Комунальні по юр. особам'!Q269,'Комунальні по юр. особам'!Q264,'Комунальні по юр. особам'!Q259,'Комунальні по юр. особам'!Q254,'Комунальні по юр. особам'!Q249)</f>
        <v>0</v>
      </c>
      <c r="P33" s="312">
        <f>SUM('Комунальні по юр. особам'!R274,'Комунальні по юр. особам'!R269,'Комунальні по юр. особам'!R264,'Комунальні по юр. особам'!R259,'Комунальні по юр. особам'!R254,'Комунальні по юр. особам'!R249)</f>
        <v>0</v>
      </c>
      <c r="Q33" s="314">
        <f>SUM('Комунальні по юр. особам'!S274,'Комунальні по юр. особам'!S269,'Комунальні по юр. особам'!S264,'Комунальні по юр. особам'!S259,'Комунальні по юр. особам'!S254,'Комунальні по юр. особам'!S249)</f>
        <v>6</v>
      </c>
      <c r="R33" s="307">
        <f>SUM('Комунальні по юр. особам'!T274,'Комунальні по юр. особам'!T269,'Комунальні по юр. особам'!T264,'Комунальні по юр. особам'!T259,'Комунальні по юр. особам'!T254,'Комунальні по юр. особам'!T249)</f>
        <v>0</v>
      </c>
      <c r="S33" s="307">
        <f>SUM('Комунальні по юр. особам'!U274,'Комунальні по юр. особам'!U269,'Комунальні по юр. особам'!U264,'Комунальні по юр. особам'!U259,'Комунальні по юр. особам'!U254,'Комунальні по юр. особам'!U249)</f>
        <v>0</v>
      </c>
      <c r="T33" s="307">
        <f>SUM('Комунальні по юр. особам'!V274,'Комунальні по юр. особам'!V269,'Комунальні по юр. особам'!V264,'Комунальні по юр. особам'!V259,'Комунальні по юр. особам'!V254,'Комунальні по юр. особам'!V249)</f>
        <v>64</v>
      </c>
      <c r="U33" s="307">
        <f>SUM('Комунальні по юр. особам'!W274,'Комунальні по юр. особам'!W269,'Комунальні по юр. особам'!W264,'Комунальні по юр. особам'!W259,'Комунальні по юр. особам'!W254,'Комунальні по юр. особам'!W249)</f>
        <v>3</v>
      </c>
      <c r="V33" s="312">
        <f>SUM('Комунальні по юр. особам'!X274,'Комунальні по юр. особам'!X269,'Комунальні по юр. особам'!X264,'Комунальні по юр. особам'!X259,'Комунальні по юр. особам'!X254,'Комунальні по юр. особам'!X249)</f>
        <v>0</v>
      </c>
      <c r="W33" s="314">
        <f>SUM('Комунальні по юр. особам'!Y274,'Комунальні по юр. особам'!Y269,'Комунальні по юр. особам'!Y264,'Комунальні по юр. особам'!Y259,'Комунальні по юр. особам'!Y254,'Комунальні по юр. особам'!Y249)</f>
        <v>69</v>
      </c>
      <c r="X33" s="312">
        <f>SUM('Комунальні по юр. особам'!Z274,'Комунальні по юр. особам'!Z269,'Комунальні по юр. особам'!Z264,'Комунальні по юр. особам'!Z259,'Комунальні по юр. особам'!Z254,'Комунальні по юр. особам'!Z249)</f>
        <v>4</v>
      </c>
      <c r="Y33" s="314">
        <f>SUM('Комунальні по юр. особам'!AA274,'Комунальні по юр. особам'!AA269,'Комунальні по юр. особам'!AA264,'Комунальні по юр. особам'!AA259,'Комунальні по юр. особам'!AA254,'Комунальні по юр. особам'!AA249)</f>
        <v>0</v>
      </c>
      <c r="Z33" s="307">
        <f>SUM('Комунальні по юр. особам'!AB274,'Комунальні по юр. особам'!AB269,'Комунальні по юр. особам'!AB264,'Комунальні по юр. особам'!AB259,'Комунальні по юр. особам'!AB254,'Комунальні по юр. особам'!AB249)</f>
        <v>26</v>
      </c>
      <c r="AA33" s="307">
        <f>SUM('Комунальні по юр. особам'!AC274,'Комунальні по юр. особам'!AC269,'Комунальні по юр. особам'!AC264,'Комунальні по юр. особам'!AC259,'Комунальні по юр. особам'!AC254,'Комунальні по юр. особам'!AC249)</f>
        <v>25</v>
      </c>
      <c r="AB33" s="307">
        <f>SUM('Комунальні по юр. особам'!AD274,'Комунальні по юр. особам'!AD269,'Комунальні по юр. особам'!AD264,'Комунальні по юр. особам'!AD259,'Комунальні по юр. особам'!AD254,'Комунальні по юр. особам'!AD249)</f>
        <v>15</v>
      </c>
      <c r="AC33" s="307">
        <f>SUM('Комунальні по юр. особам'!AE274,'Комунальні по юр. особам'!AE269,'Комунальні по юр. особам'!AE264,'Комунальні по юр. особам'!AE259,'Комунальні по юр. особам'!AE254,'Комунальні по юр. особам'!AE249)</f>
        <v>51</v>
      </c>
      <c r="AD33" s="312">
        <f>SUM('Комунальні по юр. особам'!AF274,'Комунальні по юр. особам'!AF269,'Комунальні по юр. особам'!AF264,'Комунальні по юр. особам'!AF259,'Комунальні по юр. особам'!AF254,'Комунальні по юр. особам'!AF249)</f>
        <v>0</v>
      </c>
      <c r="AE33" s="356">
        <f>AVERAGE('Комунальні по юр. особам'!AG249,'Комунальні по юр. особам'!AG254,'Комунальні по юр. особам'!AG259,'Комунальні по юр. особам'!AG264,'Комунальні по юр. особам'!AG269,'Комунальні по юр. особам'!AG274)</f>
        <v>38.5</v>
      </c>
      <c r="AF33" s="357">
        <f>AVERAGE('Комунальні по юр. особам'!AH249,'Комунальні по юр. особам'!AH254,'Комунальні по юр. особам'!AH259,'Комунальні по юр. особам'!AH264,'Комунальні по юр. особам'!AH269,'Комунальні по юр. особам'!AH274)</f>
        <v>19</v>
      </c>
      <c r="AG33" s="358">
        <f>AVERAGE('Комунальні по юр. особам'!AI249,'Комунальні по юр. особам'!AI254,'Комунальні по юр. особам'!AI259,'Комунальні по юр. особам'!AI264,'Комунальні по юр. особам'!AI269,'Комунальні по юр. особам'!AI274)</f>
        <v>10.425000000000001</v>
      </c>
      <c r="AH33" s="239">
        <f>SUM(AL33:AN33)</f>
        <v>73</v>
      </c>
      <c r="AI33" s="331"/>
      <c r="AJ33" s="234"/>
      <c r="AK33" s="235"/>
      <c r="AL33" s="233">
        <f>SUM('Комунальні по юр. особам'!AN249,'Комунальні по юр. особам'!AN254)</f>
        <v>14</v>
      </c>
      <c r="AM33" s="234">
        <f>SUM('Комунальні по юр. особам'!AO249,'Комунальні по юр. особам'!AO254)</f>
        <v>59</v>
      </c>
      <c r="AN33" s="235">
        <f>SUM('Комунальні по юр. особам'!AP249,'Комунальні по юр. особам'!AP254)</f>
        <v>0</v>
      </c>
      <c r="AO33" s="236"/>
      <c r="AP33" s="237"/>
      <c r="AQ33" s="237"/>
      <c r="AR33" s="237"/>
      <c r="AS33" s="238"/>
      <c r="AT33" s="327">
        <f>SUM(AU33:BC33)</f>
        <v>0</v>
      </c>
      <c r="AU33" s="307">
        <f>SUM('Комунальні по юр. особам'!AW249,'Комунальні по юр. особам'!AW254,'Комунальні по юр. особам'!AW259,'Комунальні по юр. особам'!AW264,'Комунальні по юр. особам'!AW269,'Комунальні по юр. особам'!AW274)</f>
        <v>0</v>
      </c>
      <c r="AV33" s="307">
        <f>SUM('Комунальні по юр. особам'!AX249,'Комунальні по юр. особам'!AX254,'Комунальні по юр. особам'!AX259,'Комунальні по юр. особам'!AX264,'Комунальні по юр. особам'!AX269,'Комунальні по юр. особам'!AX274)</f>
        <v>0</v>
      </c>
      <c r="AW33" s="307">
        <f>SUM('Комунальні по юр. особам'!AY249,'Комунальні по юр. особам'!AY254,'Комунальні по юр. особам'!AY259,'Комунальні по юр. особам'!AY264,'Комунальні по юр. особам'!AY269,'Комунальні по юр. особам'!AY274)</f>
        <v>0</v>
      </c>
      <c r="AX33" s="307">
        <f>SUM('Комунальні по юр. особам'!AZ249,'Комунальні по юр. особам'!AZ254,'Комунальні по юр. особам'!AZ259,'Комунальні по юр. особам'!AZ264,'Комунальні по юр. особам'!AZ269,'Комунальні по юр. особам'!AZ274)</f>
        <v>0</v>
      </c>
      <c r="AY33" s="307">
        <f>SUM('Комунальні по юр. особам'!BA249,'Комунальні по юр. особам'!BA254,'Комунальні по юр. особам'!BA259,'Комунальні по юр. особам'!BA264,'Комунальні по юр. особам'!BA269,'Комунальні по юр. особам'!BA274)</f>
        <v>0</v>
      </c>
      <c r="AZ33" s="307">
        <f>SUM('Комунальні по юр. особам'!BB249,'Комунальні по юр. особам'!BB254,'Комунальні по юр. особам'!BB259,'Комунальні по юр. особам'!BB264,'Комунальні по юр. особам'!BB269,'Комунальні по юр. особам'!BB274)</f>
        <v>0</v>
      </c>
      <c r="BA33" s="307">
        <f>SUM('Комунальні по юр. особам'!BC249,'Комунальні по юр. особам'!BC254,'Комунальні по юр. особам'!BC259,'Комунальні по юр. особам'!BC264,'Комунальні по юр. особам'!BC269,'Комунальні по юр. особам'!BC274)</f>
        <v>0</v>
      </c>
      <c r="BB33" s="307">
        <f>SUM('Комунальні по юр. особам'!BD249,'Комунальні по юр. особам'!BD254,'Комунальні по юр. особам'!BD259,'Комунальні по юр. особам'!BD264,'Комунальні по юр. особам'!BD269,'Комунальні по юр. особам'!BD274)</f>
        <v>0</v>
      </c>
      <c r="BC33" s="308">
        <f>SUM('Комунальні по юр. особам'!BE249,'Комунальні по юр. особам'!BE254,'Комунальні по юр. особам'!BE259,'Комунальні по юр. особам'!BE264,'Комунальні по юр. особам'!BE269,'Комунальні по юр. особам'!BE274)</f>
        <v>0</v>
      </c>
    </row>
    <row r="34" spans="1:55" ht="34" customHeight="1" x14ac:dyDescent="0.2">
      <c r="A34" s="824"/>
      <c r="B34" s="265" t="s">
        <v>75</v>
      </c>
      <c r="C34" s="827"/>
      <c r="D34" s="829"/>
      <c r="E34" s="303">
        <f t="shared" ref="E34:E37" si="39">SUM(K34,AT34)</f>
        <v>0</v>
      </c>
      <c r="F34" s="305">
        <f t="shared" ref="F34:F37" si="40">SUM(G34:J34)</f>
        <v>0</v>
      </c>
      <c r="G34" s="242">
        <f>SUM('Комунальні по юр. особам'!I265,'Комунальні по юр. особам'!I250,'Комунальні по юр. особам'!I255,'Комунальні по юр. особам'!I260,'Комунальні по юр. особам'!I270,'Комунальні по юр. особам'!I275)</f>
        <v>0</v>
      </c>
      <c r="H34" s="242"/>
      <c r="I34" s="242"/>
      <c r="J34" s="268"/>
      <c r="K34" s="330">
        <f t="shared" si="31"/>
        <v>0</v>
      </c>
      <c r="L34" s="63">
        <f>SUM('Комунальні по юр. особам'!N275,'Комунальні по юр. особам'!N270,'Комунальні по юр. особам'!N265,'Комунальні по юр. особам'!N260,'Комунальні по юр. особам'!N255,'Комунальні по юр. особам'!N250)</f>
        <v>0</v>
      </c>
      <c r="M34" s="63"/>
      <c r="N34" s="63"/>
      <c r="O34" s="63"/>
      <c r="P34" s="313"/>
      <c r="Q34" s="301"/>
      <c r="R34" s="63"/>
      <c r="S34" s="63"/>
      <c r="T34" s="63"/>
      <c r="U34" s="63"/>
      <c r="V34" s="313"/>
      <c r="W34" s="301"/>
      <c r="X34" s="313"/>
      <c r="Y34" s="301"/>
      <c r="Z34" s="63"/>
      <c r="AA34" s="63"/>
      <c r="AB34" s="63"/>
      <c r="AC34" s="63"/>
      <c r="AD34" s="313"/>
      <c r="AE34" s="271"/>
      <c r="AF34" s="359"/>
      <c r="AG34" s="360"/>
      <c r="AH34" s="247"/>
      <c r="AI34" s="270"/>
      <c r="AJ34" s="242"/>
      <c r="AK34" s="243"/>
      <c r="AL34" s="241"/>
      <c r="AM34" s="242"/>
      <c r="AN34" s="243"/>
      <c r="AO34" s="244"/>
      <c r="AP34" s="245"/>
      <c r="AQ34" s="245"/>
      <c r="AR34" s="245"/>
      <c r="AS34" s="246"/>
      <c r="AT34" s="328">
        <f t="shared" ref="AT34:AT37" si="41">SUM(AU34:BC34)</f>
        <v>0</v>
      </c>
      <c r="AU34" s="63">
        <f>SUM('Комунальні по юр. особам'!AW250,'Комунальні по юр. особам'!AW255,'Комунальні по юр. особам'!AW260,'Комунальні по юр. особам'!AW265,'Комунальні по юр. особам'!AW270,'Комунальні по юр. особам'!AW275)</f>
        <v>0</v>
      </c>
      <c r="AV34" s="63"/>
      <c r="AW34" s="63"/>
      <c r="AX34" s="63"/>
      <c r="AY34" s="63"/>
      <c r="AZ34" s="63"/>
      <c r="BA34" s="63"/>
      <c r="BB34" s="63"/>
      <c r="BC34" s="309"/>
    </row>
    <row r="35" spans="1:55" ht="34" customHeight="1" x14ac:dyDescent="0.2">
      <c r="A35" s="824"/>
      <c r="B35" s="265" t="s">
        <v>77</v>
      </c>
      <c r="C35" s="827"/>
      <c r="D35" s="829"/>
      <c r="E35" s="303">
        <f t="shared" si="39"/>
        <v>0</v>
      </c>
      <c r="F35" s="305">
        <f t="shared" si="40"/>
        <v>0</v>
      </c>
      <c r="G35" s="242">
        <f>SUM('Комунальні по юр. особам'!I266,'Комунальні по юр. особам'!I251,'Комунальні по юр. особам'!I256,'Комунальні по юр. особам'!I261,'Комунальні по юр. особам'!I271,'Комунальні по юр. особам'!I276)</f>
        <v>0</v>
      </c>
      <c r="H35" s="242">
        <f>SUM('Комунальні по юр. особам'!J266,'Комунальні по юр. особам'!J251,'Комунальні по юр. особам'!J256,'Комунальні по юр. особам'!J261,'Комунальні по юр. особам'!J271,'Комунальні по юр. особам'!J276)</f>
        <v>0</v>
      </c>
      <c r="I35" s="242">
        <f>SUM('Комунальні по юр. особам'!K266,'Комунальні по юр. особам'!K251,'Комунальні по юр. особам'!K256,'Комунальні по юр. особам'!K261,'Комунальні по юр. особам'!K271,'Комунальні по юр. особам'!K276)</f>
        <v>0</v>
      </c>
      <c r="J35" s="268">
        <f>SUM('Комунальні по юр. особам'!L266,'Комунальні по юр. особам'!L251,'Комунальні по юр. особам'!L256,'Комунальні по юр. особам'!L261,'Комунальні по юр. особам'!L271,'Комунальні по юр. особам'!L276)</f>
        <v>0</v>
      </c>
      <c r="K35" s="330">
        <f t="shared" si="31"/>
        <v>0</v>
      </c>
      <c r="L35" s="63">
        <f>SUM('Комунальні по юр. особам'!N276,'Комунальні по юр. особам'!N271,'Комунальні по юр. особам'!N266,'Комунальні по юр. особам'!N261,'Комунальні по юр. особам'!N256,'Комунальні по юр. особам'!N251)</f>
        <v>0</v>
      </c>
      <c r="M35" s="63">
        <f>SUM('Комунальні по юр. особам'!O276,'Комунальні по юр. особам'!O271,'Комунальні по юр. особам'!O266,'Комунальні по юр. особам'!O261,'Комунальні по юр. особам'!O256,'Комунальні по юр. особам'!O251)</f>
        <v>0</v>
      </c>
      <c r="N35" s="63">
        <f>SUM('Комунальні по юр. особам'!P276,'Комунальні по юр. особам'!P271,'Комунальні по юр. особам'!P266,'Комунальні по юр. особам'!P261,'Комунальні по юр. особам'!P256,'Комунальні по юр. особам'!P251)</f>
        <v>0</v>
      </c>
      <c r="O35" s="63">
        <f>SUM('Комунальні по юр. особам'!Q276,'Комунальні по юр. особам'!Q271,'Комунальні по юр. особам'!Q266,'Комунальні по юр. особам'!Q261,'Комунальні по юр. особам'!Q256,'Комунальні по юр. особам'!Q251)</f>
        <v>0</v>
      </c>
      <c r="P35" s="313">
        <f>SUM('Комунальні по юр. особам'!R276,'Комунальні по юр. особам'!R271,'Комунальні по юр. особам'!R266,'Комунальні по юр. особам'!R261,'Комунальні по юр. особам'!R256,'Комунальні по юр. особам'!R251)</f>
        <v>0</v>
      </c>
      <c r="Q35" s="301">
        <f>SUM('Комунальні по юр. особам'!S276,'Комунальні по юр. особам'!S271,'Комунальні по юр. особам'!S266,'Комунальні по юр. особам'!S261,'Комунальні по юр. особам'!S256,'Комунальні по юр. особам'!S251)</f>
        <v>0</v>
      </c>
      <c r="R35" s="63">
        <f>SUM('Комунальні по юр. особам'!T276,'Комунальні по юр. особам'!T271,'Комунальні по юр. особам'!T266,'Комунальні по юр. особам'!T261,'Комунальні по юр. особам'!T256,'Комунальні по юр. особам'!T251)</f>
        <v>0</v>
      </c>
      <c r="S35" s="63">
        <f>SUM('Комунальні по юр. особам'!U276,'Комунальні по юр. особам'!U271,'Комунальні по юр. особам'!U266,'Комунальні по юр. особам'!U261,'Комунальні по юр. особам'!U256,'Комунальні по юр. особам'!U251)</f>
        <v>0</v>
      </c>
      <c r="T35" s="63">
        <f>SUM('Комунальні по юр. особам'!V276,'Комунальні по юр. особам'!V271,'Комунальні по юр. особам'!V266,'Комунальні по юр. особам'!V261,'Комунальні по юр. особам'!V256,'Комунальні по юр. особам'!V251)</f>
        <v>0</v>
      </c>
      <c r="U35" s="63">
        <f>SUM('Комунальні по юр. особам'!W276,'Комунальні по юр. особам'!W271,'Комунальні по юр. особам'!W266,'Комунальні по юр. особам'!W261,'Комунальні по юр. особам'!W256,'Комунальні по юр. особам'!W251)</f>
        <v>0</v>
      </c>
      <c r="V35" s="313">
        <f>SUM('Комунальні по юр. особам'!X276,'Комунальні по юр. особам'!X271,'Комунальні по юр. особам'!X266,'Комунальні по юр. особам'!X261,'Комунальні по юр. особам'!X256,'Комунальні по юр. особам'!X251)</f>
        <v>0</v>
      </c>
      <c r="W35" s="301">
        <f>SUM('Комунальні по юр. особам'!Y276,'Комунальні по юр. особам'!Y271,'Комунальні по юр. особам'!Y266,'Комунальні по юр. особам'!Y261,'Комунальні по юр. особам'!Y256,'Комунальні по юр. особам'!Y251)</f>
        <v>0</v>
      </c>
      <c r="X35" s="313">
        <f>SUM('Комунальні по юр. особам'!Z276,'Комунальні по юр. особам'!Z271,'Комунальні по юр. особам'!Z266,'Комунальні по юр. особам'!Z261,'Комунальні по юр. особам'!Z256,'Комунальні по юр. особам'!Z251)</f>
        <v>0</v>
      </c>
      <c r="Y35" s="301">
        <f>SUM('Комунальні по юр. особам'!AA276,'Комунальні по юр. особам'!AA271,'Комунальні по юр. особам'!AA266,'Комунальні по юр. особам'!AA261,'Комунальні по юр. особам'!AA256,'Комунальні по юр. особам'!AA251)</f>
        <v>0</v>
      </c>
      <c r="Z35" s="63">
        <f>SUM('Комунальні по юр. особам'!AB276,'Комунальні по юр. особам'!AB271,'Комунальні по юр. особам'!AB266,'Комунальні по юр. особам'!AB261,'Комунальні по юр. особам'!AB256,'Комунальні по юр. особам'!AB251)</f>
        <v>0</v>
      </c>
      <c r="AA35" s="63">
        <f>SUM('Комунальні по юр. особам'!AC276,'Комунальні по юр. особам'!AC271,'Комунальні по юр. особам'!AC266,'Комунальні по юр. особам'!AC261,'Комунальні по юр. особам'!AC256,'Комунальні по юр. особам'!AC251)</f>
        <v>0</v>
      </c>
      <c r="AB35" s="63">
        <f>SUM('Комунальні по юр. особам'!AD276,'Комунальні по юр. особам'!AD271,'Комунальні по юр. особам'!AD266,'Комунальні по юр. особам'!AD261,'Комунальні по юр. особам'!AD256,'Комунальні по юр. особам'!AD251)</f>
        <v>0</v>
      </c>
      <c r="AC35" s="63">
        <f>SUM('Комунальні по юр. особам'!AE276,'Комунальні по юр. особам'!AE271,'Комунальні по юр. особам'!AE266,'Комунальні по юр. особам'!AE261,'Комунальні по юр. особам'!AE256,'Комунальні по юр. особам'!AE251)</f>
        <v>0</v>
      </c>
      <c r="AD35" s="313">
        <f>SUM('Комунальні по юр. особам'!AF276,'Комунальні по юр. особам'!AF271,'Комунальні по юр. особам'!AF266,'Комунальні по юр. особам'!AF261,'Комунальні по юр. особам'!AF256,'Комунальні по юр. особам'!AF251)</f>
        <v>0</v>
      </c>
      <c r="AE35" s="271"/>
      <c r="AF35" s="361"/>
      <c r="AG35" s="362"/>
      <c r="AH35" s="247"/>
      <c r="AI35" s="270"/>
      <c r="AJ35" s="242"/>
      <c r="AK35" s="243"/>
      <c r="AL35" s="241"/>
      <c r="AM35" s="242"/>
      <c r="AN35" s="243"/>
      <c r="AO35" s="244"/>
      <c r="AP35" s="245"/>
      <c r="AQ35" s="245"/>
      <c r="AR35" s="245"/>
      <c r="AS35" s="246"/>
      <c r="AT35" s="328">
        <f t="shared" si="41"/>
        <v>0</v>
      </c>
      <c r="AU35" s="63">
        <f>SUM('Комунальні по юр. особам'!AW251,'Комунальні по юр. особам'!AW256,'Комунальні по юр. особам'!AW261,'Комунальні по юр. особам'!AW266,'Комунальні по юр. особам'!AW271,'Комунальні по юр. особам'!AW276)</f>
        <v>0</v>
      </c>
      <c r="AV35" s="63"/>
      <c r="AW35" s="63"/>
      <c r="AX35" s="63"/>
      <c r="AY35" s="63"/>
      <c r="AZ35" s="63"/>
      <c r="BA35" s="63"/>
      <c r="BB35" s="63"/>
      <c r="BC35" s="309"/>
    </row>
    <row r="36" spans="1:55" ht="34" customHeight="1" x14ac:dyDescent="0.2">
      <c r="A36" s="824"/>
      <c r="B36" s="265" t="s">
        <v>78</v>
      </c>
      <c r="C36" s="827"/>
      <c r="D36" s="829"/>
      <c r="E36" s="303">
        <f t="shared" si="39"/>
        <v>566</v>
      </c>
      <c r="F36" s="305">
        <f>SUM(G36:J36)</f>
        <v>8</v>
      </c>
      <c r="G36" s="242">
        <f>SUM('Комунальні по юр. особам'!I267,'Комунальні по юр. особам'!I252,'Комунальні по юр. особам'!I257,'Комунальні по юр. особам'!I262,'Комунальні по юр. особам'!I272,'Комунальні по юр. особам'!I277)</f>
        <v>3</v>
      </c>
      <c r="H36" s="242">
        <f>SUM('Комунальні по юр. особам'!J267,'Комунальні по юр. особам'!J252,'Комунальні по юр. особам'!J257,'Комунальні по юр. особам'!J262,'Комунальні по юр. особам'!J272,'Комунальні по юр. особам'!J277)</f>
        <v>1</v>
      </c>
      <c r="I36" s="242">
        <f>SUM('Комунальні по юр. особам'!K267,'Комунальні по юр. особам'!K252,'Комунальні по юр. особам'!K257,'Комунальні по юр. особам'!K262,'Комунальні по юр. особам'!K272,'Комунальні по юр. особам'!K277)</f>
        <v>4</v>
      </c>
      <c r="J36" s="268">
        <f>SUM('Комунальні по юр. особам'!L267,'Комунальні по юр. особам'!L252,'Комунальні по юр. особам'!L257,'Комунальні по юр. особам'!L262,'Комунальні по юр. особам'!L272,'Комунальні по юр. особам'!L277)</f>
        <v>0</v>
      </c>
      <c r="K36" s="330">
        <f t="shared" si="31"/>
        <v>550</v>
      </c>
      <c r="L36" s="63">
        <f>SUM('Комунальні по юр. особам'!N277,'Комунальні по юр. особам'!N272,'Комунальні по юр. особам'!N267,'Комунальні по юр. особам'!N262,'Комунальні по юр. особам'!N257,'Комунальні по юр. особам'!N252)</f>
        <v>435</v>
      </c>
      <c r="M36" s="63">
        <f>SUM('Комунальні по юр. особам'!O277,'Комунальні по юр. особам'!O272,'Комунальні по юр. особам'!O267,'Комунальні по юр. особам'!O262,'Комунальні по юр. особам'!O257,'Комунальні по юр. особам'!O252)</f>
        <v>0</v>
      </c>
      <c r="N36" s="63">
        <f>SUM('Комунальні по юр. особам'!P277,'Комунальні по юр. особам'!P272,'Комунальні по юр. особам'!P267,'Комунальні по юр. особам'!P262,'Комунальні по юр. особам'!P257,'Комунальні по юр. особам'!P252)</f>
        <v>0</v>
      </c>
      <c r="O36" s="63">
        <f>SUM('Комунальні по юр. особам'!Q277,'Комунальні по юр. особам'!Q272,'Комунальні по юр. особам'!Q267,'Комунальні по юр. особам'!Q262,'Комунальні по юр. особам'!Q257,'Комунальні по юр. особам'!Q252)</f>
        <v>0</v>
      </c>
      <c r="P36" s="313">
        <f>SUM('Комунальні по юр. особам'!R277,'Комунальні по юр. особам'!R272,'Комунальні по юр. особам'!R267,'Комунальні по юр. особам'!R262,'Комунальні по юр. особам'!R257,'Комунальні по юр. особам'!R252)</f>
        <v>115</v>
      </c>
      <c r="Q36" s="301">
        <f>SUM('Комунальні по юр. особам'!S277,'Комунальні по юр. особам'!S272,'Комунальні по юр. особам'!S267,'Комунальні по юр. особам'!S262,'Комунальні по юр. особам'!S257,'Комунальні по юр. особам'!S252)</f>
        <v>97</v>
      </c>
      <c r="R36" s="63">
        <f>SUM('Комунальні по юр. особам'!T277,'Комунальні по юр. особам'!T272,'Комунальні по юр. особам'!T267,'Комунальні по юр. особам'!T262,'Комунальні по юр. особам'!T257,'Комунальні по юр. особам'!T252)</f>
        <v>0</v>
      </c>
      <c r="S36" s="63">
        <f>SUM('Комунальні по юр. особам'!U277,'Комунальні по юр. особам'!U272,'Комунальні по юр. особам'!U267,'Комунальні по юр. особам'!U262,'Комунальні по юр. особам'!U257,'Комунальні по юр. особам'!U252)</f>
        <v>0</v>
      </c>
      <c r="T36" s="63">
        <f>SUM('Комунальні по юр. особам'!V277,'Комунальні по юр. особам'!V272,'Комунальні по юр. особам'!V267,'Комунальні по юр. особам'!V262,'Комунальні по юр. особам'!V257,'Комунальні по юр. особам'!V252)</f>
        <v>443</v>
      </c>
      <c r="U36" s="63">
        <f>SUM('Комунальні по юр. особам'!W277,'Комунальні по юр. особам'!W272,'Комунальні по юр. особам'!W267,'Комунальні по юр. особам'!W262,'Комунальні по юр. особам'!W257,'Комунальні по юр. особам'!W252)</f>
        <v>10</v>
      </c>
      <c r="V36" s="313">
        <f>SUM('Комунальні по юр. особам'!X277,'Комунальні по юр. особам'!X272,'Комунальні по юр. особам'!X267,'Комунальні по юр. особам'!X262,'Комунальні по юр. особам'!X257,'Комунальні по юр. особам'!X252)</f>
        <v>0</v>
      </c>
      <c r="W36" s="301">
        <f>SUM('Комунальні по юр. особам'!Y277,'Комунальні по юр. особам'!Y272,'Комунальні по юр. особам'!Y267,'Комунальні по юр. особам'!Y262,'Комунальні по юр. особам'!Y257,'Комунальні по юр. особам'!Y252)</f>
        <v>494</v>
      </c>
      <c r="X36" s="313">
        <f>SUM('Комунальні по юр. особам'!Z277,'Комунальні по юр. особам'!Z272,'Комунальні по юр. особам'!Z267,'Комунальні по юр. особам'!Z262,'Комунальні по юр. особам'!Z257,'Комунальні по юр. особам'!Z252)</f>
        <v>56</v>
      </c>
      <c r="Y36" s="301">
        <f>SUM('Комунальні по юр. особам'!AA277,'Комунальні по юр. особам'!AA272,'Комунальні по юр. особам'!AA267,'Комунальні по юр. особам'!AA262,'Комунальні по юр. особам'!AA257,'Комунальні по юр. особам'!AA252)</f>
        <v>0</v>
      </c>
      <c r="Z36" s="63">
        <f>SUM('Комунальні по юр. особам'!AB277,'Комунальні по юр. особам'!AB272,'Комунальні по юр. особам'!AB267,'Комунальні по юр. особам'!AB262,'Комунальні по юр. особам'!AB257,'Комунальні по юр. особам'!AB252)</f>
        <v>159</v>
      </c>
      <c r="AA36" s="63">
        <f>SUM('Комунальні по юр. особам'!AC277,'Комунальні по юр. особам'!AC272,'Комунальні по юр. особам'!AC267,'Комунальні по юр. особам'!AC262,'Комунальні по юр. особам'!AC257,'Комунальні по юр. особам'!AC252)</f>
        <v>140</v>
      </c>
      <c r="AB36" s="63">
        <f>SUM('Комунальні по юр. особам'!AD277,'Комунальні по юр. особам'!AD272,'Комунальні по юр. особам'!AD267,'Комунальні по юр. особам'!AD262,'Комунальні по юр. особам'!AD257,'Комунальні по юр. особам'!AD252)</f>
        <v>74</v>
      </c>
      <c r="AC36" s="63">
        <f>SUM('Комунальні по юр. особам'!AE277,'Комунальні по юр. особам'!AE272,'Комунальні по юр. особам'!AE267,'Комунальні по юр. особам'!AE262,'Комунальні по юр. особам'!AE257,'Комунальні по юр. особам'!AE252)</f>
        <v>389</v>
      </c>
      <c r="AD36" s="313">
        <f>SUM('Комунальні по юр. особам'!AF277,'Комунальні по юр. особам'!AF272,'Комунальні по юр. особам'!AF267,'Комунальні по юр. особам'!AF262,'Комунальні по юр. особам'!AF257,'Комунальні по юр. особам'!AF252)</f>
        <v>24</v>
      </c>
      <c r="AE36" s="271">
        <f>AVERAGE('Комунальні по юр. особам'!AG252,'Комунальні по юр. особам'!AG257,'Комунальні по юр. особам'!AG262,'Комунальні по юр. особам'!AG267,'Комунальні по юр. особам'!AG272,'Комунальні по юр. особам'!AG277)</f>
        <v>40.31666666666667</v>
      </c>
      <c r="AF36" s="361">
        <f>AVERAGE('Комунальні по юр. особам'!AH252,'Комунальні по юр. особам'!AH257,'Комунальні по юр. особам'!AH262,'Комунальні по юр. особам'!AH267,'Комунальні по юр. особам'!AH272,'Комунальні по юр. особам'!AH277)</f>
        <v>20.666666666666668</v>
      </c>
      <c r="AG36" s="362">
        <f>AVERAGE('Комунальні по юр. особам'!AI252,'Комунальні по юр. особам'!AI257,'Комунальні по юр. особам'!AI262,'Комунальні по юр. особам'!AI267,'Комунальні по юр. особам'!AI272,'Комунальні по юр. особам'!AI277)</f>
        <v>93.100000000000009</v>
      </c>
      <c r="AH36" s="317">
        <f>SUM(AO36:AS36)</f>
        <v>548</v>
      </c>
      <c r="AI36" s="270"/>
      <c r="AJ36" s="242"/>
      <c r="AK36" s="243"/>
      <c r="AL36" s="241"/>
      <c r="AM36" s="242"/>
      <c r="AN36" s="243"/>
      <c r="AO36" s="250">
        <f>SUM('Комунальні по юр. особам'!AQ252,'Комунальні по юр. особам'!AQ257,'Комунальні по юр. особам'!AQ262,'Комунальні по юр. особам'!AQ267,'Комунальні по юр. особам'!AQ272,'Комунальні по юр. особам'!AQ277)</f>
        <v>60</v>
      </c>
      <c r="AP36" s="320">
        <f>SUM('Комунальні по юр. особам'!AR252,'Комунальні по юр. особам'!AR257,'Комунальні по юр. особам'!AR262,'Комунальні по юр. особам'!AR267,'Комунальні по юр. особам'!AR272,'Комунальні по юр. особам'!AR277)</f>
        <v>104</v>
      </c>
      <c r="AQ36" s="320">
        <f>SUM('Комунальні по юр. особам'!AS252,'Комунальні по юр. особам'!AS257,'Комунальні по юр. особам'!AS262,'Комунальні по юр. особам'!AS267,'Комунальні по юр. особам'!AS272,'Комунальні по юр. особам'!AS277)</f>
        <v>291</v>
      </c>
      <c r="AR36" s="320">
        <f>SUM('Комунальні по юр. особам'!AT252,'Комунальні по юр. особам'!AT257,'Комунальні по юр. особам'!AT262,'Комунальні по юр. особам'!AT267,'Комунальні по юр. особам'!AT272,'Комунальні по юр. особам'!AT277)</f>
        <v>92</v>
      </c>
      <c r="AS36" s="325">
        <f>SUM('Комунальні по юр. особам'!AU252,'Комунальні по юр. особам'!AU257,'Комунальні по юр. особам'!AU262,'Комунальні по юр. особам'!AU267,'Комунальні по юр. особам'!AU272,'Комунальні по юр. особам'!AU277)</f>
        <v>1</v>
      </c>
      <c r="AT36" s="328">
        <f t="shared" si="41"/>
        <v>16</v>
      </c>
      <c r="AU36" s="63">
        <f>SUM('Комунальні по юр. особам'!AW252,'Комунальні по юр. особам'!AW257,'Комунальні по юр. особам'!AW262,'Комунальні по юр. особам'!AW267,'Комунальні по юр. особам'!AW272,'Комунальні по юр. особам'!AW277)</f>
        <v>0</v>
      </c>
      <c r="AV36" s="63">
        <f>SUM('Комунальні по юр. особам'!AX252,'Комунальні по юр. особам'!AX257,'Комунальні по юр. особам'!AX262,'Комунальні по юр. особам'!AX267,'Комунальні по юр. особам'!AX272,'Комунальні по юр. особам'!AX277)</f>
        <v>0</v>
      </c>
      <c r="AW36" s="63">
        <f>SUM('Комунальні по юр. особам'!AY252,'Комунальні по юр. особам'!AY257,'Комунальні по юр. особам'!AY262,'Комунальні по юр. особам'!AY267,'Комунальні по юр. особам'!AY272,'Комунальні по юр. особам'!AY277)</f>
        <v>5</v>
      </c>
      <c r="AX36" s="63">
        <f>SUM('Комунальні по юр. особам'!AZ252,'Комунальні по юр. особам'!AZ257,'Комунальні по юр. особам'!AZ262,'Комунальні по юр. особам'!AZ267,'Комунальні по юр. особам'!AZ272,'Комунальні по юр. особам'!AZ277)</f>
        <v>1</v>
      </c>
      <c r="AY36" s="63">
        <f>SUM('Комунальні по юр. особам'!BA252,'Комунальні по юр. особам'!BA257,'Комунальні по юр. особам'!BA262,'Комунальні по юр. особам'!BA267,'Комунальні по юр. особам'!BA272,'Комунальні по юр. особам'!BA277)</f>
        <v>2</v>
      </c>
      <c r="AZ36" s="63">
        <f>SUM('Комунальні по юр. особам'!BB252,'Комунальні по юр. особам'!BB257,'Комунальні по юр. особам'!BB262,'Комунальні по юр. особам'!BB267,'Комунальні по юр. особам'!BB272,'Комунальні по юр. особам'!BB277)</f>
        <v>0</v>
      </c>
      <c r="BA36" s="63">
        <f>SUM('Комунальні по юр. особам'!BC252,'Комунальні по юр. особам'!BC257,'Комунальні по юр. особам'!BC262,'Комунальні по юр. особам'!BC267,'Комунальні по юр. особам'!BC272,'Комунальні по юр. особам'!BC277)</f>
        <v>2</v>
      </c>
      <c r="BB36" s="63">
        <f>SUM('Комунальні по юр. особам'!BD252,'Комунальні по юр. особам'!BD257,'Комунальні по юр. особам'!BD262,'Комунальні по юр. особам'!BD267,'Комунальні по юр. особам'!BD272,'Комунальні по юр. особам'!BD277)</f>
        <v>4</v>
      </c>
      <c r="BC36" s="309">
        <f>SUM('Комунальні по юр. особам'!BE252,'Комунальні по юр. особам'!BE257,'Комунальні по юр. особам'!BE262,'Комунальні по юр. особам'!BE267,'Комунальні по юр. особам'!BE272,'Комунальні по юр. особам'!BE277)</f>
        <v>2</v>
      </c>
    </row>
    <row r="37" spans="1:55" ht="34" customHeight="1" thickBot="1" x14ac:dyDescent="0.25">
      <c r="A37" s="824"/>
      <c r="B37" s="266" t="s">
        <v>79</v>
      </c>
      <c r="C37" s="827"/>
      <c r="D37" s="829"/>
      <c r="E37" s="338">
        <f t="shared" si="39"/>
        <v>0</v>
      </c>
      <c r="F37" s="339">
        <f t="shared" si="40"/>
        <v>0</v>
      </c>
      <c r="G37" s="254">
        <f>SUM('Комунальні по юр. особам'!I268,'Комунальні по юр. особам'!I253,'Комунальні по юр. особам'!I258,'Комунальні по юр. особам'!I263,'Комунальні по юр. особам'!I273,'Комунальні по юр. особам'!I278)</f>
        <v>0</v>
      </c>
      <c r="H37" s="254"/>
      <c r="I37" s="254"/>
      <c r="J37" s="340"/>
      <c r="K37" s="341">
        <f t="shared" si="31"/>
        <v>0</v>
      </c>
      <c r="L37" s="337">
        <f>SUM('Комунальні по юр. особам'!N278,'Комунальні по юр. особам'!N273,'Комунальні по юр. особам'!N268,'Комунальні по юр. особам'!N263,'Комунальні по юр. особам'!N258,'Комунальні по юр. особам'!N253)</f>
        <v>0</v>
      </c>
      <c r="M37" s="337"/>
      <c r="N37" s="337"/>
      <c r="O37" s="337"/>
      <c r="P37" s="342"/>
      <c r="Q37" s="336"/>
      <c r="R37" s="337"/>
      <c r="S37" s="337"/>
      <c r="T37" s="337"/>
      <c r="U37" s="337"/>
      <c r="V37" s="342"/>
      <c r="W37" s="336"/>
      <c r="X37" s="342"/>
      <c r="Y37" s="269"/>
      <c r="Z37" s="343"/>
      <c r="AA37" s="343"/>
      <c r="AB37" s="343"/>
      <c r="AC37" s="343"/>
      <c r="AD37" s="344"/>
      <c r="AE37" s="363"/>
      <c r="AF37" s="364"/>
      <c r="AG37" s="365"/>
      <c r="AH37" s="259"/>
      <c r="AI37" s="345"/>
      <c r="AJ37" s="254"/>
      <c r="AK37" s="255"/>
      <c r="AL37" s="253"/>
      <c r="AM37" s="254"/>
      <c r="AN37" s="255"/>
      <c r="AO37" s="256"/>
      <c r="AP37" s="257"/>
      <c r="AQ37" s="257"/>
      <c r="AR37" s="257"/>
      <c r="AS37" s="258"/>
      <c r="AT37" s="346">
        <f t="shared" si="41"/>
        <v>0</v>
      </c>
      <c r="AU37" s="337">
        <f>SUM('Комунальні по юр. особам'!AW253,'Комунальні по юр. особам'!AW258,'Комунальні по юр. особам'!AW263,'Комунальні по юр. особам'!AW268,'Комунальні по юр. особам'!AW273,'Комунальні по юр. особам'!AW278)</f>
        <v>0</v>
      </c>
      <c r="AV37" s="337"/>
      <c r="AW37" s="337"/>
      <c r="AX37" s="337"/>
      <c r="AY37" s="337"/>
      <c r="AZ37" s="337"/>
      <c r="BA37" s="337"/>
      <c r="BB37" s="337"/>
      <c r="BC37" s="347"/>
    </row>
    <row r="38" spans="1:55" ht="34" customHeight="1" thickBot="1" x14ac:dyDescent="0.25">
      <c r="A38" s="825"/>
      <c r="B38" s="806" t="s">
        <v>466</v>
      </c>
      <c r="C38" s="807"/>
      <c r="D38" s="807"/>
      <c r="E38" s="272">
        <f>SUM(E33:E37)</f>
        <v>639</v>
      </c>
      <c r="F38" s="348">
        <f>SUM(F33:F37)</f>
        <v>10</v>
      </c>
      <c r="G38" s="260">
        <f>SUM(G33:G37)</f>
        <v>3</v>
      </c>
      <c r="H38" s="260">
        <f t="shared" ref="H38:R38" si="42">SUM(H33:H37)</f>
        <v>3</v>
      </c>
      <c r="I38" s="260">
        <f t="shared" si="42"/>
        <v>4</v>
      </c>
      <c r="J38" s="262">
        <f t="shared" si="42"/>
        <v>0</v>
      </c>
      <c r="K38" s="274">
        <f t="shared" si="42"/>
        <v>623</v>
      </c>
      <c r="L38" s="260">
        <f t="shared" si="42"/>
        <v>508</v>
      </c>
      <c r="M38" s="260">
        <f t="shared" si="42"/>
        <v>0</v>
      </c>
      <c r="N38" s="260">
        <f t="shared" si="42"/>
        <v>0</v>
      </c>
      <c r="O38" s="260">
        <f t="shared" si="42"/>
        <v>0</v>
      </c>
      <c r="P38" s="272">
        <f t="shared" si="42"/>
        <v>115</v>
      </c>
      <c r="Q38" s="348">
        <f t="shared" si="42"/>
        <v>103</v>
      </c>
      <c r="R38" s="260">
        <f t="shared" si="42"/>
        <v>0</v>
      </c>
      <c r="S38" s="260">
        <f>SUM(S33:S37)</f>
        <v>0</v>
      </c>
      <c r="T38" s="260">
        <f t="shared" ref="T38:AD38" si="43">SUM(T33:T37)</f>
        <v>507</v>
      </c>
      <c r="U38" s="260">
        <f t="shared" si="43"/>
        <v>13</v>
      </c>
      <c r="V38" s="272">
        <f t="shared" si="43"/>
        <v>0</v>
      </c>
      <c r="W38" s="348">
        <f t="shared" si="43"/>
        <v>563</v>
      </c>
      <c r="X38" s="272">
        <f t="shared" si="43"/>
        <v>60</v>
      </c>
      <c r="Y38" s="348">
        <f t="shared" si="43"/>
        <v>0</v>
      </c>
      <c r="Z38" s="260">
        <f t="shared" si="43"/>
        <v>185</v>
      </c>
      <c r="AA38" s="260">
        <f t="shared" si="43"/>
        <v>165</v>
      </c>
      <c r="AB38" s="260">
        <f t="shared" si="43"/>
        <v>89</v>
      </c>
      <c r="AC38" s="260">
        <f t="shared" si="43"/>
        <v>440</v>
      </c>
      <c r="AD38" s="272">
        <f t="shared" si="43"/>
        <v>24</v>
      </c>
      <c r="AE38" s="349">
        <f>AVERAGE(AE33:AE37)</f>
        <v>39.408333333333331</v>
      </c>
      <c r="AF38" s="366">
        <f>AVERAGE(AF33:AF37)</f>
        <v>19.833333333333336</v>
      </c>
      <c r="AG38" s="367"/>
      <c r="AH38" s="273">
        <f>SUM(AH33:AH37)</f>
        <v>621</v>
      </c>
      <c r="AI38" s="274">
        <f>SUM(AI33:AI37)</f>
        <v>0</v>
      </c>
      <c r="AJ38" s="260">
        <f t="shared" ref="AJ38:BC38" si="44">SUM(AJ33:AJ37)</f>
        <v>0</v>
      </c>
      <c r="AK38" s="272">
        <f t="shared" si="44"/>
        <v>0</v>
      </c>
      <c r="AL38" s="348">
        <f t="shared" si="44"/>
        <v>14</v>
      </c>
      <c r="AM38" s="260">
        <f t="shared" si="44"/>
        <v>59</v>
      </c>
      <c r="AN38" s="272">
        <f t="shared" si="44"/>
        <v>0</v>
      </c>
      <c r="AO38" s="348">
        <f t="shared" si="44"/>
        <v>60</v>
      </c>
      <c r="AP38" s="260">
        <f t="shared" si="44"/>
        <v>104</v>
      </c>
      <c r="AQ38" s="260">
        <f t="shared" si="44"/>
        <v>291</v>
      </c>
      <c r="AR38" s="260">
        <f t="shared" si="44"/>
        <v>92</v>
      </c>
      <c r="AS38" s="272">
        <f t="shared" si="44"/>
        <v>1</v>
      </c>
      <c r="AT38" s="348">
        <f t="shared" si="44"/>
        <v>16</v>
      </c>
      <c r="AU38" s="260">
        <f t="shared" si="44"/>
        <v>0</v>
      </c>
      <c r="AV38" s="260">
        <f t="shared" si="44"/>
        <v>0</v>
      </c>
      <c r="AW38" s="260">
        <f t="shared" si="44"/>
        <v>5</v>
      </c>
      <c r="AX38" s="260">
        <f t="shared" si="44"/>
        <v>1</v>
      </c>
      <c r="AY38" s="260">
        <f t="shared" si="44"/>
        <v>2</v>
      </c>
      <c r="AZ38" s="260">
        <f t="shared" si="44"/>
        <v>0</v>
      </c>
      <c r="BA38" s="260">
        <f t="shared" si="44"/>
        <v>2</v>
      </c>
      <c r="BB38" s="260">
        <f t="shared" si="44"/>
        <v>4</v>
      </c>
      <c r="BC38" s="262">
        <f t="shared" si="44"/>
        <v>2</v>
      </c>
    </row>
    <row r="39" spans="1:55" ht="34" customHeight="1" x14ac:dyDescent="0.2">
      <c r="A39" s="823" t="s">
        <v>190</v>
      </c>
      <c r="B39" s="263" t="s">
        <v>73</v>
      </c>
      <c r="C39" s="826">
        <f>SUM('Комунальні по юр. особам'!E279:E283,'Комунальні по юр. особам'!E284:E288)</f>
        <v>73</v>
      </c>
      <c r="D39" s="828">
        <f>C39-SUM(K39:K43)</f>
        <v>-11</v>
      </c>
      <c r="E39" s="302">
        <f>SUM(K39,AT39)</f>
        <v>34</v>
      </c>
      <c r="F39" s="304">
        <f>SUM(G39:J39)</f>
        <v>0</v>
      </c>
      <c r="G39" s="234"/>
      <c r="H39" s="234"/>
      <c r="I39" s="234"/>
      <c r="J39" s="291"/>
      <c r="K39" s="329">
        <f>IF(AND(SUM(L39:P39)=SUM(W39:X39),SUM(Q39:V39)=SUM(W39:X39)),SUM(L39:P39),"ПЕРЕВІРТЕ ПРАВИЛЬНІСТЬ ДАНИХ")</f>
        <v>34</v>
      </c>
      <c r="L39" s="307">
        <f>'Комунальні по юр. особам'!N279</f>
        <v>0</v>
      </c>
      <c r="M39" s="307">
        <f>'Комунальні по юр. особам'!O279</f>
        <v>0</v>
      </c>
      <c r="N39" s="307">
        <f>'Комунальні по юр. особам'!P279</f>
        <v>0</v>
      </c>
      <c r="O39" s="307">
        <f>'Комунальні по юр. особам'!Q279</f>
        <v>0</v>
      </c>
      <c r="P39" s="312">
        <f>'Комунальні по юр. особам'!R279</f>
        <v>34</v>
      </c>
      <c r="Q39" s="314">
        <f>'Комунальні по юр. особам'!S279</f>
        <v>0</v>
      </c>
      <c r="R39" s="307">
        <f>'Комунальні по юр. особам'!T279</f>
        <v>0</v>
      </c>
      <c r="S39" s="307">
        <f>'Комунальні по юр. особам'!U279</f>
        <v>0</v>
      </c>
      <c r="T39" s="307">
        <f>'Комунальні по юр. особам'!V279</f>
        <v>34</v>
      </c>
      <c r="U39" s="307">
        <f>'Комунальні по юр. особам'!W279</f>
        <v>0</v>
      </c>
      <c r="V39" s="312">
        <f>'Комунальні по юр. особам'!X279</f>
        <v>0</v>
      </c>
      <c r="W39" s="314">
        <f>'Комунальні по юр. особам'!Y279</f>
        <v>33</v>
      </c>
      <c r="X39" s="312">
        <f>'Комунальні по юр. особам'!Z279</f>
        <v>1</v>
      </c>
      <c r="Y39" s="314">
        <f>'Комунальні по юр. особам'!AA279</f>
        <v>0</v>
      </c>
      <c r="Z39" s="307">
        <f>'Комунальні по юр. особам'!AB279</f>
        <v>2</v>
      </c>
      <c r="AA39" s="307">
        <f>'Комунальні по юр. особам'!AC279</f>
        <v>2</v>
      </c>
      <c r="AB39" s="307">
        <f>'Комунальні по юр. особам'!AD279</f>
        <v>0</v>
      </c>
      <c r="AC39" s="307">
        <f>'Комунальні по юр. особам'!AE279</f>
        <v>27</v>
      </c>
      <c r="AD39" s="312">
        <f>'Комунальні по юр. особам'!AF279</f>
        <v>0</v>
      </c>
      <c r="AE39" s="356">
        <f>'Комунальні по юр. особам'!AG279</f>
        <v>42</v>
      </c>
      <c r="AF39" s="357">
        <f>'Комунальні по юр. особам'!AH279</f>
        <v>23</v>
      </c>
      <c r="AG39" s="358">
        <f>'Комунальні по юр. особам'!AI279</f>
        <v>10</v>
      </c>
      <c r="AH39" s="239">
        <f>SUM(AL39:AN39)</f>
        <v>34</v>
      </c>
      <c r="AI39" s="331" t="str">
        <f>'Комунальні по юр. особам'!AK279</f>
        <v>X</v>
      </c>
      <c r="AJ39" s="234" t="str">
        <f>'Комунальні по юр. особам'!AL279</f>
        <v>X</v>
      </c>
      <c r="AK39" s="235" t="str">
        <f>'Комунальні по юр. особам'!AM279</f>
        <v>X</v>
      </c>
      <c r="AL39" s="233">
        <f>'Комунальні по юр. особам'!AN279</f>
        <v>17</v>
      </c>
      <c r="AM39" s="234">
        <f>'Комунальні по юр. особам'!AO279</f>
        <v>17</v>
      </c>
      <c r="AN39" s="235">
        <f>'Комунальні по юр. особам'!AP279</f>
        <v>0</v>
      </c>
      <c r="AO39" s="236" t="str">
        <f>'Комунальні по юр. особам'!AQ279</f>
        <v>X</v>
      </c>
      <c r="AP39" s="237" t="str">
        <f>'Комунальні по юр. особам'!AR279</f>
        <v>X</v>
      </c>
      <c r="AQ39" s="237" t="str">
        <f>'Комунальні по юр. особам'!AS279</f>
        <v>X</v>
      </c>
      <c r="AR39" s="237" t="str">
        <f>'Комунальні по юр. особам'!AT279</f>
        <v>X</v>
      </c>
      <c r="AS39" s="238" t="str">
        <f>'Комунальні по юр. особам'!AU279</f>
        <v>X</v>
      </c>
      <c r="AT39" s="327">
        <f>'Комунальні по юр. особам'!AV279</f>
        <v>0</v>
      </c>
      <c r="AU39" s="307"/>
      <c r="AV39" s="307"/>
      <c r="AW39" s="307"/>
      <c r="AX39" s="307"/>
      <c r="AY39" s="307"/>
      <c r="AZ39" s="307"/>
      <c r="BA39" s="307"/>
      <c r="BB39" s="307"/>
      <c r="BC39" s="308"/>
    </row>
    <row r="40" spans="1:55" ht="34" customHeight="1" x14ac:dyDescent="0.2">
      <c r="A40" s="824"/>
      <c r="B40" s="265" t="s">
        <v>75</v>
      </c>
      <c r="C40" s="827"/>
      <c r="D40" s="829"/>
      <c r="E40" s="303">
        <f t="shared" ref="E40:E43" si="45">SUM(K40,AT40)</f>
        <v>0</v>
      </c>
      <c r="F40" s="305">
        <f t="shared" ref="F40" si="46">SUM(G40:J40)</f>
        <v>0</v>
      </c>
      <c r="G40" s="242"/>
      <c r="H40" s="242"/>
      <c r="I40" s="242"/>
      <c r="J40" s="268"/>
      <c r="K40" s="330">
        <f t="shared" ref="K40:K43" si="47">IF(AND(SUM(L40:P40)=SUM(W40:X40),SUM(Q40:V40)=SUM(W40:X40)),SUM(L40:P40),"ПЕРЕВІРТЕ ПРАВИЛЬНІСТЬ ДАНИХ")</f>
        <v>0</v>
      </c>
      <c r="L40" s="63"/>
      <c r="M40" s="63"/>
      <c r="N40" s="63"/>
      <c r="O40" s="63"/>
      <c r="P40" s="313"/>
      <c r="Q40" s="301"/>
      <c r="R40" s="63"/>
      <c r="S40" s="63"/>
      <c r="T40" s="63"/>
      <c r="U40" s="63"/>
      <c r="V40" s="313"/>
      <c r="W40" s="301"/>
      <c r="X40" s="313"/>
      <c r="Y40" s="301"/>
      <c r="Z40" s="63"/>
      <c r="AA40" s="63"/>
      <c r="AB40" s="63"/>
      <c r="AC40" s="63"/>
      <c r="AD40" s="313"/>
      <c r="AE40" s="271"/>
      <c r="AF40" s="359"/>
      <c r="AG40" s="360"/>
      <c r="AH40" s="247"/>
      <c r="AI40" s="270"/>
      <c r="AJ40" s="242"/>
      <c r="AK40" s="243"/>
      <c r="AL40" s="241"/>
      <c r="AM40" s="242"/>
      <c r="AN40" s="243"/>
      <c r="AO40" s="244"/>
      <c r="AP40" s="245"/>
      <c r="AQ40" s="245"/>
      <c r="AR40" s="245"/>
      <c r="AS40" s="246"/>
      <c r="AT40" s="328">
        <f t="shared" ref="AT40:AT43" si="48">SUM(AU40:BC40)</f>
        <v>0</v>
      </c>
      <c r="AU40" s="63"/>
      <c r="AV40" s="63"/>
      <c r="AW40" s="63"/>
      <c r="AX40" s="63"/>
      <c r="AY40" s="63"/>
      <c r="AZ40" s="63"/>
      <c r="BA40" s="63"/>
      <c r="BB40" s="63"/>
      <c r="BC40" s="309"/>
    </row>
    <row r="41" spans="1:55" ht="34" customHeight="1" x14ac:dyDescent="0.2">
      <c r="A41" s="824"/>
      <c r="B41" s="265" t="s">
        <v>77</v>
      </c>
      <c r="C41" s="827"/>
      <c r="D41" s="829"/>
      <c r="E41" s="303">
        <f>SUM(K41,AT41)</f>
        <v>1</v>
      </c>
      <c r="F41" s="305">
        <f>SUM(G41:J41)</f>
        <v>0</v>
      </c>
      <c r="G41" s="242"/>
      <c r="H41" s="242"/>
      <c r="I41" s="242"/>
      <c r="J41" s="268"/>
      <c r="K41" s="330">
        <f>IF(AND(SUM(L41:P41)=SUM(W41:X41),SUM(Q41:V41)=SUM(W41:X41)),SUM(L41:P41),"ПЕРЕВІРТЕ ПРАВИЛЬНІСТЬ ДАНИХ")</f>
        <v>1</v>
      </c>
      <c r="L41" s="63">
        <f>'Комунальні по юр. особам'!N281</f>
        <v>0</v>
      </c>
      <c r="M41" s="63">
        <f>'Комунальні по юр. особам'!O281</f>
        <v>1</v>
      </c>
      <c r="N41" s="63">
        <f>'Комунальні по юр. особам'!P281</f>
        <v>0</v>
      </c>
      <c r="O41" s="63">
        <f>'Комунальні по юр. особам'!Q281</f>
        <v>0</v>
      </c>
      <c r="P41" s="313">
        <f>'Комунальні по юр. особам'!R281</f>
        <v>0</v>
      </c>
      <c r="Q41" s="301">
        <f>'Комунальні по юр. особам'!S281</f>
        <v>0</v>
      </c>
      <c r="R41" s="63">
        <f>'Комунальні по юр. особам'!T281</f>
        <v>0</v>
      </c>
      <c r="S41" s="63">
        <f>'Комунальні по юр. особам'!U281</f>
        <v>1</v>
      </c>
      <c r="T41" s="63">
        <f>'Комунальні по юр. особам'!V281</f>
        <v>0</v>
      </c>
      <c r="U41" s="63">
        <f>'Комунальні по юр. особам'!W281</f>
        <v>0</v>
      </c>
      <c r="V41" s="313">
        <f>'Комунальні по юр. особам'!X281</f>
        <v>0</v>
      </c>
      <c r="W41" s="301">
        <f>'Комунальні по юр. особам'!Y281</f>
        <v>1</v>
      </c>
      <c r="X41" s="313">
        <f>'Комунальні по юр. особам'!Z281</f>
        <v>0</v>
      </c>
      <c r="Y41" s="301">
        <f>'Комунальні по юр. особам'!AA281</f>
        <v>0</v>
      </c>
      <c r="Z41" s="63">
        <f>'Комунальні по юр. особам'!AB281</f>
        <v>0</v>
      </c>
      <c r="AA41" s="63">
        <f>'Комунальні по юр. особам'!AC281</f>
        <v>0</v>
      </c>
      <c r="AB41" s="63">
        <f>'Комунальні по юр. особам'!AD281</f>
        <v>0</v>
      </c>
      <c r="AC41" s="63">
        <f>'Комунальні по юр. особам'!AE281</f>
        <v>0</v>
      </c>
      <c r="AD41" s="313">
        <f>'Комунальні по юр. особам'!AF281</f>
        <v>0</v>
      </c>
      <c r="AE41" s="271">
        <f>'Комунальні по юр. особам'!AG281</f>
        <v>43</v>
      </c>
      <c r="AF41" s="361">
        <f>'Комунальні по юр. особам'!AH281</f>
        <v>20</v>
      </c>
      <c r="AG41" s="362">
        <f>'Комунальні по юр. особам'!AI281</f>
        <v>96</v>
      </c>
      <c r="AH41" s="247">
        <f>SUM(AI41:AK41)</f>
        <v>1</v>
      </c>
      <c r="AI41" s="270">
        <f>'Комунальні по юр. особам'!AK281</f>
        <v>0</v>
      </c>
      <c r="AJ41" s="242">
        <f>'Комунальні по юр. особам'!AL281</f>
        <v>1</v>
      </c>
      <c r="AK41" s="243">
        <f>'Комунальні по юр. особам'!AM281</f>
        <v>0</v>
      </c>
      <c r="AL41" s="241" t="str">
        <f>'Комунальні по юр. особам'!AN281</f>
        <v>X</v>
      </c>
      <c r="AM41" s="242" t="str">
        <f>'Комунальні по юр. особам'!AO281</f>
        <v>X</v>
      </c>
      <c r="AN41" s="243" t="str">
        <f>'Комунальні по юр. особам'!AP281</f>
        <v>X</v>
      </c>
      <c r="AO41" s="244" t="str">
        <f>'Комунальні по юр. особам'!AQ281</f>
        <v>X</v>
      </c>
      <c r="AP41" s="245" t="str">
        <f>'Комунальні по юр. особам'!AR281</f>
        <v>X</v>
      </c>
      <c r="AQ41" s="245" t="str">
        <f>'Комунальні по юр. особам'!AS281</f>
        <v>X</v>
      </c>
      <c r="AR41" s="245" t="str">
        <f>'Комунальні по юр. особам'!AT281</f>
        <v>X</v>
      </c>
      <c r="AS41" s="246" t="str">
        <f>'Комунальні по юр. особам'!AU281</f>
        <v>X</v>
      </c>
      <c r="AT41" s="328">
        <f>'Комунальні по юр. особам'!AV281</f>
        <v>0</v>
      </c>
      <c r="AU41" s="63"/>
      <c r="AV41" s="63"/>
      <c r="AW41" s="63"/>
      <c r="AX41" s="63"/>
      <c r="AY41" s="63"/>
      <c r="AZ41" s="63"/>
      <c r="BA41" s="63"/>
      <c r="BB41" s="63"/>
      <c r="BC41" s="309"/>
    </row>
    <row r="42" spans="1:55" ht="34" customHeight="1" x14ac:dyDescent="0.2">
      <c r="A42" s="824"/>
      <c r="B42" s="265" t="s">
        <v>78</v>
      </c>
      <c r="C42" s="827"/>
      <c r="D42" s="829"/>
      <c r="E42" s="303">
        <f t="shared" si="45"/>
        <v>49</v>
      </c>
      <c r="F42" s="305">
        <f>SUM(G42:J42)</f>
        <v>0</v>
      </c>
      <c r="G42" s="242"/>
      <c r="H42" s="242"/>
      <c r="I42" s="242"/>
      <c r="J42" s="268"/>
      <c r="K42" s="330">
        <f>IF(AND(SUM(L42:P42)=SUM(W42:X42),SUM(Q42:V42)=SUM(W42:X42)),SUM(L42:P42),"ПЕРЕВІРТЕ ПРАВИЛЬНІСТЬ ДАНИХ")</f>
        <v>49</v>
      </c>
      <c r="L42" s="63">
        <f>SUM('Комунальні по юр. особам'!N282,'Комунальні по юр. особам'!N287)</f>
        <v>0</v>
      </c>
      <c r="M42" s="63">
        <f>SUM('Комунальні по юр. особам'!O282,'Комунальні по юр. особам'!O287)</f>
        <v>0</v>
      </c>
      <c r="N42" s="63">
        <f>SUM('Комунальні по юр. особам'!P282,'Комунальні по юр. особам'!P287)</f>
        <v>0</v>
      </c>
      <c r="O42" s="63">
        <f>SUM('Комунальні по юр. особам'!Q282,'Комунальні по юр. особам'!Q287)</f>
        <v>0</v>
      </c>
      <c r="P42" s="313">
        <f>SUM('Комунальні по юр. особам'!R282,'Комунальні по юр. особам'!R287)</f>
        <v>49</v>
      </c>
      <c r="Q42" s="301">
        <f>SUM('Комунальні по юр. особам'!S282,'Комунальні по юр. особам'!S287)</f>
        <v>1</v>
      </c>
      <c r="R42" s="63">
        <f>SUM('Комунальні по юр. особам'!T282,'Комунальні по юр. особам'!T287)</f>
        <v>0</v>
      </c>
      <c r="S42" s="63">
        <f>SUM('Комунальні по юр. особам'!U282,'Комунальні по юр. особам'!U287)</f>
        <v>0</v>
      </c>
      <c r="T42" s="63">
        <f>SUM('Комунальні по юр. особам'!V282,'Комунальні по юр. особам'!V287)</f>
        <v>48</v>
      </c>
      <c r="U42" s="63">
        <f>SUM('Комунальні по юр. особам'!W282,'Комунальні по юр. особам'!W287)</f>
        <v>0</v>
      </c>
      <c r="V42" s="313">
        <f>SUM('Комунальні по юр. особам'!X282,'Комунальні по юр. особам'!X287)</f>
        <v>0</v>
      </c>
      <c r="W42" s="301">
        <f>SUM('Комунальні по юр. особам'!Y282,'Комунальні по юр. особам'!Y287)</f>
        <v>43</v>
      </c>
      <c r="X42" s="313">
        <f>SUM('Комунальні по юр. особам'!Z282,'Комунальні по юр. особам'!Z287)</f>
        <v>6</v>
      </c>
      <c r="Y42" s="301">
        <f>SUM('Комунальні по юр. особам'!AA282,'Комунальні по юр. особам'!AA287)</f>
        <v>0</v>
      </c>
      <c r="Z42" s="63">
        <f>SUM('Комунальні по юр. особам'!AB282,'Комунальні по юр. особам'!AB287)</f>
        <v>6</v>
      </c>
      <c r="AA42" s="63">
        <f>SUM('Комунальні по юр. особам'!AC282,'Комунальні по юр. особам'!AC287)</f>
        <v>6</v>
      </c>
      <c r="AB42" s="63">
        <f>SUM('Комунальні по юр. особам'!AD282,'Комунальні по юр. особам'!AD287)</f>
        <v>0</v>
      </c>
      <c r="AC42" s="63">
        <f>SUM('Комунальні по юр. особам'!AE282,'Комунальні по юр. особам'!AE287)</f>
        <v>43</v>
      </c>
      <c r="AD42" s="313">
        <f>SUM('Комунальні по юр. особам'!AF282,'Комунальні по юр. особам'!AF287)</f>
        <v>0</v>
      </c>
      <c r="AE42" s="368">
        <f>AVERAGE('Комунальні по юр. особам'!AG282,'Комунальні по юр. особам'!AG287)</f>
        <v>52.5</v>
      </c>
      <c r="AF42" s="369">
        <f>AVERAGE('Комунальні по юр. особам'!AH282,'Комунальні по юр. особам'!AH287)</f>
        <v>23</v>
      </c>
      <c r="AG42" s="370">
        <f>AVERAGE('Комунальні по юр. особам'!AI282,'Комунальні по юр. особам'!AI287)</f>
        <v>71</v>
      </c>
      <c r="AH42" s="317">
        <f>SUM(AO42:AS42)</f>
        <v>49</v>
      </c>
      <c r="AI42" s="270"/>
      <c r="AJ42" s="242"/>
      <c r="AK42" s="243"/>
      <c r="AL42" s="241"/>
      <c r="AM42" s="242"/>
      <c r="AN42" s="243"/>
      <c r="AO42" s="250">
        <f>SUM('Комунальні по юр. особам'!AQ282,'Комунальні по юр. особам'!AQ287)</f>
        <v>7</v>
      </c>
      <c r="AP42" s="320">
        <f>SUM('Комунальні по юр. особам'!AR282,'Комунальні по юр. особам'!AR287)</f>
        <v>10</v>
      </c>
      <c r="AQ42" s="320">
        <f>SUM('Комунальні по юр. особам'!AS282,'Комунальні по юр. особам'!AS287)</f>
        <v>23</v>
      </c>
      <c r="AR42" s="320">
        <f>SUM('Комунальні по юр. особам'!AT282,'Комунальні по юр. особам'!AT287)</f>
        <v>8</v>
      </c>
      <c r="AS42" s="325">
        <f>SUM('Комунальні по юр. особам'!AU282,'Комунальні по юр. особам'!AU287)</f>
        <v>1</v>
      </c>
      <c r="AT42" s="328">
        <f t="shared" si="48"/>
        <v>0</v>
      </c>
      <c r="AU42" s="63"/>
      <c r="AV42" s="63"/>
      <c r="AW42" s="63"/>
      <c r="AX42" s="63"/>
      <c r="AY42" s="63"/>
      <c r="AZ42" s="63"/>
      <c r="BA42" s="63"/>
      <c r="BB42" s="63"/>
      <c r="BC42" s="309"/>
    </row>
    <row r="43" spans="1:55" ht="34" customHeight="1" thickBot="1" x14ac:dyDescent="0.25">
      <c r="A43" s="824"/>
      <c r="B43" s="266" t="s">
        <v>79</v>
      </c>
      <c r="C43" s="827"/>
      <c r="D43" s="829"/>
      <c r="E43" s="338">
        <f t="shared" si="45"/>
        <v>0</v>
      </c>
      <c r="F43" s="339">
        <f t="shared" ref="F43" si="49">SUM(G43:J43)</f>
        <v>0</v>
      </c>
      <c r="G43" s="254"/>
      <c r="H43" s="254"/>
      <c r="I43" s="254"/>
      <c r="J43" s="340"/>
      <c r="K43" s="341">
        <f t="shared" si="47"/>
        <v>0</v>
      </c>
      <c r="L43" s="337"/>
      <c r="M43" s="337"/>
      <c r="N43" s="337"/>
      <c r="O43" s="337"/>
      <c r="P43" s="342"/>
      <c r="Q43" s="336"/>
      <c r="R43" s="337"/>
      <c r="S43" s="337"/>
      <c r="T43" s="337"/>
      <c r="U43" s="337"/>
      <c r="V43" s="342"/>
      <c r="W43" s="336"/>
      <c r="X43" s="342"/>
      <c r="Y43" s="269"/>
      <c r="Z43" s="343"/>
      <c r="AA43" s="343"/>
      <c r="AB43" s="343"/>
      <c r="AC43" s="343"/>
      <c r="AD43" s="344"/>
      <c r="AE43" s="363"/>
      <c r="AF43" s="364"/>
      <c r="AG43" s="365"/>
      <c r="AH43" s="259"/>
      <c r="AI43" s="345"/>
      <c r="AJ43" s="254"/>
      <c r="AK43" s="255"/>
      <c r="AL43" s="253"/>
      <c r="AM43" s="254"/>
      <c r="AN43" s="255"/>
      <c r="AO43" s="256"/>
      <c r="AP43" s="257"/>
      <c r="AQ43" s="257"/>
      <c r="AR43" s="257"/>
      <c r="AS43" s="258"/>
      <c r="AT43" s="346">
        <f t="shared" si="48"/>
        <v>0</v>
      </c>
      <c r="AU43" s="337"/>
      <c r="AV43" s="337"/>
      <c r="AW43" s="337"/>
      <c r="AX43" s="337"/>
      <c r="AY43" s="337"/>
      <c r="AZ43" s="337"/>
      <c r="BA43" s="337"/>
      <c r="BB43" s="337"/>
      <c r="BC43" s="347"/>
    </row>
    <row r="44" spans="1:55" ht="34" customHeight="1" thickBot="1" x14ac:dyDescent="0.25">
      <c r="A44" s="825"/>
      <c r="B44" s="806" t="s">
        <v>466</v>
      </c>
      <c r="C44" s="807"/>
      <c r="D44" s="807"/>
      <c r="E44" s="272">
        <f>SUM(E39:E43)</f>
        <v>84</v>
      </c>
      <c r="F44" s="348">
        <f t="shared" ref="F44:J44" si="50">SUM(F39:F43)</f>
        <v>0</v>
      </c>
      <c r="G44" s="260">
        <f t="shared" si="50"/>
        <v>0</v>
      </c>
      <c r="H44" s="260">
        <f t="shared" si="50"/>
        <v>0</v>
      </c>
      <c r="I44" s="260">
        <f t="shared" si="50"/>
        <v>0</v>
      </c>
      <c r="J44" s="262">
        <f t="shared" si="50"/>
        <v>0</v>
      </c>
      <c r="K44" s="274">
        <f>SUM(K39:K43)</f>
        <v>84</v>
      </c>
      <c r="L44" s="260">
        <f t="shared" ref="L44:R44" si="51">SUM(L39:L43)</f>
        <v>0</v>
      </c>
      <c r="M44" s="260">
        <f t="shared" si="51"/>
        <v>1</v>
      </c>
      <c r="N44" s="260">
        <f t="shared" si="51"/>
        <v>0</v>
      </c>
      <c r="O44" s="260">
        <f t="shared" si="51"/>
        <v>0</v>
      </c>
      <c r="P44" s="272">
        <f>SUM(P39:P43)</f>
        <v>83</v>
      </c>
      <c r="Q44" s="348">
        <f t="shared" si="51"/>
        <v>1</v>
      </c>
      <c r="R44" s="260">
        <f t="shared" si="51"/>
        <v>0</v>
      </c>
      <c r="S44" s="260">
        <f>SUM(S39:S43)</f>
        <v>1</v>
      </c>
      <c r="T44" s="260">
        <f t="shared" ref="T44:AD44" si="52">SUM(T39:T43)</f>
        <v>82</v>
      </c>
      <c r="U44" s="260">
        <f t="shared" si="52"/>
        <v>0</v>
      </c>
      <c r="V44" s="272">
        <f>SUM(V39:V43)</f>
        <v>0</v>
      </c>
      <c r="W44" s="348">
        <f t="shared" si="52"/>
        <v>77</v>
      </c>
      <c r="X44" s="272">
        <f t="shared" si="52"/>
        <v>7</v>
      </c>
      <c r="Y44" s="348">
        <f t="shared" si="52"/>
        <v>0</v>
      </c>
      <c r="Z44" s="260">
        <f t="shared" si="52"/>
        <v>8</v>
      </c>
      <c r="AA44" s="260">
        <f t="shared" si="52"/>
        <v>8</v>
      </c>
      <c r="AB44" s="260">
        <f t="shared" si="52"/>
        <v>0</v>
      </c>
      <c r="AC44" s="260">
        <f t="shared" si="52"/>
        <v>70</v>
      </c>
      <c r="AD44" s="272">
        <f t="shared" si="52"/>
        <v>0</v>
      </c>
      <c r="AE44" s="349">
        <f>AVERAGE(AE39:AE43)</f>
        <v>45.833333333333336</v>
      </c>
      <c r="AF44" s="366">
        <f>AVERAGE(AF39:AF43)</f>
        <v>22</v>
      </c>
      <c r="AG44" s="367"/>
      <c r="AH44" s="273">
        <f>SUM(AH39:AH43)</f>
        <v>84</v>
      </c>
      <c r="AI44" s="274">
        <f>SUM(AI39:AI43)</f>
        <v>0</v>
      </c>
      <c r="AJ44" s="260">
        <f t="shared" ref="AJ44:AS44" si="53">SUM(AJ39:AJ43)</f>
        <v>1</v>
      </c>
      <c r="AK44" s="272">
        <f t="shared" si="53"/>
        <v>0</v>
      </c>
      <c r="AL44" s="348">
        <f t="shared" si="53"/>
        <v>17</v>
      </c>
      <c r="AM44" s="260">
        <f t="shared" si="53"/>
        <v>17</v>
      </c>
      <c r="AN44" s="272">
        <f t="shared" si="53"/>
        <v>0</v>
      </c>
      <c r="AO44" s="348">
        <f t="shared" si="53"/>
        <v>7</v>
      </c>
      <c r="AP44" s="260">
        <f t="shared" si="53"/>
        <v>10</v>
      </c>
      <c r="AQ44" s="260">
        <f t="shared" si="53"/>
        <v>23</v>
      </c>
      <c r="AR44" s="260">
        <f t="shared" si="53"/>
        <v>8</v>
      </c>
      <c r="AS44" s="272">
        <f t="shared" si="53"/>
        <v>1</v>
      </c>
      <c r="AT44" s="348">
        <f>SUM(AT39:AT43)</f>
        <v>0</v>
      </c>
      <c r="AU44" s="260">
        <f t="shared" ref="AU44:BC44" si="54">SUM(AU39:AU43)</f>
        <v>0</v>
      </c>
      <c r="AV44" s="260">
        <f t="shared" si="54"/>
        <v>0</v>
      </c>
      <c r="AW44" s="260">
        <f t="shared" si="54"/>
        <v>0</v>
      </c>
      <c r="AX44" s="260">
        <f t="shared" si="54"/>
        <v>0</v>
      </c>
      <c r="AY44" s="260">
        <f t="shared" si="54"/>
        <v>0</v>
      </c>
      <c r="AZ44" s="260">
        <f t="shared" si="54"/>
        <v>0</v>
      </c>
      <c r="BA44" s="260">
        <f t="shared" si="54"/>
        <v>0</v>
      </c>
      <c r="BB44" s="260">
        <f t="shared" si="54"/>
        <v>0</v>
      </c>
      <c r="BC44" s="262">
        <f t="shared" si="54"/>
        <v>0</v>
      </c>
    </row>
    <row r="45" spans="1:55" ht="34" customHeight="1" x14ac:dyDescent="0.2">
      <c r="A45" s="823" t="s">
        <v>194</v>
      </c>
      <c r="B45" s="263" t="s">
        <v>73</v>
      </c>
      <c r="C45" s="826">
        <f>SUM('Комунальні по юр. особам'!E289:E293,'Комунальні по юр. особам'!E294:E298)</f>
        <v>563</v>
      </c>
      <c r="D45" s="828">
        <f>C45-SUM(K45:K49)</f>
        <v>-264</v>
      </c>
      <c r="E45" s="302">
        <f>SUM(K45,AT45)</f>
        <v>115</v>
      </c>
      <c r="F45" s="304">
        <f>SUM(G45:J45)</f>
        <v>2</v>
      </c>
      <c r="G45" s="234">
        <f>SUM('Комунальні по юр. особам'!I289,'Комунальні по юр. особам'!I294)</f>
        <v>1</v>
      </c>
      <c r="H45" s="234">
        <f>SUM('Комунальні по юр. особам'!J289,'Комунальні по юр. особам'!J294)</f>
        <v>1</v>
      </c>
      <c r="I45" s="234">
        <f>SUM('Комунальні по юр. особам'!K289,'Комунальні по юр. особам'!K294)</f>
        <v>0</v>
      </c>
      <c r="J45" s="291">
        <f>SUM('Комунальні по юр. особам'!L289,'Комунальні по юр. особам'!L294)</f>
        <v>0</v>
      </c>
      <c r="K45" s="329">
        <f>IF(AND(SUM(L45:P45)=SUM(W45:X45),SUM(Q45:V45)=SUM(W45:X45)),SUM(L45:P45),"ПЕРЕВІРТЕ ПРАВИЛЬНІСТЬ ДАНИХ")</f>
        <v>113</v>
      </c>
      <c r="L45" s="307">
        <f>SUM('Комунальні по юр. особам'!N289,'Комунальні по юр. особам'!N294)</f>
        <v>0</v>
      </c>
      <c r="M45" s="307">
        <f>SUM('Комунальні по юр. особам'!O289,'Комунальні по юр. особам'!O294)</f>
        <v>0</v>
      </c>
      <c r="N45" s="307">
        <f>SUM('Комунальні по юр. особам'!P289,'Комунальні по юр. особам'!P294)</f>
        <v>0</v>
      </c>
      <c r="O45" s="307">
        <f>SUM('Комунальні по юр. особам'!Q289,'Комунальні по юр. особам'!Q294)</f>
        <v>0</v>
      </c>
      <c r="P45" s="312">
        <f>SUM('Комунальні по юр. особам'!R289,'Комунальні по юр. особам'!R294)</f>
        <v>113</v>
      </c>
      <c r="Q45" s="314">
        <f>SUM('Комунальні по юр. особам'!S289,'Комунальні по юр. особам'!S294)</f>
        <v>13</v>
      </c>
      <c r="R45" s="307">
        <f>SUM('Комунальні по юр. особам'!T289,'Комунальні по юр. особам'!T294)</f>
        <v>0</v>
      </c>
      <c r="S45" s="307">
        <f>SUM('Комунальні по юр. особам'!U289,'Комунальні по юр. особам'!U294)</f>
        <v>0</v>
      </c>
      <c r="T45" s="307">
        <f>SUM('Комунальні по юр. особам'!V289,'Комунальні по юр. особам'!V294)</f>
        <v>87</v>
      </c>
      <c r="U45" s="307">
        <f>SUM('Комунальні по юр. особам'!W289,'Комунальні по юр. особам'!W294)</f>
        <v>13</v>
      </c>
      <c r="V45" s="312">
        <f>SUM('Комунальні по юр. особам'!X289,'Комунальні по юр. особам'!X294)</f>
        <v>0</v>
      </c>
      <c r="W45" s="314">
        <f>SUM('Комунальні по юр. особам'!Y289,'Комунальні по юр. особам'!Y294)</f>
        <v>97</v>
      </c>
      <c r="X45" s="312">
        <f>SUM('Комунальні по юр. особам'!Z289,'Комунальні по юр. особам'!Z294)</f>
        <v>16</v>
      </c>
      <c r="Y45" s="314">
        <f>SUM('Комунальні по юр. особам'!AA289,'Комунальні по юр. особам'!AA294)</f>
        <v>0</v>
      </c>
      <c r="Z45" s="307">
        <f>SUM('Комунальні по юр. особам'!AB289,'Комунальні по юр. особам'!AB294)</f>
        <v>23</v>
      </c>
      <c r="AA45" s="307">
        <f>SUM('Комунальні по юр. особам'!AC289,'Комунальні по юр. особам'!AC294)</f>
        <v>23</v>
      </c>
      <c r="AB45" s="307">
        <f>SUM('Комунальні по юр. особам'!AD289,'Комунальні по юр. особам'!AD294)</f>
        <v>10</v>
      </c>
      <c r="AC45" s="307">
        <f>SUM('Комунальні по юр. особам'!AE289,'Комунальні по юр. особам'!AE294)</f>
        <v>28</v>
      </c>
      <c r="AD45" s="312">
        <f>SUM('Комунальні по юр. особам'!AF289,'Комунальні по юр. особам'!AF294)</f>
        <v>1</v>
      </c>
      <c r="AE45" s="356">
        <f>AVERAGE('Комунальні по юр. особам'!AG289)</f>
        <v>44.7</v>
      </c>
      <c r="AF45" s="357">
        <f>AVERAGE('Комунальні по юр. особам'!AH289)</f>
        <v>25.3</v>
      </c>
      <c r="AG45" s="358">
        <f>AVERAGE('Комунальні по юр. особам'!AI289)</f>
        <v>10.8</v>
      </c>
      <c r="AH45" s="239">
        <f>SUM(AL45:AN45)</f>
        <v>100</v>
      </c>
      <c r="AI45" s="331"/>
      <c r="AJ45" s="234"/>
      <c r="AK45" s="235"/>
      <c r="AL45" s="233">
        <f>SUM('Комунальні по юр. особам'!AN289)</f>
        <v>17</v>
      </c>
      <c r="AM45" s="234">
        <f>SUM('Комунальні по юр. особам'!AO289)</f>
        <v>83</v>
      </c>
      <c r="AN45" s="235">
        <f>SUM('Комунальні по юр. особам'!AP289)</f>
        <v>0</v>
      </c>
      <c r="AO45" s="236"/>
      <c r="AP45" s="237"/>
      <c r="AQ45" s="237"/>
      <c r="AR45" s="237"/>
      <c r="AS45" s="238"/>
      <c r="AT45" s="327">
        <f>SUM(AU45:BC45)</f>
        <v>2</v>
      </c>
      <c r="AU45" s="307">
        <f>SUM('Комунальні по юр. особам'!AW289,'Комунальні по юр. особам'!AW294)</f>
        <v>0</v>
      </c>
      <c r="AV45" s="307">
        <f>SUM('Комунальні по юр. особам'!AX289,'Комунальні по юр. особам'!AX294)</f>
        <v>0</v>
      </c>
      <c r="AW45" s="307">
        <f>SUM('Комунальні по юр. особам'!AY289,'Комунальні по юр. особам'!AY294)</f>
        <v>0</v>
      </c>
      <c r="AX45" s="307">
        <f>SUM('Комунальні по юр. особам'!AZ289,'Комунальні по юр. особам'!AZ294)</f>
        <v>0</v>
      </c>
      <c r="AY45" s="307">
        <f>SUM('Комунальні по юр. особам'!BA289,'Комунальні по юр. особам'!BA294)</f>
        <v>2</v>
      </c>
      <c r="AZ45" s="307">
        <f>SUM('Комунальні по юр. особам'!BB289,'Комунальні по юр. особам'!BB294)</f>
        <v>0</v>
      </c>
      <c r="BA45" s="307">
        <f>SUM('Комунальні по юр. особам'!BC289,'Комунальні по юр. особам'!BC294)</f>
        <v>0</v>
      </c>
      <c r="BB45" s="307">
        <f>SUM('Комунальні по юр. особам'!BD289,'Комунальні по юр. особам'!BD294)</f>
        <v>0</v>
      </c>
      <c r="BC45" s="308">
        <f>SUM('Комунальні по юр. особам'!BE289,'Комунальні по юр. особам'!BE294)</f>
        <v>0</v>
      </c>
    </row>
    <row r="46" spans="1:55" ht="34" customHeight="1" x14ac:dyDescent="0.2">
      <c r="A46" s="824"/>
      <c r="B46" s="265" t="s">
        <v>75</v>
      </c>
      <c r="C46" s="827"/>
      <c r="D46" s="829"/>
      <c r="E46" s="303">
        <f t="shared" ref="E46:E49" si="55">SUM(K46,AT46)</f>
        <v>0</v>
      </c>
      <c r="F46" s="305">
        <f t="shared" ref="F46:F47" si="56">SUM(G46:J46)</f>
        <v>0</v>
      </c>
      <c r="G46" s="242">
        <f>SUM('Комунальні по юр. особам'!I290,'Комунальні по юр. особам'!I295)</f>
        <v>0</v>
      </c>
      <c r="H46" s="242"/>
      <c r="I46" s="242"/>
      <c r="J46" s="268"/>
      <c r="K46" s="330">
        <f t="shared" ref="K46:K49" si="57">IF(AND(SUM(L46:P46)=SUM(W46:X46),SUM(Q46:V46)=SUM(W46:X46)),SUM(L46:P46),"ПЕРЕВІРТЕ ПРАВИЛЬНІСТЬ ДАНИХ")</f>
        <v>0</v>
      </c>
      <c r="L46" s="63">
        <f>SUM('Комунальні по юр. особам'!N290,'Комунальні по юр. особам'!N295)</f>
        <v>0</v>
      </c>
      <c r="M46" s="63"/>
      <c r="N46" s="63"/>
      <c r="O46" s="63"/>
      <c r="P46" s="313"/>
      <c r="Q46" s="301"/>
      <c r="R46" s="63"/>
      <c r="S46" s="63"/>
      <c r="T46" s="63"/>
      <c r="U46" s="63"/>
      <c r="V46" s="313"/>
      <c r="W46" s="301"/>
      <c r="X46" s="313"/>
      <c r="Y46" s="301"/>
      <c r="Z46" s="63"/>
      <c r="AA46" s="63"/>
      <c r="AB46" s="63"/>
      <c r="AC46" s="63"/>
      <c r="AD46" s="313"/>
      <c r="AE46" s="271"/>
      <c r="AF46" s="359"/>
      <c r="AG46" s="360"/>
      <c r="AH46" s="247"/>
      <c r="AI46" s="270"/>
      <c r="AJ46" s="242"/>
      <c r="AK46" s="243"/>
      <c r="AL46" s="241"/>
      <c r="AM46" s="242"/>
      <c r="AN46" s="243"/>
      <c r="AO46" s="244"/>
      <c r="AP46" s="245"/>
      <c r="AQ46" s="245"/>
      <c r="AR46" s="245"/>
      <c r="AS46" s="246"/>
      <c r="AT46" s="328">
        <f t="shared" ref="AT46:AT49" si="58">SUM(AU46:BC46)</f>
        <v>0</v>
      </c>
      <c r="AU46" s="63">
        <f>SUM('Комунальні по юр. особам'!AW290,'Комунальні по юр. особам'!AW295)</f>
        <v>0</v>
      </c>
      <c r="AV46" s="63">
        <f>SUM('Комунальні по юр. особам'!AX290,'Комунальні по юр. особам'!AX295)</f>
        <v>0</v>
      </c>
      <c r="AW46" s="63">
        <f>SUM('Комунальні по юр. особам'!AY290,'Комунальні по юр. особам'!AY295)</f>
        <v>0</v>
      </c>
      <c r="AX46" s="63">
        <f>SUM('Комунальні по юр. особам'!AZ290,'Комунальні по юр. особам'!AZ295)</f>
        <v>0</v>
      </c>
      <c r="AY46" s="63">
        <f>SUM('Комунальні по юр. особам'!BA290,'Комунальні по юр. особам'!BA295)</f>
        <v>0</v>
      </c>
      <c r="AZ46" s="63">
        <f>SUM('Комунальні по юр. особам'!BB290,'Комунальні по юр. особам'!BB295)</f>
        <v>0</v>
      </c>
      <c r="BA46" s="63">
        <f>SUM('Комунальні по юр. особам'!BC290,'Комунальні по юр. особам'!BC295)</f>
        <v>0</v>
      </c>
      <c r="BB46" s="63">
        <f>SUM('Комунальні по юр. особам'!BD290,'Комунальні по юр. особам'!BD295)</f>
        <v>0</v>
      </c>
      <c r="BC46" s="309">
        <f>SUM('Комунальні по юр. особам'!BE290,'Комунальні по юр. особам'!BE295)</f>
        <v>0</v>
      </c>
    </row>
    <row r="47" spans="1:55" ht="34" customHeight="1" x14ac:dyDescent="0.2">
      <c r="A47" s="824"/>
      <c r="B47" s="265" t="s">
        <v>77</v>
      </c>
      <c r="C47" s="827"/>
      <c r="D47" s="829"/>
      <c r="E47" s="303">
        <f>SUM(K47,AT47)</f>
        <v>9</v>
      </c>
      <c r="F47" s="305">
        <f t="shared" si="56"/>
        <v>0</v>
      </c>
      <c r="G47" s="242">
        <f>SUM('Комунальні по юр. особам'!I291,'Комунальні по юр. особам'!I296)</f>
        <v>0</v>
      </c>
      <c r="H47" s="242">
        <f>SUM('Комунальні по юр. особам'!J291,'Комунальні по юр. особам'!J296)</f>
        <v>0</v>
      </c>
      <c r="I47" s="242">
        <f>SUM('Комунальні по юр. особам'!K291,'Комунальні по юр. особам'!K296)</f>
        <v>0</v>
      </c>
      <c r="J47" s="268">
        <f>SUM('Комунальні по юр. особам'!L291,'Комунальні по юр. особам'!L296)</f>
        <v>0</v>
      </c>
      <c r="K47" s="330">
        <f>IF(AND(SUM(L47:P47)=SUM(W47:X47),SUM(Q47:V47)=SUM(W47:X47)),SUM(L47:P47),"ПЕРЕВІРТЕ ПРАВИЛЬНІСТЬ ДАНИХ")</f>
        <v>9</v>
      </c>
      <c r="L47" s="63">
        <f>SUM('Комунальні по юр. особам'!N291,'Комунальні по юр. особам'!N296)</f>
        <v>0</v>
      </c>
      <c r="M47" s="63">
        <f>SUM('Комунальні по юр. особам'!O291,'Комунальні по юр. особам'!O296)</f>
        <v>9</v>
      </c>
      <c r="N47" s="63">
        <f>SUM('Комунальні по юр. особам'!P291,'Комунальні по юр. особам'!P296)</f>
        <v>0</v>
      </c>
      <c r="O47" s="63">
        <f>SUM('Комунальні по юр. особам'!Q291,'Комунальні по юр. особам'!Q296)</f>
        <v>0</v>
      </c>
      <c r="P47" s="313">
        <f>SUM('Комунальні по юр. особам'!R291,'Комунальні по юр. особам'!R296)</f>
        <v>0</v>
      </c>
      <c r="Q47" s="301">
        <f>SUM('Комунальні по юр. особам'!S291,'Комунальні по юр. особам'!S296)</f>
        <v>0</v>
      </c>
      <c r="R47" s="63">
        <f>SUM('Комунальні по юр. особам'!T291,'Комунальні по юр. особам'!T296)</f>
        <v>0</v>
      </c>
      <c r="S47" s="63">
        <f>SUM('Комунальні по юр. особам'!U291,'Комунальні по юр. особам'!U296)</f>
        <v>9</v>
      </c>
      <c r="T47" s="63">
        <f>SUM('Комунальні по юр. особам'!V291,'Комунальні по юр. особам'!V296)</f>
        <v>0</v>
      </c>
      <c r="U47" s="63">
        <f>SUM('Комунальні по юр. особам'!W291,'Комунальні по юр. особам'!W296)</f>
        <v>0</v>
      </c>
      <c r="V47" s="313">
        <f>SUM('Комунальні по юр. особам'!X291,'Комунальні по юр. особам'!X296)</f>
        <v>0</v>
      </c>
      <c r="W47" s="301">
        <f>SUM('Комунальні по юр. особам'!Y291,'Комунальні по юр. особам'!Y296)</f>
        <v>7</v>
      </c>
      <c r="X47" s="313">
        <f>SUM('Комунальні по юр. особам'!Z291,'Комунальні по юр. особам'!Z296)</f>
        <v>2</v>
      </c>
      <c r="Y47" s="301">
        <f>SUM('Комунальні по юр. особам'!AA291,'Комунальні по юр. особам'!AA296)</f>
        <v>0</v>
      </c>
      <c r="Z47" s="63">
        <f>SUM('Комунальні по юр. особам'!AB291,'Комунальні по юр. особам'!AB296)</f>
        <v>3</v>
      </c>
      <c r="AA47" s="63">
        <f>SUM('Комунальні по юр. особам'!AC291,'Комунальні по юр. особам'!AC296)</f>
        <v>3</v>
      </c>
      <c r="AB47" s="63">
        <f>SUM('Комунальні по юр. особам'!AD291,'Комунальні по юр. особам'!AD296)</f>
        <v>0</v>
      </c>
      <c r="AC47" s="63">
        <f>SUM('Комунальні по юр. особам'!AE291,'Комунальні по юр. особам'!AE296)</f>
        <v>1</v>
      </c>
      <c r="AD47" s="313">
        <f>SUM('Комунальні по юр. особам'!AF291,'Комунальні по юр. особам'!AF296)</f>
        <v>0</v>
      </c>
      <c r="AE47" s="271">
        <f>AVERAGE('Комунальні по юр. особам'!AG291)</f>
        <v>44.1</v>
      </c>
      <c r="AF47" s="361">
        <f>AVERAGE('Комунальні по юр. особам'!AH291)</f>
        <v>25.8</v>
      </c>
      <c r="AG47" s="362">
        <f>AVERAGE('Комунальні по юр. особам'!AI291)</f>
        <v>85.3</v>
      </c>
      <c r="AH47" s="247">
        <f>SUM(AI47:AK47)</f>
        <v>9</v>
      </c>
      <c r="AI47" s="270">
        <f>SUM('Комунальні по юр. особам'!AK291)</f>
        <v>3</v>
      </c>
      <c r="AJ47" s="242">
        <f>SUM('Комунальні по юр. особам'!AL291)</f>
        <v>6</v>
      </c>
      <c r="AK47" s="243">
        <f>SUM('Комунальні по юр. особам'!AM291)</f>
        <v>0</v>
      </c>
      <c r="AL47" s="241" t="s">
        <v>74</v>
      </c>
      <c r="AM47" s="242" t="s">
        <v>74</v>
      </c>
      <c r="AN47" s="243" t="s">
        <v>74</v>
      </c>
      <c r="AO47" s="244" t="s">
        <v>74</v>
      </c>
      <c r="AP47" s="245" t="s">
        <v>74</v>
      </c>
      <c r="AQ47" s="245" t="s">
        <v>74</v>
      </c>
      <c r="AR47" s="245" t="s">
        <v>74</v>
      </c>
      <c r="AS47" s="246" t="s">
        <v>74</v>
      </c>
      <c r="AT47" s="328">
        <f t="shared" ref="AT47" si="59">SUM(AU47:BC47)</f>
        <v>0</v>
      </c>
      <c r="AU47" s="63">
        <f>SUM('Комунальні по юр. особам'!AW291,'Комунальні по юр. особам'!AW296)</f>
        <v>0</v>
      </c>
      <c r="AV47" s="63">
        <f>SUM('Комунальні по юр. особам'!AX291,'Комунальні по юр. особам'!AX296)</f>
        <v>0</v>
      </c>
      <c r="AW47" s="63">
        <f>SUM('Комунальні по юр. особам'!AY291,'Комунальні по юр. особам'!AY296)</f>
        <v>0</v>
      </c>
      <c r="AX47" s="63">
        <f>SUM('Комунальні по юр. особам'!AZ291,'Комунальні по юр. особам'!AZ296)</f>
        <v>0</v>
      </c>
      <c r="AY47" s="63">
        <f>SUM('Комунальні по юр. особам'!BA291,'Комунальні по юр. особам'!BA296)</f>
        <v>0</v>
      </c>
      <c r="AZ47" s="63">
        <f>SUM('Комунальні по юр. особам'!BB291,'Комунальні по юр. особам'!BB296)</f>
        <v>0</v>
      </c>
      <c r="BA47" s="63">
        <f>SUM('Комунальні по юр. особам'!BC291,'Комунальні по юр. особам'!BC296)</f>
        <v>0</v>
      </c>
      <c r="BB47" s="63">
        <f>SUM('Комунальні по юр. особам'!BD291,'Комунальні по юр. особам'!BD296)</f>
        <v>0</v>
      </c>
      <c r="BC47" s="309">
        <f>SUM('Комунальні по юр. особам'!BE291,'Комунальні по юр. особам'!BE296)</f>
        <v>0</v>
      </c>
    </row>
    <row r="48" spans="1:55" ht="34" customHeight="1" x14ac:dyDescent="0.2">
      <c r="A48" s="824"/>
      <c r="B48" s="265" t="s">
        <v>78</v>
      </c>
      <c r="C48" s="827"/>
      <c r="D48" s="829"/>
      <c r="E48" s="303">
        <f>SUM(K48,AT48)</f>
        <v>726</v>
      </c>
      <c r="F48" s="305">
        <f>SUM(G48:J48)</f>
        <v>32</v>
      </c>
      <c r="G48" s="242">
        <f>SUM('Комунальні по юр. особам'!I292,'Комунальні по юр. особам'!I297)</f>
        <v>27</v>
      </c>
      <c r="H48" s="242">
        <f>SUM('Комунальні по юр. особам'!J292,'Комунальні по юр. особам'!J297)</f>
        <v>2</v>
      </c>
      <c r="I48" s="242">
        <f>SUM('Комунальні по юр. особам'!K292,'Комунальні по юр. особам'!K297)</f>
        <v>3</v>
      </c>
      <c r="J48" s="268">
        <f>SUM('Комунальні по юр. особам'!L292,'Комунальні по юр. особам'!L297)</f>
        <v>0</v>
      </c>
      <c r="K48" s="330">
        <f>IF(AND(SUM(L48:P48)=SUM(W48:X48),SUM(Q48:V48)=SUM(W48:X48)),SUM(L48:P48),"ПЕРЕВІРТЕ ПРАВИЛЬНІСТЬ ДАНИХ")</f>
        <v>705</v>
      </c>
      <c r="L48" s="63">
        <f>SUM('Комунальні по юр. особам'!N292,'Комунальні по юр. особам'!N297)</f>
        <v>0</v>
      </c>
      <c r="M48" s="63">
        <f>SUM('Комунальні по юр. особам'!O292,'Комунальні по юр. особам'!O297)</f>
        <v>0</v>
      </c>
      <c r="N48" s="63">
        <f>SUM('Комунальні по юр. особам'!P292,'Комунальні по юр. особам'!P297)</f>
        <v>0</v>
      </c>
      <c r="O48" s="63">
        <f>SUM('Комунальні по юр. особам'!Q292,'Комунальні по юр. особам'!Q297)</f>
        <v>0</v>
      </c>
      <c r="P48" s="313">
        <f>SUM('Комунальні по юр. особам'!R292,'Комунальні по юр. особам'!R297)</f>
        <v>705</v>
      </c>
      <c r="Q48" s="301">
        <f>SUM('Комунальні по юр. особам'!S292,'Комунальні по юр. особам'!S297)</f>
        <v>82</v>
      </c>
      <c r="R48" s="63">
        <f>SUM('Комунальні по юр. особам'!T292,'Комунальні по юр. особам'!T297)</f>
        <v>0</v>
      </c>
      <c r="S48" s="63">
        <f>SUM('Комунальні по юр. особам'!U292,'Комунальні по юр. особам'!U297)</f>
        <v>0</v>
      </c>
      <c r="T48" s="63">
        <f>SUM('Комунальні по юр. особам'!V292,'Комунальні по юр. особам'!V297)</f>
        <v>523</v>
      </c>
      <c r="U48" s="63">
        <f>SUM('Комунальні по юр. особам'!W292,'Комунальні по юр. особам'!W297)</f>
        <v>100</v>
      </c>
      <c r="V48" s="313">
        <f>SUM('Комунальні по юр. особам'!X292,'Комунальні по юр. особам'!X297)</f>
        <v>0</v>
      </c>
      <c r="W48" s="301">
        <f>SUM('Комунальні по юр. особам'!Y292,'Комунальні по юр. особам'!Y297)</f>
        <v>599</v>
      </c>
      <c r="X48" s="313">
        <f>SUM('Комунальні по юр. особам'!Z292,'Комунальні по юр. особам'!Z297)</f>
        <v>106</v>
      </c>
      <c r="Y48" s="301">
        <f>SUM('Комунальні по юр. особам'!AA292,'Комунальні по юр. особам'!AA297)</f>
        <v>0</v>
      </c>
      <c r="Z48" s="63">
        <f>SUM('Комунальні по юр. особам'!AB292,'Комунальні по юр. особам'!AB297)</f>
        <v>113</v>
      </c>
      <c r="AA48" s="63">
        <f>SUM('Комунальні по юр. особам'!AC292,'Комунальні по юр. особам'!AC297)</f>
        <v>108</v>
      </c>
      <c r="AB48" s="63">
        <f>SUM('Комунальні по юр. особам'!AD292,'Комунальні по юр. особам'!AD297)</f>
        <v>48</v>
      </c>
      <c r="AC48" s="63">
        <f>SUM('Комунальні по юр. особам'!AE292,'Комунальні по юр. особам'!AE297)</f>
        <v>171</v>
      </c>
      <c r="AD48" s="313">
        <f>SUM('Комунальні по юр. особам'!AF292,'Комунальні по юр. особам'!AF297)</f>
        <v>31</v>
      </c>
      <c r="AE48" s="271">
        <f>AVERAGE('Комунальні по юр. особам'!AG292)</f>
        <v>43</v>
      </c>
      <c r="AF48" s="361">
        <f>AVERAGE('Комунальні по юр. особам'!AH292)</f>
        <v>24.7</v>
      </c>
      <c r="AG48" s="362">
        <f>AVERAGE('Комунальні по юр. особам'!AI292)</f>
        <v>102.2</v>
      </c>
      <c r="AH48" s="317">
        <f>SUM(AO48:AS48)</f>
        <v>623</v>
      </c>
      <c r="AI48" s="270"/>
      <c r="AJ48" s="242"/>
      <c r="AK48" s="243"/>
      <c r="AL48" s="241"/>
      <c r="AM48" s="242"/>
      <c r="AN48" s="243"/>
      <c r="AO48" s="250">
        <f>SUM('Комунальні по юр. особам'!AQ292,'Комунальні по юр. особам'!AQ297)</f>
        <v>23</v>
      </c>
      <c r="AP48" s="320">
        <f>SUM('Комунальні по юр. особам'!AR292,'Комунальні по юр. особам'!AR297)</f>
        <v>51</v>
      </c>
      <c r="AQ48" s="320">
        <f>SUM('Комунальні по юр. особам'!AS292,'Комунальні по юр. особам'!AS297)</f>
        <v>479</v>
      </c>
      <c r="AR48" s="320">
        <f>SUM('Комунальні по юр. особам'!AT292,'Комунальні по юр. особам'!AT297)</f>
        <v>56</v>
      </c>
      <c r="AS48" s="325">
        <f>SUM('Комунальні по юр. особам'!AU292,'Комунальні по юр. особам'!AU297)</f>
        <v>14</v>
      </c>
      <c r="AT48" s="328">
        <f>SUM(AU48:BC48)</f>
        <v>21</v>
      </c>
      <c r="AU48" s="63">
        <f>SUM('Комунальні по юр. особам'!AW292,'Комунальні по юр. особам'!AW297)</f>
        <v>0</v>
      </c>
      <c r="AV48" s="63">
        <f>SUM('Комунальні по юр. особам'!AX292,'Комунальні по юр. особам'!AX297)</f>
        <v>1</v>
      </c>
      <c r="AW48" s="63">
        <f>SUM('Комунальні по юр. особам'!AY292,'Комунальні по юр. особам'!AY297)</f>
        <v>0</v>
      </c>
      <c r="AX48" s="63">
        <f>SUM('Комунальні по юр. особам'!AZ292,'Комунальні по юр. особам'!AZ297)</f>
        <v>1</v>
      </c>
      <c r="AY48" s="63">
        <f>SUM('Комунальні по юр. особам'!BA292,'Комунальні по юр. особам'!BA297)</f>
        <v>15</v>
      </c>
      <c r="AZ48" s="63">
        <f>SUM('Комунальні по юр. особам'!BB292,'Комунальні по юр. особам'!BB297)</f>
        <v>0</v>
      </c>
      <c r="BA48" s="63">
        <f>SUM('Комунальні по юр. особам'!BC292,'Комунальні по юр. особам'!BC297)</f>
        <v>0</v>
      </c>
      <c r="BB48" s="63">
        <f>SUM('Комунальні по юр. особам'!BD292,'Комунальні по юр. особам'!BD297)</f>
        <v>4</v>
      </c>
      <c r="BC48" s="309">
        <f>SUM('Комунальні по юр. особам'!BE292,'Комунальні по юр. особам'!BE297)</f>
        <v>0</v>
      </c>
    </row>
    <row r="49" spans="1:55" ht="34" customHeight="1" thickBot="1" x14ac:dyDescent="0.25">
      <c r="A49" s="824"/>
      <c r="B49" s="266" t="s">
        <v>79</v>
      </c>
      <c r="C49" s="827"/>
      <c r="D49" s="829"/>
      <c r="E49" s="338">
        <f t="shared" si="55"/>
        <v>0</v>
      </c>
      <c r="F49" s="339">
        <f t="shared" ref="F49" si="60">SUM(G49:J49)</f>
        <v>0</v>
      </c>
      <c r="G49" s="254"/>
      <c r="H49" s="254"/>
      <c r="I49" s="254"/>
      <c r="J49" s="340"/>
      <c r="K49" s="341">
        <f t="shared" si="57"/>
        <v>0</v>
      </c>
      <c r="L49" s="337"/>
      <c r="M49" s="337"/>
      <c r="N49" s="337"/>
      <c r="O49" s="337"/>
      <c r="P49" s="342"/>
      <c r="Q49" s="336"/>
      <c r="R49" s="337"/>
      <c r="S49" s="337"/>
      <c r="T49" s="337"/>
      <c r="U49" s="337"/>
      <c r="V49" s="342"/>
      <c r="W49" s="336"/>
      <c r="X49" s="342"/>
      <c r="Y49" s="269"/>
      <c r="Z49" s="343"/>
      <c r="AA49" s="343"/>
      <c r="AB49" s="343"/>
      <c r="AC49" s="343"/>
      <c r="AD49" s="344"/>
      <c r="AE49" s="363"/>
      <c r="AF49" s="364"/>
      <c r="AG49" s="365"/>
      <c r="AH49" s="259"/>
      <c r="AI49" s="345"/>
      <c r="AJ49" s="254"/>
      <c r="AK49" s="255"/>
      <c r="AL49" s="253"/>
      <c r="AM49" s="254"/>
      <c r="AN49" s="255"/>
      <c r="AO49" s="256"/>
      <c r="AP49" s="257"/>
      <c r="AQ49" s="257"/>
      <c r="AR49" s="257"/>
      <c r="AS49" s="258"/>
      <c r="AT49" s="346">
        <f t="shared" si="58"/>
        <v>0</v>
      </c>
      <c r="AU49" s="337"/>
      <c r="AV49" s="337"/>
      <c r="AW49" s="337"/>
      <c r="AX49" s="337"/>
      <c r="AY49" s="337"/>
      <c r="AZ49" s="337"/>
      <c r="BA49" s="337"/>
      <c r="BB49" s="337"/>
      <c r="BC49" s="347"/>
    </row>
    <row r="50" spans="1:55" ht="34" customHeight="1" thickBot="1" x14ac:dyDescent="0.25">
      <c r="A50" s="825"/>
      <c r="B50" s="806" t="s">
        <v>466</v>
      </c>
      <c r="C50" s="807"/>
      <c r="D50" s="807"/>
      <c r="E50" s="272">
        <f>SUM(E45:E49)</f>
        <v>850</v>
      </c>
      <c r="F50" s="348">
        <f t="shared" ref="F50:R50" si="61">SUM(F45:F49)</f>
        <v>34</v>
      </c>
      <c r="G50" s="260">
        <f t="shared" si="61"/>
        <v>28</v>
      </c>
      <c r="H50" s="260">
        <f t="shared" si="61"/>
        <v>3</v>
      </c>
      <c r="I50" s="260">
        <f t="shared" si="61"/>
        <v>3</v>
      </c>
      <c r="J50" s="262">
        <f t="shared" si="61"/>
        <v>0</v>
      </c>
      <c r="K50" s="274">
        <f t="shared" si="61"/>
        <v>827</v>
      </c>
      <c r="L50" s="260">
        <f t="shared" si="61"/>
        <v>0</v>
      </c>
      <c r="M50" s="260">
        <f t="shared" si="61"/>
        <v>9</v>
      </c>
      <c r="N50" s="260">
        <f t="shared" si="61"/>
        <v>0</v>
      </c>
      <c r="O50" s="260">
        <f t="shared" si="61"/>
        <v>0</v>
      </c>
      <c r="P50" s="272">
        <f t="shared" si="61"/>
        <v>818</v>
      </c>
      <c r="Q50" s="348">
        <f t="shared" si="61"/>
        <v>95</v>
      </c>
      <c r="R50" s="260">
        <f t="shared" si="61"/>
        <v>0</v>
      </c>
      <c r="S50" s="260">
        <f>SUM(S45:S49)</f>
        <v>9</v>
      </c>
      <c r="T50" s="260">
        <f t="shared" ref="T50:AD50" si="62">SUM(T45:T49)</f>
        <v>610</v>
      </c>
      <c r="U50" s="260">
        <f t="shared" si="62"/>
        <v>113</v>
      </c>
      <c r="V50" s="272">
        <f t="shared" si="62"/>
        <v>0</v>
      </c>
      <c r="W50" s="348">
        <f t="shared" si="62"/>
        <v>703</v>
      </c>
      <c r="X50" s="272">
        <f t="shared" si="62"/>
        <v>124</v>
      </c>
      <c r="Y50" s="348">
        <f t="shared" si="62"/>
        <v>0</v>
      </c>
      <c r="Z50" s="260">
        <f t="shared" si="62"/>
        <v>139</v>
      </c>
      <c r="AA50" s="260">
        <f t="shared" si="62"/>
        <v>134</v>
      </c>
      <c r="AB50" s="260">
        <f t="shared" si="62"/>
        <v>58</v>
      </c>
      <c r="AC50" s="260">
        <f t="shared" si="62"/>
        <v>200</v>
      </c>
      <c r="AD50" s="272">
        <f t="shared" si="62"/>
        <v>32</v>
      </c>
      <c r="AE50" s="349">
        <f>AVERAGE(AE45:AE49)</f>
        <v>43.933333333333337</v>
      </c>
      <c r="AF50" s="366">
        <f>AVERAGE(AF45:AF49)</f>
        <v>25.266666666666666</v>
      </c>
      <c r="AG50" s="367"/>
      <c r="AH50" s="273">
        <f>SUM(AH45:AH49)</f>
        <v>732</v>
      </c>
      <c r="AI50" s="274">
        <f>SUM(AI45:AI49)</f>
        <v>3</v>
      </c>
      <c r="AJ50" s="260">
        <f t="shared" ref="AJ50:BC50" si="63">SUM(AJ45:AJ49)</f>
        <v>6</v>
      </c>
      <c r="AK50" s="272">
        <f t="shared" si="63"/>
        <v>0</v>
      </c>
      <c r="AL50" s="348">
        <f t="shared" si="63"/>
        <v>17</v>
      </c>
      <c r="AM50" s="260">
        <f t="shared" si="63"/>
        <v>83</v>
      </c>
      <c r="AN50" s="272">
        <f t="shared" si="63"/>
        <v>0</v>
      </c>
      <c r="AO50" s="348">
        <f t="shared" si="63"/>
        <v>23</v>
      </c>
      <c r="AP50" s="260">
        <f t="shared" si="63"/>
        <v>51</v>
      </c>
      <c r="AQ50" s="260">
        <f t="shared" si="63"/>
        <v>479</v>
      </c>
      <c r="AR50" s="260">
        <f t="shared" si="63"/>
        <v>56</v>
      </c>
      <c r="AS50" s="272">
        <f t="shared" si="63"/>
        <v>14</v>
      </c>
      <c r="AT50" s="348">
        <f t="shared" si="63"/>
        <v>23</v>
      </c>
      <c r="AU50" s="260">
        <f t="shared" si="63"/>
        <v>0</v>
      </c>
      <c r="AV50" s="260">
        <f t="shared" si="63"/>
        <v>1</v>
      </c>
      <c r="AW50" s="260">
        <f t="shared" si="63"/>
        <v>0</v>
      </c>
      <c r="AX50" s="260">
        <f t="shared" si="63"/>
        <v>1</v>
      </c>
      <c r="AY50" s="260">
        <f t="shared" si="63"/>
        <v>17</v>
      </c>
      <c r="AZ50" s="260">
        <f t="shared" si="63"/>
        <v>0</v>
      </c>
      <c r="BA50" s="260">
        <f t="shared" si="63"/>
        <v>0</v>
      </c>
      <c r="BB50" s="260">
        <f t="shared" si="63"/>
        <v>4</v>
      </c>
      <c r="BC50" s="262">
        <f t="shared" si="63"/>
        <v>0</v>
      </c>
    </row>
    <row r="51" spans="1:55" ht="34" customHeight="1" x14ac:dyDescent="0.2">
      <c r="A51" s="823" t="s">
        <v>214</v>
      </c>
      <c r="B51" s="263" t="s">
        <v>73</v>
      </c>
      <c r="C51" s="826">
        <f>SUM('Комунальні по юр. особам'!E299:E303,'Комунальні по юр. особам'!E304:E308,'Комунальні по юр. особам'!E309:E313,'Комунальні по юр. особам'!E314:E318,'Комунальні по юр. особам'!E319:E323,'Комунальні по юр. особам'!E324:E328,'Комунальні по юр. особам'!E329:E333,'Комунальні по юр. особам'!E334:E338,'Комунальні по юр. особам'!E339:E343,'Комунальні по юр. особам'!E344:E348,'Комунальні по юр. особам'!E349:E353)</f>
        <v>593</v>
      </c>
      <c r="D51" s="828">
        <f>C51-SUM(K51:K55)</f>
        <v>55</v>
      </c>
      <c r="E51" s="302">
        <f>SUM(K51,AT51)</f>
        <v>202</v>
      </c>
      <c r="F51" s="304">
        <f>SUM(G51:J51)</f>
        <v>4</v>
      </c>
      <c r="G51" s="234">
        <f>SUM('Комунальні по юр. особам'!I299,'Комунальні по юр. особам'!I304,'Комунальні по юр. особам'!I309,'Комунальні по юр. особам'!I314,'Комунальні по юр. особам'!I319,'Комунальні по юр. особам'!I324,'Комунальні по юр. особам'!I329,'Комунальні по юр. особам'!I334,'Комунальні по юр. особам'!I339,'Комунальні по юр. особам'!I344,'Комунальні по юр. особам'!I349)</f>
        <v>4</v>
      </c>
      <c r="H51" s="234">
        <f>SUM('Комунальні по юр. особам'!J299,'Комунальні по юр. особам'!J304,'Комунальні по юр. особам'!J309,'Комунальні по юр. особам'!J314,'Комунальні по юр. особам'!J319,'Комунальні по юр. особам'!J324,'Комунальні по юр. особам'!J329,'Комунальні по юр. особам'!J334,'Комунальні по юр. особам'!J339,'Комунальні по юр. особам'!J344,'Комунальні по юр. особам'!J349)</f>
        <v>0</v>
      </c>
      <c r="I51" s="234">
        <f>SUM('Комунальні по юр. особам'!K299,'Комунальні по юр. особам'!K304,'Комунальні по юр. особам'!K309,'Комунальні по юр. особам'!K314,'Комунальні по юр. особам'!K319,'Комунальні по юр. особам'!K324,'Комунальні по юр. особам'!K329,'Комунальні по юр. особам'!K334,'Комунальні по юр. особам'!K339,'Комунальні по юр. особам'!K344,'Комунальні по юр. особам'!K349)</f>
        <v>0</v>
      </c>
      <c r="J51" s="291">
        <f>SUM('Комунальні по юр. особам'!L299,'Комунальні по юр. особам'!L304,'Комунальні по юр. особам'!L309,'Комунальні по юр. особам'!L314,'Комунальні по юр. особам'!L319,'Комунальні по юр. особам'!L324,'Комунальні по юр. особам'!L329,'Комунальні по юр. особам'!L334,'Комунальні по юр. особам'!L339,'Комунальні по юр. особам'!L344,'Комунальні по юр. особам'!L349)</f>
        <v>0</v>
      </c>
      <c r="K51" s="329">
        <f>IF(AND(SUM(L51:P51)=SUM(W51:X51),SUM(Q51:V51)=SUM(W51:X51)),SUM(L51:P51),"ПЕРЕВІРТЕ ПРАВИЛЬНІСТЬ ДАНИХ")</f>
        <v>198</v>
      </c>
      <c r="L51" s="307">
        <f>SUM('Комунальні по юр. особам'!N299,'Комунальні по юр. особам'!N304,'Комунальні по юр. особам'!N309,'Комунальні по юр. особам'!N314,'Комунальні по юр. особам'!N319,'Комунальні по юр. особам'!N324,'Комунальні по юр. особам'!N329,'Комунальні по юр. особам'!N334,'Комунальні по юр. особам'!N339,'Комунальні по юр. особам'!N344,'Комунальні по юр. особам'!N349)</f>
        <v>179</v>
      </c>
      <c r="M51" s="307">
        <f>SUM('Комунальні по юр. особам'!O299,'Комунальні по юр. особам'!O304,'Комунальні по юр. особам'!O309,'Комунальні по юр. особам'!O314,'Комунальні по юр. особам'!O319,'Комунальні по юр. особам'!O324,'Комунальні по юр. особам'!O329,'Комунальні по юр. особам'!O334,'Комунальні по юр. особам'!O339,'Комунальні по юр. особам'!O344,'Комунальні по юр. особам'!O349)</f>
        <v>1</v>
      </c>
      <c r="N51" s="307">
        <f>SUM('Комунальні по юр. особам'!P299,'Комунальні по юр. особам'!P304,'Комунальні по юр. особам'!P309,'Комунальні по юр. особам'!P314,'Комунальні по юр. особам'!P319,'Комунальні по юр. особам'!P324,'Комунальні по юр. особам'!P329,'Комунальні по юр. особам'!P334,'Комунальні по юр. особам'!P339,'Комунальні по юр. особам'!P344,'Комунальні по юр. особам'!P349)</f>
        <v>0</v>
      </c>
      <c r="O51" s="307">
        <f>SUM('Комунальні по юр. особам'!Q299,'Комунальні по юр. особам'!Q304,'Комунальні по юр. особам'!Q309,'Комунальні по юр. особам'!Q314,'Комунальні по юр. особам'!Q319,'Комунальні по юр. особам'!Q324,'Комунальні по юр. особам'!Q329,'Комунальні по юр. особам'!Q334,'Комунальні по юр. особам'!Q339,'Комунальні по юр. особам'!Q344,'Комунальні по юр. особам'!Q349)</f>
        <v>0</v>
      </c>
      <c r="P51" s="312">
        <f>SUM('Комунальні по юр. особам'!R299,'Комунальні по юр. особам'!R304,'Комунальні по юр. особам'!R309,'Комунальні по юр. особам'!R314,'Комунальні по юр. особам'!R319,'Комунальні по юр. особам'!R324,'Комунальні по юр. особам'!R329,'Комунальні по юр. особам'!R334,'Комунальні по юр. особам'!R339,'Комунальні по юр. особам'!R344,'Комунальні по юр. особам'!R349)</f>
        <v>18</v>
      </c>
      <c r="Q51" s="314">
        <f>SUM('Комунальні по юр. особам'!S299,'Комунальні по юр. особам'!S304,'Комунальні по юр. особам'!S309,'Комунальні по юр. особам'!S314,'Комунальні по юр. особам'!S319,'Комунальні по юр. особам'!S324,'Комунальні по юр. особам'!S329,'Комунальні по юр. особам'!S334,'Комунальні по юр. особам'!S339,'Комунальні по юр. особам'!S344,'Комунальні по юр. особам'!S349)</f>
        <v>3</v>
      </c>
      <c r="R51" s="307">
        <f>SUM('Комунальні по юр. особам'!T299,'Комунальні по юр. особам'!T304,'Комунальні по юр. особам'!T309,'Комунальні по юр. особам'!T314,'Комунальні по юр. особам'!T319,'Комунальні по юр. особам'!T324,'Комунальні по юр. особам'!T329,'Комунальні по юр. особам'!T334,'Комунальні по юр. особам'!T339,'Комунальні по юр. особам'!T344,'Комунальні по юр. особам'!T349)</f>
        <v>9</v>
      </c>
      <c r="S51" s="307">
        <f>SUM('Комунальні по юр. особам'!U299,'Комунальні по юр. особам'!U304,'Комунальні по юр. особам'!U309,'Комунальні по юр. особам'!U314,'Комунальні по юр. особам'!U319,'Комунальні по юр. особам'!U324,'Комунальні по юр. особам'!U329,'Комунальні по юр. особам'!U334,'Комунальні по юр. особам'!U339,'Комунальні по юр. особам'!U344,'Комунальні по юр. особам'!U349)</f>
        <v>0</v>
      </c>
      <c r="T51" s="307">
        <f>SUM('Комунальні по юр. особам'!V299,'Комунальні по юр. особам'!V304,'Комунальні по юр. особам'!V309,'Комунальні по юр. особам'!V314,'Комунальні по юр. особам'!V319,'Комунальні по юр. особам'!V324,'Комунальні по юр. особам'!V329,'Комунальні по юр. особам'!V334,'Комунальні по юр. особам'!V339,'Комунальні по юр. особам'!V344,'Комунальні по юр. особам'!V349)</f>
        <v>180</v>
      </c>
      <c r="U51" s="307">
        <f>SUM('Комунальні по юр. особам'!W299,'Комунальні по юр. особам'!W304,'Комунальні по юр. особам'!W309,'Комунальні по юр. особам'!W314,'Комунальні по юр. особам'!W319,'Комунальні по юр. особам'!W324,'Комунальні по юр. особам'!W329,'Комунальні по юр. особам'!W334,'Комунальні по юр. особам'!W339,'Комунальні по юр. особам'!W344,'Комунальні по юр. особам'!W349)</f>
        <v>5</v>
      </c>
      <c r="V51" s="312">
        <f>SUM('Комунальні по юр. особам'!X299,'Комунальні по юр. особам'!X304,'Комунальні по юр. особам'!X309,'Комунальні по юр. особам'!X314,'Комунальні по юр. особам'!X319,'Комунальні по юр. особам'!X324,'Комунальні по юр. особам'!X329,'Комунальні по юр. особам'!X334,'Комунальні по юр. особам'!X339,'Комунальні по юр. особам'!X344,'Комунальні по юр. особам'!X349)</f>
        <v>1</v>
      </c>
      <c r="W51" s="314">
        <f>SUM('Комунальні по юр. особам'!Y299,'Комунальні по юр. особам'!Y304,'Комунальні по юр. особам'!Y309,'Комунальні по юр. особам'!Y314,'Комунальні по юр. особам'!Y319,'Комунальні по юр. особам'!Y324,'Комунальні по юр. особам'!Y329,'Комунальні по юр. особам'!Y334,'Комунальні по юр. особам'!Y339,'Комунальні по юр. особам'!Y344,'Комунальні по юр. особам'!Y349)</f>
        <v>175</v>
      </c>
      <c r="X51" s="312">
        <f>SUM('Комунальні по юр. особам'!Z299,'Комунальні по юр. особам'!Z304,'Комунальні по юр. особам'!Z309,'Комунальні по юр. особам'!Z314,'Комунальні по юр. особам'!Z319,'Комунальні по юр. особам'!Z324,'Комунальні по юр. особам'!Z329,'Комунальні по юр. особам'!Z334,'Комунальні по юр. особам'!Z339,'Комунальні по юр. особам'!Z344,'Комунальні по юр. особам'!Z349)</f>
        <v>23</v>
      </c>
      <c r="Y51" s="314">
        <f>SUM('Комунальні по юр. особам'!AA299,'Комунальні по юр. особам'!AA304,'Комунальні по юр. особам'!AA309,'Комунальні по юр. особам'!AA314,'Комунальні по юр. особам'!AA319,'Комунальні по юр. особам'!AA324,'Комунальні по юр. особам'!AA329,'Комунальні по юр. особам'!AA334,'Комунальні по юр. особам'!AA339,'Комунальні по юр. особам'!AA344,'Комунальні по юр. особам'!AA349)</f>
        <v>0</v>
      </c>
      <c r="Z51" s="307">
        <f>SUM('Комунальні по юр. особам'!AB299,'Комунальні по юр. особам'!AB304,'Комунальні по юр. особам'!AB309,'Комунальні по юр. особам'!AB314,'Комунальні по юр. особам'!AB319,'Комунальні по юр. особам'!AB324,'Комунальні по юр. особам'!AB329,'Комунальні по юр. особам'!AB334,'Комунальні по юр. особам'!AB339,'Комунальні по юр. особам'!AB344,'Комунальні по юр. особам'!AB349)</f>
        <v>31</v>
      </c>
      <c r="AA51" s="307">
        <f>SUM('Комунальні по юр. особам'!AC299,'Комунальні по юр. особам'!AC304,'Комунальні по юр. особам'!AC309,'Комунальні по юр. особам'!AC314,'Комунальні по юр. особам'!AC319,'Комунальні по юр. особам'!AC324,'Комунальні по юр. особам'!AC329,'Комунальні по юр. особам'!AC334,'Комунальні по юр. особам'!AC339,'Комунальні по юр. особам'!AC344,'Комунальні по юр. особам'!AC349)</f>
        <v>30</v>
      </c>
      <c r="AB51" s="307">
        <f>SUM('Комунальні по юр. особам'!AD299,'Комунальні по юр. особам'!AD304,'Комунальні по юр. особам'!AD309,'Комунальні по юр. особам'!AD314,'Комунальні по юр. особам'!AD319,'Комунальні по юр. особам'!AD324,'Комунальні по юр. особам'!AD329,'Комунальні по юр. особам'!AD334,'Комунальні по юр. особам'!AD339,'Комунальні по юр. особам'!AD344,'Комунальні по юр. особам'!AD349)</f>
        <v>31</v>
      </c>
      <c r="AC51" s="307">
        <f>SUM('Комунальні по юр. особам'!AE299,'Комунальні по юр. особам'!AE304,'Комунальні по юр. особам'!AE309,'Комунальні по юр. особам'!AE314,'Комунальні по юр. особам'!AE319,'Комунальні по юр. особам'!AE324,'Комунальні по юр. особам'!AE329,'Комунальні по юр. особам'!AE334,'Комунальні по юр. особам'!AE339,'Комунальні по юр. особам'!AE344,'Комунальні по юр. особам'!AE349)</f>
        <v>111</v>
      </c>
      <c r="AD51" s="312">
        <f>SUM('Комунальні по юр. особам'!AF299,'Комунальні по юр. особам'!AF304,'Комунальні по юр. особам'!AF309,'Комунальні по юр. особам'!AF314,'Комунальні по юр. особам'!AF319,'Комунальні по юр. особам'!AF324,'Комунальні по юр. особам'!AF329,'Комунальні по юр. особам'!AF334,'Комунальні по юр. особам'!AF339,'Комунальні по юр. особам'!AF344,'Комунальні по юр. особам'!AF349)</f>
        <v>10</v>
      </c>
      <c r="AE51" s="356">
        <f>AVERAGE('Комунальні по юр. особам'!AG299,'Комунальні по юр. особам'!AG304,'Комунальні по юр. особам'!AG309,'Комунальні по юр. особам'!AG314,'Комунальні по юр. особам'!AG319,'Комунальні по юр. особам'!AG324,'Комунальні по юр. особам'!AG329,'Комунальні по юр. особам'!AG334,'Комунальні по юр. особам'!AG339,'Комунальні по юр. особам'!AG344,'Комунальні по юр. особам'!AG349)</f>
        <v>39.619999999999997</v>
      </c>
      <c r="AF51" s="357">
        <f>AVERAGE('Комунальні по юр. особам'!AH299,'Комунальні по юр. особам'!AH304,'Комунальні по юр. особам'!AH309,'Комунальні по юр. особам'!AH314,'Комунальні по юр. особам'!AH319,'Комунальні по юр. особам'!AH324,'Комунальні по юр. особам'!AH329,'Комунальні по юр. особам'!AH334,'Комунальні по юр. особам'!AH339,'Комунальні по юр. особам'!AH344,'Комунальні по юр. особам'!AH349)</f>
        <v>17.66</v>
      </c>
      <c r="AG51" s="358">
        <f>AVERAGE('Комунальні по юр. особам'!AI299,'Комунальні по юр. особам'!AI304,'Комунальні по юр. особам'!AI309,'Комунальні по юр. особам'!AI314,'Комунальні по юр. особам'!AI319,'Комунальні по юр. особам'!AI324,'Комунальні по юр. особам'!AI329,'Комунальні по юр. особам'!AI334,'Комунальні по юр. особам'!AI339,'Комунальні по юр. особам'!AI344,'Комунальні по юр. особам'!AI349)</f>
        <v>9.48</v>
      </c>
      <c r="AH51" s="239">
        <f>SUM(AL51:AN51)</f>
        <v>198</v>
      </c>
      <c r="AI51" s="331"/>
      <c r="AJ51" s="234"/>
      <c r="AK51" s="235"/>
      <c r="AL51" s="233">
        <f>SUM('Комунальні по юр. особам'!AN299,'Комунальні по юр. особам'!AN304,'Комунальні по юр. особам'!AN309,'Комунальні по юр. особам'!AN314,'Комунальні по юр. особам'!AN319,'Комунальні по юр. особам'!AN324,'Комунальні по юр. особам'!AN329,'Комунальні по юр. особам'!AN334,'Комунальні по юр. особам'!AN339,'Комунальні по юр. особам'!AN344,'Комунальні по юр. особам'!AN349)</f>
        <v>39</v>
      </c>
      <c r="AM51" s="234">
        <f>SUM('Комунальні по юр. особам'!AO299,'Комунальні по юр. особам'!AO304,'Комунальні по юр. особам'!AO309,'Комунальні по юр. особам'!AO314,'Комунальні по юр. особам'!AO319,'Комунальні по юр. особам'!AO324,'Комунальні по юр. особам'!AO329,'Комунальні по юр. особам'!AO334,'Комунальні по юр. особам'!AO339,'Комунальні по юр. особам'!AO344,'Комунальні по юр. особам'!AO349)</f>
        <v>155</v>
      </c>
      <c r="AN51" s="235">
        <f>SUM('Комунальні по юр. особам'!AP299,'Комунальні по юр. особам'!AP304,'Комунальні по юр. особам'!AP309,'Комунальні по юр. особам'!AP314,'Комунальні по юр. особам'!AP319,'Комунальні по юр. особам'!AP324,'Комунальні по юр. особам'!AP329,'Комунальні по юр. особам'!AP334,'Комунальні по юр. особам'!AP339,'Комунальні по юр. особам'!AP344,'Комунальні по юр. особам'!AP349)</f>
        <v>4</v>
      </c>
      <c r="AO51" s="236"/>
      <c r="AP51" s="237"/>
      <c r="AQ51" s="237"/>
      <c r="AR51" s="237"/>
      <c r="AS51" s="238"/>
      <c r="AT51" s="327">
        <f>SUM(AU51:BC51)</f>
        <v>4</v>
      </c>
      <c r="AU51" s="307">
        <f>SUM('Комунальні по юр. особам'!AW299,'Комунальні по юр. особам'!AW304,'Комунальні по юр. особам'!AW309,'Комунальні по юр. особам'!AW314,'Комунальні по юр. особам'!AW319,'Комунальні по юр. особам'!AW324,'Комунальні по юр. особам'!AW329,'Комунальні по юр. особам'!AW334,'Комунальні по юр. особам'!AW339,'Комунальні по юр. особам'!AW344,'Комунальні по юр. особам'!AW349)</f>
        <v>0</v>
      </c>
      <c r="AV51" s="307">
        <f>SUM('Комунальні по юр. особам'!AX299,'Комунальні по юр. особам'!AX304,'Комунальні по юр. особам'!AX309,'Комунальні по юр. особам'!AX314,'Комунальні по юр. особам'!AX319,'Комунальні по юр. особам'!AX324,'Комунальні по юр. особам'!AX329,'Комунальні по юр. особам'!AX334,'Комунальні по юр. особам'!AX339,'Комунальні по юр. особам'!AX344,'Комунальні по юр. особам'!AX349)</f>
        <v>0</v>
      </c>
      <c r="AW51" s="307">
        <f>SUM('Комунальні по юр. особам'!AY299,'Комунальні по юр. особам'!AY304,'Комунальні по юр. особам'!AY309,'Комунальні по юр. особам'!AY314,'Комунальні по юр. особам'!AY319,'Комунальні по юр. особам'!AY324,'Комунальні по юр. особам'!AY329,'Комунальні по юр. особам'!AY334,'Комунальні по юр. особам'!AY339,'Комунальні по юр. особам'!AY344,'Комунальні по юр. особам'!AY349)</f>
        <v>0</v>
      </c>
      <c r="AX51" s="307">
        <f>SUM('Комунальні по юр. особам'!AZ299,'Комунальні по юр. особам'!AZ304,'Комунальні по юр. особам'!AZ309,'Комунальні по юр. особам'!AZ314,'Комунальні по юр. особам'!AZ319,'Комунальні по юр. особам'!AZ324,'Комунальні по юр. особам'!AZ329,'Комунальні по юр. особам'!AZ334,'Комунальні по юр. особам'!AZ339,'Комунальні по юр. особам'!AZ344,'Комунальні по юр. особам'!AZ349)</f>
        <v>0</v>
      </c>
      <c r="AY51" s="307">
        <f>SUM('Комунальні по юр. особам'!BA299,'Комунальні по юр. особам'!BA304,'Комунальні по юр. особам'!BA309,'Комунальні по юр. особам'!BA314,'Комунальні по юр. особам'!BA319,'Комунальні по юр. особам'!BA324,'Комунальні по юр. особам'!BA329,'Комунальні по юр. особам'!BA334,'Комунальні по юр. особам'!BA339,'Комунальні по юр. особам'!BA344,'Комунальні по юр. особам'!BA349)</f>
        <v>2</v>
      </c>
      <c r="AZ51" s="307">
        <f>SUM('Комунальні по юр. особам'!BB299,'Комунальні по юр. особам'!BB304,'Комунальні по юр. особам'!BB309,'Комунальні по юр. особам'!BB314,'Комунальні по юр. особам'!BB319,'Комунальні по юр. особам'!BB324,'Комунальні по юр. особам'!BB329,'Комунальні по юр. особам'!BB334,'Комунальні по юр. особам'!BB339,'Комунальні по юр. особам'!BB344,'Комунальні по юр. особам'!BB349)</f>
        <v>0</v>
      </c>
      <c r="BA51" s="307">
        <f>SUM('Комунальні по юр. особам'!BC299,'Комунальні по юр. особам'!BC304,'Комунальні по юр. особам'!BC309,'Комунальні по юр. особам'!BC314,'Комунальні по юр. особам'!BC319,'Комунальні по юр. особам'!BC324,'Комунальні по юр. особам'!BC329,'Комунальні по юр. особам'!BC334,'Комунальні по юр. особам'!BC339,'Комунальні по юр. особам'!BC344,'Комунальні по юр. особам'!BC349)</f>
        <v>1</v>
      </c>
      <c r="BB51" s="307">
        <f>SUM('Комунальні по юр. особам'!BD299,'Комунальні по юр. особам'!BD304,'Комунальні по юр. особам'!BD309,'Комунальні по юр. особам'!BD314,'Комунальні по юр. особам'!BD319,'Комунальні по юр. особам'!BD324,'Комунальні по юр. особам'!BD329,'Комунальні по юр. особам'!BD334,'Комунальні по юр. особам'!BD339,'Комунальні по юр. особам'!BD344,'Комунальні по юр. особам'!BD349)</f>
        <v>0</v>
      </c>
      <c r="BC51" s="308">
        <f>SUM('Комунальні по юр. особам'!BE299,'Комунальні по юр. особам'!BE304,'Комунальні по юр. особам'!BE309,'Комунальні по юр. особам'!BE314,'Комунальні по юр. особам'!BE319,'Комунальні по юр. особам'!BE324,'Комунальні по юр. особам'!BE329,'Комунальні по юр. особам'!BE334,'Комунальні по юр. особам'!BE339,'Комунальні по юр. особам'!BE344,'Комунальні по юр. особам'!BE349)</f>
        <v>1</v>
      </c>
    </row>
    <row r="52" spans="1:55" ht="34" customHeight="1" x14ac:dyDescent="0.2">
      <c r="A52" s="824"/>
      <c r="B52" s="265" t="s">
        <v>75</v>
      </c>
      <c r="C52" s="827"/>
      <c r="D52" s="829"/>
      <c r="E52" s="303">
        <f t="shared" ref="E52" si="64">SUM(K52,AT52)</f>
        <v>0</v>
      </c>
      <c r="F52" s="305">
        <f t="shared" ref="F52" si="65">SUM(G52:J52)</f>
        <v>0</v>
      </c>
      <c r="G52" s="242">
        <f>SUM('Комунальні по юр. особам'!I300,'Комунальні по юр. особам'!I305,'Комунальні по юр. особам'!I310,'Комунальні по юр. особам'!I315,'Комунальні по юр. особам'!I320,'Комунальні по юр. особам'!I325,'Комунальні по юр. особам'!I330,'Комунальні по юр. особам'!I335,'Комунальні по юр. особам'!I340,'Комунальні по юр. особам'!I345,'Комунальні по юр. особам'!I350)</f>
        <v>0</v>
      </c>
      <c r="H52" s="242">
        <f>SUM('Комунальні по юр. особам'!J300,'Комунальні по юр. особам'!J305,'Комунальні по юр. особам'!J310,'Комунальні по юр. особам'!J315,'Комунальні по юр. особам'!J320,'Комунальні по юр. особам'!J325,'Комунальні по юр. особам'!J330,'Комунальні по юр. особам'!J335,'Комунальні по юр. особам'!J340,'Комунальні по юр. особам'!J345,'Комунальні по юр. особам'!J350)</f>
        <v>0</v>
      </c>
      <c r="I52" s="242">
        <f>SUM('Комунальні по юр. особам'!K300,'Комунальні по юр. особам'!K305,'Комунальні по юр. особам'!K310,'Комунальні по юр. особам'!K315,'Комунальні по юр. особам'!K320,'Комунальні по юр. особам'!K325,'Комунальні по юр. особам'!K330,'Комунальні по юр. особам'!K335,'Комунальні по юр. особам'!K340,'Комунальні по юр. особам'!K345,'Комунальні по юр. особам'!K350)</f>
        <v>0</v>
      </c>
      <c r="J52" s="268">
        <f>SUM('Комунальні по юр. особам'!L300,'Комунальні по юр. особам'!L305,'Комунальні по юр. особам'!L310,'Комунальні по юр. особам'!L315,'Комунальні по юр. особам'!L320,'Комунальні по юр. особам'!L325,'Комунальні по юр. особам'!L330,'Комунальні по юр. особам'!L335,'Комунальні по юр. особам'!L340,'Комунальні по юр. особам'!L345,'Комунальні по юр. особам'!L350)</f>
        <v>0</v>
      </c>
      <c r="K52" s="330">
        <f t="shared" ref="K52:K54" si="66">IF(AND(SUM(L52:P52)=SUM(W52:X52),SUM(Q52:V52)=SUM(W52:X52)),SUM(L52:P52),"ПЕРЕВІРТЕ ПРАВИЛЬНІСТЬ ДАНИХ")</f>
        <v>0</v>
      </c>
      <c r="L52" s="63"/>
      <c r="M52" s="63"/>
      <c r="N52" s="63"/>
      <c r="O52" s="63"/>
      <c r="P52" s="313"/>
      <c r="Q52" s="301"/>
      <c r="R52" s="63"/>
      <c r="S52" s="63"/>
      <c r="T52" s="63"/>
      <c r="U52" s="63"/>
      <c r="V52" s="313"/>
      <c r="W52" s="301"/>
      <c r="X52" s="313"/>
      <c r="Y52" s="301"/>
      <c r="Z52" s="63"/>
      <c r="AA52" s="63"/>
      <c r="AB52" s="63"/>
      <c r="AC52" s="63"/>
      <c r="AD52" s="313"/>
      <c r="AE52" s="271"/>
      <c r="AF52" s="359"/>
      <c r="AG52" s="360"/>
      <c r="AH52" s="247"/>
      <c r="AI52" s="270"/>
      <c r="AJ52" s="242"/>
      <c r="AK52" s="243"/>
      <c r="AL52" s="241"/>
      <c r="AM52" s="242"/>
      <c r="AN52" s="243"/>
      <c r="AO52" s="244"/>
      <c r="AP52" s="245"/>
      <c r="AQ52" s="245"/>
      <c r="AR52" s="245"/>
      <c r="AS52" s="246"/>
      <c r="AT52" s="328">
        <f t="shared" ref="AT52" si="67">SUM(AU52:BC52)</f>
        <v>0</v>
      </c>
      <c r="AU52" s="63">
        <f>SUM('Комунальні по юр. особам'!AW300,'Комунальні по юр. особам'!AW305,'Комунальні по юр. особам'!AW310,'Комунальні по юр. особам'!AW315,'Комунальні по юр. особам'!AW320,'Комунальні по юр. особам'!AW325,'Комунальні по юр. особам'!AW330,'Комунальні по юр. особам'!AW335,'Комунальні по юр. особам'!AW340,'Комунальні по юр. особам'!AW345,'Комунальні по юр. особам'!AW350)</f>
        <v>0</v>
      </c>
      <c r="AV52" s="63">
        <f>SUM('Комунальні по юр. особам'!AX300,'Комунальні по юр. особам'!AX305,'Комунальні по юр. особам'!AX310,'Комунальні по юр. особам'!AX315,'Комунальні по юр. особам'!AX320,'Комунальні по юр. особам'!AX325,'Комунальні по юр. особам'!AX330,'Комунальні по юр. особам'!AX335,'Комунальні по юр. особам'!AX340,'Комунальні по юр. особам'!AX345,'Комунальні по юр. особам'!AX350)</f>
        <v>0</v>
      </c>
      <c r="AW52" s="63">
        <f>SUM('Комунальні по юр. особам'!AY300,'Комунальні по юр. особам'!AY305,'Комунальні по юр. особам'!AY310,'Комунальні по юр. особам'!AY315,'Комунальні по юр. особам'!AY320,'Комунальні по юр. особам'!AY325,'Комунальні по юр. особам'!AY330,'Комунальні по юр. особам'!AY335,'Комунальні по юр. особам'!AY340,'Комунальні по юр. особам'!AY345,'Комунальні по юр. особам'!AY350)</f>
        <v>0</v>
      </c>
      <c r="AX52" s="63">
        <f>SUM('Комунальні по юр. особам'!AZ300,'Комунальні по юр. особам'!AZ305,'Комунальні по юр. особам'!AZ310,'Комунальні по юр. особам'!AZ315,'Комунальні по юр. особам'!AZ320,'Комунальні по юр. особам'!AZ325,'Комунальні по юр. особам'!AZ330,'Комунальні по юр. особам'!AZ335,'Комунальні по юр. особам'!AZ340,'Комунальні по юр. особам'!AZ345,'Комунальні по юр. особам'!AZ350)</f>
        <v>0</v>
      </c>
      <c r="AY52" s="63">
        <f>SUM('Комунальні по юр. особам'!BA300,'Комунальні по юр. особам'!BA305,'Комунальні по юр. особам'!BA310,'Комунальні по юр. особам'!BA315,'Комунальні по юр. особам'!BA320,'Комунальні по юр. особам'!BA325,'Комунальні по юр. особам'!BA330,'Комунальні по юр. особам'!BA335,'Комунальні по юр. особам'!BA340,'Комунальні по юр. особам'!BA345,'Комунальні по юр. особам'!BA350)</f>
        <v>0</v>
      </c>
      <c r="AZ52" s="63">
        <f>SUM('Комунальні по юр. особам'!BB300,'Комунальні по юр. особам'!BB305,'Комунальні по юр. особам'!BB310,'Комунальні по юр. особам'!BB315,'Комунальні по юр. особам'!BB320,'Комунальні по юр. особам'!BB325,'Комунальні по юр. особам'!BB330,'Комунальні по юр. особам'!BB335,'Комунальні по юр. особам'!BB340,'Комунальні по юр. особам'!BB345,'Комунальні по юр. особам'!BB350)</f>
        <v>0</v>
      </c>
      <c r="BA52" s="63">
        <f>SUM('Комунальні по юр. особам'!BC300,'Комунальні по юр. особам'!BC305,'Комунальні по юр. особам'!BC310,'Комунальні по юр. особам'!BC315,'Комунальні по юр. особам'!BC320,'Комунальні по юр. особам'!BC325,'Комунальні по юр. особам'!BC330,'Комунальні по юр. особам'!BC335,'Комунальні по юр. особам'!BC340,'Комунальні по юр. особам'!BC345,'Комунальні по юр. особам'!BC350)</f>
        <v>0</v>
      </c>
      <c r="BB52" s="63">
        <f>SUM('Комунальні по юр. особам'!BD300,'Комунальні по юр. особам'!BD305,'Комунальні по юр. особам'!BD310,'Комунальні по юр. особам'!BD315,'Комунальні по юр. особам'!BD320,'Комунальні по юр. особам'!BD325,'Комунальні по юр. особам'!BD330,'Комунальні по юр. особам'!BD335,'Комунальні по юр. особам'!BD340,'Комунальні по юр. особам'!BD345,'Комунальні по юр. особам'!BD350)</f>
        <v>0</v>
      </c>
      <c r="BC52" s="309">
        <f>SUM('Комунальні по юр. особам'!BE300,'Комунальні по юр. особам'!BE305,'Комунальні по юр. особам'!BE310,'Комунальні по юр. особам'!BE315,'Комунальні по юр. особам'!BE320,'Комунальні по юр. особам'!BE325,'Комунальні по юр. особам'!BE330,'Комунальні по юр. особам'!BE335,'Комунальні по юр. особам'!BE340,'Комунальні по юр. особам'!BE345,'Комунальні по юр. особам'!BE350)</f>
        <v>0</v>
      </c>
    </row>
    <row r="53" spans="1:55" ht="34" customHeight="1" x14ac:dyDescent="0.2">
      <c r="A53" s="824"/>
      <c r="B53" s="265" t="s">
        <v>77</v>
      </c>
      <c r="C53" s="827"/>
      <c r="D53" s="829"/>
      <c r="E53" s="303">
        <v>5</v>
      </c>
      <c r="F53" s="305">
        <f>SUM(G53:J53)</f>
        <v>2</v>
      </c>
      <c r="G53" s="242">
        <f>SUM('Комунальні по юр. особам'!I301,'Комунальні по юр. особам'!I306,'Комунальні по юр. особам'!I311,'Комунальні по юр. особам'!I316,'Комунальні по юр. особам'!I321,'Комунальні по юр. особам'!I326,'Комунальні по юр. особам'!I331,'Комунальні по юр. особам'!I336,'Комунальні по юр. особам'!I341,'Комунальні по юр. особам'!I346,'Комунальні по юр. особам'!I351)</f>
        <v>2</v>
      </c>
      <c r="H53" s="242">
        <f>SUM('Комунальні по юр. особам'!J301,'Комунальні по юр. особам'!J306,'Комунальні по юр. особам'!J311,'Комунальні по юр. особам'!J316,'Комунальні по юр. особам'!J321,'Комунальні по юр. особам'!J326,'Комунальні по юр. особам'!J331,'Комунальні по юр. особам'!J336,'Комунальні по юр. особам'!J341,'Комунальні по юр. особам'!J346,'Комунальні по юр. особам'!J351)</f>
        <v>0</v>
      </c>
      <c r="I53" s="242">
        <f>SUM('Комунальні по юр. особам'!K301,'Комунальні по юр. особам'!K306,'Комунальні по юр. особам'!K311,'Комунальні по юр. особам'!K316,'Комунальні по юр. особам'!K321,'Комунальні по юр. особам'!K326,'Комунальні по юр. особам'!K331,'Комунальні по юр. особам'!K336,'Комунальні по юр. особам'!K341,'Комунальні по юр. особам'!K346,'Комунальні по юр. особам'!K351)</f>
        <v>0</v>
      </c>
      <c r="J53" s="268">
        <f>SUM('Комунальні по юр. особам'!L301,'Комунальні по юр. особам'!L306,'Комунальні по юр. особам'!L311,'Комунальні по юр. особам'!L316,'Комунальні по юр. особам'!L321,'Комунальні по юр. особам'!L326,'Комунальні по юр. особам'!L331,'Комунальні по юр. особам'!L336,'Комунальні по юр. особам'!L341,'Комунальні по юр. особам'!L346,'Комунальні по юр. особам'!L351)</f>
        <v>0</v>
      </c>
      <c r="K53" s="330">
        <f t="shared" si="66"/>
        <v>7</v>
      </c>
      <c r="L53" s="63">
        <f>SUM('Комунальні по юр. особам'!N301,'Комунальні по юр. особам'!N306,'Комунальні по юр. особам'!N311,'Комунальні по юр. особам'!N316,'Комунальні по юр. особам'!N321,'Комунальні по юр. особам'!N326,'Комунальні по юр. особам'!N331,'Комунальні по юр. особам'!N336,'Комунальні по юр. особам'!N341,'Комунальні по юр. особам'!N346,'Комунальні по юр. особам'!N351)</f>
        <v>0</v>
      </c>
      <c r="M53" s="63">
        <f>SUM('Комунальні по юр. особам'!O301,'Комунальні по юр. особам'!O306,'Комунальні по юр. особам'!O311,'Комунальні по юр. особам'!O316,'Комунальні по юр. особам'!O321,'Комунальні по юр. особам'!O326,'Комунальні по юр. особам'!O331,'Комунальні по юр. особам'!O336,'Комунальні по юр. особам'!O341,'Комунальні по юр. особам'!O346,'Комунальні по юр. особам'!O351)</f>
        <v>7</v>
      </c>
      <c r="N53" s="63">
        <f>SUM('Комунальні по юр. особам'!P301,'Комунальні по юр. особам'!P306,'Комунальні по юр. особам'!P311,'Комунальні по юр. особам'!P316,'Комунальні по юр. особам'!P321,'Комунальні по юр. особам'!P326,'Комунальні по юр. особам'!P331,'Комунальні по юр. особам'!P336,'Комунальні по юр. особам'!P341,'Комунальні по юр. особам'!P346,'Комунальні по юр. особам'!P351)</f>
        <v>0</v>
      </c>
      <c r="O53" s="63">
        <f>SUM('Комунальні по юр. особам'!Q301,'Комунальні по юр. особам'!Q306,'Комунальні по юр. особам'!Q311,'Комунальні по юр. особам'!Q316,'Комунальні по юр. особам'!Q321,'Комунальні по юр. особам'!Q326,'Комунальні по юр. особам'!Q331,'Комунальні по юр. особам'!Q336,'Комунальні по юр. особам'!Q341,'Комунальні по юр. особам'!Q346,'Комунальні по юр. особам'!Q351)</f>
        <v>0</v>
      </c>
      <c r="P53" s="313">
        <f>SUM('Комунальні по юр. особам'!R301,'Комунальні по юр. особам'!R306,'Комунальні по юр. особам'!R311,'Комунальні по юр. особам'!R316,'Комунальні по юр. особам'!R321,'Комунальні по юр. особам'!R326,'Комунальні по юр. особам'!R331,'Комунальні по юр. особам'!R336,'Комунальні по юр. особам'!R341,'Комунальні по юр. особам'!R346,'Комунальні по юр. особам'!R351)</f>
        <v>0</v>
      </c>
      <c r="Q53" s="301">
        <f>SUM('Комунальні по юр. особам'!S301,'Комунальні по юр. особам'!S306,'Комунальні по юр. особам'!S311,'Комунальні по юр. особам'!S316,'Комунальні по юр. особам'!S321,'Комунальні по юр. особам'!S326,'Комунальні по юр. особам'!S331,'Комунальні по юр. особам'!S336,'Комунальні по юр. особам'!S341,'Комунальні по юр. особам'!S346,'Комунальні по юр. особам'!S351)</f>
        <v>0</v>
      </c>
      <c r="R53" s="63">
        <f>SUM('Комунальні по юр. особам'!T301,'Комунальні по юр. особам'!T306,'Комунальні по юр. особам'!T311,'Комунальні по юр. особам'!T316,'Комунальні по юр. особам'!T321,'Комунальні по юр. особам'!T326,'Комунальні по юр. особам'!T331,'Комунальні по юр. особам'!T336,'Комунальні по юр. особам'!T341,'Комунальні по юр. особам'!T346,'Комунальні по юр. особам'!T351)</f>
        <v>0</v>
      </c>
      <c r="S53" s="63">
        <f>SUM('Комунальні по юр. особам'!U301,'Комунальні по юр. особам'!U306,'Комунальні по юр. особам'!U311,'Комунальні по юр. особам'!U316,'Комунальні по юр. особам'!U321,'Комунальні по юр. особам'!U326,'Комунальні по юр. особам'!U331,'Комунальні по юр. особам'!U336,'Комунальні по юр. особам'!U341,'Комунальні по юр. особам'!U346,'Комунальні по юр. особам'!U351)</f>
        <v>7</v>
      </c>
      <c r="T53" s="63">
        <f>SUM('Комунальні по юр. особам'!V301,'Комунальні по юр. особам'!V306,'Комунальні по юр. особам'!V311,'Комунальні по юр. особам'!V316,'Комунальні по юр. особам'!V321,'Комунальні по юр. особам'!V326,'Комунальні по юр. особам'!V331,'Комунальні по юр. особам'!V336,'Комунальні по юр. особам'!V341,'Комунальні по юр. особам'!V346,'Комунальні по юр. особам'!V351)</f>
        <v>0</v>
      </c>
      <c r="U53" s="63">
        <f>SUM('Комунальні по юр. особам'!W301,'Комунальні по юр. особам'!W306,'Комунальні по юр. особам'!W311,'Комунальні по юр. особам'!W316,'Комунальні по юр. особам'!W321,'Комунальні по юр. особам'!W326,'Комунальні по юр. особам'!W331,'Комунальні по юр. особам'!W336,'Комунальні по юр. особам'!W341,'Комунальні по юр. особам'!W346,'Комунальні по юр. особам'!W351)</f>
        <v>0</v>
      </c>
      <c r="V53" s="313">
        <f>SUM('Комунальні по юр. особам'!X301,'Комунальні по юр. особам'!X306,'Комунальні по юр. особам'!X311,'Комунальні по юр. особам'!X316,'Комунальні по юр. особам'!X321,'Комунальні по юр. особам'!X326,'Комунальні по юр. особам'!X331,'Комунальні по юр. особам'!X336,'Комунальні по юр. особам'!X341,'Комунальні по юр. особам'!X346,'Комунальні по юр. особам'!X351)</f>
        <v>0</v>
      </c>
      <c r="W53" s="301">
        <f>SUM('Комунальні по юр. особам'!Y301,'Комунальні по юр. особам'!Y306,'Комунальні по юр. особам'!Y311,'Комунальні по юр. особам'!Y316,'Комунальні по юр. особам'!Y321,'Комунальні по юр. особам'!Y326,'Комунальні по юр. особам'!Y331,'Комунальні по юр. особам'!Y336,'Комунальні по юр. особам'!Y341,'Комунальні по юр. особам'!Y346,'Комунальні по юр. особам'!Y351)</f>
        <v>7</v>
      </c>
      <c r="X53" s="313">
        <f>SUM('Комунальні по юр. особам'!Z301,'Комунальні по юр. особам'!Z306,'Комунальні по юр. особам'!Z311,'Комунальні по юр. особам'!Z316,'Комунальні по юр. особам'!Z321,'Комунальні по юр. особам'!Z326,'Комунальні по юр. особам'!Z331,'Комунальні по юр. особам'!Z336,'Комунальні по юр. особам'!Z341,'Комунальні по юр. особам'!Z346,'Комунальні по юр. особам'!Z351)</f>
        <v>0</v>
      </c>
      <c r="Y53" s="301">
        <f>SUM('Комунальні по юр. особам'!AA301,'Комунальні по юр. особам'!AA306,'Комунальні по юр. особам'!AA311,'Комунальні по юр. особам'!AA316,'Комунальні по юр. особам'!AA321,'Комунальні по юр. особам'!AA326,'Комунальні по юр. особам'!AA331,'Комунальні по юр. особам'!AA336,'Комунальні по юр. особам'!AA341,'Комунальні по юр. особам'!AA346,'Комунальні по юр. особам'!AA351)</f>
        <v>0</v>
      </c>
      <c r="Z53" s="63">
        <f>SUM('Комунальні по юр. особам'!AB301,'Комунальні по юр. особам'!AB306,'Комунальні по юр. особам'!AB311,'Комунальні по юр. особам'!AB316,'Комунальні по юр. особам'!AB321,'Комунальні по юр. особам'!AB326,'Комунальні по юр. особам'!AB331,'Комунальні по юр. особам'!AB336,'Комунальні по юр. особам'!AB341,'Комунальні по юр. особам'!AB346,'Комунальні по юр. особам'!AB351)</f>
        <v>0</v>
      </c>
      <c r="AA53" s="63">
        <f>SUM('Комунальні по юр. особам'!AC301,'Комунальні по юр. особам'!AC306,'Комунальні по юр. особам'!AC311,'Комунальні по юр. особам'!AC316,'Комунальні по юр. особам'!AC321,'Комунальні по юр. особам'!AC326,'Комунальні по юр. особам'!AC331,'Комунальні по юр. особам'!AC336,'Комунальні по юр. особам'!AC341,'Комунальні по юр. особам'!AC346,'Комунальні по юр. особам'!AC351)</f>
        <v>0</v>
      </c>
      <c r="AB53" s="63">
        <f>SUM('Комунальні по юр. особам'!AD301,'Комунальні по юр. особам'!AD306,'Комунальні по юр. особам'!AD311,'Комунальні по юр. особам'!AD316,'Комунальні по юр. особам'!AD321,'Комунальні по юр. особам'!AD326,'Комунальні по юр. особам'!AD331,'Комунальні по юр. особам'!AD336,'Комунальні по юр. особам'!AD341,'Комунальні по юр. особам'!AD346,'Комунальні по юр. особам'!AD351)</f>
        <v>1</v>
      </c>
      <c r="AC53" s="63">
        <f>SUM('Комунальні по юр. особам'!AE301,'Комунальні по юр. особам'!AE306,'Комунальні по юр. особам'!AE311,'Комунальні по юр. особам'!AE316,'Комунальні по юр. особам'!AE321,'Комунальні по юр. особам'!AE326,'Комунальні по юр. особам'!AE331,'Комунальні по юр. особам'!AE336,'Комунальні по юр. особам'!AE341,'Комунальні по юр. особам'!AE346,'Комунальні по юр. особам'!AE351)</f>
        <v>3</v>
      </c>
      <c r="AD53" s="313">
        <f>SUM('Комунальні по юр. особам'!AF301,'Комунальні по юр. особам'!AF306,'Комунальні по юр. особам'!AF311,'Комунальні по юр. особам'!AF316,'Комунальні по юр. особам'!AF321,'Комунальні по юр. особам'!AF326,'Комунальні по юр. особам'!AF331,'Комунальні по юр. особам'!AF336,'Комунальні по юр. особам'!AF341,'Комунальні по юр. особам'!AF346,'Комунальні по юр. особам'!AF351)</f>
        <v>0</v>
      </c>
      <c r="AE53" s="271">
        <f>AVERAGE('Комунальні по юр. особам'!AG301,'Комунальні по юр. особам'!AG306,'Комунальні по юр. особам'!AG311,'Комунальні по юр. особам'!AG316,'Комунальні по юр. особам'!AG321,'Комунальні по юр. особам'!AG326,'Комунальні по юр. особам'!AG331,'Комунальні по юр. особам'!AG336,'Комунальні по юр. особам'!AG341,'Комунальні по юр. особам'!AG346,'Комунальні по юр. особам'!AG351)</f>
        <v>45.2</v>
      </c>
      <c r="AF53" s="361">
        <f>AVERAGE('Комунальні по юр. особам'!AH301,'Комунальні по юр. особам'!AH306,'Комунальні по юр. особам'!AH311,'Комунальні по юр. особам'!AH316,'Комунальні по юр. особам'!AH321,'Комунальні по юр. особам'!AH326,'Комунальні по юр. особам'!AH331,'Комунальні по юр. особам'!AH336,'Комунальні по юр. особам'!AH341,'Комунальні по юр. особам'!AH346,'Комунальні по юр. особам'!AH351)</f>
        <v>16.2</v>
      </c>
      <c r="AG53" s="362">
        <f>AVERAGE('Комунальні по юр. особам'!AI301,'Комунальні по юр. особам'!AI306,'Комунальні по юр. особам'!AI311,'Комунальні по юр. особам'!AI316,'Комунальні по юр. особам'!AI321,'Комунальні по юр. особам'!AI326,'Комунальні по юр. особам'!AI331,'Комунальні по юр. особам'!AI336,'Комунальні по юр. особам'!AI341,'Комунальні по юр. особам'!AI346,'Комунальні по юр. особам'!AI351)</f>
        <v>96</v>
      </c>
      <c r="AH53" s="247">
        <f>SUM(AI53:AK53)</f>
        <v>7</v>
      </c>
      <c r="AI53" s="270">
        <f>SUM('Комунальні по юр. особам'!AK301)</f>
        <v>3</v>
      </c>
      <c r="AJ53" s="242">
        <f>SUM('Комунальні по юр. особам'!AL301)</f>
        <v>1</v>
      </c>
      <c r="AK53" s="243">
        <f>SUM('Комунальні по юр. особам'!AM301)</f>
        <v>3</v>
      </c>
      <c r="AL53" s="241" t="s">
        <v>74</v>
      </c>
      <c r="AM53" s="242" t="s">
        <v>74</v>
      </c>
      <c r="AN53" s="243" t="s">
        <v>74</v>
      </c>
      <c r="AO53" s="244" t="s">
        <v>74</v>
      </c>
      <c r="AP53" s="245" t="s">
        <v>74</v>
      </c>
      <c r="AQ53" s="245" t="s">
        <v>74</v>
      </c>
      <c r="AR53" s="245" t="s">
        <v>74</v>
      </c>
      <c r="AS53" s="246" t="s">
        <v>74</v>
      </c>
      <c r="AT53" s="328">
        <v>0</v>
      </c>
      <c r="AU53" s="63">
        <f>SUM('Комунальні по юр. особам'!AW301,'Комунальні по юр. особам'!AW306,'Комунальні по юр. особам'!AW311,'Комунальні по юр. особам'!AW316,'Комунальні по юр. особам'!AW321,'Комунальні по юр. особам'!AW326,'Комунальні по юр. особам'!AW331,'Комунальні по юр. особам'!AW336,'Комунальні по юр. особам'!AW341,'Комунальні по юр. особам'!AW346,'Комунальні по юр. особам'!AW351)</f>
        <v>0</v>
      </c>
      <c r="AV53" s="63">
        <f>SUM('Комунальні по юр. особам'!AX301,'Комунальні по юр. особам'!AX306,'Комунальні по юр. особам'!AX311,'Комунальні по юр. особам'!AX316,'Комунальні по юр. особам'!AX321,'Комунальні по юр. особам'!AX326,'Комунальні по юр. особам'!AX331,'Комунальні по юр. особам'!AX336,'Комунальні по юр. особам'!AX341,'Комунальні по юр. особам'!AX346,'Комунальні по юр. особам'!AX351)</f>
        <v>0</v>
      </c>
      <c r="AW53" s="63">
        <f>SUM('Комунальні по юр. особам'!AY301,'Комунальні по юр. особам'!AY306,'Комунальні по юр. особам'!AY311,'Комунальні по юр. особам'!AY316,'Комунальні по юр. особам'!AY321,'Комунальні по юр. особам'!AY326,'Комунальні по юр. особам'!AY331,'Комунальні по юр. особам'!AY336,'Комунальні по юр. особам'!AY341,'Комунальні по юр. особам'!AY346,'Комунальні по юр. особам'!AY351)</f>
        <v>0</v>
      </c>
      <c r="AX53" s="63">
        <f>SUM('Комунальні по юр. особам'!AZ301,'Комунальні по юр. особам'!AZ306,'Комунальні по юр. особам'!AZ311,'Комунальні по юр. особам'!AZ316,'Комунальні по юр. особам'!AZ321,'Комунальні по юр. особам'!AZ326,'Комунальні по юр. особам'!AZ331,'Комунальні по юр. особам'!AZ336,'Комунальні по юр. особам'!AZ341,'Комунальні по юр. особам'!AZ346,'Комунальні по юр. особам'!AZ351)</f>
        <v>0</v>
      </c>
      <c r="AY53" s="63">
        <f>SUM('Комунальні по юр. особам'!BA301,'Комунальні по юр. особам'!BA306,'Комунальні по юр. особам'!BA311,'Комунальні по юр. особам'!BA316,'Комунальні по юр. особам'!BA321,'Комунальні по юр. особам'!BA326,'Комунальні по юр. особам'!BA331,'Комунальні по юр. особам'!BA336,'Комунальні по юр. особам'!BA341,'Комунальні по юр. особам'!BA346,'Комунальні по юр. особам'!BA351)</f>
        <v>0</v>
      </c>
      <c r="AZ53" s="63">
        <f>SUM('Комунальні по юр. особам'!BB301,'Комунальні по юр. особам'!BB306,'Комунальні по юр. особам'!BB311,'Комунальні по юр. особам'!BB316,'Комунальні по юр. особам'!BB321,'Комунальні по юр. особам'!BB326,'Комунальні по юр. особам'!BB331,'Комунальні по юр. особам'!BB336,'Комунальні по юр. особам'!BB341,'Комунальні по юр. особам'!BB346,'Комунальні по юр. особам'!BB351)</f>
        <v>0</v>
      </c>
      <c r="BA53" s="63">
        <f>SUM('Комунальні по юр. особам'!BC301,'Комунальні по юр. особам'!BC306,'Комунальні по юр. особам'!BC311,'Комунальні по юр. особам'!BC316,'Комунальні по юр. особам'!BC321,'Комунальні по юр. особам'!BC326,'Комунальні по юр. особам'!BC331,'Комунальні по юр. особам'!BC336,'Комунальні по юр. особам'!BC341,'Комунальні по юр. особам'!BC346,'Комунальні по юр. особам'!BC351)</f>
        <v>0</v>
      </c>
      <c r="BB53" s="63">
        <f>SUM('Комунальні по юр. особам'!BD301,'Комунальні по юр. особам'!BD306,'Комунальні по юр. особам'!BD311,'Комунальні по юр. особам'!BD316,'Комунальні по юр. особам'!BD321,'Комунальні по юр. особам'!BD326,'Комунальні по юр. особам'!BD331,'Комунальні по юр. особам'!BD336,'Комунальні по юр. особам'!BD341,'Комунальні по юр. особам'!BD346,'Комунальні по юр. особам'!BD351)</f>
        <v>0</v>
      </c>
      <c r="BC53" s="309">
        <f>SUM('Комунальні по юр. особам'!BE301,'Комунальні по юр. особам'!BE306,'Комунальні по юр. особам'!BE311,'Комунальні по юр. особам'!BE316,'Комунальні по юр. особам'!BE321,'Комунальні по юр. особам'!BE326,'Комунальні по юр. особам'!BE331,'Комунальні по юр. особам'!BE336,'Комунальні по юр. особам'!BE341,'Комунальні по юр. особам'!BE346,'Комунальні по юр. особам'!BE351)</f>
        <v>0</v>
      </c>
    </row>
    <row r="54" spans="1:55" ht="34" customHeight="1" x14ac:dyDescent="0.2">
      <c r="A54" s="824"/>
      <c r="B54" s="265" t="s">
        <v>78</v>
      </c>
      <c r="C54" s="827"/>
      <c r="D54" s="829"/>
      <c r="E54" s="303">
        <f>SUM(K54,AT54)</f>
        <v>338</v>
      </c>
      <c r="F54" s="305">
        <f>SUM(G54:J54)</f>
        <v>9</v>
      </c>
      <c r="G54" s="242">
        <f>SUM('Комунальні по юр. особам'!I302,'Комунальні по юр. особам'!I307,'Комунальні по юр. особам'!I312,'Комунальні по юр. особам'!I317,'Комунальні по юр. особам'!I322,'Комунальні по юр. особам'!I327,'Комунальні по юр. особам'!I332,'Комунальні по юр. особам'!I337,'Комунальні по юр. особам'!I342,'Комунальні по юр. особам'!I347,'Комунальні по юр. особам'!I352)</f>
        <v>8</v>
      </c>
      <c r="H54" s="242">
        <f>SUM('Комунальні по юр. особам'!J302,'Комунальні по юр. особам'!J307,'Комунальні по юр. особам'!J312,'Комунальні по юр. особам'!J317,'Комунальні по юр. особам'!J322,'Комунальні по юр. особам'!J327,'Комунальні по юр. особам'!J332,'Комунальні по юр. особам'!J337,'Комунальні по юр. особам'!J342,'Комунальні по юр. особам'!J347,'Комунальні по юр. особам'!J352)</f>
        <v>1</v>
      </c>
      <c r="I54" s="242">
        <f>SUM('Комунальні по юр. особам'!K302,'Комунальні по юр. особам'!K307,'Комунальні по юр. особам'!K312,'Комунальні по юр. особам'!K317,'Комунальні по юр. особам'!K322,'Комунальні по юр. особам'!K327,'Комунальні по юр. особам'!K332,'Комунальні по юр. особам'!K337,'Комунальні по юр. особам'!K342,'Комунальні по юр. особам'!K347,'Комунальні по юр. особам'!K352)</f>
        <v>0</v>
      </c>
      <c r="J54" s="268">
        <f>SUM('Комунальні по юр. особам'!L302,'Комунальні по юр. особам'!L307,'Комунальні по юр. особам'!L312,'Комунальні по юр. особам'!L317,'Комунальні по юр. особам'!L322,'Комунальні по юр. особам'!L327,'Комунальні по юр. особам'!L332,'Комунальні по юр. особам'!L337,'Комунальні по юр. особам'!L342,'Комунальні по юр. особам'!L347,'Комунальні по юр. особам'!L352)</f>
        <v>0</v>
      </c>
      <c r="K54" s="330">
        <f t="shared" si="66"/>
        <v>333</v>
      </c>
      <c r="L54" s="63">
        <f>SUM('Комунальні по юр. особам'!N302,'Комунальні по юр. особам'!N307,'Комунальні по юр. особам'!N312,'Комунальні по юр. особам'!N317,'Комунальні по юр. особам'!N322,'Комунальні по юр. особам'!N327,'Комунальні по юр. особам'!N332,'Комунальні по юр. особам'!N337,'Комунальні по юр. особам'!N342,'Комунальні по юр. особам'!N347,'Комунальні по юр. особам'!N352)</f>
        <v>229</v>
      </c>
      <c r="M54" s="63">
        <f>SUM('Комунальні по юр. особам'!O302,'Комунальні по юр. особам'!O307,'Комунальні по юр. особам'!O312,'Комунальні по юр. особам'!O317,'Комунальні по юр. особам'!O322,'Комунальні по юр. особам'!O327,'Комунальні по юр. особам'!O332,'Комунальні по юр. особам'!O337,'Комунальні по юр. особам'!O342,'Комунальні по юр. особам'!O347,'Комунальні по юр. особам'!O352)</f>
        <v>3</v>
      </c>
      <c r="N54" s="63">
        <f>SUM('Комунальні по юр. особам'!P302,'Комунальні по юр. особам'!P307,'Комунальні по юр. особам'!P312,'Комунальні по юр. особам'!P317,'Комунальні по юр. особам'!P322,'Комунальні по юр. особам'!P327,'Комунальні по юр. особам'!P332,'Комунальні по юр. особам'!P337,'Комунальні по юр. особам'!P342,'Комунальні по юр. особам'!P347,'Комунальні по юр. особам'!P352)</f>
        <v>0</v>
      </c>
      <c r="O54" s="63">
        <f>SUM('Комунальні по юр. особам'!Q302,'Комунальні по юр. особам'!Q307,'Комунальні по юр. особам'!Q312,'Комунальні по юр. особам'!Q317,'Комунальні по юр. особам'!Q322,'Комунальні по юр. особам'!Q327,'Комунальні по юр. особам'!Q332,'Комунальні по юр. особам'!Q337,'Комунальні по юр. особам'!Q342,'Комунальні по юр. особам'!Q347,'Комунальні по юр. особам'!Q352)</f>
        <v>0</v>
      </c>
      <c r="P54" s="313">
        <f>SUM('Комунальні по юр. особам'!R302,'Комунальні по юр. особам'!R307,'Комунальні по юр. особам'!R312,'Комунальні по юр. особам'!R317,'Комунальні по юр. особам'!R322,'Комунальні по юр. особам'!R327,'Комунальні по юр. особам'!R332,'Комунальні по юр. особам'!R337,'Комунальні по юр. особам'!R342,'Комунальні по юр. особам'!R347,'Комунальні по юр. особам'!R352)</f>
        <v>101</v>
      </c>
      <c r="Q54" s="301">
        <f>SUM('Комунальні по юр. особам'!S302,'Комунальні по юр. особам'!S307,'Комунальні по юр. особам'!S312,'Комунальні по юр. особам'!S317,'Комунальні по юр. особам'!S322,'Комунальні по юр. особам'!S327,'Комунальні по юр. особам'!S332,'Комунальні по юр. особам'!S337,'Комунальні по юр. особам'!S342,'Комунальні по юр. особам'!S347,'Комунальні по юр. особам'!S352)</f>
        <v>17</v>
      </c>
      <c r="R54" s="63">
        <f>SUM('Комунальні по юр. особам'!T302,'Комунальні по юр. особам'!T307,'Комунальні по юр. особам'!T312,'Комунальні по юр. особам'!T317,'Комунальні по юр. особам'!T322,'Комунальні по юр. особам'!T327,'Комунальні по юр. особам'!T332,'Комунальні по юр. особам'!T337,'Комунальні по юр. особам'!T342,'Комунальні по юр. особам'!T347,'Комунальні по юр. особам'!T352)</f>
        <v>4</v>
      </c>
      <c r="S54" s="63">
        <f>SUM('Комунальні по юр. особам'!U302,'Комунальні по юр. особам'!U307,'Комунальні по юр. особам'!U312,'Комунальні по юр. особам'!U317,'Комунальні по юр. особам'!U322,'Комунальні по юр. особам'!U327,'Комунальні по юр. особам'!U332,'Комунальні по юр. особам'!U337,'Комунальні по юр. особам'!U342,'Комунальні по юр. особам'!U347,'Комунальні по юр. особам'!U352)</f>
        <v>0</v>
      </c>
      <c r="T54" s="63">
        <f>SUM('Комунальні по юр. особам'!V302,'Комунальні по юр. особам'!V307,'Комунальні по юр. особам'!V312,'Комунальні по юр. особам'!V317,'Комунальні по юр. особам'!V322,'Комунальні по юр. особам'!V327,'Комунальні по юр. особам'!V332,'Комунальні по юр. особам'!V337,'Комунальні по юр. особам'!V342,'Комунальні по юр. особам'!V347,'Комунальні по юр. особам'!V352)</f>
        <v>298</v>
      </c>
      <c r="U54" s="63">
        <f>SUM('Комунальні по юр. особам'!W302,'Комунальні по юр. особам'!W307,'Комунальні по юр. особам'!W312,'Комунальні по юр. особам'!W317,'Комунальні по юр. особам'!W322,'Комунальні по юр. особам'!W327,'Комунальні по юр. особам'!W332,'Комунальні по юр. особам'!W337,'Комунальні по юр. особам'!W342,'Комунальні по юр. особам'!W347,'Комунальні по юр. особам'!W352)</f>
        <v>14</v>
      </c>
      <c r="V54" s="313">
        <f>SUM('Комунальні по юр. особам'!X302,'Комунальні по юр. особам'!X307,'Комунальні по юр. особам'!X312,'Комунальні по юр. особам'!X317,'Комунальні по юр. особам'!X322,'Комунальні по юр. особам'!X327,'Комунальні по юр. особам'!X332,'Комунальні по юр. особам'!X337,'Комунальні по юр. особам'!X342,'Комунальні по юр. особам'!X347,'Комунальні по юр. особам'!X352)</f>
        <v>0</v>
      </c>
      <c r="W54" s="301">
        <f>SUM('Комунальні по юр. особам'!Y302,'Комунальні по юр. особам'!Y307,'Комунальні по юр. особам'!Y312,'Комунальні по юр. особам'!Y317,'Комунальні по юр. особам'!Y322,'Комунальні по юр. особам'!Y327,'Комунальні по юр. особам'!Y332,'Комунальні по юр. особам'!Y337,'Комунальні по юр. особам'!Y342,'Комунальні по юр. особам'!Y347,'Комунальні по юр. особам'!Y352)</f>
        <v>302</v>
      </c>
      <c r="X54" s="313">
        <f>SUM('Комунальні по юр. особам'!Z302,'Комунальні по юр. особам'!Z307,'Комунальні по юр. особам'!Z312,'Комунальні по юр. особам'!Z317,'Комунальні по юр. особам'!Z322,'Комунальні по юр. особам'!Z327,'Комунальні по юр. особам'!Z332,'Комунальні по юр. особам'!Z337,'Комунальні по юр. особам'!Z342,'Комунальні по юр. особам'!Z347,'Комунальні по юр. особам'!Z352)</f>
        <v>31</v>
      </c>
      <c r="Y54" s="301">
        <f>SUM('Комунальні по юр. особам'!AA302,'Комунальні по юр. особам'!AA307,'Комунальні по юр. особам'!AA312,'Комунальні по юр. особам'!AA317,'Комунальні по юр. особам'!AA322,'Комунальні по юр. особам'!AA327,'Комунальні по юр. особам'!AA332,'Комунальні по юр. особам'!AA337,'Комунальні по юр. особам'!AA342,'Комунальні по юр. особам'!AA347,'Комунальні по юр. особам'!AA352)</f>
        <v>0</v>
      </c>
      <c r="Z54" s="63">
        <f>SUM('Комунальні по юр. особам'!AB302,'Комунальні по юр. особам'!AB307,'Комунальні по юр. особам'!AB312,'Комунальні по юр. особам'!AB317,'Комунальні по юр. особам'!AB322,'Комунальні по юр. особам'!AB327,'Комунальні по юр. особам'!AB332,'Комунальні по юр. особам'!AB337,'Комунальні по юр. особам'!AB342,'Комунальні по юр. особам'!AB347,'Комунальні по юр. особам'!AB352)</f>
        <v>93</v>
      </c>
      <c r="AA54" s="63">
        <f>SUM('Комунальні по юр. особам'!AC302,'Комунальні по юр. особам'!AC307,'Комунальні по юр. особам'!AC312,'Комунальні по юр. особам'!AC317,'Комунальні по юр. особам'!AC322,'Комунальні по юр. особам'!AC327,'Комунальні по юр. особам'!AC332,'Комунальні по юр. особам'!AC337,'Комунальні по юр. особам'!AC342,'Комунальні по юр. особам'!AC347,'Комунальні по юр. особам'!AC352)</f>
        <v>89</v>
      </c>
      <c r="AB54" s="63">
        <f>SUM('Комунальні по юр. особам'!AD302,'Комунальні по юр. особам'!AD307,'Комунальні по юр. особам'!AD312,'Комунальні по юр. особам'!AD317,'Комунальні по юр. особам'!AD322,'Комунальні по юр. особам'!AD327,'Комунальні по юр. особам'!AD332,'Комунальні по юр. особам'!AD337,'Комунальні по юр. особам'!AD342,'Комунальні по юр. особам'!AD347,'Комунальні по юр. особам'!AD352)</f>
        <v>103</v>
      </c>
      <c r="AC54" s="63">
        <f>SUM('Комунальні по юр. особам'!AE302,'Комунальні по юр. особам'!AE307,'Комунальні по юр. особам'!AE312,'Комунальні по юр. особам'!AE317,'Комунальні по юр. особам'!AE322,'Комунальні по юр. особам'!AE327,'Комунальні по юр. особам'!AE332,'Комунальні по юр. особам'!AE337,'Комунальні по юр. особам'!AE342,'Комунальні по юр. особам'!AE347,'Комунальні по юр. особам'!AE352)</f>
        <v>199</v>
      </c>
      <c r="AD54" s="313">
        <f>SUM('Комунальні по юр. особам'!AF302,'Комунальні по юр. особам'!AF307,'Комунальні по юр. особам'!AF312,'Комунальні по юр. особам'!AF317,'Комунальні по юр. особам'!AF322,'Комунальні по юр. особам'!AF327,'Комунальні по юр. особам'!AF332,'Комунальні по юр. особам'!AF337,'Комунальні по юр. особам'!AF342,'Комунальні по юр. особам'!AF347,'Комунальні по юр. особам'!AF352)</f>
        <v>42</v>
      </c>
      <c r="AE54" s="271">
        <f>AVERAGE('Комунальні по юр. особам'!AG302,'Комунальні по юр. особам'!AG307,'Комунальні по юр. особам'!AG312,'Комунальні по юр. особам'!AG317,'Комунальні по юр. особам'!AG322,'Комунальні по юр. особам'!AG327,'Комунальні по юр. особам'!AG332,'Комунальні по юр. особам'!AG337,'Комунальні по юр. особам'!AG342,'Комунальні по юр. особам'!AG347,'Комунальні по юр. особам'!AG352)</f>
        <v>41.766363636363636</v>
      </c>
      <c r="AF54" s="361">
        <f>AVERAGE('Комунальні по юр. особам'!AH302,'Комунальні по юр. особам'!AH307,'Комунальні по юр. особам'!AH312,'Комунальні по юр. особам'!AH317,'Комунальні по юр. особам'!AH322,'Комунальні по юр. особам'!AH327,'Комунальні по юр. особам'!AH332,'Комунальні по юр. особам'!AH337,'Комунальні по юр. особам'!AH342,'Комунальні по юр. особам'!AH347,'Комунальні по юр. особам'!AH352)</f>
        <v>20.263636363636365</v>
      </c>
      <c r="AG54" s="362">
        <f>AVERAGE('Комунальні по юр. особам'!AI302,'Комунальні по юр. особам'!AI307,'Комунальні по юр. особам'!AI312,'Комунальні по юр. особам'!AI317,'Комунальні по юр. особам'!AI322,'Комунальні по юр. особам'!AI327,'Комунальні по юр. особам'!AI332,'Комунальні по юр. особам'!AI337,'Комунальні по юр. особам'!AI342,'Комунальні по юр. особам'!AI347,'Комунальні по юр. особам'!AI352)</f>
        <v>106.52454545454545</v>
      </c>
      <c r="AH54" s="317">
        <f>SUM(AO54:AS54)</f>
        <v>328</v>
      </c>
      <c r="AI54" s="270"/>
      <c r="AJ54" s="242"/>
      <c r="AK54" s="243"/>
      <c r="AL54" s="241"/>
      <c r="AM54" s="242"/>
      <c r="AN54" s="243"/>
      <c r="AO54" s="250">
        <f>SUM('Комунальні по юр. особам'!AQ302,'Комунальні по юр. особам'!AQ307,'Комунальні по юр. особам'!AQ312,'Комунальні по юр. особам'!AQ317,'Комунальні по юр. особам'!AQ322,'Комунальні по юр. особам'!AQ327,'Комунальні по юр. особам'!AQ332,'Комунальні по юр. особам'!AQ337,'Комунальні по юр. особам'!AQ342,'Комунальні по юр. особам'!AQ347,'Комунальні по юр. особам'!AQ352)</f>
        <v>35</v>
      </c>
      <c r="AP54" s="320">
        <f>SUM('Комунальні по юр. особам'!AR302,'Комунальні по юр. особам'!AR307,'Комунальні по юр. особам'!AR312,'Комунальні по юр. особам'!AR317,'Комунальні по юр. особам'!AR322,'Комунальні по юр. особам'!AR327,'Комунальні по юр. особам'!AR332,'Комунальні по юр. особам'!AR337,'Комунальні по юр. особам'!AR342,'Комунальні по юр. особам'!AR347,'Комунальні по юр. особам'!AR352)</f>
        <v>48</v>
      </c>
      <c r="AQ54" s="320">
        <f>SUM('Комунальні по юр. особам'!AS302,'Комунальні по юр. особам'!AS307,'Комунальні по юр. особам'!AS312,'Комунальні по юр. особам'!AS317,'Комунальні по юр. особам'!AS322,'Комунальні по юр. особам'!AS327,'Комунальні по юр. особам'!AS332,'Комунальні по юр. особам'!AS337,'Комунальні по юр. особам'!AS342,'Комунальні по юр. особам'!AS347,'Комунальні по юр. особам'!AS352)</f>
        <v>121</v>
      </c>
      <c r="AR54" s="320">
        <f>SUM('Комунальні по юр. особам'!AT302,'Комунальні по юр. особам'!AT307,'Комунальні по юр. особам'!AT312,'Комунальні по юр. особам'!AT317,'Комунальні по юр. особам'!AT322,'Комунальні по юр. особам'!AT327,'Комунальні по юр. особам'!AT332,'Комунальні по юр. особам'!AT337,'Комунальні по юр. особам'!AT342,'Комунальні по юр. особам'!AT347,'Комунальні по юр. особам'!AT352)</f>
        <v>88</v>
      </c>
      <c r="AS54" s="325">
        <f>SUM('Комунальні по юр. особам'!AU302,'Комунальні по юр. особам'!AU307,'Комунальні по юр. особам'!AU312,'Комунальні по юр. особам'!AU317,'Комунальні по юр. особам'!AU322,'Комунальні по юр. особам'!AU327,'Комунальні по юр. особам'!AU332,'Комунальні по юр. особам'!AU337,'Комунальні по юр. особам'!AU342,'Комунальні по юр. особам'!AU347,'Комунальні по юр. особам'!AU352)</f>
        <v>36</v>
      </c>
      <c r="AT54" s="328">
        <f>SUM(AU54:BC54)</f>
        <v>5</v>
      </c>
      <c r="AU54" s="63">
        <f>SUM('Комунальні по юр. особам'!AW302,'Комунальні по юр. особам'!AW307,'Комунальні по юр. особам'!AW312,'Комунальні по юр. особам'!AW317,'Комунальні по юр. особам'!AW322,'Комунальні по юр. особам'!AW327,'Комунальні по юр. особам'!AW332,'Комунальні по юр. особам'!AW337,'Комунальні по юр. особам'!AW342,'Комунальні по юр. особам'!AW347,'Комунальні по юр. особам'!AW352)</f>
        <v>0</v>
      </c>
      <c r="AV54" s="63">
        <f>SUM('Комунальні по юр. особам'!AX302,'Комунальні по юр. особам'!AX307,'Комунальні по юр. особам'!AX312,'Комунальні по юр. особам'!AX317,'Комунальні по юр. особам'!AX322,'Комунальні по юр. особам'!AX327,'Комунальні по юр. особам'!AX332,'Комунальні по юр. особам'!AX337,'Комунальні по юр. особам'!AX342,'Комунальні по юр. особам'!AX347,'Комунальні по юр. особам'!AX352)</f>
        <v>0</v>
      </c>
      <c r="AW54" s="63">
        <f>SUM('Комунальні по юр. особам'!AY302,'Комунальні по юр. особам'!AY307,'Комунальні по юр. особам'!AY312,'Комунальні по юр. особам'!AY317,'Комунальні по юр. особам'!AY322,'Комунальні по юр. особам'!AY327,'Комунальні по юр. особам'!AY332,'Комунальні по юр. особам'!AY337,'Комунальні по юр. особам'!AY342,'Комунальні по юр. особам'!AY347,'Комунальні по юр. особам'!AY352)</f>
        <v>0</v>
      </c>
      <c r="AX54" s="63">
        <f>SUM('Комунальні по юр. особам'!AZ302,'Комунальні по юр. особам'!AZ307,'Комунальні по юр. особам'!AZ312,'Комунальні по юр. особам'!AZ317,'Комунальні по юр. особам'!AZ322,'Комунальні по юр. особам'!AZ327,'Комунальні по юр. особам'!AZ332,'Комунальні по юр. особам'!AZ337,'Комунальні по юр. особам'!AZ342,'Комунальні по юр. особам'!AZ347,'Комунальні по юр. особам'!AZ352)</f>
        <v>0</v>
      </c>
      <c r="AY54" s="63">
        <f>SUM('Комунальні по юр. особам'!BA302,'Комунальні по юр. особам'!BA307,'Комунальні по юр. особам'!BA312,'Комунальні по юр. особам'!BA317,'Комунальні по юр. особам'!BA322,'Комунальні по юр. особам'!BA327,'Комунальні по юр. особам'!BA332,'Комунальні по юр. особам'!BA337,'Комунальні по юр. особам'!BA342,'Комунальні по юр. особам'!BA347,'Комунальні по юр. особам'!BA352)</f>
        <v>0</v>
      </c>
      <c r="AZ54" s="63">
        <f>SUM('Комунальні по юр. особам'!BB302,'Комунальні по юр. особам'!BB307,'Комунальні по юр. особам'!BB312,'Комунальні по юр. особам'!BB317,'Комунальні по юр. особам'!BB322,'Комунальні по юр. особам'!BB327,'Комунальні по юр. особам'!BB332,'Комунальні по юр. особам'!BB337,'Комунальні по юр. особам'!BB342,'Комунальні по юр. особам'!BB347,'Комунальні по юр. особам'!BB352)</f>
        <v>0</v>
      </c>
      <c r="BA54" s="63">
        <f>SUM('Комунальні по юр. особам'!BC302,'Комунальні по юр. особам'!BC307,'Комунальні по юр. особам'!BC312,'Комунальні по юр. особам'!BC317,'Комунальні по юр. особам'!BC322,'Комунальні по юр. особам'!BC327,'Комунальні по юр. особам'!BC332,'Комунальні по юр. особам'!BC337,'Комунальні по юр. особам'!BC342,'Комунальні по юр. особам'!BC347,'Комунальні по юр. особам'!BC352)</f>
        <v>2</v>
      </c>
      <c r="BB54" s="63">
        <f>SUM('Комунальні по юр. особам'!BD302,'Комунальні по юр. особам'!BD307,'Комунальні по юр. особам'!BD312,'Комунальні по юр. особам'!BD317,'Комунальні по юр. особам'!BD322,'Комунальні по юр. особам'!BD327,'Комунальні по юр. особам'!BD332,'Комунальні по юр. особам'!BD337,'Комунальні по юр. особам'!BD342,'Комунальні по юр. особам'!BD347,'Комунальні по юр. особам'!BD352)</f>
        <v>2</v>
      </c>
      <c r="BC54" s="309">
        <f>SUM('Комунальні по юр. особам'!BE302,'Комунальні по юр. особам'!BE307,'Комунальні по юр. особам'!BE312,'Комунальні по юр. особам'!BE317,'Комунальні по юр. особам'!BE322,'Комунальні по юр. особам'!BE327,'Комунальні по юр. особам'!BE332,'Комунальні по юр. особам'!BE337,'Комунальні по юр. особам'!BE342,'Комунальні по юр. особам'!BE347,'Комунальні по юр. особам'!BE352)</f>
        <v>1</v>
      </c>
    </row>
    <row r="55" spans="1:55" ht="34" customHeight="1" thickBot="1" x14ac:dyDescent="0.25">
      <c r="A55" s="824"/>
      <c r="B55" s="266" t="s">
        <v>79</v>
      </c>
      <c r="C55" s="827"/>
      <c r="D55" s="829"/>
      <c r="E55" s="338">
        <f t="shared" ref="E55" si="68">SUM(K55,AT55)</f>
        <v>0</v>
      </c>
      <c r="F55" s="339">
        <f t="shared" ref="F55" si="69">SUM(G55:J55)</f>
        <v>0</v>
      </c>
      <c r="G55" s="254"/>
      <c r="H55" s="254"/>
      <c r="I55" s="254"/>
      <c r="J55" s="340"/>
      <c r="K55" s="341">
        <f t="shared" ref="K55" si="70">IF(AND(SUM(L55:P55)=SUM(W55:X55),SUM(Q55:V55)=SUM(W55:X55)),SUM(L55:P55),"ПЕРЕВІРТЕ ПРАВИЛЬНІСТЬ ДАНИХ")</f>
        <v>0</v>
      </c>
      <c r="L55" s="337"/>
      <c r="M55" s="337"/>
      <c r="N55" s="337"/>
      <c r="O55" s="337"/>
      <c r="P55" s="342"/>
      <c r="Q55" s="336"/>
      <c r="R55" s="337"/>
      <c r="S55" s="337"/>
      <c r="T55" s="337"/>
      <c r="U55" s="337"/>
      <c r="V55" s="342"/>
      <c r="W55" s="336"/>
      <c r="X55" s="342"/>
      <c r="Y55" s="269"/>
      <c r="Z55" s="343"/>
      <c r="AA55" s="343"/>
      <c r="AB55" s="343"/>
      <c r="AC55" s="343"/>
      <c r="AD55" s="344"/>
      <c r="AE55" s="363"/>
      <c r="AF55" s="364"/>
      <c r="AG55" s="365"/>
      <c r="AH55" s="259"/>
      <c r="AI55" s="345"/>
      <c r="AJ55" s="254"/>
      <c r="AK55" s="255"/>
      <c r="AL55" s="253"/>
      <c r="AM55" s="254"/>
      <c r="AN55" s="255"/>
      <c r="AO55" s="256"/>
      <c r="AP55" s="257"/>
      <c r="AQ55" s="257"/>
      <c r="AR55" s="257"/>
      <c r="AS55" s="258"/>
      <c r="AT55" s="346">
        <f t="shared" ref="AT55" si="71">SUM(AU55:BC55)</f>
        <v>0</v>
      </c>
      <c r="AU55" s="337"/>
      <c r="AV55" s="337"/>
      <c r="AW55" s="337"/>
      <c r="AX55" s="337"/>
      <c r="AY55" s="337"/>
      <c r="AZ55" s="337"/>
      <c r="BA55" s="337"/>
      <c r="BB55" s="337"/>
      <c r="BC55" s="347"/>
    </row>
    <row r="56" spans="1:55" ht="34" customHeight="1" thickBot="1" x14ac:dyDescent="0.25">
      <c r="A56" s="825"/>
      <c r="B56" s="806" t="s">
        <v>466</v>
      </c>
      <c r="C56" s="807"/>
      <c r="D56" s="807"/>
      <c r="E56" s="272">
        <f>SUM(E51:E55)</f>
        <v>545</v>
      </c>
      <c r="F56" s="348">
        <f t="shared" ref="F56:J56" si="72">SUM(F51:F55)</f>
        <v>15</v>
      </c>
      <c r="G56" s="260">
        <f t="shared" si="72"/>
        <v>14</v>
      </c>
      <c r="H56" s="260">
        <f t="shared" si="72"/>
        <v>1</v>
      </c>
      <c r="I56" s="260">
        <f t="shared" si="72"/>
        <v>0</v>
      </c>
      <c r="J56" s="262">
        <f t="shared" si="72"/>
        <v>0</v>
      </c>
      <c r="K56" s="274">
        <f>SUM(K51:K55)</f>
        <v>538</v>
      </c>
      <c r="L56" s="260">
        <f t="shared" ref="L56:R56" si="73">SUM(L51:L55)</f>
        <v>408</v>
      </c>
      <c r="M56" s="260">
        <f t="shared" si="73"/>
        <v>11</v>
      </c>
      <c r="N56" s="260">
        <f t="shared" si="73"/>
        <v>0</v>
      </c>
      <c r="O56" s="260">
        <f t="shared" si="73"/>
        <v>0</v>
      </c>
      <c r="P56" s="272">
        <f t="shared" si="73"/>
        <v>119</v>
      </c>
      <c r="Q56" s="348">
        <f t="shared" si="73"/>
        <v>20</v>
      </c>
      <c r="R56" s="260">
        <f t="shared" si="73"/>
        <v>13</v>
      </c>
      <c r="S56" s="260">
        <f>SUM(S51:S55)</f>
        <v>7</v>
      </c>
      <c r="T56" s="260">
        <f t="shared" ref="T56:AD56" si="74">SUM(T51:T55)</f>
        <v>478</v>
      </c>
      <c r="U56" s="260">
        <f t="shared" si="74"/>
        <v>19</v>
      </c>
      <c r="V56" s="272">
        <f t="shared" si="74"/>
        <v>1</v>
      </c>
      <c r="W56" s="348">
        <f t="shared" si="74"/>
        <v>484</v>
      </c>
      <c r="X56" s="272">
        <f t="shared" si="74"/>
        <v>54</v>
      </c>
      <c r="Y56" s="348">
        <f t="shared" si="74"/>
        <v>0</v>
      </c>
      <c r="Z56" s="260">
        <f t="shared" si="74"/>
        <v>124</v>
      </c>
      <c r="AA56" s="260">
        <f t="shared" si="74"/>
        <v>119</v>
      </c>
      <c r="AB56" s="260">
        <f t="shared" si="74"/>
        <v>135</v>
      </c>
      <c r="AC56" s="260">
        <f t="shared" si="74"/>
        <v>313</v>
      </c>
      <c r="AD56" s="272">
        <f t="shared" si="74"/>
        <v>52</v>
      </c>
      <c r="AE56" s="349">
        <f>AVERAGE(AE51:AE55)</f>
        <v>42.195454545454545</v>
      </c>
      <c r="AF56" s="366">
        <f>AVERAGE(AF51:AF55)</f>
        <v>18.041212121212123</v>
      </c>
      <c r="AG56" s="367"/>
      <c r="AH56" s="273">
        <f>SUM(AH51:AH55)</f>
        <v>533</v>
      </c>
      <c r="AI56" s="274">
        <f>SUM(AI51:AI55)</f>
        <v>3</v>
      </c>
      <c r="AJ56" s="260">
        <f t="shared" ref="AJ56:AS56" si="75">SUM(AJ51:AJ55)</f>
        <v>1</v>
      </c>
      <c r="AK56" s="272">
        <f t="shared" si="75"/>
        <v>3</v>
      </c>
      <c r="AL56" s="348">
        <f t="shared" si="75"/>
        <v>39</v>
      </c>
      <c r="AM56" s="260">
        <f t="shared" si="75"/>
        <v>155</v>
      </c>
      <c r="AN56" s="272">
        <f t="shared" si="75"/>
        <v>4</v>
      </c>
      <c r="AO56" s="348">
        <f t="shared" si="75"/>
        <v>35</v>
      </c>
      <c r="AP56" s="260">
        <f t="shared" si="75"/>
        <v>48</v>
      </c>
      <c r="AQ56" s="260">
        <f t="shared" si="75"/>
        <v>121</v>
      </c>
      <c r="AR56" s="260">
        <f t="shared" si="75"/>
        <v>88</v>
      </c>
      <c r="AS56" s="272">
        <f t="shared" si="75"/>
        <v>36</v>
      </c>
      <c r="AT56" s="348">
        <f>SUM(AT51:AT55)</f>
        <v>9</v>
      </c>
      <c r="AU56" s="260">
        <f t="shared" ref="AU56:BC56" si="76">SUM(AU51:AU55)</f>
        <v>0</v>
      </c>
      <c r="AV56" s="260">
        <f t="shared" si="76"/>
        <v>0</v>
      </c>
      <c r="AW56" s="260">
        <f t="shared" si="76"/>
        <v>0</v>
      </c>
      <c r="AX56" s="260">
        <f t="shared" si="76"/>
        <v>0</v>
      </c>
      <c r="AY56" s="260">
        <f t="shared" si="76"/>
        <v>2</v>
      </c>
      <c r="AZ56" s="260">
        <f t="shared" si="76"/>
        <v>0</v>
      </c>
      <c r="BA56" s="260">
        <f t="shared" si="76"/>
        <v>3</v>
      </c>
      <c r="BB56" s="260">
        <f t="shared" si="76"/>
        <v>2</v>
      </c>
      <c r="BC56" s="262">
        <f t="shared" si="76"/>
        <v>2</v>
      </c>
    </row>
    <row r="57" spans="1:55" ht="34" customHeight="1" x14ac:dyDescent="0.2">
      <c r="A57" s="823" t="s">
        <v>225</v>
      </c>
      <c r="B57" s="263" t="s">
        <v>73</v>
      </c>
      <c r="C57" s="826">
        <f>SUM('Комунальні по юр. особам'!E354:E358,'Комунальні по юр. особам'!E359:E363,'Комунальні по юр. особам'!E364:E368,'Комунальні по юр. особам'!E369:E373)</f>
        <v>2576</v>
      </c>
      <c r="D57" s="828">
        <f>C57-SUM(K57:K61)</f>
        <v>-107</v>
      </c>
      <c r="E57" s="302">
        <f>SUM(K57,AT57)</f>
        <v>502</v>
      </c>
      <c r="F57" s="304">
        <f>SUM(G57:J57)</f>
        <v>7</v>
      </c>
      <c r="G57" s="234">
        <f>SUM('Комунальні по юр. особам'!I354,'Комунальні по юр. особам'!I359,'Комунальні по юр. особам'!I364,'Комунальні по юр. особам'!I369)</f>
        <v>2</v>
      </c>
      <c r="H57" s="234">
        <f>SUM('Комунальні по юр. особам'!J354,'Комунальні по юр. особам'!J359,'Комунальні по юр. особам'!J364,'Комунальні по юр. особам'!J369)</f>
        <v>2</v>
      </c>
      <c r="I57" s="234">
        <f>SUM('Комунальні по юр. особам'!K354,'Комунальні по юр. особам'!K359,'Комунальні по юр. особам'!K364,'Комунальні по юр. особам'!K369)</f>
        <v>3</v>
      </c>
      <c r="J57" s="291">
        <f>SUM('Комунальні по юр. особам'!L354,'Комунальні по юр. особам'!L359,'Комунальні по юр. особам'!L364,'Комунальні по юр. особам'!L369)</f>
        <v>0</v>
      </c>
      <c r="K57" s="329">
        <f>IF(AND(SUM(L57:P57)=SUM(W57:X57),SUM(Q57:V57)=SUM(W57:X57)),SUM(L57:P57),"ПЕРЕВІРТЕ ПРАВИЛЬНІСТЬ ДАНИХ")</f>
        <v>488</v>
      </c>
      <c r="L57" s="307">
        <f>SUM('Комунальні по юр. особам'!N354,'Комунальні по юр. особам'!N359,'Комунальні по юр. особам'!N364,'Комунальні по юр. особам'!N369)</f>
        <v>488</v>
      </c>
      <c r="M57" s="307">
        <f>SUM('Комунальні по юр. особам'!O354,'Комунальні по юр. особам'!O359,'Комунальні по юр. особам'!O364,'Комунальні по юр. особам'!O369)</f>
        <v>0</v>
      </c>
      <c r="N57" s="307">
        <f>SUM('Комунальні по юр. особам'!P354,'Комунальні по юр. особам'!P359,'Комунальні по юр. особам'!P364,'Комунальні по юр. особам'!P369)</f>
        <v>0</v>
      </c>
      <c r="O57" s="307">
        <f>SUM('Комунальні по юр. особам'!Q354,'Комунальні по юр. особам'!Q359,'Комунальні по юр. особам'!Q364,'Комунальні по юр. особам'!Q369)</f>
        <v>0</v>
      </c>
      <c r="P57" s="312">
        <f>SUM('Комунальні по юр. особам'!R354,'Комунальні по юр. особам'!R359,'Комунальні по юр. особам'!R364,'Комунальні по юр. особам'!R369)</f>
        <v>0</v>
      </c>
      <c r="Q57" s="314">
        <f>SUM('Комунальні по юр. особам'!S354,'Комунальні по юр. особам'!S359,'Комунальні по юр. особам'!S364,'Комунальні по юр. особам'!S369)</f>
        <v>25</v>
      </c>
      <c r="R57" s="307">
        <f>SUM('Комунальні по юр. особам'!T354,'Комунальні по юр. особам'!T359,'Комунальні по юр. особам'!T364,'Комунальні по юр. особам'!T369)</f>
        <v>4</v>
      </c>
      <c r="S57" s="307">
        <f>SUM('Комунальні по юр. особам'!U354,'Комунальні по юр. особам'!U359,'Комунальні по юр. особам'!U364,'Комунальні по юр. особам'!U369)</f>
        <v>0</v>
      </c>
      <c r="T57" s="307">
        <f>SUM('Комунальні по юр. особам'!V354,'Комунальні по юр. особам'!V359,'Комунальні по юр. особам'!V364,'Комунальні по юр. особам'!V369)</f>
        <v>457</v>
      </c>
      <c r="U57" s="307">
        <f>SUM('Комунальні по юр. особам'!W354,'Комунальні по юр. особам'!W359,'Комунальні по юр. особам'!W364,'Комунальні по юр. особам'!W369)</f>
        <v>2</v>
      </c>
      <c r="V57" s="312">
        <f>SUM('Комунальні по юр. особам'!X354,'Комунальні по юр. особам'!X359,'Комунальні по юр. особам'!X364,'Комунальні по юр. особам'!X369)</f>
        <v>0</v>
      </c>
      <c r="W57" s="314">
        <f>SUM('Комунальні по юр. особам'!Y354,'Комунальні по юр. особам'!Y359,'Комунальні по юр. особам'!Y364,'Комунальні по юр. особам'!Y369)</f>
        <v>416</v>
      </c>
      <c r="X57" s="312">
        <f>SUM('Комунальні по юр. особам'!Z354,'Комунальні по юр. особам'!Z359,'Комунальні по юр. особам'!Z364,'Комунальні по юр. особам'!Z369)</f>
        <v>72</v>
      </c>
      <c r="Y57" s="314">
        <f>SUM('Комунальні по юр. особам'!AA354,'Комунальні по юр. особам'!AA359,'Комунальні по юр. особам'!AA364,'Комунальні по юр. особам'!AA369)</f>
        <v>0</v>
      </c>
      <c r="Z57" s="307">
        <f>SUM('Комунальні по юр. особам'!AB354,'Комунальні по юр. особам'!AB359,'Комунальні по юр. особам'!AB364,'Комунальні по юр. особам'!AB369)</f>
        <v>140</v>
      </c>
      <c r="AA57" s="307">
        <f>SUM('Комунальні по юр. особам'!AC354,'Комунальні по юр. особам'!AC359,'Комунальні по юр. особам'!AC364,'Комунальні по юр. особам'!AC369)</f>
        <v>138</v>
      </c>
      <c r="AB57" s="307">
        <f>SUM('Комунальні по юр. особам'!AD354,'Комунальні по юр. особам'!AD359,'Комунальні по юр. особам'!AD364,'Комунальні по юр. особам'!AD369)</f>
        <v>15</v>
      </c>
      <c r="AC57" s="307">
        <f>SUM('Комунальні по юр. особам'!AE354,'Комунальні по юр. особам'!AE359,'Комунальні по юр. особам'!AE364,'Комунальні по юр. особам'!AE369)</f>
        <v>256</v>
      </c>
      <c r="AD57" s="312">
        <f>SUM('Комунальні по юр. особам'!AF354,'Комунальні по юр. особам'!AF359,'Комунальні по юр. особам'!AF364,'Комунальні по юр. особам'!AF369)</f>
        <v>10</v>
      </c>
      <c r="AE57" s="356">
        <f>AVERAGE('Комунальні по юр. особам'!AG354,'Комунальні по юр. особам'!AG359,'Комунальні по юр. особам'!AG364,'Комунальні по юр. особам'!AG369)</f>
        <v>43.05</v>
      </c>
      <c r="AF57" s="357">
        <f>AVERAGE('Комунальні по юр. особам'!AH354,'Комунальні по юр. особам'!AH359,'Комунальні по юр. особам'!AH364,'Комунальні по юр. особам'!AH369)</f>
        <v>18.416666666666664</v>
      </c>
      <c r="AG57" s="358">
        <f>AVERAGE('Комунальні по юр. особам'!AI354,'Комунальні по юр. особам'!AI359,'Комунальні по юр. особам'!AI364,'Комунальні по юр. особам'!AI369)</f>
        <v>10.966666666666665</v>
      </c>
      <c r="AH57" s="239">
        <f>SUM(AL57:AN57)</f>
        <v>488</v>
      </c>
      <c r="AI57" s="331"/>
      <c r="AJ57" s="234"/>
      <c r="AK57" s="235"/>
      <c r="AL57" s="233">
        <f>SUM('Комунальні по юр. особам'!AN354,'Комунальні по юр. особам'!AN364)</f>
        <v>42</v>
      </c>
      <c r="AM57" s="234">
        <f>SUM('Комунальні по юр. особам'!AO354,'Комунальні по юр. особам'!AO364)</f>
        <v>446</v>
      </c>
      <c r="AN57" s="235">
        <f>SUM('Комунальні по юр. особам'!AP354,'Комунальні по юр. особам'!AP364)</f>
        <v>0</v>
      </c>
      <c r="AO57" s="236"/>
      <c r="AP57" s="237"/>
      <c r="AQ57" s="237"/>
      <c r="AR57" s="237"/>
      <c r="AS57" s="238"/>
      <c r="AT57" s="327">
        <f>SUM(AU57:BC57)</f>
        <v>14</v>
      </c>
      <c r="AU57" s="307">
        <f>SUM('Комунальні по юр. особам'!AW354,'Комунальні по юр. особам'!AW359,'Комунальні по юр. особам'!AW364,'Комунальні по юр. особам'!AW369)</f>
        <v>0</v>
      </c>
      <c r="AV57" s="307">
        <f>SUM('Комунальні по юр. особам'!AX354,'Комунальні по юр. особам'!AX359,'Комунальні по юр. особам'!AX364,'Комунальні по юр. особам'!AX369)</f>
        <v>1</v>
      </c>
      <c r="AW57" s="307">
        <f>SUM('Комунальні по юр. особам'!AY354,'Комунальні по юр. особам'!AY359,'Комунальні по юр. особам'!AY364,'Комунальні по юр. особам'!AY369)</f>
        <v>2</v>
      </c>
      <c r="AX57" s="307">
        <f>SUM('Комунальні по юр. особам'!AZ354,'Комунальні по юр. особам'!AZ359,'Комунальні по юр. особам'!AZ364,'Комунальні по юр. особам'!AZ369)</f>
        <v>0</v>
      </c>
      <c r="AY57" s="307">
        <f>SUM('Комунальні по юр. особам'!BA354,'Комунальні по юр. особам'!BA359,'Комунальні по юр. особам'!BA364,'Комунальні по юр. особам'!BA369)</f>
        <v>8</v>
      </c>
      <c r="AZ57" s="307">
        <f>SUM('Комунальні по юр. особам'!BB354,'Комунальні по юр. особам'!BB359,'Комунальні по юр. особам'!BB364,'Комунальні по юр. особам'!BB369)</f>
        <v>0</v>
      </c>
      <c r="BA57" s="307">
        <f>SUM('Комунальні по юр. особам'!BC354,'Комунальні по юр. особам'!BC359,'Комунальні по юр. особам'!BC364,'Комунальні по юр. особам'!BC369)</f>
        <v>0</v>
      </c>
      <c r="BB57" s="307">
        <f>SUM('Комунальні по юр. особам'!BD354,'Комунальні по юр. особам'!BD359,'Комунальні по юр. особам'!BD364,'Комунальні по юр. особам'!BD369)</f>
        <v>2</v>
      </c>
      <c r="BC57" s="308">
        <f>SUM('Комунальні по юр. особам'!BE354,'Комунальні по юр. особам'!BE359,'Комунальні по юр. особам'!BE364,'Комунальні по юр. особам'!BE369)</f>
        <v>1</v>
      </c>
    </row>
    <row r="58" spans="1:55" ht="34" customHeight="1" x14ac:dyDescent="0.2">
      <c r="A58" s="824"/>
      <c r="B58" s="265" t="s">
        <v>75</v>
      </c>
      <c r="C58" s="827"/>
      <c r="D58" s="829"/>
      <c r="E58" s="303">
        <f t="shared" ref="E58" si="77">SUM(K58,AT58)</f>
        <v>0</v>
      </c>
      <c r="F58" s="305">
        <f t="shared" ref="F58" si="78">SUM(G58:J58)</f>
        <v>0</v>
      </c>
      <c r="G58" s="242">
        <f>SUM('Комунальні по юр. особам'!I355,'Комунальні по юр. особам'!I360,'Комунальні по юр. особам'!I365,'Комунальні по юр. особам'!I370)</f>
        <v>0</v>
      </c>
      <c r="H58" s="242">
        <f>SUM('Комунальні по юр. особам'!J355,'Комунальні по юр. особам'!J360,'Комунальні по юр. особам'!J365,'Комунальні по юр. особам'!J370)</f>
        <v>0</v>
      </c>
      <c r="I58" s="242">
        <f>SUM('Комунальні по юр. особам'!K355,'Комунальні по юр. особам'!K360,'Комунальні по юр. особам'!K365,'Комунальні по юр. особам'!K370)</f>
        <v>0</v>
      </c>
      <c r="J58" s="268">
        <f>SUM('Комунальні по юр. особам'!L355,'Комунальні по юр. особам'!L360,'Комунальні по юр. особам'!L365,'Комунальні по юр. особам'!L370)</f>
        <v>0</v>
      </c>
      <c r="K58" s="330">
        <f t="shared" ref="K58:K60" si="79">IF(AND(SUM(L58:P58)=SUM(W58:X58),SUM(Q58:V58)=SUM(W58:X58)),SUM(L58:P58),"ПЕРЕВІРТЕ ПРАВИЛЬНІСТЬ ДАНИХ")</f>
        <v>0</v>
      </c>
      <c r="L58" s="63">
        <f>SUM('Комунальні по юр. особам'!N355,'Комунальні по юр. особам'!N360,'Комунальні по юр. особам'!N365,'Комунальні по юр. особам'!N370)</f>
        <v>0</v>
      </c>
      <c r="M58" s="63">
        <f>SUM('Комунальні по юр. особам'!O355,'Комунальні по юр. особам'!O360,'Комунальні по юр. особам'!O365,'Комунальні по юр. особам'!O370)</f>
        <v>0</v>
      </c>
      <c r="N58" s="63">
        <f>SUM('Комунальні по юр. особам'!P355,'Комунальні по юр. особам'!P360,'Комунальні по юр. особам'!P365,'Комунальні по юр. особам'!P370)</f>
        <v>0</v>
      </c>
      <c r="O58" s="63">
        <f>SUM('Комунальні по юр. особам'!Q355,'Комунальні по юр. особам'!Q360,'Комунальні по юр. особам'!Q365,'Комунальні по юр. особам'!Q370)</f>
        <v>0</v>
      </c>
      <c r="P58" s="313">
        <f>SUM('Комунальні по юр. особам'!R355,'Комунальні по юр. особам'!R360,'Комунальні по юр. особам'!R365,'Комунальні по юр. особам'!R370)</f>
        <v>0</v>
      </c>
      <c r="Q58" s="301">
        <f>SUM('Комунальні по юр. особам'!S355,'Комунальні по юр. особам'!S360,'Комунальні по юр. особам'!S365,'Комунальні по юр. особам'!S370)</f>
        <v>0</v>
      </c>
      <c r="R58" s="63">
        <f>SUM('Комунальні по юр. особам'!T355,'Комунальні по юр. особам'!T360,'Комунальні по юр. особам'!T365,'Комунальні по юр. особам'!T370)</f>
        <v>0</v>
      </c>
      <c r="S58" s="63">
        <f>SUM('Комунальні по юр. особам'!U355,'Комунальні по юр. особам'!U360,'Комунальні по юр. особам'!U365,'Комунальні по юр. особам'!U370)</f>
        <v>0</v>
      </c>
      <c r="T58" s="63">
        <f>SUM('Комунальні по юр. особам'!V355,'Комунальні по юр. особам'!V360,'Комунальні по юр. особам'!V365,'Комунальні по юр. особам'!V370)</f>
        <v>0</v>
      </c>
      <c r="U58" s="63">
        <f>SUM('Комунальні по юр. особам'!W355,'Комунальні по юр. особам'!W360,'Комунальні по юр. особам'!W365,'Комунальні по юр. особам'!W370)</f>
        <v>0</v>
      </c>
      <c r="V58" s="313">
        <f>SUM('Комунальні по юр. особам'!X355,'Комунальні по юр. особам'!X360,'Комунальні по юр. особам'!X365,'Комунальні по юр. особам'!X370)</f>
        <v>0</v>
      </c>
      <c r="W58" s="301">
        <f>SUM('Комунальні по юр. особам'!Y355,'Комунальні по юр. особам'!Y360,'Комунальні по юр. особам'!Y365,'Комунальні по юр. особам'!Y370)</f>
        <v>0</v>
      </c>
      <c r="X58" s="313">
        <f>SUM('Комунальні по юр. особам'!Z355,'Комунальні по юр. особам'!Z360,'Комунальні по юр. особам'!Z365,'Комунальні по юр. особам'!Z370)</f>
        <v>0</v>
      </c>
      <c r="Y58" s="301">
        <f>SUM('Комунальні по юр. особам'!AA355,'Комунальні по юр. особам'!AA360,'Комунальні по юр. особам'!AA365,'Комунальні по юр. особам'!AA370)</f>
        <v>0</v>
      </c>
      <c r="Z58" s="63">
        <f>SUM('Комунальні по юр. особам'!AB355,'Комунальні по юр. особам'!AB360,'Комунальні по юр. особам'!AB365,'Комунальні по юр. особам'!AB370)</f>
        <v>0</v>
      </c>
      <c r="AA58" s="63">
        <f>SUM('Комунальні по юр. особам'!AC355,'Комунальні по юр. особам'!AC360,'Комунальні по юр. особам'!AC365,'Комунальні по юр. особам'!AC370)</f>
        <v>0</v>
      </c>
      <c r="AB58" s="63">
        <f>SUM('Комунальні по юр. особам'!AD355,'Комунальні по юр. особам'!AD360,'Комунальні по юр. особам'!AD365,'Комунальні по юр. особам'!AD370)</f>
        <v>0</v>
      </c>
      <c r="AC58" s="63">
        <f>SUM('Комунальні по юр. особам'!AE355,'Комунальні по юр. особам'!AE360,'Комунальні по юр. особам'!AE365,'Комунальні по юр. особам'!AE370)</f>
        <v>0</v>
      </c>
      <c r="AD58" s="313">
        <f>SUM('Комунальні по юр. особам'!AF355,'Комунальні по юр. особам'!AF360,'Комунальні по юр. особам'!AF365,'Комунальні по юр. особам'!AF370)</f>
        <v>0</v>
      </c>
      <c r="AE58" s="271"/>
      <c r="AF58" s="359"/>
      <c r="AG58" s="360"/>
      <c r="AH58" s="247"/>
      <c r="AI58" s="270"/>
      <c r="AJ58" s="242"/>
      <c r="AK58" s="243"/>
      <c r="AL58" s="241"/>
      <c r="AM58" s="242"/>
      <c r="AN58" s="243"/>
      <c r="AO58" s="244"/>
      <c r="AP58" s="245"/>
      <c r="AQ58" s="245"/>
      <c r="AR58" s="245"/>
      <c r="AS58" s="246"/>
      <c r="AT58" s="328">
        <f t="shared" ref="AT58" si="80">SUM(AU58:BC58)</f>
        <v>0</v>
      </c>
      <c r="AU58" s="63">
        <f>SUM('Комунальні по юр. особам'!AW355,'Комунальні по юр. особам'!AW360,'Комунальні по юр. особам'!AW365,'Комунальні по юр. особам'!AW370)</f>
        <v>0</v>
      </c>
      <c r="AV58" s="63">
        <f>SUM('Комунальні по юр. особам'!AX355,'Комунальні по юр. особам'!AX360,'Комунальні по юр. особам'!AX365,'Комунальні по юр. особам'!AX370)</f>
        <v>0</v>
      </c>
      <c r="AW58" s="63">
        <f>SUM('Комунальні по юр. особам'!AY355,'Комунальні по юр. особам'!AY360,'Комунальні по юр. особам'!AY365,'Комунальні по юр. особам'!AY370)</f>
        <v>0</v>
      </c>
      <c r="AX58" s="63">
        <f>SUM('Комунальні по юр. особам'!AZ355,'Комунальні по юр. особам'!AZ360,'Комунальні по юр. особам'!AZ365,'Комунальні по юр. особам'!AZ370)</f>
        <v>0</v>
      </c>
      <c r="AY58" s="63">
        <f>SUM('Комунальні по юр. особам'!BA355,'Комунальні по юр. особам'!BA360,'Комунальні по юр. особам'!BA365,'Комунальні по юр. особам'!BA370)</f>
        <v>0</v>
      </c>
      <c r="AZ58" s="63">
        <f>SUM('Комунальні по юр. особам'!BB355,'Комунальні по юр. особам'!BB360,'Комунальні по юр. особам'!BB365,'Комунальні по юр. особам'!BB370)</f>
        <v>0</v>
      </c>
      <c r="BA58" s="63">
        <f>SUM('Комунальні по юр. особам'!BC355,'Комунальні по юр. особам'!BC360,'Комунальні по юр. особам'!BC365,'Комунальні по юр. особам'!BC370)</f>
        <v>0</v>
      </c>
      <c r="BB58" s="63">
        <f>SUM('Комунальні по юр. особам'!BD355,'Комунальні по юр. особам'!BD360,'Комунальні по юр. особам'!BD365,'Комунальні по юр. особам'!BD370)</f>
        <v>0</v>
      </c>
      <c r="BC58" s="309">
        <f>SUM('Комунальні по юр. особам'!BE355,'Комунальні по юр. особам'!BE360,'Комунальні по юр. особам'!BE365,'Комунальні по юр. особам'!BE370)</f>
        <v>0</v>
      </c>
    </row>
    <row r="59" spans="1:55" ht="34" customHeight="1" x14ac:dyDescent="0.2">
      <c r="A59" s="824"/>
      <c r="B59" s="265" t="s">
        <v>77</v>
      </c>
      <c r="C59" s="827"/>
      <c r="D59" s="829"/>
      <c r="E59" s="303"/>
      <c r="F59" s="305"/>
      <c r="G59" s="242">
        <f>SUM('Комунальні по юр. особам'!I356,'Комунальні по юр. особам'!I361,'Комунальні по юр. особам'!I366,'Комунальні по юр. особам'!I371)</f>
        <v>0</v>
      </c>
      <c r="H59" s="242">
        <f>SUM('Комунальні по юр. особам'!J356,'Комунальні по юр. особам'!J361,'Комунальні по юр. особам'!J366,'Комунальні по юр. особам'!J371)</f>
        <v>0</v>
      </c>
      <c r="I59" s="242">
        <f>SUM('Комунальні по юр. особам'!K356,'Комунальні по юр. особам'!K361,'Комунальні по юр. особам'!K366,'Комунальні по юр. особам'!K371)</f>
        <v>0</v>
      </c>
      <c r="J59" s="268">
        <f>SUM('Комунальні по юр. особам'!L356,'Комунальні по юр. особам'!L361,'Комунальні по юр. особам'!L366,'Комунальні по юр. особам'!L371)</f>
        <v>0</v>
      </c>
      <c r="K59" s="330">
        <f t="shared" si="79"/>
        <v>0</v>
      </c>
      <c r="L59" s="63">
        <f>SUM('Комунальні по юр. особам'!N356,'Комунальні по юр. особам'!N361,'Комунальні по юр. особам'!N366,'Комунальні по юр. особам'!N371)</f>
        <v>0</v>
      </c>
      <c r="M59" s="63">
        <f>SUM('Комунальні по юр. особам'!O356,'Комунальні по юр. особам'!O361,'Комунальні по юр. особам'!O366,'Комунальні по юр. особам'!O371)</f>
        <v>0</v>
      </c>
      <c r="N59" s="63">
        <f>SUM('Комунальні по юр. особам'!P356,'Комунальні по юр. особам'!P361,'Комунальні по юр. особам'!P366,'Комунальні по юр. особам'!P371)</f>
        <v>0</v>
      </c>
      <c r="O59" s="63">
        <f>SUM('Комунальні по юр. особам'!Q356,'Комунальні по юр. особам'!Q361,'Комунальні по юр. особам'!Q366,'Комунальні по юр. особам'!Q371)</f>
        <v>0</v>
      </c>
      <c r="P59" s="313">
        <f>SUM('Комунальні по юр. особам'!R356,'Комунальні по юр. особам'!R361,'Комунальні по юр. особам'!R366,'Комунальні по юр. особам'!R371)</f>
        <v>0</v>
      </c>
      <c r="Q59" s="301">
        <f>SUM('Комунальні по юр. особам'!S356,'Комунальні по юр. особам'!S361,'Комунальні по юр. особам'!S366,'Комунальні по юр. особам'!S371)</f>
        <v>0</v>
      </c>
      <c r="R59" s="63">
        <f>SUM('Комунальні по юр. особам'!T356,'Комунальні по юр. особам'!T361,'Комунальні по юр. особам'!T366,'Комунальні по юр. особам'!T371)</f>
        <v>0</v>
      </c>
      <c r="S59" s="63">
        <f>SUM('Комунальні по юр. особам'!U356,'Комунальні по юр. особам'!U361,'Комунальні по юр. особам'!U366,'Комунальні по юр. особам'!U371)</f>
        <v>0</v>
      </c>
      <c r="T59" s="63">
        <f>SUM('Комунальні по юр. особам'!V356,'Комунальні по юр. особам'!V361,'Комунальні по юр. особам'!V366,'Комунальні по юр. особам'!V371)</f>
        <v>0</v>
      </c>
      <c r="U59" s="63">
        <f>SUM('Комунальні по юр. особам'!W356,'Комунальні по юр. особам'!W361,'Комунальні по юр. особам'!W366,'Комунальні по юр. особам'!W371)</f>
        <v>0</v>
      </c>
      <c r="V59" s="313">
        <f>SUM('Комунальні по юр. особам'!X356,'Комунальні по юр. особам'!X361,'Комунальні по юр. особам'!X366,'Комунальні по юр. особам'!X371)</f>
        <v>0</v>
      </c>
      <c r="W59" s="301">
        <f>SUM('Комунальні по юр. особам'!Y356,'Комунальні по юр. особам'!Y361,'Комунальні по юр. особам'!Y366,'Комунальні по юр. особам'!Y371)</f>
        <v>0</v>
      </c>
      <c r="X59" s="313">
        <f>SUM('Комунальні по юр. особам'!Z356,'Комунальні по юр. особам'!Z361,'Комунальні по юр. особам'!Z366,'Комунальні по юр. особам'!Z371)</f>
        <v>0</v>
      </c>
      <c r="Y59" s="301">
        <f>SUM('Комунальні по юр. особам'!AA356,'Комунальні по юр. особам'!AA361,'Комунальні по юр. особам'!AA366,'Комунальні по юр. особам'!AA371)</f>
        <v>0</v>
      </c>
      <c r="Z59" s="63">
        <f>SUM('Комунальні по юр. особам'!AB356,'Комунальні по юр. особам'!AB361,'Комунальні по юр. особам'!AB366,'Комунальні по юр. особам'!AB371)</f>
        <v>0</v>
      </c>
      <c r="AA59" s="63">
        <f>SUM('Комунальні по юр. особам'!AC356,'Комунальні по юр. особам'!AC361,'Комунальні по юр. особам'!AC366,'Комунальні по юр. особам'!AC371)</f>
        <v>0</v>
      </c>
      <c r="AB59" s="63">
        <f>SUM('Комунальні по юр. особам'!AD356,'Комунальні по юр. особам'!AD361,'Комунальні по юр. особам'!AD366,'Комунальні по юр. особам'!AD371)</f>
        <v>0</v>
      </c>
      <c r="AC59" s="63">
        <f>SUM('Комунальні по юр. особам'!AE356,'Комунальні по юр. особам'!AE361,'Комунальні по юр. особам'!AE366,'Комунальні по юр. особам'!AE371)</f>
        <v>0</v>
      </c>
      <c r="AD59" s="313">
        <f>SUM('Комунальні по юр. особам'!AF356,'Комунальні по юр. особам'!AF361,'Комунальні по юр. особам'!AF366,'Комунальні по юр. особам'!AF371)</f>
        <v>0</v>
      </c>
      <c r="AE59" s="271"/>
      <c r="AF59" s="361"/>
      <c r="AG59" s="362"/>
      <c r="AH59" s="247"/>
      <c r="AI59" s="270"/>
      <c r="AJ59" s="242"/>
      <c r="AK59" s="243"/>
      <c r="AL59" s="241"/>
      <c r="AM59" s="242"/>
      <c r="AN59" s="243"/>
      <c r="AO59" s="244"/>
      <c r="AP59" s="245"/>
      <c r="AQ59" s="245"/>
      <c r="AR59" s="245"/>
      <c r="AS59" s="246"/>
      <c r="AT59" s="328"/>
      <c r="AU59" s="63">
        <f>SUM('Комунальні по юр. особам'!AW356,'Комунальні по юр. особам'!AW361,'Комунальні по юр. особам'!AW366,'Комунальні по юр. особам'!AW371)</f>
        <v>0</v>
      </c>
      <c r="AV59" s="63">
        <f>SUM('Комунальні по юр. особам'!AX356,'Комунальні по юр. особам'!AX361,'Комунальні по юр. особам'!AX366,'Комунальні по юр. особам'!AX371)</f>
        <v>0</v>
      </c>
      <c r="AW59" s="63">
        <f>SUM('Комунальні по юр. особам'!AY356,'Комунальні по юр. особам'!AY361,'Комунальні по юр. особам'!AY366,'Комунальні по юр. особам'!AY371)</f>
        <v>0</v>
      </c>
      <c r="AX59" s="63">
        <f>SUM('Комунальні по юр. особам'!AZ356,'Комунальні по юр. особам'!AZ361,'Комунальні по юр. особам'!AZ366,'Комунальні по юр. особам'!AZ371)</f>
        <v>0</v>
      </c>
      <c r="AY59" s="63">
        <f>SUM('Комунальні по юр. особам'!BA356,'Комунальні по юр. особам'!BA361,'Комунальні по юр. особам'!BA366,'Комунальні по юр. особам'!BA371)</f>
        <v>0</v>
      </c>
      <c r="AZ59" s="63">
        <f>SUM('Комунальні по юр. особам'!BB356,'Комунальні по юр. особам'!BB361,'Комунальні по юр. особам'!BB366,'Комунальні по юр. особам'!BB371)</f>
        <v>0</v>
      </c>
      <c r="BA59" s="63">
        <f>SUM('Комунальні по юр. особам'!BC356,'Комунальні по юр. особам'!BC361,'Комунальні по юр. особам'!BC366,'Комунальні по юр. особам'!BC371)</f>
        <v>0</v>
      </c>
      <c r="BB59" s="63">
        <f>SUM('Комунальні по юр. особам'!BD356,'Комунальні по юр. особам'!BD361,'Комунальні по юр. особам'!BD366,'Комунальні по юр. особам'!BD371)</f>
        <v>0</v>
      </c>
      <c r="BC59" s="309">
        <f>SUM('Комунальні по юр. особам'!BE356,'Комунальні по юр. особам'!BE361,'Комунальні по юр. особам'!BE366,'Комунальні по юр. особам'!BE371)</f>
        <v>0</v>
      </c>
    </row>
    <row r="60" spans="1:55" ht="34" customHeight="1" x14ac:dyDescent="0.2">
      <c r="A60" s="824"/>
      <c r="B60" s="265" t="s">
        <v>78</v>
      </c>
      <c r="C60" s="827"/>
      <c r="D60" s="829"/>
      <c r="E60" s="303">
        <f>SUM(K60,AT60)</f>
        <v>2243</v>
      </c>
      <c r="F60" s="305">
        <f>SUM(G60:J60)</f>
        <v>51</v>
      </c>
      <c r="G60" s="242">
        <f>SUM('Комунальні по юр. особам'!I357,'Комунальні по юр. особам'!I362,'Комунальні по юр. особам'!I367,'Комунальні по юр. особам'!I372)</f>
        <v>15</v>
      </c>
      <c r="H60" s="242">
        <f>SUM('Комунальні по юр. особам'!J357,'Комунальні по юр. особам'!J362,'Комунальні по юр. особам'!J367,'Комунальні по юр. особам'!J372)</f>
        <v>28</v>
      </c>
      <c r="I60" s="242">
        <f>SUM('Комунальні по юр. особам'!K357,'Комунальні по юр. особам'!K362,'Комунальні по юр. особам'!K367,'Комунальні по юр. особам'!K372)</f>
        <v>7</v>
      </c>
      <c r="J60" s="268">
        <f>SUM('Комунальні по юр. особам'!L357,'Комунальні по юр. особам'!L362,'Комунальні по юр. особам'!L367,'Комунальні по юр. особам'!L372)</f>
        <v>1</v>
      </c>
      <c r="K60" s="330">
        <f t="shared" si="79"/>
        <v>2195</v>
      </c>
      <c r="L60" s="63">
        <f>SUM('Комунальні по юр. особам'!N357,'Комунальні по юр. особам'!N362,'Комунальні по юр. особам'!N367,'Комунальні по юр. особам'!N372)</f>
        <v>1958</v>
      </c>
      <c r="M60" s="63">
        <f>SUM('Комунальні по юр. особам'!O357,'Комунальні по юр. особам'!O362,'Комунальні по юр. особам'!O367,'Комунальні по юр. особам'!O372)</f>
        <v>0</v>
      </c>
      <c r="N60" s="63">
        <f>SUM('Комунальні по юр. особам'!P357,'Комунальні по юр. особам'!P362,'Комунальні по юр. особам'!P367,'Комунальні по юр. особам'!P372)</f>
        <v>0</v>
      </c>
      <c r="O60" s="63">
        <f>SUM('Комунальні по юр. особам'!Q357,'Комунальні по юр. особам'!Q362,'Комунальні по юр. особам'!Q367,'Комунальні по юр. особам'!Q372)</f>
        <v>36</v>
      </c>
      <c r="P60" s="313">
        <f>SUM('Комунальні по юр. особам'!R357,'Комунальні по юр. особам'!R362,'Комунальні по юр. особам'!R367,'Комунальні по юр. особам'!R372)</f>
        <v>201</v>
      </c>
      <c r="Q60" s="301">
        <f>SUM('Комунальні по юр. особам'!S357,'Комунальні по юр. особам'!S362,'Комунальні по юр. особам'!S367,'Комунальні по юр. особам'!S372)</f>
        <v>136</v>
      </c>
      <c r="R60" s="63">
        <f>SUM('Комунальні по юр. особам'!T357,'Комунальні по юр. особам'!T362,'Комунальні по юр. особам'!T367,'Комунальні по юр. особам'!T372)</f>
        <v>16</v>
      </c>
      <c r="S60" s="63">
        <f>SUM('Комунальні по юр. особам'!U357,'Комунальні по юр. особам'!U362,'Комунальні по юр. особам'!U367,'Комунальні по юр. особам'!U372)</f>
        <v>0</v>
      </c>
      <c r="T60" s="63">
        <f>SUM('Комунальні по юр. особам'!V357,'Комунальні по юр. особам'!V362,'Комунальні по юр. особам'!V367,'Комунальні по юр. особам'!V372)</f>
        <v>1996</v>
      </c>
      <c r="U60" s="63">
        <f>SUM('Комунальні по юр. особам'!W357,'Комунальні по юр. особам'!W362,'Комунальні по юр. особам'!W367,'Комунальні по юр. особам'!W372)</f>
        <v>47</v>
      </c>
      <c r="V60" s="313">
        <f>SUM('Комунальні по юр. особам'!X357,'Комунальні по юр. особам'!X362,'Комунальні по юр. особам'!X367,'Комунальні по юр. особам'!X372)</f>
        <v>0</v>
      </c>
      <c r="W60" s="301">
        <f>SUM('Комунальні по юр. особам'!Y357,'Комунальні по юр. особам'!Y362,'Комунальні по юр. особам'!Y367,'Комунальні по юр. особам'!Y372)</f>
        <v>1831</v>
      </c>
      <c r="X60" s="313">
        <f>SUM('Комунальні по юр. особам'!Z357,'Комунальні по юр. особам'!Z362,'Комунальні по юр. особам'!Z367,'Комунальні по юр. особам'!Z372)</f>
        <v>364</v>
      </c>
      <c r="Y60" s="301">
        <f>SUM('Комунальні по юр. особам'!AA357,'Комунальні по юр. особам'!AA362,'Комунальні по юр. особам'!AA367,'Комунальні по юр. особам'!AA372)</f>
        <v>0</v>
      </c>
      <c r="Z60" s="63">
        <f>SUM('Комунальні по юр. особам'!AB357,'Комунальні по юр. особам'!AB362,'Комунальні по юр. особам'!AB367,'Комунальні по юр. особам'!AB372)</f>
        <v>620</v>
      </c>
      <c r="AA60" s="63">
        <f>SUM('Комунальні по юр. особам'!AC357,'Комунальні по юр. особам'!AC362,'Комунальні по юр. особам'!AC367,'Комунальні по юр. особам'!AC372)</f>
        <v>613</v>
      </c>
      <c r="AB60" s="63">
        <f>SUM('Комунальні по юр. особам'!AD357,'Комунальні по юр. особам'!AD362,'Комунальні по юр. особам'!AD367,'Комунальні по юр. особам'!AD372)</f>
        <v>143</v>
      </c>
      <c r="AC60" s="63">
        <f>SUM('Комунальні по юр. особам'!AE357,'Комунальні по юр. особам'!AE362,'Комунальні по юр. особам'!AE367,'Комунальні по юр. особам'!AE372)</f>
        <v>1202</v>
      </c>
      <c r="AD60" s="313">
        <f>SUM('Комунальні по юр. особам'!AF357,'Комунальні по юр. особам'!AF362,'Комунальні по юр. особам'!AF367,'Комунальні по юр. особам'!AF372)</f>
        <v>73</v>
      </c>
      <c r="AE60" s="271">
        <f>AVERAGE('Комунальні по юр. особам'!AG357,'Комунальні по юр. особам'!AG362,'Комунальні по юр. особам'!AG367,'Комунальні по юр. особам'!AG372)</f>
        <v>40.375</v>
      </c>
      <c r="AF60" s="361">
        <f>AVERAGE('Комунальні по юр. особам'!AH357,'Комунальні по юр. особам'!AH362,'Комунальні по юр. особам'!AH367,'Комунальні по юр. особам'!AH372)</f>
        <v>15.458333333333334</v>
      </c>
      <c r="AG60" s="362">
        <f>AVERAGE('Комунальні по юр. особам'!AI357,'Комунальні по юр. особам'!AI362,'Комунальні по юр. особам'!AI367,'Комунальні по юр. особам'!AI372)</f>
        <v>110.375</v>
      </c>
      <c r="AH60" s="317">
        <f>SUM(AO60:AS60)</f>
        <v>2195</v>
      </c>
      <c r="AI60" s="270"/>
      <c r="AJ60" s="242"/>
      <c r="AK60" s="243"/>
      <c r="AL60" s="241"/>
      <c r="AM60" s="242"/>
      <c r="AN60" s="243"/>
      <c r="AO60" s="250">
        <f>SUM('Комунальні по юр. особам'!AQ357,'Комунальні по юр. особам'!AQ362,'Комунальні по юр. особам'!AQ367,'Комунальні по юр. особам'!AQ372)</f>
        <v>71</v>
      </c>
      <c r="AP60" s="320">
        <f>SUM('Комунальні по юр. особам'!AR357,'Комунальні по юр. особам'!AR362,'Комунальні по юр. особам'!AR367,'Комунальні по юр. особам'!AR372)</f>
        <v>196</v>
      </c>
      <c r="AQ60" s="320">
        <f>SUM('Комунальні по юр. особам'!AS357,'Комунальні по юр. особам'!AS362,'Комунальні по юр. особам'!AS367,'Комунальні по юр. особам'!AS372)</f>
        <v>1275</v>
      </c>
      <c r="AR60" s="320">
        <f>SUM('Комунальні по юр. особам'!AT357,'Комунальні по юр. особам'!AT362,'Комунальні по юр. особам'!AT367,'Комунальні по юр. особам'!AT372)</f>
        <v>636</v>
      </c>
      <c r="AS60" s="325">
        <f>SUM('Комунальні по юр. особам'!AU357,'Комунальні по юр. особам'!AU362,'Комунальні по юр. особам'!AU367,'Комунальні по юр. особам'!AU372)</f>
        <v>17</v>
      </c>
      <c r="AT60" s="328">
        <f>SUM(AU60:BC60)</f>
        <v>48</v>
      </c>
      <c r="AU60" s="63">
        <f>SUM('Комунальні по юр. особам'!AW357,'Комунальні по юр. особам'!AW362,'Комунальні по юр. особам'!AW367,'Комунальні по юр. особам'!AW372)</f>
        <v>4</v>
      </c>
      <c r="AV60" s="63">
        <f>SUM('Комунальні по юр. особам'!AX357,'Комунальні по юр. особам'!AX362,'Комунальні по юр. особам'!AX367,'Комунальні по юр. особам'!AX372)</f>
        <v>0</v>
      </c>
      <c r="AW60" s="63">
        <f>SUM('Комунальні по юр. особам'!AY357,'Комунальні по юр. особам'!AY362,'Комунальні по юр. особам'!AY367,'Комунальні по юр. особам'!AY372)</f>
        <v>1</v>
      </c>
      <c r="AX60" s="63">
        <f>SUM('Комунальні по юр. особам'!AZ357,'Комунальні по юр. особам'!AZ362,'Комунальні по юр. особам'!AZ367,'Комунальні по юр. особам'!AZ372)</f>
        <v>1</v>
      </c>
      <c r="AY60" s="63">
        <f>SUM('Комунальні по юр. особам'!BA357,'Комунальні по юр. особам'!BA362,'Комунальні по юр. особам'!BA367,'Комунальні по юр. особам'!BA372)</f>
        <v>36</v>
      </c>
      <c r="AZ60" s="63">
        <f>SUM('Комунальні по юр. особам'!BB357,'Комунальні по юр. особам'!BB362,'Комунальні по юр. особам'!BB367,'Комунальні по юр. особам'!BB372)</f>
        <v>0</v>
      </c>
      <c r="BA60" s="63">
        <f>SUM('Комунальні по юр. особам'!BC357,'Комунальні по юр. особам'!BC362,'Комунальні по юр. особам'!BC367,'Комунальні по юр. особам'!BC372)</f>
        <v>1</v>
      </c>
      <c r="BB60" s="63">
        <f>SUM('Комунальні по юр. особам'!BD357,'Комунальні по юр. особам'!BD362,'Комунальні по юр. особам'!BD367,'Комунальні по юр. особам'!BD372)</f>
        <v>4</v>
      </c>
      <c r="BC60" s="309">
        <f>SUM('Комунальні по юр. особам'!BE357,'Комунальні по юр. особам'!BE362,'Комунальні по юр. особам'!BE367,'Комунальні по юр. особам'!BE372)</f>
        <v>1</v>
      </c>
    </row>
    <row r="61" spans="1:55" ht="34" customHeight="1" thickBot="1" x14ac:dyDescent="0.25">
      <c r="A61" s="824"/>
      <c r="B61" s="266" t="s">
        <v>79</v>
      </c>
      <c r="C61" s="827"/>
      <c r="D61" s="829"/>
      <c r="E61" s="338">
        <f t="shared" ref="E61" si="81">SUM(K61,AT61)</f>
        <v>0</v>
      </c>
      <c r="F61" s="339">
        <f t="shared" ref="F61" si="82">SUM(G61:J61)</f>
        <v>0</v>
      </c>
      <c r="G61" s="254"/>
      <c r="H61" s="254"/>
      <c r="I61" s="254"/>
      <c r="J61" s="340"/>
      <c r="K61" s="341">
        <f t="shared" ref="K61" si="83">IF(AND(SUM(L61:P61)=SUM(W61:X61),SUM(Q61:V61)=SUM(W61:X61)),SUM(L61:P61),"ПЕРЕВІРТЕ ПРАВИЛЬНІСТЬ ДАНИХ")</f>
        <v>0</v>
      </c>
      <c r="L61" s="337"/>
      <c r="M61" s="337"/>
      <c r="N61" s="337"/>
      <c r="O61" s="337"/>
      <c r="P61" s="342"/>
      <c r="Q61" s="336"/>
      <c r="R61" s="337"/>
      <c r="S61" s="337"/>
      <c r="T61" s="337"/>
      <c r="U61" s="337"/>
      <c r="V61" s="342"/>
      <c r="W61" s="336"/>
      <c r="X61" s="342"/>
      <c r="Y61" s="269"/>
      <c r="Z61" s="343"/>
      <c r="AA61" s="343"/>
      <c r="AB61" s="343"/>
      <c r="AC61" s="343"/>
      <c r="AD61" s="344"/>
      <c r="AE61" s="363"/>
      <c r="AF61" s="364"/>
      <c r="AG61" s="365"/>
      <c r="AH61" s="259"/>
      <c r="AI61" s="345"/>
      <c r="AJ61" s="254"/>
      <c r="AK61" s="255"/>
      <c r="AL61" s="253"/>
      <c r="AM61" s="254"/>
      <c r="AN61" s="255"/>
      <c r="AO61" s="256"/>
      <c r="AP61" s="257"/>
      <c r="AQ61" s="257"/>
      <c r="AR61" s="257"/>
      <c r="AS61" s="258"/>
      <c r="AT61" s="346">
        <f t="shared" ref="AT61" si="84">SUM(AU61:BC61)</f>
        <v>0</v>
      </c>
      <c r="AU61" s="337"/>
      <c r="AV61" s="337"/>
      <c r="AW61" s="337"/>
      <c r="AX61" s="337"/>
      <c r="AY61" s="337"/>
      <c r="AZ61" s="337"/>
      <c r="BA61" s="337"/>
      <c r="BB61" s="337"/>
      <c r="BC61" s="347"/>
    </row>
    <row r="62" spans="1:55" ht="34" customHeight="1" thickBot="1" x14ac:dyDescent="0.25">
      <c r="A62" s="825"/>
      <c r="B62" s="806" t="s">
        <v>466</v>
      </c>
      <c r="C62" s="807"/>
      <c r="D62" s="807"/>
      <c r="E62" s="272">
        <f>SUM(E57:E61)</f>
        <v>2745</v>
      </c>
      <c r="F62" s="348">
        <f>SUM(F57:F61)</f>
        <v>58</v>
      </c>
      <c r="G62" s="260">
        <f t="shared" ref="G62:J62" si="85">SUM(G57:G61)</f>
        <v>17</v>
      </c>
      <c r="H62" s="260">
        <f t="shared" si="85"/>
        <v>30</v>
      </c>
      <c r="I62" s="260">
        <f t="shared" si="85"/>
        <v>10</v>
      </c>
      <c r="J62" s="262">
        <f t="shared" si="85"/>
        <v>1</v>
      </c>
      <c r="K62" s="274">
        <f>SUM(K57:K61)</f>
        <v>2683</v>
      </c>
      <c r="L62" s="260">
        <f>SUM(L57:L61)</f>
        <v>2446</v>
      </c>
      <c r="M62" s="260">
        <f t="shared" ref="M62:N62" si="86">SUM(M57:M61)</f>
        <v>0</v>
      </c>
      <c r="N62" s="260">
        <f t="shared" si="86"/>
        <v>0</v>
      </c>
      <c r="O62" s="260">
        <f>SUM(O57:O61)</f>
        <v>36</v>
      </c>
      <c r="P62" s="272">
        <f t="shared" ref="P62" si="87">SUM(P57:P61)</f>
        <v>201</v>
      </c>
      <c r="Q62" s="348">
        <f>SUM(Q57:Q61)</f>
        <v>161</v>
      </c>
      <c r="R62" s="260">
        <f t="shared" ref="R62" si="88">SUM(R57:R61)</f>
        <v>20</v>
      </c>
      <c r="S62" s="260">
        <f>SUM(S57:S61)</f>
        <v>0</v>
      </c>
      <c r="T62" s="260">
        <f t="shared" ref="T62:V62" si="89">SUM(T57:T61)</f>
        <v>2453</v>
      </c>
      <c r="U62" s="260">
        <f t="shared" si="89"/>
        <v>49</v>
      </c>
      <c r="V62" s="272">
        <f t="shared" si="89"/>
        <v>0</v>
      </c>
      <c r="W62" s="348">
        <f>SUM(W57:W61)</f>
        <v>2247</v>
      </c>
      <c r="X62" s="272">
        <f t="shared" ref="X62" si="90">SUM(X57:X61)</f>
        <v>436</v>
      </c>
      <c r="Y62" s="348">
        <f>SUM(Y57:Y61)</f>
        <v>0</v>
      </c>
      <c r="Z62" s="260">
        <f t="shared" ref="Z62:AD62" si="91">SUM(Z57:Z61)</f>
        <v>760</v>
      </c>
      <c r="AA62" s="260">
        <f t="shared" si="91"/>
        <v>751</v>
      </c>
      <c r="AB62" s="260">
        <f t="shared" si="91"/>
        <v>158</v>
      </c>
      <c r="AC62" s="260">
        <f t="shared" si="91"/>
        <v>1458</v>
      </c>
      <c r="AD62" s="272">
        <f t="shared" si="91"/>
        <v>83</v>
      </c>
      <c r="AE62" s="349">
        <f>AVERAGE(AE57:AE61)</f>
        <v>41.712499999999999</v>
      </c>
      <c r="AF62" s="366">
        <f>AVERAGE(AF57:AF61)</f>
        <v>16.9375</v>
      </c>
      <c r="AG62" s="367"/>
      <c r="AH62" s="273">
        <f>SUM(AH57:AH61)</f>
        <v>2683</v>
      </c>
      <c r="AI62" s="274">
        <f>SUM(AI57:AI61)</f>
        <v>0</v>
      </c>
      <c r="AJ62" s="260">
        <f t="shared" ref="AJ62:AK62" si="92">SUM(AJ57:AJ61)</f>
        <v>0</v>
      </c>
      <c r="AK62" s="272">
        <f t="shared" si="92"/>
        <v>0</v>
      </c>
      <c r="AL62" s="348">
        <f>SUM(AL57:AL61)</f>
        <v>42</v>
      </c>
      <c r="AM62" s="260">
        <f t="shared" ref="AM62" si="93">SUM(AM57:AM61)</f>
        <v>446</v>
      </c>
      <c r="AN62" s="272">
        <f>SUM(AN57:AN61)</f>
        <v>0</v>
      </c>
      <c r="AO62" s="348">
        <f>SUM(AO57:AO61)</f>
        <v>71</v>
      </c>
      <c r="AP62" s="260">
        <f>SUM(AP57:AP61)</f>
        <v>196</v>
      </c>
      <c r="AQ62" s="260">
        <f t="shared" ref="AQ62:AR62" si="94">SUM(AQ57:AQ61)</f>
        <v>1275</v>
      </c>
      <c r="AR62" s="260">
        <f t="shared" si="94"/>
        <v>636</v>
      </c>
      <c r="AS62" s="272">
        <f>SUM(AS57:AS61)</f>
        <v>17</v>
      </c>
      <c r="AT62" s="348">
        <f>SUM(AT57:AT61)</f>
        <v>62</v>
      </c>
      <c r="AU62" s="260">
        <f>SUM(AU57:AU61)</f>
        <v>4</v>
      </c>
      <c r="AV62" s="260">
        <f>SUM(AV57:AV61)</f>
        <v>1</v>
      </c>
      <c r="AW62" s="260">
        <f>SUM(AW57:AW61)</f>
        <v>3</v>
      </c>
      <c r="AX62" s="260">
        <f t="shared" ref="AX62:BC62" si="95">SUM(AX57:AX61)</f>
        <v>1</v>
      </c>
      <c r="AY62" s="260">
        <f t="shared" si="95"/>
        <v>44</v>
      </c>
      <c r="AZ62" s="260">
        <f t="shared" si="95"/>
        <v>0</v>
      </c>
      <c r="BA62" s="260">
        <f t="shared" si="95"/>
        <v>1</v>
      </c>
      <c r="BB62" s="260">
        <f t="shared" si="95"/>
        <v>6</v>
      </c>
      <c r="BC62" s="262">
        <f t="shared" si="95"/>
        <v>2</v>
      </c>
    </row>
    <row r="63" spans="1:55" ht="34" customHeight="1" x14ac:dyDescent="0.2">
      <c r="A63" s="823" t="s">
        <v>231</v>
      </c>
      <c r="B63" s="263" t="s">
        <v>73</v>
      </c>
      <c r="C63" s="826">
        <f>SUM('Комунальні по юр. особам'!E374:E378,'Комунальні по юр. особам'!E379:E383,'Комунальні по юр. особам'!E384:E388)</f>
        <v>692</v>
      </c>
      <c r="D63" s="828">
        <f>C63-SUM(K63:K67)</f>
        <v>214</v>
      </c>
      <c r="E63" s="302">
        <f>SUM(K63,AT63)</f>
        <v>42</v>
      </c>
      <c r="F63" s="304">
        <f>SUM(G63:J63)</f>
        <v>0</v>
      </c>
      <c r="G63" s="234">
        <f>SUM('Комунальні по юр. особам'!I374,'Комунальні по юр. особам'!I379,'Комунальні по юр. особам'!I384)</f>
        <v>0</v>
      </c>
      <c r="H63" s="234">
        <f>SUM('Комунальні по юр. особам'!J374,'Комунальні по юр. особам'!J379,'Комунальні по юр. особам'!J384)</f>
        <v>0</v>
      </c>
      <c r="I63" s="234">
        <f>SUM('Комунальні по юр. особам'!K374,'Комунальні по юр. особам'!K379,'Комунальні по юр. особам'!K384)</f>
        <v>0</v>
      </c>
      <c r="J63" s="291">
        <f>SUM('Комунальні по юр. особам'!L374,'Комунальні по юр. особам'!L379,'Комунальні по юр. особам'!L384)</f>
        <v>0</v>
      </c>
      <c r="K63" s="329">
        <f>IF(AND(SUM(L63:P63)=SUM(W63:X63),SUM(Q63:V63)=SUM(W63:X63)),SUM(L63:P63),"ПЕРЕВІРТЕ ПРАВИЛЬНІСТЬ ДАНИХ")</f>
        <v>41</v>
      </c>
      <c r="L63" s="307">
        <f>SUM('Комунальні по юр. особам'!N374,'Комунальні по юр. особам'!N379,'Комунальні по юр. особам'!N384)</f>
        <v>0</v>
      </c>
      <c r="M63" s="307">
        <f>SUM('Комунальні по юр. особам'!O374,'Комунальні по юр. особам'!O379,'Комунальні по юр. особам'!O384)</f>
        <v>0</v>
      </c>
      <c r="N63" s="307">
        <f>SUM('Комунальні по юр. особам'!P374,'Комунальні по юр. особам'!P379,'Комунальні по юр. особам'!P384)</f>
        <v>0</v>
      </c>
      <c r="O63" s="307">
        <f>SUM('Комунальні по юр. особам'!Q374,'Комунальні по юр. особам'!Q379,'Комунальні по юр. особам'!Q384)</f>
        <v>0</v>
      </c>
      <c r="P63" s="312">
        <f>SUM('Комунальні по юр. особам'!R374,'Комунальні по юр. особам'!R379,'Комунальні по юр. особам'!R384)</f>
        <v>41</v>
      </c>
      <c r="Q63" s="314">
        <f>SUM('Комунальні по юр. особам'!S374,'Комунальні по юр. особам'!S379,'Комунальні по юр. особам'!S384)</f>
        <v>0</v>
      </c>
      <c r="R63" s="307">
        <f>SUM('Комунальні по юр. особам'!T374,'Комунальні по юр. особам'!T379,'Комунальні по юр. особам'!T384)</f>
        <v>0</v>
      </c>
      <c r="S63" s="307">
        <f>SUM('Комунальні по юр. особам'!U374,'Комунальні по юр. особам'!U379,'Комунальні по юр. особам'!U384)</f>
        <v>0</v>
      </c>
      <c r="T63" s="307">
        <f>SUM('Комунальні по юр. особам'!V374,'Комунальні по юр. особам'!V379,'Комунальні по юр. особам'!V384)</f>
        <v>40</v>
      </c>
      <c r="U63" s="307">
        <f>SUM('Комунальні по юр. особам'!W374,'Комунальні по юр. особам'!W379,'Комунальні по юр. особам'!W384)</f>
        <v>1</v>
      </c>
      <c r="V63" s="312">
        <f>SUM('Комунальні по юр. особам'!X374,'Комунальні по юр. особам'!X379,'Комунальні по юр. особам'!X384)</f>
        <v>0</v>
      </c>
      <c r="W63" s="314">
        <f>SUM('Комунальні по юр. особам'!Y374,'Комунальні по юр. особам'!Y379,'Комунальні по юр. особам'!Y384)</f>
        <v>37</v>
      </c>
      <c r="X63" s="312">
        <f>SUM('Комунальні по юр. особам'!Z374,'Комунальні по юр. особам'!Z379,'Комунальні по юр. особам'!Z384)</f>
        <v>4</v>
      </c>
      <c r="Y63" s="314">
        <f>SUM('Комунальні по юр. особам'!AA374,'Комунальні по юр. особам'!AA379,'Комунальні по юр. особам'!AA384)</f>
        <v>0</v>
      </c>
      <c r="Z63" s="307">
        <f>SUM('Комунальні по юр. особам'!AB374,'Комунальні по юр. особам'!AB379,'Комунальні по юр. особам'!AB384)</f>
        <v>16</v>
      </c>
      <c r="AA63" s="307">
        <f>SUM('Комунальні по юр. особам'!AC374,'Комунальні по юр. особам'!AC379,'Комунальні по юр. особам'!AC384)</f>
        <v>16</v>
      </c>
      <c r="AB63" s="307">
        <f>SUM('Комунальні по юр. особам'!AD374,'Комунальні по юр. особам'!AD379,'Комунальні по юр. особам'!AD384)</f>
        <v>3</v>
      </c>
      <c r="AC63" s="307">
        <f>SUM('Комунальні по юр. особам'!AE374,'Комунальні по юр. особам'!AE379,'Комунальні по юр. особам'!AE384)</f>
        <v>20</v>
      </c>
      <c r="AD63" s="312">
        <f>SUM('Комунальні по юр. особам'!AF374,'Комунальні по юр. особам'!AF379,'Комунальні по юр. особам'!AF384)</f>
        <v>5</v>
      </c>
      <c r="AE63" s="356">
        <f>AVERAGE('Комунальні по юр. особам'!AG374,'Комунальні по юр. особам'!AG379,'Комунальні по юр. особам'!AG384)</f>
        <v>38</v>
      </c>
      <c r="AF63" s="357">
        <f>AVERAGE('Комунальні по юр. особам'!AH374,'Комунальні по юр. особам'!AH379,'Комунальні по юр. особам'!AH384)</f>
        <v>12</v>
      </c>
      <c r="AG63" s="358">
        <f>AVERAGE('Комунальні по юр. особам'!AI374,'Комунальні по юр. особам'!AI379,'Комунальні по юр. особам'!AI384)</f>
        <v>12.05</v>
      </c>
      <c r="AH63" s="239">
        <f>SUM(AL63:AN63)</f>
        <v>41</v>
      </c>
      <c r="AI63" s="331"/>
      <c r="AJ63" s="234"/>
      <c r="AK63" s="235"/>
      <c r="AL63" s="233">
        <f>SUM('Комунальні по юр. особам'!AN374,'Комунальні по юр. особам'!AN379,'Комунальні по юр. особам'!AN384)</f>
        <v>0</v>
      </c>
      <c r="AM63" s="234">
        <f>SUM('Комунальні по юр. особам'!AO374,'Комунальні по юр. особам'!AO379,'Комунальні по юр. особам'!AO384)</f>
        <v>39</v>
      </c>
      <c r="AN63" s="235">
        <f>SUM('Комунальні по юр. особам'!AP374,'Комунальні по юр. особам'!AP379,'Комунальні по юр. особам'!AP384)</f>
        <v>2</v>
      </c>
      <c r="AO63" s="236"/>
      <c r="AP63" s="237"/>
      <c r="AQ63" s="237"/>
      <c r="AR63" s="237"/>
      <c r="AS63" s="238"/>
      <c r="AT63" s="327">
        <f>SUM(AU63:BC63)</f>
        <v>1</v>
      </c>
      <c r="AU63" s="307">
        <f>SUM('Комунальні по юр. особам'!AW374,'Комунальні по юр. особам'!AW379,'Комунальні по юр. особам'!AW384)</f>
        <v>0</v>
      </c>
      <c r="AV63" s="307">
        <f>SUM('Комунальні по юр. особам'!AX374,'Комунальні по юр. особам'!AX379,'Комунальні по юр. особам'!AX384)</f>
        <v>0</v>
      </c>
      <c r="AW63" s="307">
        <f>SUM('Комунальні по юр. особам'!AY374,'Комунальні по юр. особам'!AY379,'Комунальні по юр. особам'!AY384)</f>
        <v>1</v>
      </c>
      <c r="AX63" s="307">
        <f>SUM('Комунальні по юр. особам'!AZ374,'Комунальні по юр. особам'!AZ379,'Комунальні по юр. особам'!AZ384)</f>
        <v>0</v>
      </c>
      <c r="AY63" s="307">
        <f>SUM('Комунальні по юр. особам'!BA374,'Комунальні по юр. особам'!BA379,'Комунальні по юр. особам'!BA384)</f>
        <v>0</v>
      </c>
      <c r="AZ63" s="307">
        <f>SUM('Комунальні по юр. особам'!BB374,'Комунальні по юр. особам'!BB379,'Комунальні по юр. особам'!BB384)</f>
        <v>0</v>
      </c>
      <c r="BA63" s="307">
        <f>SUM('Комунальні по юр. особам'!BC374,'Комунальні по юр. особам'!BC379,'Комунальні по юр. особам'!BC384)</f>
        <v>0</v>
      </c>
      <c r="BB63" s="307">
        <f>SUM('Комунальні по юр. особам'!BD374,'Комунальні по юр. особам'!BD379,'Комунальні по юр. особам'!BD384)</f>
        <v>0</v>
      </c>
      <c r="BC63" s="308">
        <f>SUM('Комунальні по юр. особам'!BE374,'Комунальні по юр. особам'!BE379,'Комунальні по юр. особам'!BE384)</f>
        <v>0</v>
      </c>
    </row>
    <row r="64" spans="1:55" ht="34" customHeight="1" x14ac:dyDescent="0.2">
      <c r="A64" s="824"/>
      <c r="B64" s="265" t="s">
        <v>75</v>
      </c>
      <c r="C64" s="827"/>
      <c r="D64" s="829"/>
      <c r="E64" s="303">
        <f t="shared" ref="E64" si="96">SUM(K64,AT64)</f>
        <v>0</v>
      </c>
      <c r="F64" s="305">
        <f t="shared" ref="F64" si="97">SUM(G64:J64)</f>
        <v>0</v>
      </c>
      <c r="G64" s="242">
        <f>SUM('Комунальні по юр. особам'!I375,'Комунальні по юр. особам'!I380,'Комунальні по юр. особам'!I385)</f>
        <v>0</v>
      </c>
      <c r="H64" s="242">
        <f>SUM('Комунальні по юр. особам'!J375,'Комунальні по юр. особам'!J380,'Комунальні по юр. особам'!J385)</f>
        <v>0</v>
      </c>
      <c r="I64" s="242">
        <f>SUM('Комунальні по юр. особам'!K375,'Комунальні по юр. особам'!K380,'Комунальні по юр. особам'!K385)</f>
        <v>0</v>
      </c>
      <c r="J64" s="268">
        <f>SUM('Комунальні по юр. особам'!L375,'Комунальні по юр. особам'!L380,'Комунальні по юр. особам'!L385)</f>
        <v>0</v>
      </c>
      <c r="K64" s="330">
        <f t="shared" ref="K64" si="98">IF(AND(SUM(L64:P64)=SUM(W64:X64),SUM(Q64:V64)=SUM(W64:X64)),SUM(L64:P64),"ПЕРЕВІРТЕ ПРАВИЛЬНІСТЬ ДАНИХ")</f>
        <v>0</v>
      </c>
      <c r="L64" s="63">
        <f>SUM('Комунальні по юр. особам'!N375,'Комунальні по юр. особам'!N380,'Комунальні по юр. особам'!N385)</f>
        <v>0</v>
      </c>
      <c r="M64" s="63">
        <f>SUM('Комунальні по юр. особам'!O375,'Комунальні по юр. особам'!O380,'Комунальні по юр. особам'!O385)</f>
        <v>0</v>
      </c>
      <c r="N64" s="63">
        <f>SUM('Комунальні по юр. особам'!P375,'Комунальні по юр. особам'!P380,'Комунальні по юр. особам'!P385)</f>
        <v>0</v>
      </c>
      <c r="O64" s="63">
        <f>SUM('Комунальні по юр. особам'!Q375,'Комунальні по юр. особам'!Q380,'Комунальні по юр. особам'!Q385)</f>
        <v>0</v>
      </c>
      <c r="P64" s="313">
        <f>SUM('Комунальні по юр. особам'!R375,'Комунальні по юр. особам'!R380,'Комунальні по юр. особам'!R385)</f>
        <v>0</v>
      </c>
      <c r="Q64" s="301">
        <f>SUM('Комунальні по юр. особам'!S375,'Комунальні по юр. особам'!S380,'Комунальні по юр. особам'!S385)</f>
        <v>0</v>
      </c>
      <c r="R64" s="63">
        <f>SUM('Комунальні по юр. особам'!T375,'Комунальні по юр. особам'!T380,'Комунальні по юр. особам'!T385)</f>
        <v>0</v>
      </c>
      <c r="S64" s="63">
        <f>SUM('Комунальні по юр. особам'!U375,'Комунальні по юр. особам'!U380,'Комунальні по юр. особам'!U385)</f>
        <v>0</v>
      </c>
      <c r="T64" s="63">
        <f>SUM('Комунальні по юр. особам'!V375,'Комунальні по юр. особам'!V380,'Комунальні по юр. особам'!V385)</f>
        <v>0</v>
      </c>
      <c r="U64" s="63">
        <f>SUM('Комунальні по юр. особам'!W375,'Комунальні по юр. особам'!W380,'Комунальні по юр. особам'!W385)</f>
        <v>0</v>
      </c>
      <c r="V64" s="313">
        <f>SUM('Комунальні по юр. особам'!X375,'Комунальні по юр. особам'!X380,'Комунальні по юр. особам'!X385)</f>
        <v>0</v>
      </c>
      <c r="W64" s="301">
        <f>SUM('Комунальні по юр. особам'!Y375,'Комунальні по юр. особам'!Y380,'Комунальні по юр. особам'!Y385)</f>
        <v>0</v>
      </c>
      <c r="X64" s="313">
        <f>SUM('Комунальні по юр. особам'!Z375,'Комунальні по юр. особам'!Z380,'Комунальні по юр. особам'!Z385)</f>
        <v>0</v>
      </c>
      <c r="Y64" s="301">
        <f>SUM('Комунальні по юр. особам'!AA375,'Комунальні по юр. особам'!AA380,'Комунальні по юр. особам'!AA385)</f>
        <v>0</v>
      </c>
      <c r="Z64" s="63">
        <f>SUM('Комунальні по юр. особам'!AB375,'Комунальні по юр. особам'!AB380,'Комунальні по юр. особам'!AB385)</f>
        <v>0</v>
      </c>
      <c r="AA64" s="63">
        <f>SUM('Комунальні по юр. особам'!AC375,'Комунальні по юр. особам'!AC380,'Комунальні по юр. особам'!AC385)</f>
        <v>0</v>
      </c>
      <c r="AB64" s="63">
        <f>SUM('Комунальні по юр. особам'!AD375,'Комунальні по юр. особам'!AD380,'Комунальні по юр. особам'!AD385)</f>
        <v>0</v>
      </c>
      <c r="AC64" s="63">
        <f>SUM('Комунальні по юр. особам'!AE375,'Комунальні по юр. особам'!AE380,'Комунальні по юр. особам'!AE385)</f>
        <v>0</v>
      </c>
      <c r="AD64" s="313">
        <f>SUM('Комунальні по юр. особам'!AF375,'Комунальні по юр. особам'!AF380,'Комунальні по юр. особам'!AF385)</f>
        <v>0</v>
      </c>
      <c r="AE64" s="271"/>
      <c r="AF64" s="359"/>
      <c r="AG64" s="360"/>
      <c r="AH64" s="247"/>
      <c r="AI64" s="270"/>
      <c r="AJ64" s="242"/>
      <c r="AK64" s="243"/>
      <c r="AL64" s="241"/>
      <c r="AM64" s="242"/>
      <c r="AN64" s="243"/>
      <c r="AO64" s="244"/>
      <c r="AP64" s="245"/>
      <c r="AQ64" s="245"/>
      <c r="AR64" s="245"/>
      <c r="AS64" s="246"/>
      <c r="AT64" s="328">
        <f t="shared" ref="AT64" si="99">SUM(AU64:BC64)</f>
        <v>0</v>
      </c>
      <c r="AU64" s="63">
        <f>SUM('Комунальні по юр. особам'!AW375,'Комунальні по юр. особам'!AW380,'Комунальні по юр. особам'!AW385)</f>
        <v>0</v>
      </c>
      <c r="AV64" s="63">
        <f>SUM('Комунальні по юр. особам'!AX375,'Комунальні по юр. особам'!AX380,'Комунальні по юр. особам'!AX385)</f>
        <v>0</v>
      </c>
      <c r="AW64" s="63">
        <f>SUM('Комунальні по юр. особам'!AY375,'Комунальні по юр. особам'!AY380,'Комунальні по юр. особам'!AY385)</f>
        <v>0</v>
      </c>
      <c r="AX64" s="63">
        <f>SUM('Комунальні по юр. особам'!AZ375,'Комунальні по юр. особам'!AZ380,'Комунальні по юр. особам'!AZ385)</f>
        <v>0</v>
      </c>
      <c r="AY64" s="63">
        <f>SUM('Комунальні по юр. особам'!BA375,'Комунальні по юр. особам'!BA380,'Комунальні по юр. особам'!BA385)</f>
        <v>0</v>
      </c>
      <c r="AZ64" s="63">
        <f>SUM('Комунальні по юр. особам'!BB375,'Комунальні по юр. особам'!BB380,'Комунальні по юр. особам'!BB385)</f>
        <v>0</v>
      </c>
      <c r="BA64" s="63">
        <f>SUM('Комунальні по юр. особам'!BC375,'Комунальні по юр. особам'!BC380,'Комунальні по юр. особам'!BC385)</f>
        <v>0</v>
      </c>
      <c r="BB64" s="63">
        <f>SUM('Комунальні по юр. особам'!BD375,'Комунальні по юр. особам'!BD380,'Комунальні по юр. особам'!BD385)</f>
        <v>0</v>
      </c>
      <c r="BC64" s="309">
        <f>SUM('Комунальні по юр. особам'!BE375,'Комунальні по юр. особам'!BE380,'Комунальні по юр. особам'!BE385)</f>
        <v>0</v>
      </c>
    </row>
    <row r="65" spans="1:55" ht="34" customHeight="1" x14ac:dyDescent="0.2">
      <c r="A65" s="824"/>
      <c r="B65" s="265" t="s">
        <v>77</v>
      </c>
      <c r="C65" s="827"/>
      <c r="D65" s="829"/>
      <c r="E65" s="303">
        <v>0</v>
      </c>
      <c r="F65" s="305"/>
      <c r="G65" s="242">
        <f>SUM('Комунальні по юр. особам'!I376,'Комунальні по юр. особам'!I381,'Комунальні по юр. особам'!I386)</f>
        <v>0</v>
      </c>
      <c r="H65" s="242">
        <f>SUM('Комунальні по юр. особам'!J376,'Комунальні по юр. особам'!J381,'Комунальні по юр. особам'!J386)</f>
        <v>0</v>
      </c>
      <c r="I65" s="242">
        <f>SUM('Комунальні по юр. особам'!K376,'Комунальні по юр. особам'!K381,'Комунальні по юр. особам'!K386)</f>
        <v>0</v>
      </c>
      <c r="J65" s="268">
        <f>SUM('Комунальні по юр. особам'!L376,'Комунальні по юр. особам'!L381,'Комунальні по юр. особам'!L386)</f>
        <v>0</v>
      </c>
      <c r="K65" s="330"/>
      <c r="L65" s="63">
        <f>SUM('Комунальні по юр. особам'!N376,'Комунальні по юр. особам'!N381,'Комунальні по юр. особам'!N386)</f>
        <v>0</v>
      </c>
      <c r="M65" s="63">
        <f>SUM('Комунальні по юр. особам'!O376,'Комунальні по юр. особам'!O381,'Комунальні по юр. особам'!O386)</f>
        <v>0</v>
      </c>
      <c r="N65" s="63">
        <f>SUM('Комунальні по юр. особам'!P376,'Комунальні по юр. особам'!P381,'Комунальні по юр. особам'!P386)</f>
        <v>0</v>
      </c>
      <c r="O65" s="63">
        <f>SUM('Комунальні по юр. особам'!Q376,'Комунальні по юр. особам'!Q381,'Комунальні по юр. особам'!Q386)</f>
        <v>0</v>
      </c>
      <c r="P65" s="313">
        <f>SUM('Комунальні по юр. особам'!R376,'Комунальні по юр. особам'!R381,'Комунальні по юр. особам'!R386)</f>
        <v>0</v>
      </c>
      <c r="Q65" s="301">
        <f>SUM('Комунальні по юр. особам'!S376,'Комунальні по юр. особам'!S381,'Комунальні по юр. особам'!S386)</f>
        <v>0</v>
      </c>
      <c r="R65" s="63">
        <f>SUM('Комунальні по юр. особам'!T376,'Комунальні по юр. особам'!T381,'Комунальні по юр. особам'!T386)</f>
        <v>0</v>
      </c>
      <c r="S65" s="63">
        <f>SUM('Комунальні по юр. особам'!U376,'Комунальні по юр. особам'!U381,'Комунальні по юр. особам'!U386)</f>
        <v>0</v>
      </c>
      <c r="T65" s="63">
        <f>SUM('Комунальні по юр. особам'!V376,'Комунальні по юр. особам'!V381,'Комунальні по юр. особам'!V386)</f>
        <v>0</v>
      </c>
      <c r="U65" s="63">
        <f>SUM('Комунальні по юр. особам'!W376,'Комунальні по юр. особам'!W381,'Комунальні по юр. особам'!W386)</f>
        <v>0</v>
      </c>
      <c r="V65" s="313">
        <f>SUM('Комунальні по юр. особам'!X376,'Комунальні по юр. особам'!X381,'Комунальні по юр. особам'!X386)</f>
        <v>0</v>
      </c>
      <c r="W65" s="301">
        <f>SUM('Комунальні по юр. особам'!Y376,'Комунальні по юр. особам'!Y381,'Комунальні по юр. особам'!Y386)</f>
        <v>0</v>
      </c>
      <c r="X65" s="313">
        <f>SUM('Комунальні по юр. особам'!Z376,'Комунальні по юр. особам'!Z381,'Комунальні по юр. особам'!Z386)</f>
        <v>0</v>
      </c>
      <c r="Y65" s="301">
        <f>SUM('Комунальні по юр. особам'!AA376,'Комунальні по юр. особам'!AA381,'Комунальні по юр. особам'!AA386)</f>
        <v>0</v>
      </c>
      <c r="Z65" s="63">
        <f>SUM('Комунальні по юр. особам'!AB376,'Комунальні по юр. особам'!AB381,'Комунальні по юр. особам'!AB386)</f>
        <v>0</v>
      </c>
      <c r="AA65" s="63">
        <f>SUM('Комунальні по юр. особам'!AC376,'Комунальні по юр. особам'!AC381,'Комунальні по юр. особам'!AC386)</f>
        <v>0</v>
      </c>
      <c r="AB65" s="63">
        <f>SUM('Комунальні по юр. особам'!AD376,'Комунальні по юр. особам'!AD381,'Комунальні по юр. особам'!AD386)</f>
        <v>0</v>
      </c>
      <c r="AC65" s="63">
        <f>SUM('Комунальні по юр. особам'!AE376,'Комунальні по юр. особам'!AE381,'Комунальні по юр. особам'!AE386)</f>
        <v>0</v>
      </c>
      <c r="AD65" s="313">
        <f>SUM('Комунальні по юр. особам'!AF376,'Комунальні по юр. особам'!AF381,'Комунальні по юр. особам'!AF386)</f>
        <v>0</v>
      </c>
      <c r="AE65" s="271"/>
      <c r="AF65" s="361"/>
      <c r="AG65" s="362"/>
      <c r="AH65" s="247"/>
      <c r="AI65" s="270"/>
      <c r="AJ65" s="242"/>
      <c r="AK65" s="243"/>
      <c r="AL65" s="241"/>
      <c r="AM65" s="242"/>
      <c r="AN65" s="243"/>
      <c r="AO65" s="244"/>
      <c r="AP65" s="245"/>
      <c r="AQ65" s="245"/>
      <c r="AR65" s="245"/>
      <c r="AS65" s="246"/>
      <c r="AT65" s="328"/>
      <c r="AU65" s="63">
        <f>SUM('Комунальні по юр. особам'!AW376,'Комунальні по юр. особам'!AW381,'Комунальні по юр. особам'!AW386)</f>
        <v>0</v>
      </c>
      <c r="AV65" s="63">
        <f>SUM('Комунальні по юр. особам'!AX376,'Комунальні по юр. особам'!AX381,'Комунальні по юр. особам'!AX386)</f>
        <v>0</v>
      </c>
      <c r="AW65" s="63">
        <f>SUM('Комунальні по юр. особам'!AY376,'Комунальні по юр. особам'!AY381,'Комунальні по юр. особам'!AY386)</f>
        <v>0</v>
      </c>
      <c r="AX65" s="63">
        <f>SUM('Комунальні по юр. особам'!AZ376,'Комунальні по юр. особам'!AZ381,'Комунальні по юр. особам'!AZ386)</f>
        <v>0</v>
      </c>
      <c r="AY65" s="63">
        <f>SUM('Комунальні по юр. особам'!BA376,'Комунальні по юр. особам'!BA381,'Комунальні по юр. особам'!BA386)</f>
        <v>0</v>
      </c>
      <c r="AZ65" s="63">
        <f>SUM('Комунальні по юр. особам'!BB376,'Комунальні по юр. особам'!BB381,'Комунальні по юр. особам'!BB386)</f>
        <v>0</v>
      </c>
      <c r="BA65" s="63">
        <f>SUM('Комунальні по юр. особам'!BC376,'Комунальні по юр. особам'!BC381,'Комунальні по юр. особам'!BC386)</f>
        <v>0</v>
      </c>
      <c r="BB65" s="63">
        <f>SUM('Комунальні по юр. особам'!BD376,'Комунальні по юр. особам'!BD381,'Комунальні по юр. особам'!BD386)</f>
        <v>0</v>
      </c>
      <c r="BC65" s="309">
        <f>SUM('Комунальні по юр. особам'!BE376,'Комунальні по юр. особам'!BE381,'Комунальні по юр. особам'!BE386)</f>
        <v>0</v>
      </c>
    </row>
    <row r="66" spans="1:55" ht="34" customHeight="1" x14ac:dyDescent="0.2">
      <c r="A66" s="824"/>
      <c r="B66" s="265" t="s">
        <v>78</v>
      </c>
      <c r="C66" s="827"/>
      <c r="D66" s="829"/>
      <c r="E66" s="303">
        <f>SUM(K66,AT66)</f>
        <v>442</v>
      </c>
      <c r="F66" s="305">
        <f>SUM(G66:J66)</f>
        <v>8</v>
      </c>
      <c r="G66" s="242">
        <f>SUM('Комунальні по юр. особам'!I377,'Комунальні по юр. особам'!I382,'Комунальні по юр. особам'!I387)</f>
        <v>8</v>
      </c>
      <c r="H66" s="242">
        <f>SUM('Комунальні по юр. особам'!J377,'Комунальні по юр. особам'!J382,'Комунальні по юр. особам'!J387)</f>
        <v>0</v>
      </c>
      <c r="I66" s="242">
        <f>SUM('Комунальні по юр. особам'!K377,'Комунальні по юр. особам'!K382,'Комунальні по юр. особам'!K387)</f>
        <v>0</v>
      </c>
      <c r="J66" s="268">
        <f>SUM('Комунальні по юр. особам'!L377,'Комунальні по юр. особам'!L382,'Комунальні по юр. особам'!L387)</f>
        <v>0</v>
      </c>
      <c r="K66" s="330">
        <f>IF(AND(SUM(L66:P66)=SUM(W66:X66),SUM(Q66:V66)=SUM(W66:X66)),SUM(L66:P66),"ПЕРЕВІРТЕ ПРАВИЛЬНІСТЬ ДАНИХ")</f>
        <v>437</v>
      </c>
      <c r="L66" s="63">
        <f>SUM('Комунальні по юр. особам'!N377,'Комунальні по юр. особам'!N382,'Комунальні по юр. особам'!N387)</f>
        <v>0</v>
      </c>
      <c r="M66" s="63">
        <f>SUM('Комунальні по юр. особам'!O377,'Комунальні по юр. особам'!O382,'Комунальні по юр. особам'!O387)</f>
        <v>0</v>
      </c>
      <c r="N66" s="63">
        <f>SUM('Комунальні по юр. особам'!P377,'Комунальні по юр. особам'!P382,'Комунальні по юр. особам'!P387)</f>
        <v>0</v>
      </c>
      <c r="O66" s="63">
        <f>SUM('Комунальні по юр. особам'!Q377,'Комунальні по юр. особам'!Q382,'Комунальні по юр. особам'!Q387)</f>
        <v>0</v>
      </c>
      <c r="P66" s="313">
        <f>SUM('Комунальні по юр. особам'!R377,'Комунальні по юр. особам'!R382,'Комунальні по юр. особам'!R387)</f>
        <v>437</v>
      </c>
      <c r="Q66" s="301">
        <f>SUM('Комунальні по юр. особам'!S377,'Комунальні по юр. особам'!S382,'Комунальні по юр. особам'!S387)</f>
        <v>4</v>
      </c>
      <c r="R66" s="63">
        <f>SUM('Комунальні по юр. особам'!T377,'Комунальні по юр. особам'!T382,'Комунальні по юр. особам'!T387)</f>
        <v>0</v>
      </c>
      <c r="S66" s="63">
        <f>SUM('Комунальні по юр. особам'!U377,'Комунальні по юр. особам'!U382,'Комунальні по юр. особам'!U387)</f>
        <v>0</v>
      </c>
      <c r="T66" s="63">
        <f>SUM('Комунальні по юр. особам'!V377,'Комунальні по юр. особам'!V382,'Комунальні по юр. особам'!V387)</f>
        <v>428</v>
      </c>
      <c r="U66" s="63">
        <f>SUM('Комунальні по юр. особам'!W377,'Комунальні по юр. особам'!W382,'Комунальні по юр. особам'!W387)</f>
        <v>5</v>
      </c>
      <c r="V66" s="313">
        <f>SUM('Комунальні по юр. особам'!X377,'Комунальні по юр. особам'!X382,'Комунальні по юр. особам'!X387)</f>
        <v>0</v>
      </c>
      <c r="W66" s="301">
        <f>SUM('Комунальні по юр. особам'!Y377,'Комунальні по юр. особам'!Y382,'Комунальні по юр. особам'!Y387)</f>
        <v>387</v>
      </c>
      <c r="X66" s="313">
        <f>SUM('Комунальні по юр. особам'!Z377,'Комунальні по юр. особам'!Z382,'Комунальні по юр. особам'!Z387)</f>
        <v>50</v>
      </c>
      <c r="Y66" s="301">
        <f>SUM('Комунальні по юр. особам'!AA377,'Комунальні по юр. особам'!AA382,'Комунальні по юр. особам'!AA387)</f>
        <v>0</v>
      </c>
      <c r="Z66" s="63">
        <f>SUM('Комунальні по юр. особам'!AB377,'Комунальні по юр. особам'!AB382,'Комунальні по юр. особам'!AB387)</f>
        <v>138</v>
      </c>
      <c r="AA66" s="63">
        <f>SUM('Комунальні по юр. особам'!AC377,'Комунальні по юр. особам'!AC382,'Комунальні по юр. особам'!AC387)</f>
        <v>130</v>
      </c>
      <c r="AB66" s="63">
        <f>SUM('Комунальні по юр. особам'!AD377,'Комунальні по юр. особам'!AD382,'Комунальні по юр. особам'!AD387)</f>
        <v>13</v>
      </c>
      <c r="AC66" s="63">
        <f>SUM('Комунальні по юр. особам'!AE377,'Комунальні по юр. особам'!AE382,'Комунальні по юр. особам'!AE387)</f>
        <v>256</v>
      </c>
      <c r="AD66" s="313">
        <f>SUM('Комунальні по юр. особам'!AF377,'Комунальні по юр. особам'!AF382,'Комунальні по юр. особам'!AF387)</f>
        <v>37</v>
      </c>
      <c r="AE66" s="271">
        <f>AVERAGE('Комунальні по юр. особам'!AG377,'Комунальні по юр. особам'!AG382,'Комунальні по юр. особам'!AG387)</f>
        <v>34.466666666666669</v>
      </c>
      <c r="AF66" s="361">
        <f>AVERAGE('Комунальні по юр. особам'!AH377,'Комунальні по юр. особам'!AH382,'Комунальні по юр. особам'!AH387)</f>
        <v>13.233333333333334</v>
      </c>
      <c r="AG66" s="362">
        <f>AVERAGE('Комунальні по юр. особам'!AI377,'Комунальні по юр. особам'!AI382,'Комунальні по юр. особам'!AI387)</f>
        <v>95.433333333333337</v>
      </c>
      <c r="AH66" s="317">
        <f>SUM(AO66:AS66)</f>
        <v>418</v>
      </c>
      <c r="AI66" s="270"/>
      <c r="AJ66" s="242"/>
      <c r="AK66" s="243"/>
      <c r="AL66" s="241"/>
      <c r="AM66" s="242"/>
      <c r="AN66" s="243"/>
      <c r="AO66" s="250">
        <f>SUM('Комунальні по юр. особам'!AQ377,'Комунальні по юр. особам'!AQ382,'Комунальні по юр. особам'!AQ387)</f>
        <v>31</v>
      </c>
      <c r="AP66" s="320">
        <f>SUM('Комунальні по юр. особам'!AR377,'Комунальні по юр. особам'!AR382,'Комунальні по юр. особам'!AR387)</f>
        <v>125</v>
      </c>
      <c r="AQ66" s="320">
        <f>SUM('Комунальні по юр. особам'!AS377,'Комунальні по юр. особам'!AS382,'Комунальні по юр. особам'!AS387)</f>
        <v>197</v>
      </c>
      <c r="AR66" s="320">
        <f>SUM('Комунальні по юр. особам'!AT377,'Комунальні по юр. особам'!AT382,'Комунальні по юр. особам'!AT387)</f>
        <v>56</v>
      </c>
      <c r="AS66" s="325">
        <f>SUM('Комунальні по юр. особам'!AU377,'Комунальні по юр. особам'!AU382,'Комунальні по юр. особам'!AU387)</f>
        <v>9</v>
      </c>
      <c r="AT66" s="328">
        <f>SUM(AU66:BC66)</f>
        <v>5</v>
      </c>
      <c r="AU66" s="63">
        <f>SUM('Комунальні по юр. особам'!AW377,'Комунальні по юр. особам'!AW382,'Комунальні по юр. особам'!AW387)</f>
        <v>0</v>
      </c>
      <c r="AV66" s="63">
        <f>SUM('Комунальні по юр. особам'!AX377,'Комунальні по юр. особам'!AX382,'Комунальні по юр. особам'!AX387)</f>
        <v>0</v>
      </c>
      <c r="AW66" s="63">
        <f>SUM('Комунальні по юр. особам'!AY377,'Комунальні по юр. особам'!AY382,'Комунальні по юр. особам'!AY387)</f>
        <v>0</v>
      </c>
      <c r="AX66" s="63">
        <f>SUM('Комунальні по юр. особам'!AZ377,'Комунальні по юр. особам'!AZ382,'Комунальні по юр. особам'!AZ387)</f>
        <v>0</v>
      </c>
      <c r="AY66" s="63">
        <f>SUM('Комунальні по юр. особам'!BA377,'Комунальні по юр. особам'!BA382,'Комунальні по юр. особам'!BA387)</f>
        <v>3</v>
      </c>
      <c r="AZ66" s="63">
        <f>SUM('Комунальні по юр. особам'!BB377,'Комунальні по юр. особам'!BB382,'Комунальні по юр. особам'!BB387)</f>
        <v>0</v>
      </c>
      <c r="BA66" s="63">
        <f>SUM('Комунальні по юр. особам'!BC377,'Комунальні по юр. особам'!BC382,'Комунальні по юр. особам'!BC387)</f>
        <v>1</v>
      </c>
      <c r="BB66" s="63">
        <f>SUM('Комунальні по юр. особам'!BD377,'Комунальні по юр. особам'!BD382,'Комунальні по юр. особам'!BD387)</f>
        <v>0</v>
      </c>
      <c r="BC66" s="309">
        <f>SUM('Комунальні по юр. особам'!BE377,'Комунальні по юр. особам'!BE382,'Комунальні по юр. особам'!BE387)</f>
        <v>1</v>
      </c>
    </row>
    <row r="67" spans="1:55" ht="34" customHeight="1" thickBot="1" x14ac:dyDescent="0.25">
      <c r="A67" s="824"/>
      <c r="B67" s="266" t="s">
        <v>79</v>
      </c>
      <c r="C67" s="827"/>
      <c r="D67" s="829"/>
      <c r="E67" s="338">
        <f t="shared" ref="E67" si="100">SUM(K67,AT67)</f>
        <v>0</v>
      </c>
      <c r="F67" s="339">
        <f t="shared" ref="F67" si="101">SUM(G67:J67)</f>
        <v>0</v>
      </c>
      <c r="G67" s="254"/>
      <c r="H67" s="254"/>
      <c r="I67" s="254"/>
      <c r="J67" s="340"/>
      <c r="K67" s="341">
        <f t="shared" ref="K67" si="102">IF(AND(SUM(L67:P67)=SUM(W67:X67),SUM(Q67:V67)=SUM(W67:X67)),SUM(L67:P67),"ПЕРЕВІРТЕ ПРАВИЛЬНІСТЬ ДАНИХ")</f>
        <v>0</v>
      </c>
      <c r="L67" s="337"/>
      <c r="M67" s="337"/>
      <c r="N67" s="337"/>
      <c r="O67" s="337"/>
      <c r="P67" s="342"/>
      <c r="Q67" s="336"/>
      <c r="R67" s="337"/>
      <c r="S67" s="337"/>
      <c r="T67" s="337"/>
      <c r="U67" s="337"/>
      <c r="V67" s="342"/>
      <c r="W67" s="336"/>
      <c r="X67" s="342"/>
      <c r="Y67" s="269"/>
      <c r="Z67" s="343"/>
      <c r="AA67" s="343"/>
      <c r="AB67" s="343"/>
      <c r="AC67" s="343"/>
      <c r="AD67" s="344"/>
      <c r="AE67" s="363"/>
      <c r="AF67" s="364"/>
      <c r="AG67" s="365"/>
      <c r="AH67" s="259"/>
      <c r="AI67" s="345"/>
      <c r="AJ67" s="254"/>
      <c r="AK67" s="255"/>
      <c r="AL67" s="253"/>
      <c r="AM67" s="254"/>
      <c r="AN67" s="255"/>
      <c r="AO67" s="256"/>
      <c r="AP67" s="257"/>
      <c r="AQ67" s="257"/>
      <c r="AR67" s="257"/>
      <c r="AS67" s="258"/>
      <c r="AT67" s="346">
        <f t="shared" ref="AT67" si="103">SUM(AU67:BC67)</f>
        <v>0</v>
      </c>
      <c r="AU67" s="337"/>
      <c r="AV67" s="337"/>
      <c r="AW67" s="337"/>
      <c r="AX67" s="337"/>
      <c r="AY67" s="337"/>
      <c r="AZ67" s="337"/>
      <c r="BA67" s="337"/>
      <c r="BB67" s="337"/>
      <c r="BC67" s="347"/>
    </row>
    <row r="68" spans="1:55" ht="34" customHeight="1" thickBot="1" x14ac:dyDescent="0.25">
      <c r="A68" s="825"/>
      <c r="B68" s="806" t="s">
        <v>466</v>
      </c>
      <c r="C68" s="807"/>
      <c r="D68" s="807"/>
      <c r="E68" s="272">
        <f>SUM(E63:E67)</f>
        <v>484</v>
      </c>
      <c r="F68" s="348">
        <f>SUM(F63:F67)</f>
        <v>8</v>
      </c>
      <c r="G68" s="260">
        <f t="shared" ref="G68:J68" si="104">SUM(G63:G67)</f>
        <v>8</v>
      </c>
      <c r="H68" s="260">
        <f t="shared" si="104"/>
        <v>0</v>
      </c>
      <c r="I68" s="260">
        <f t="shared" si="104"/>
        <v>0</v>
      </c>
      <c r="J68" s="262">
        <f t="shared" si="104"/>
        <v>0</v>
      </c>
      <c r="K68" s="274">
        <f>SUM(K63:K67)</f>
        <v>478</v>
      </c>
      <c r="L68" s="260">
        <f t="shared" ref="L68:O68" si="105">SUM(L63:L67)</f>
        <v>0</v>
      </c>
      <c r="M68" s="260">
        <f t="shared" si="105"/>
        <v>0</v>
      </c>
      <c r="N68" s="260">
        <f t="shared" si="105"/>
        <v>0</v>
      </c>
      <c r="O68" s="260">
        <f t="shared" si="105"/>
        <v>0</v>
      </c>
      <c r="P68" s="272">
        <f>SUM(P63:P67)</f>
        <v>478</v>
      </c>
      <c r="Q68" s="348">
        <f t="shared" ref="Q68:R68" si="106">SUM(Q63:Q67)</f>
        <v>4</v>
      </c>
      <c r="R68" s="260">
        <f t="shared" si="106"/>
        <v>0</v>
      </c>
      <c r="S68" s="260">
        <f>SUM(S63:S67)</f>
        <v>0</v>
      </c>
      <c r="T68" s="260">
        <f t="shared" ref="T68:W68" si="107">SUM(T63:T67)</f>
        <v>468</v>
      </c>
      <c r="U68" s="260">
        <f t="shared" si="107"/>
        <v>6</v>
      </c>
      <c r="V68" s="272">
        <f t="shared" si="107"/>
        <v>0</v>
      </c>
      <c r="W68" s="348">
        <f t="shared" si="107"/>
        <v>424</v>
      </c>
      <c r="X68" s="272">
        <f>SUM(X63:X67)</f>
        <v>54</v>
      </c>
      <c r="Y68" s="348">
        <f t="shared" ref="Y68:AC68" si="108">SUM(Y63:Y67)</f>
        <v>0</v>
      </c>
      <c r="Z68" s="260">
        <f t="shared" si="108"/>
        <v>154</v>
      </c>
      <c r="AA68" s="260">
        <f t="shared" si="108"/>
        <v>146</v>
      </c>
      <c r="AB68" s="260">
        <f t="shared" si="108"/>
        <v>16</v>
      </c>
      <c r="AC68" s="260">
        <f t="shared" si="108"/>
        <v>276</v>
      </c>
      <c r="AD68" s="272">
        <f>SUM(AD63:AD67)</f>
        <v>42</v>
      </c>
      <c r="AE68" s="349">
        <f>AVERAGE(AE63:AE67)</f>
        <v>36.233333333333334</v>
      </c>
      <c r="AF68" s="366">
        <f>AVERAGE(AF63:AF67)</f>
        <v>12.616666666666667</v>
      </c>
      <c r="AG68" s="367"/>
      <c r="AH68" s="273">
        <f>SUM(AH63:AH67)</f>
        <v>459</v>
      </c>
      <c r="AI68" s="385">
        <f>SUM(AI63:AI67)</f>
        <v>0</v>
      </c>
      <c r="AJ68" s="386">
        <f t="shared" ref="AJ68:AN68" si="109">SUM(AJ63:AJ67)</f>
        <v>0</v>
      </c>
      <c r="AK68" s="387">
        <f t="shared" si="109"/>
        <v>0</v>
      </c>
      <c r="AL68" s="388">
        <f t="shared" si="109"/>
        <v>0</v>
      </c>
      <c r="AM68" s="386">
        <f t="shared" si="109"/>
        <v>39</v>
      </c>
      <c r="AN68" s="387">
        <f t="shared" si="109"/>
        <v>2</v>
      </c>
      <c r="AO68" s="388">
        <f>SUM(AO63:AO67)</f>
        <v>31</v>
      </c>
      <c r="AP68" s="386">
        <f t="shared" ref="AP68:AS68" si="110">SUM(AP63:AP67)</f>
        <v>125</v>
      </c>
      <c r="AQ68" s="386">
        <f t="shared" si="110"/>
        <v>197</v>
      </c>
      <c r="AR68" s="386">
        <f t="shared" si="110"/>
        <v>56</v>
      </c>
      <c r="AS68" s="387">
        <f t="shared" si="110"/>
        <v>9</v>
      </c>
      <c r="AT68" s="348">
        <f>SUM(AT63:AT67)</f>
        <v>6</v>
      </c>
      <c r="AU68" s="260">
        <f t="shared" ref="AU68:BC68" si="111">SUM(AU63:AU67)</f>
        <v>0</v>
      </c>
      <c r="AV68" s="260">
        <f t="shared" si="111"/>
        <v>0</v>
      </c>
      <c r="AW68" s="260">
        <f t="shared" si="111"/>
        <v>1</v>
      </c>
      <c r="AX68" s="260">
        <f t="shared" si="111"/>
        <v>0</v>
      </c>
      <c r="AY68" s="260">
        <f t="shared" si="111"/>
        <v>3</v>
      </c>
      <c r="AZ68" s="260">
        <f t="shared" si="111"/>
        <v>0</v>
      </c>
      <c r="BA68" s="260">
        <f t="shared" si="111"/>
        <v>1</v>
      </c>
      <c r="BB68" s="260">
        <f t="shared" si="111"/>
        <v>0</v>
      </c>
      <c r="BC68" s="262">
        <f t="shared" si="111"/>
        <v>1</v>
      </c>
    </row>
    <row r="69" spans="1:55" ht="34" customHeight="1" x14ac:dyDescent="0.2">
      <c r="A69" s="831" t="s">
        <v>244</v>
      </c>
      <c r="B69" s="263" t="s">
        <v>73</v>
      </c>
      <c r="C69" s="826">
        <f>SUM('Комунальні по юр. особам'!E389:E393,'Комунальні по юр. особам'!E394:E398,'Комунальні по юр. особам'!E399:E403,'Комунальні по юр. особам'!E404:E408,'Комунальні по юр. особам'!E409:E413,'Комунальні по юр. особам'!E414:E418)</f>
        <v>940</v>
      </c>
      <c r="D69" s="828">
        <f>C69-SUM(K69:K73)</f>
        <v>-68</v>
      </c>
      <c r="E69" s="302">
        <f>SUM(K69,AT69)</f>
        <v>40</v>
      </c>
      <c r="F69" s="304">
        <f>SUM(G69:J69)</f>
        <v>1</v>
      </c>
      <c r="G69" s="234">
        <f>SUM('Комунальні по юр. особам'!I389,'Комунальні по юр. особам'!I394,'Комунальні по юр. особам'!I399,'Комунальні по юр. особам'!I404,'Комунальні по юр. особам'!I409,'Комунальні по юр. особам'!I414)</f>
        <v>1</v>
      </c>
      <c r="H69" s="234">
        <f>SUM('Комунальні по юр. особам'!J389,'Комунальні по юр. особам'!J394,'Комунальні по юр. особам'!J399,'Комунальні по юр. особам'!J404,'Комунальні по юр. особам'!J409,'Комунальні по юр. особам'!J414)</f>
        <v>0</v>
      </c>
      <c r="I69" s="234">
        <f>SUM('Комунальні по юр. особам'!K389,'Комунальні по юр. особам'!K394,'Комунальні по юр. особам'!K399,'Комунальні по юр. особам'!K404,'Комунальні по юр. особам'!K409,'Комунальні по юр. особам'!K414)</f>
        <v>0</v>
      </c>
      <c r="J69" s="291">
        <f>SUM('Комунальні по юр. особам'!L389,'Комунальні по юр. особам'!L394,'Комунальні по юр. особам'!L399,'Комунальні по юр. особам'!L404,'Комунальні по юр. особам'!L409,'Комунальні по юр. особам'!L414)</f>
        <v>0</v>
      </c>
      <c r="K69" s="329">
        <f>IF(AND(SUM(L69:P69)=SUM(W69:X69),SUM(Q69:V69)=SUM(W69:X69)),SUM(L69:P69),"ПЕРЕВІРТЕ ПРАВИЛЬНІСТЬ ДАНИХ")</f>
        <v>40</v>
      </c>
      <c r="L69" s="307">
        <f>SUM('Комунальні по юр. особам'!N389,'Комунальні по юр. особам'!N394,'Комунальні по юр. особам'!N399,'Комунальні по юр. особам'!N404,'Комунальні по юр. особам'!N409,'Комунальні по юр. особам'!N414)</f>
        <v>0</v>
      </c>
      <c r="M69" s="307">
        <f>SUM('Комунальні по юр. особам'!O389,'Комунальні по юр. особам'!O394,'Комунальні по юр. особам'!O399,'Комунальні по юр. особам'!O404,'Комунальні по юр. особам'!O409,'Комунальні по юр. особам'!O414)</f>
        <v>40</v>
      </c>
      <c r="N69" s="307">
        <f>SUM('Комунальні по юр. особам'!P389,'Комунальні по юр. особам'!P394,'Комунальні по юр. особам'!P399,'Комунальні по юр. особам'!P404,'Комунальні по юр. особам'!P409,'Комунальні по юр. особам'!P414)</f>
        <v>0</v>
      </c>
      <c r="O69" s="307">
        <f>SUM('Комунальні по юр. особам'!Q389,'Комунальні по юр. особам'!Q394,'Комунальні по юр. особам'!Q399,'Комунальні по юр. особам'!Q404,'Комунальні по юр. особам'!Q409,'Комунальні по юр. особам'!Q414)</f>
        <v>0</v>
      </c>
      <c r="P69" s="312">
        <f>SUM('Комунальні по юр. особам'!R389,'Комунальні по юр. особам'!R394,'Комунальні по юр. особам'!R399,'Комунальні по юр. особам'!R404,'Комунальні по юр. особам'!R409,'Комунальні по юр. особам'!R414)</f>
        <v>0</v>
      </c>
      <c r="Q69" s="314">
        <f>SUM('Комунальні по юр. особам'!S389,'Комунальні по юр. особам'!S394,'Комунальні по юр. особам'!S399,'Комунальні по юр. особам'!S404,'Комунальні по юр. особам'!S409,'Комунальні по юр. особам'!S414)</f>
        <v>2</v>
      </c>
      <c r="R69" s="307">
        <f>SUM('Комунальні по юр. особам'!T389,'Комунальні по юр. особам'!T394,'Комунальні по юр. особам'!T399,'Комунальні по юр. особам'!T404,'Комунальні по юр. особам'!T409,'Комунальні по юр. особам'!T414)</f>
        <v>0</v>
      </c>
      <c r="S69" s="307">
        <f>SUM('Комунальні по юр. особам'!U389,'Комунальні по юр. особам'!U394,'Комунальні по юр. особам'!U399,'Комунальні по юр. особам'!U404,'Комунальні по юр. особам'!U409,'Комунальні по юр. особам'!U414)</f>
        <v>0</v>
      </c>
      <c r="T69" s="307">
        <f>SUM('Комунальні по юр. особам'!V389,'Комунальні по юр. особам'!V394,'Комунальні по юр. особам'!V399,'Комунальні по юр. особам'!V404,'Комунальні по юр. особам'!V409,'Комунальні по юр. особам'!V414)</f>
        <v>35</v>
      </c>
      <c r="U69" s="307">
        <f>SUM('Комунальні по юр. особам'!W389,'Комунальні по юр. особам'!W394,'Комунальні по юр. особам'!W399,'Комунальні по юр. особам'!W404,'Комунальні по юр. особам'!W409,'Комунальні по юр. особам'!W414)</f>
        <v>3</v>
      </c>
      <c r="V69" s="312">
        <f>SUM('Комунальні по юр. особам'!X389,'Комунальні по юр. особам'!X394,'Комунальні по юр. особам'!X399,'Комунальні по юр. особам'!X404,'Комунальні по юр. особам'!X409,'Комунальні по юр. особам'!X414)</f>
        <v>0</v>
      </c>
      <c r="W69" s="314">
        <f>SUM('Комунальні по юр. особам'!Y389,'Комунальні по юр. особам'!Y394,'Комунальні по юр. особам'!Y399,'Комунальні по юр. особам'!Y404,'Комунальні по юр. особам'!Y409,'Комунальні по юр. особам'!Y414)</f>
        <v>38</v>
      </c>
      <c r="X69" s="312">
        <f>SUM('Комунальні по юр. особам'!Z389,'Комунальні по юр. особам'!Z394,'Комунальні по юр. особам'!Z399,'Комунальні по юр. особам'!Z404,'Комунальні по юр. особам'!Z409,'Комунальні по юр. особам'!Z414)</f>
        <v>2</v>
      </c>
      <c r="Y69" s="314">
        <f>SUM('Комунальні по юр. особам'!AA389,'Комунальні по юр. особам'!AA394,'Комунальні по юр. особам'!AA399,'Комунальні по юр. особам'!AA404,'Комунальні по юр. особам'!AA409,'Комунальні по юр. особам'!AA414)</f>
        <v>0</v>
      </c>
      <c r="Z69" s="307">
        <f>SUM('Комунальні по юр. особам'!AB389,'Комунальні по юр. особам'!AB394,'Комунальні по юр. особам'!AB399,'Комунальні по юр. особам'!AB404,'Комунальні по юр. особам'!AB409,'Комунальні по юр. особам'!AB414)</f>
        <v>6</v>
      </c>
      <c r="AA69" s="307">
        <f>SUM('Комунальні по юр. особам'!AC389,'Комунальні по юр. особам'!AC394,'Комунальні по юр. особам'!AC399,'Комунальні по юр. особам'!AC404,'Комунальні по юр. особам'!AC409,'Комунальні по юр. особам'!AC414)</f>
        <v>6</v>
      </c>
      <c r="AB69" s="307">
        <f>SUM('Комунальні по юр. особам'!AD389,'Комунальні по юр. особам'!AD394,'Комунальні по юр. особам'!AD399,'Комунальні по юр. особам'!AD404,'Комунальні по юр. особам'!AD409,'Комунальні по юр. особам'!AD414)</f>
        <v>3</v>
      </c>
      <c r="AC69" s="307">
        <f>SUM('Комунальні по юр. особам'!AE389,'Комунальні по юр. особам'!AE394,'Комунальні по юр. особам'!AE399,'Комунальні по юр. особам'!AE404,'Комунальні по юр. особам'!AE409,'Комунальні по юр. особам'!AE414)</f>
        <v>37</v>
      </c>
      <c r="AD69" s="312">
        <f>SUM('Комунальні по юр. особам'!AF389,'Комунальні по юр. особам'!AF394,'Комунальні по юр. особам'!AF399,'Комунальні по юр. особам'!AF404,'Комунальні по юр. особам'!AF409,'Комунальні по юр. особам'!AF414)</f>
        <v>4</v>
      </c>
      <c r="AE69" s="356">
        <f>AVERAGE('Комунальні по юр. особам'!AG389,'Комунальні по юр. особам'!AG394,'Комунальні по юр. особам'!AG399,'Комунальні по юр. особам'!AG404,'Комунальні по юр. особам'!AG409,'Комунальні по юр. особам'!AG414)</f>
        <v>35</v>
      </c>
      <c r="AF69" s="357">
        <f>AVERAGE('Комунальні по юр. особам'!AH389,'Комунальні по юр. особам'!AH394,'Комунальні по юр. особам'!AH399,'Комунальні по юр. особам'!AH404,'Комунальні по юр. особам'!AH409,'Комунальні по юр. особам'!AH414)</f>
        <v>7.6</v>
      </c>
      <c r="AG69" s="358">
        <f>AVERAGE('Комунальні по юр. особам'!AI389,'Комунальні по юр. особам'!AI394,'Комунальні по юр. особам'!AI399,'Комунальні по юр. особам'!AI404,'Комунальні по юр. особам'!AI409,'Комунальні по юр. особам'!AI414)</f>
        <v>16</v>
      </c>
      <c r="AH69" s="380">
        <f>SUM(AL69:AN69)</f>
        <v>40</v>
      </c>
      <c r="AI69" s="233">
        <f>SUM('Комунальні по юр. особам'!AK389,'Комунальні по юр. особам'!AK394,'Комунальні по юр. особам'!AK399,'Комунальні по юр. особам'!AK404,'Комунальні по юр. особам'!AK409,'Комунальні по юр. особам'!AK414)</f>
        <v>0</v>
      </c>
      <c r="AJ69" s="234">
        <f>SUM('Комунальні по юр. особам'!AL389,'Комунальні по юр. особам'!AL394,'Комунальні по юр. особам'!AL399,'Комунальні по юр. особам'!AL404,'Комунальні по юр. особам'!AL409,'Комунальні по юр. особам'!AL414)</f>
        <v>0</v>
      </c>
      <c r="AK69" s="235">
        <f>SUM('Комунальні по юр. особам'!AM389,'Комунальні по юр. особам'!AM394,'Комунальні по юр. особам'!AM399,'Комунальні по юр. особам'!AM404,'Комунальні по юр. особам'!AM409,'Комунальні по юр. особам'!AM414)</f>
        <v>0</v>
      </c>
      <c r="AL69" s="233">
        <f>SUM('Комунальні по юр. особам'!AN389,'Комунальні по юр. особам'!AN394,'Комунальні по юр. особам'!AN399,'Комунальні по юр. особам'!AN404,'Комунальні по юр. особам'!AN409,'Комунальні по юр. особам'!AN414)</f>
        <v>2</v>
      </c>
      <c r="AM69" s="234">
        <f>SUM('Комунальні по юр. особам'!AO389,'Комунальні по юр. особам'!AO394,'Комунальні по юр. особам'!AO399,'Комунальні по юр. особам'!AO404,'Комунальні по юр. особам'!AO409,'Комунальні по юр. особам'!AO414)</f>
        <v>28</v>
      </c>
      <c r="AN69" s="291">
        <f>SUM('Комунальні по юр. особам'!AP389,'Комунальні по юр. особам'!AP394,'Комунальні по юр. особам'!AP399,'Комунальні по юр. особам'!AP404,'Комунальні по юр. особам'!AP409,'Комунальні по юр. особам'!AP414)</f>
        <v>10</v>
      </c>
      <c r="AO69" s="331">
        <f>SUM('Комунальні по юр. особам'!AQ389,'Комунальні по юр. особам'!AQ394,'Комунальні по юр. особам'!AQ399,'Комунальні по юр. особам'!AQ404,'Комунальні по юр. особам'!AQ409,'Комунальні по юр. особам'!AQ414)</f>
        <v>0</v>
      </c>
      <c r="AP69" s="234">
        <f>SUM('Комунальні по юр. особам'!AR389,'Комунальні по юр. особам'!AR394,'Комунальні по юр. особам'!AR399,'Комунальні по юр. особам'!AR404,'Комунальні по юр. особам'!AR409,'Комунальні по юр. особам'!AR414)</f>
        <v>0</v>
      </c>
      <c r="AQ69" s="234">
        <f>SUM('Комунальні по юр. особам'!AS389,'Комунальні по юр. особам'!AS394,'Комунальні по юр. особам'!AS399,'Комунальні по юр. особам'!AS404,'Комунальні по юр. особам'!AS409,'Комунальні по юр. особам'!AS414)</f>
        <v>0</v>
      </c>
      <c r="AR69" s="234">
        <f>SUM('Комунальні по юр. особам'!AT389,'Комунальні по юр. особам'!AT394,'Комунальні по юр. особам'!AT399,'Комунальні по юр. особам'!AT404,'Комунальні по юр. особам'!AT409,'Комунальні по юр. особам'!AT414)</f>
        <v>0</v>
      </c>
      <c r="AS69" s="291">
        <f>SUM('Комунальні по юр. особам'!AU389,'Комунальні по юр. особам'!AU394,'Комунальні по юр. особам'!AU399,'Комунальні по юр. особам'!AU404,'Комунальні по юр. особам'!AU409,'Комунальні по юр. особам'!AU414)</f>
        <v>0</v>
      </c>
      <c r="AT69" s="333">
        <f>SUM(AU69:BC69)</f>
        <v>0</v>
      </c>
      <c r="AU69" s="307">
        <f>SUM('Комунальні по юр. особам'!AW414,'Комунальні по юр. особам'!AW409,'Комунальні по юр. особам'!AW404,'Комунальні по юр. особам'!AW399,'Комунальні по юр. особам'!AW394,'Комунальні по юр. особам'!AW389)</f>
        <v>0</v>
      </c>
      <c r="AV69" s="307">
        <f>SUM('Комунальні по юр. особам'!AX414,'Комунальні по юр. особам'!AX409,'Комунальні по юр. особам'!AX404,'Комунальні по юр. особам'!AX399,'Комунальні по юр. особам'!AX394,'Комунальні по юр. особам'!AX389)</f>
        <v>0</v>
      </c>
      <c r="AW69" s="307">
        <f>SUM('Комунальні по юр. особам'!AY414,'Комунальні по юр. особам'!AY409,'Комунальні по юр. особам'!AY404,'Комунальні по юр. особам'!AY399,'Комунальні по юр. особам'!AY394,'Комунальні по юр. особам'!AY389)</f>
        <v>0</v>
      </c>
      <c r="AX69" s="307">
        <f>SUM('Комунальні по юр. особам'!AZ414,'Комунальні по юр. особам'!AZ409,'Комунальні по юр. особам'!AZ404,'Комунальні по юр. особам'!AZ399,'Комунальні по юр. особам'!AZ394,'Комунальні по юр. особам'!AZ389)</f>
        <v>0</v>
      </c>
      <c r="AY69" s="307">
        <f>SUM('Комунальні по юр. особам'!BA414,'Комунальні по юр. особам'!BA409,'Комунальні по юр. особам'!BA404,'Комунальні по юр. особам'!BA399,'Комунальні по юр. особам'!BA394,'Комунальні по юр. особам'!BA389)</f>
        <v>0</v>
      </c>
      <c r="AZ69" s="307">
        <f>SUM('Комунальні по юр. особам'!BB414,'Комунальні по юр. особам'!BB409,'Комунальні по юр. особам'!BB404,'Комунальні по юр. особам'!BB399,'Комунальні по юр. особам'!BB394,'Комунальні по юр. особам'!BB389)</f>
        <v>0</v>
      </c>
      <c r="BA69" s="307">
        <f>SUM('Комунальні по юр. особам'!BC414,'Комунальні по юр. особам'!BC409,'Комунальні по юр. особам'!BC404,'Комунальні по юр. особам'!BC399,'Комунальні по юр. особам'!BC394,'Комунальні по юр. особам'!BC389)</f>
        <v>0</v>
      </c>
      <c r="BB69" s="307">
        <f>SUM('Комунальні по юр. особам'!BD414,'Комунальні по юр. особам'!BD409,'Комунальні по юр. особам'!BD404,'Комунальні по юр. особам'!BD399,'Комунальні по юр. особам'!BD394,'Комунальні по юр. особам'!BD389)</f>
        <v>0</v>
      </c>
      <c r="BC69" s="308">
        <f>SUM('Комунальні по юр. особам'!BE414,'Комунальні по юр. особам'!BE409,'Комунальні по юр. особам'!BE404,'Комунальні по юр. особам'!BE399,'Комунальні по юр. особам'!BE394,'Комунальні по юр. особам'!BE389)</f>
        <v>0</v>
      </c>
    </row>
    <row r="70" spans="1:55" ht="34" customHeight="1" x14ac:dyDescent="0.2">
      <c r="A70" s="831"/>
      <c r="B70" s="265" t="s">
        <v>75</v>
      </c>
      <c r="C70" s="827"/>
      <c r="D70" s="829"/>
      <c r="E70" s="303">
        <f t="shared" ref="E70" si="112">SUM(K70,AT70)</f>
        <v>0</v>
      </c>
      <c r="F70" s="305">
        <f t="shared" ref="F70" si="113">SUM(G70:J70)</f>
        <v>0</v>
      </c>
      <c r="G70" s="242">
        <f>SUM('Комунальні по юр. особам'!I390,'Комунальні по юр. особам'!I395,'Комунальні по юр. особам'!I400,'Комунальні по юр. особам'!I405,'Комунальні по юр. особам'!I410,'Комунальні по юр. особам'!I415)</f>
        <v>0</v>
      </c>
      <c r="H70" s="242">
        <f>SUM('Комунальні по юр. особам'!J390,'Комунальні по юр. особам'!J395,'Комунальні по юр. особам'!J400,'Комунальні по юр. особам'!J405,'Комунальні по юр. особам'!J410,'Комунальні по юр. особам'!J415)</f>
        <v>0</v>
      </c>
      <c r="I70" s="242">
        <f>SUM('Комунальні по юр. особам'!K390,'Комунальні по юр. особам'!K395,'Комунальні по юр. особам'!K400,'Комунальні по юр. особам'!K405,'Комунальні по юр. особам'!K410,'Комунальні по юр. особам'!K415)</f>
        <v>0</v>
      </c>
      <c r="J70" s="268">
        <f>SUM('Комунальні по юр. особам'!L390,'Комунальні по юр. особам'!L395,'Комунальні по юр. особам'!L400,'Комунальні по юр. особам'!L405,'Комунальні по юр. особам'!L410,'Комунальні по юр. особам'!L415)</f>
        <v>0</v>
      </c>
      <c r="K70" s="330">
        <f t="shared" ref="K70" si="114">IF(AND(SUM(L70:P70)=SUM(W70:X70),SUM(Q70:V70)=SUM(W70:X70)),SUM(L70:P70),"ПЕРЕВІРТЕ ПРАВИЛЬНІСТЬ ДАНИХ")</f>
        <v>0</v>
      </c>
      <c r="L70" s="63">
        <f>SUM('Комунальні по юр. особам'!N390,'Комунальні по юр. особам'!N395,'Комунальні по юр. особам'!N400,'Комунальні по юр. особам'!N405,'Комунальні по юр. особам'!N410,'Комунальні по юр. особам'!N415)</f>
        <v>0</v>
      </c>
      <c r="M70" s="63">
        <f>SUM('Комунальні по юр. особам'!O390,'Комунальні по юр. особам'!O395,'Комунальні по юр. особам'!O400,'Комунальні по юр. особам'!O405,'Комунальні по юр. особам'!O410,'Комунальні по юр. особам'!O415)</f>
        <v>0</v>
      </c>
      <c r="N70" s="63">
        <f>SUM('Комунальні по юр. особам'!P390,'Комунальні по юр. особам'!P395,'Комунальні по юр. особам'!P400,'Комунальні по юр. особам'!P405,'Комунальні по юр. особам'!P410,'Комунальні по юр. особам'!P415)</f>
        <v>0</v>
      </c>
      <c r="O70" s="63">
        <f>SUM('Комунальні по юр. особам'!Q390,'Комунальні по юр. особам'!Q395,'Комунальні по юр. особам'!Q400,'Комунальні по юр. особам'!Q405,'Комунальні по юр. особам'!Q410,'Комунальні по юр. особам'!Q415)</f>
        <v>0</v>
      </c>
      <c r="P70" s="313">
        <f>SUM('Комунальні по юр. особам'!R390,'Комунальні по юр. особам'!R395,'Комунальні по юр. особам'!R400,'Комунальні по юр. особам'!R405,'Комунальні по юр. особам'!R410,'Комунальні по юр. особам'!R415)</f>
        <v>0</v>
      </c>
      <c r="Q70" s="301">
        <f>SUM('Комунальні по юр. особам'!S390,'Комунальні по юр. особам'!S395,'Комунальні по юр. особам'!S400,'Комунальні по юр. особам'!S405,'Комунальні по юр. особам'!S410,'Комунальні по юр. особам'!S415)</f>
        <v>0</v>
      </c>
      <c r="R70" s="63">
        <f>SUM('Комунальні по юр. особам'!T390,'Комунальні по юр. особам'!T395,'Комунальні по юр. особам'!T400,'Комунальні по юр. особам'!T405,'Комунальні по юр. особам'!T410,'Комунальні по юр. особам'!T415)</f>
        <v>0</v>
      </c>
      <c r="S70" s="63">
        <f>SUM('Комунальні по юр. особам'!U390,'Комунальні по юр. особам'!U395,'Комунальні по юр. особам'!U400,'Комунальні по юр. особам'!U405,'Комунальні по юр. особам'!U410,'Комунальні по юр. особам'!U415)</f>
        <v>0</v>
      </c>
      <c r="T70" s="63">
        <f>SUM('Комунальні по юр. особам'!V390,'Комунальні по юр. особам'!V395,'Комунальні по юр. особам'!V400,'Комунальні по юр. особам'!V405,'Комунальні по юр. особам'!V410,'Комунальні по юр. особам'!V415)</f>
        <v>0</v>
      </c>
      <c r="U70" s="63">
        <f>SUM('Комунальні по юр. особам'!W390,'Комунальні по юр. особам'!W395,'Комунальні по юр. особам'!W400,'Комунальні по юр. особам'!W405,'Комунальні по юр. особам'!W410,'Комунальні по юр. особам'!W415)</f>
        <v>0</v>
      </c>
      <c r="V70" s="313">
        <f>SUM('Комунальні по юр. особам'!X390,'Комунальні по юр. особам'!X395,'Комунальні по юр. особам'!X400,'Комунальні по юр. особам'!X405,'Комунальні по юр. особам'!X410,'Комунальні по юр. особам'!X415)</f>
        <v>0</v>
      </c>
      <c r="W70" s="301">
        <f>SUM('Комунальні по юр. особам'!Y390,'Комунальні по юр. особам'!Y395,'Комунальні по юр. особам'!Y400,'Комунальні по юр. особам'!Y405,'Комунальні по юр. особам'!Y410,'Комунальні по юр. особам'!Y415)</f>
        <v>0</v>
      </c>
      <c r="X70" s="313">
        <f>SUM('Комунальні по юр. особам'!Z390,'Комунальні по юр. особам'!Z395,'Комунальні по юр. особам'!Z400,'Комунальні по юр. особам'!Z405,'Комунальні по юр. особам'!Z410,'Комунальні по юр. особам'!Z415)</f>
        <v>0</v>
      </c>
      <c r="Y70" s="301">
        <f>SUM('Комунальні по юр. особам'!AA390,'Комунальні по юр. особам'!AA395,'Комунальні по юр. особам'!AA400,'Комунальні по юр. особам'!AA405,'Комунальні по юр. особам'!AA410,'Комунальні по юр. особам'!AA415)</f>
        <v>0</v>
      </c>
      <c r="Z70" s="63">
        <f>SUM('Комунальні по юр. особам'!AB390,'Комунальні по юр. особам'!AB395,'Комунальні по юр. особам'!AB400,'Комунальні по юр. особам'!AB405,'Комунальні по юр. особам'!AB410,'Комунальні по юр. особам'!AB415)</f>
        <v>0</v>
      </c>
      <c r="AA70" s="63">
        <f>SUM('Комунальні по юр. особам'!AC390,'Комунальні по юр. особам'!AC395,'Комунальні по юр. особам'!AC400,'Комунальні по юр. особам'!AC405,'Комунальні по юр. особам'!AC410,'Комунальні по юр. особам'!AC415)</f>
        <v>0</v>
      </c>
      <c r="AB70" s="63">
        <f>SUM('Комунальні по юр. особам'!AD390,'Комунальні по юр. особам'!AD395,'Комунальні по юр. особам'!AD400,'Комунальні по юр. особам'!AD405,'Комунальні по юр. особам'!AD410,'Комунальні по юр. особам'!AD415)</f>
        <v>0</v>
      </c>
      <c r="AC70" s="63">
        <f>SUM('Комунальні по юр. особам'!AE390,'Комунальні по юр. особам'!AE395,'Комунальні по юр. особам'!AE400,'Комунальні по юр. особам'!AE405,'Комунальні по юр. особам'!AE410,'Комунальні по юр. особам'!AE415)</f>
        <v>0</v>
      </c>
      <c r="AD70" s="313">
        <f>SUM('Комунальні по юр. особам'!AF390,'Комунальні по юр. особам'!AF395,'Комунальні по юр. особам'!AF400,'Комунальні по юр. особам'!AF405,'Комунальні по юр. особам'!AF410,'Комунальні по юр. особам'!AF415)</f>
        <v>0</v>
      </c>
      <c r="AE70" s="271"/>
      <c r="AF70" s="359"/>
      <c r="AG70" s="360"/>
      <c r="AH70" s="381"/>
      <c r="AI70" s="241">
        <f>SUM('Комунальні по юр. особам'!AK390,'Комунальні по юр. особам'!AK395,'Комунальні по юр. особам'!AK400,'Комунальні по юр. особам'!AK405,'Комунальні по юр. особам'!AK410,'Комунальні по юр. особам'!AK415)</f>
        <v>0</v>
      </c>
      <c r="AJ70" s="242">
        <f>SUM('Комунальні по юр. особам'!AL390,'Комунальні по юр. особам'!AL395,'Комунальні по юр. особам'!AL400,'Комунальні по юр. особам'!AL405,'Комунальні по юр. особам'!AL410,'Комунальні по юр. особам'!AL415)</f>
        <v>0</v>
      </c>
      <c r="AK70" s="243">
        <f>SUM('Комунальні по юр. особам'!AM390,'Комунальні по юр. особам'!AM395,'Комунальні по юр. особам'!AM400,'Комунальні по юр. особам'!AM405,'Комунальні по юр. особам'!AM410,'Комунальні по юр. особам'!AM415)</f>
        <v>0</v>
      </c>
      <c r="AL70" s="241">
        <f>SUM('Комунальні по юр. особам'!AN390,'Комунальні по юр. особам'!AN395,'Комунальні по юр. особам'!AN400,'Комунальні по юр. особам'!AN405,'Комунальні по юр. особам'!AN410,'Комунальні по юр. особам'!AN415)</f>
        <v>0</v>
      </c>
      <c r="AM70" s="242">
        <f>SUM('Комунальні по юр. особам'!AO390,'Комунальні по юр. особам'!AO395,'Комунальні по юр. особам'!AO400,'Комунальні по юр. особам'!AO405,'Комунальні по юр. особам'!AO410,'Комунальні по юр. особам'!AO415)</f>
        <v>0</v>
      </c>
      <c r="AN70" s="268">
        <f>SUM('Комунальні по юр. особам'!AP390,'Комунальні по юр. особам'!AP395,'Комунальні по юр. особам'!AP400,'Комунальні по юр. особам'!AP405,'Комунальні по юр. особам'!AP410,'Комунальні по юр. особам'!AP415)</f>
        <v>0</v>
      </c>
      <c r="AO70" s="318">
        <f>SUM('Комунальні по юр. особам'!AQ390,'Комунальні по юр. особам'!AQ395,'Комунальні по юр. особам'!AQ400,'Комунальні по юр. особам'!AQ405,'Комунальні по юр. особам'!AQ410,'Комунальні по юр. особам'!AQ415)</f>
        <v>0</v>
      </c>
      <c r="AP70" s="245">
        <f>SUM('Комунальні по юр. особам'!AR390,'Комунальні по юр. особам'!AR395,'Комунальні по юр. особам'!AR400,'Комунальні по юр. особам'!AR405,'Комунальні по юр. особам'!AR410,'Комунальні по юр. особам'!AR415)</f>
        <v>0</v>
      </c>
      <c r="AQ70" s="245">
        <f>SUM('Комунальні по юр. особам'!AS390,'Комунальні по юр. особам'!AS395,'Комунальні по юр. особам'!AS400,'Комунальні по юр. особам'!AS405,'Комунальні по юр. особам'!AS410,'Комунальні по юр. особам'!AS415)</f>
        <v>0</v>
      </c>
      <c r="AR70" s="245">
        <f>SUM('Комунальні по юр. особам'!AT390,'Комунальні по юр. особам'!AT395,'Комунальні по юр. особам'!AT400,'Комунальні по юр. особам'!AT405,'Комунальні по юр. особам'!AT410,'Комунальні по юр. особам'!AT415)</f>
        <v>0</v>
      </c>
      <c r="AS70" s="321">
        <f>SUM('Комунальні по юр. особам'!AU390,'Комунальні по юр. особам'!AU395,'Комунальні по юр. особам'!AU400,'Комунальні по юр. особам'!AU405,'Комунальні по юр. особам'!AU410,'Комунальні по юр. особам'!AU415)</f>
        <v>0</v>
      </c>
      <c r="AT70" s="334">
        <f t="shared" ref="AT70" si="115">SUM(AU70:BC70)</f>
        <v>0</v>
      </c>
      <c r="AU70" s="63">
        <f>SUM('Комунальні по юр. особам'!AW415,'Комунальні по юр. особам'!AW410,'Комунальні по юр. особам'!AW405,'Комунальні по юр. особам'!AW400,'Комунальні по юр. особам'!AW395,'Комунальні по юр. особам'!AW390)</f>
        <v>0</v>
      </c>
      <c r="AV70" s="63">
        <f>SUM('Комунальні по юр. особам'!AX415,'Комунальні по юр. особам'!AX410,'Комунальні по юр. особам'!AX405,'Комунальні по юр. особам'!AX400,'Комунальні по юр. особам'!AX395,'Комунальні по юр. особам'!AX390)</f>
        <v>0</v>
      </c>
      <c r="AW70" s="63">
        <f>SUM('Комунальні по юр. особам'!AY415,'Комунальні по юр. особам'!AY410,'Комунальні по юр. особам'!AY405,'Комунальні по юр. особам'!AY400,'Комунальні по юр. особам'!AY395,'Комунальні по юр. особам'!AY390)</f>
        <v>0</v>
      </c>
      <c r="AX70" s="63">
        <f>SUM('Комунальні по юр. особам'!AZ415,'Комунальні по юр. особам'!AZ410,'Комунальні по юр. особам'!AZ405,'Комунальні по юр. особам'!AZ400,'Комунальні по юр. особам'!AZ395,'Комунальні по юр. особам'!AZ390)</f>
        <v>0</v>
      </c>
      <c r="AY70" s="63">
        <f>SUM('Комунальні по юр. особам'!BA415,'Комунальні по юр. особам'!BA410,'Комунальні по юр. особам'!BA405,'Комунальні по юр. особам'!BA400,'Комунальні по юр. особам'!BA395,'Комунальні по юр. особам'!BA390)</f>
        <v>0</v>
      </c>
      <c r="AZ70" s="63">
        <f>SUM('Комунальні по юр. особам'!BB415,'Комунальні по юр. особам'!BB410,'Комунальні по юр. особам'!BB405,'Комунальні по юр. особам'!BB400,'Комунальні по юр. особам'!BB395,'Комунальні по юр. особам'!BB390)</f>
        <v>0</v>
      </c>
      <c r="BA70" s="63">
        <f>SUM('Комунальні по юр. особам'!BC415,'Комунальні по юр. особам'!BC410,'Комунальні по юр. особам'!BC405,'Комунальні по юр. особам'!BC400,'Комунальні по юр. особам'!BC395,'Комунальні по юр. особам'!BC390)</f>
        <v>0</v>
      </c>
      <c r="BB70" s="63">
        <f>SUM('Комунальні по юр. особам'!BD415,'Комунальні по юр. особам'!BD410,'Комунальні по юр. особам'!BD405,'Комунальні по юр. особам'!BD400,'Комунальні по юр. особам'!BD395,'Комунальні по юр. особам'!BD390)</f>
        <v>0</v>
      </c>
      <c r="BC70" s="309">
        <f>SUM('Комунальні по юр. особам'!BE415,'Комунальні по юр. особам'!BE410,'Комунальні по юр. особам'!BE405,'Комунальні по юр. особам'!BE400,'Комунальні по юр. особам'!BE395,'Комунальні по юр. особам'!BE390)</f>
        <v>0</v>
      </c>
    </row>
    <row r="71" spans="1:55" ht="34" customHeight="1" x14ac:dyDescent="0.2">
      <c r="A71" s="831"/>
      <c r="B71" s="265" t="s">
        <v>77</v>
      </c>
      <c r="C71" s="827"/>
      <c r="D71" s="829"/>
      <c r="E71" s="303">
        <v>0</v>
      </c>
      <c r="F71" s="305"/>
      <c r="G71" s="242">
        <f>SUM('Комунальні по юр. особам'!I391,'Комунальні по юр. особам'!I396,'Комунальні по юр. особам'!I401,'Комунальні по юр. особам'!I406,'Комунальні по юр. особам'!I411,'Комунальні по юр. особам'!I416)</f>
        <v>0</v>
      </c>
      <c r="H71" s="242">
        <f>SUM('Комунальні по юр. особам'!J391,'Комунальні по юр. особам'!J396,'Комунальні по юр. особам'!J401,'Комунальні по юр. особам'!J406,'Комунальні по юр. особам'!J411,'Комунальні по юр. особам'!J416)</f>
        <v>0</v>
      </c>
      <c r="I71" s="242">
        <f>SUM('Комунальні по юр. особам'!K391,'Комунальні по юр. особам'!K396,'Комунальні по юр. особам'!K401,'Комунальні по юр. особам'!K406,'Комунальні по юр. особам'!K411,'Комунальні по юр. особам'!K416)</f>
        <v>0</v>
      </c>
      <c r="J71" s="268">
        <f>SUM('Комунальні по юр. особам'!L391,'Комунальні по юр. особам'!L396,'Комунальні по юр. особам'!L401,'Комунальні по юр. особам'!L406,'Комунальні по юр. особам'!L411,'Комунальні по юр. особам'!L416)</f>
        <v>0</v>
      </c>
      <c r="K71" s="330"/>
      <c r="L71" s="63">
        <f>SUM('Комунальні по юр. особам'!N391,'Комунальні по юр. особам'!N396,'Комунальні по юр. особам'!N401,'Комунальні по юр. особам'!N406,'Комунальні по юр. особам'!N411,'Комунальні по юр. особам'!N416)</f>
        <v>0</v>
      </c>
      <c r="M71" s="63">
        <f>SUM('Комунальні по юр. особам'!O391,'Комунальні по юр. особам'!O396,'Комунальні по юр. особам'!O401,'Комунальні по юр. особам'!O406,'Комунальні по юр. особам'!O411,'Комунальні по юр. особам'!O416)</f>
        <v>0</v>
      </c>
      <c r="N71" s="63">
        <f>SUM('Комунальні по юр. особам'!P391,'Комунальні по юр. особам'!P396,'Комунальні по юр. особам'!P401,'Комунальні по юр. особам'!P406,'Комунальні по юр. особам'!P411,'Комунальні по юр. особам'!P416)</f>
        <v>0</v>
      </c>
      <c r="O71" s="63">
        <f>SUM('Комунальні по юр. особам'!Q391,'Комунальні по юр. особам'!Q396,'Комунальні по юр. особам'!Q401,'Комунальні по юр. особам'!Q406,'Комунальні по юр. особам'!Q411,'Комунальні по юр. особам'!Q416)</f>
        <v>0</v>
      </c>
      <c r="P71" s="313">
        <f>SUM('Комунальні по юр. особам'!R391,'Комунальні по юр. особам'!R396,'Комунальні по юр. особам'!R401,'Комунальні по юр. особам'!R406,'Комунальні по юр. особам'!R411,'Комунальні по юр. особам'!R416)</f>
        <v>0</v>
      </c>
      <c r="Q71" s="301">
        <f>SUM('Комунальні по юр. особам'!S391,'Комунальні по юр. особам'!S396,'Комунальні по юр. особам'!S401,'Комунальні по юр. особам'!S406,'Комунальні по юр. особам'!S411,'Комунальні по юр. особам'!S416)</f>
        <v>0</v>
      </c>
      <c r="R71" s="63">
        <f>SUM('Комунальні по юр. особам'!T391,'Комунальні по юр. особам'!T396,'Комунальні по юр. особам'!T401,'Комунальні по юр. особам'!T406,'Комунальні по юр. особам'!T411,'Комунальні по юр. особам'!T416)</f>
        <v>0</v>
      </c>
      <c r="S71" s="63">
        <f>SUM('Комунальні по юр. особам'!U391,'Комунальні по юр. особам'!U396,'Комунальні по юр. особам'!U401,'Комунальні по юр. особам'!U406,'Комунальні по юр. особам'!U411,'Комунальні по юр. особам'!U416)</f>
        <v>0</v>
      </c>
      <c r="T71" s="63">
        <f>SUM('Комунальні по юр. особам'!V391,'Комунальні по юр. особам'!V396,'Комунальні по юр. особам'!V401,'Комунальні по юр. особам'!V406,'Комунальні по юр. особам'!V411,'Комунальні по юр. особам'!V416)</f>
        <v>0</v>
      </c>
      <c r="U71" s="63">
        <f>SUM('Комунальні по юр. особам'!W391,'Комунальні по юр. особам'!W396,'Комунальні по юр. особам'!W401,'Комунальні по юр. особам'!W406,'Комунальні по юр. особам'!W411,'Комунальні по юр. особам'!W416)</f>
        <v>0</v>
      </c>
      <c r="V71" s="313">
        <f>SUM('Комунальні по юр. особам'!X391,'Комунальні по юр. особам'!X396,'Комунальні по юр. особам'!X401,'Комунальні по юр. особам'!X406,'Комунальні по юр. особам'!X411,'Комунальні по юр. особам'!X416)</f>
        <v>0</v>
      </c>
      <c r="W71" s="301">
        <f>SUM('Комунальні по юр. особам'!Y391,'Комунальні по юр. особам'!Y396,'Комунальні по юр. особам'!Y401,'Комунальні по юр. особам'!Y406,'Комунальні по юр. особам'!Y411,'Комунальні по юр. особам'!Y416)</f>
        <v>0</v>
      </c>
      <c r="X71" s="313">
        <f>SUM('Комунальні по юр. особам'!Z391,'Комунальні по юр. особам'!Z396,'Комунальні по юр. особам'!Z401,'Комунальні по юр. особам'!Z406,'Комунальні по юр. особам'!Z411,'Комунальні по юр. особам'!Z416)</f>
        <v>0</v>
      </c>
      <c r="Y71" s="301">
        <f>SUM('Комунальні по юр. особам'!AA391,'Комунальні по юр. особам'!AA396,'Комунальні по юр. особам'!AA401,'Комунальні по юр. особам'!AA406,'Комунальні по юр. особам'!AA411,'Комунальні по юр. особам'!AA416)</f>
        <v>0</v>
      </c>
      <c r="Z71" s="63">
        <f>SUM('Комунальні по юр. особам'!AB391,'Комунальні по юр. особам'!AB396,'Комунальні по юр. особам'!AB401,'Комунальні по юр. особам'!AB406,'Комунальні по юр. особам'!AB411,'Комунальні по юр. особам'!AB416)</f>
        <v>0</v>
      </c>
      <c r="AA71" s="63">
        <f>SUM('Комунальні по юр. особам'!AC391,'Комунальні по юр. особам'!AC396,'Комунальні по юр. особам'!AC401,'Комунальні по юр. особам'!AC406,'Комунальні по юр. особам'!AC411,'Комунальні по юр. особам'!AC416)</f>
        <v>0</v>
      </c>
      <c r="AB71" s="63">
        <f>SUM('Комунальні по юр. особам'!AD391,'Комунальні по юр. особам'!AD396,'Комунальні по юр. особам'!AD401,'Комунальні по юр. особам'!AD406,'Комунальні по юр. особам'!AD411,'Комунальні по юр. особам'!AD416)</f>
        <v>0</v>
      </c>
      <c r="AC71" s="63">
        <f>SUM('Комунальні по юр. особам'!AE391,'Комунальні по юр. особам'!AE396,'Комунальні по юр. особам'!AE401,'Комунальні по юр. особам'!AE406,'Комунальні по юр. особам'!AE411,'Комунальні по юр. особам'!AE416)</f>
        <v>0</v>
      </c>
      <c r="AD71" s="313">
        <f>SUM('Комунальні по юр. особам'!AF391,'Комунальні по юр. особам'!AF396,'Комунальні по юр. особам'!AF401,'Комунальні по юр. особам'!AF406,'Комунальні по юр. особам'!AF411,'Комунальні по юр. особам'!AF416)</f>
        <v>0</v>
      </c>
      <c r="AE71" s="271"/>
      <c r="AF71" s="361"/>
      <c r="AG71" s="362"/>
      <c r="AH71" s="381"/>
      <c r="AI71" s="241">
        <f>SUM('Комунальні по юр. особам'!AK391,'Комунальні по юр. особам'!AK396,'Комунальні по юр. особам'!AK401,'Комунальні по юр. особам'!AK406,'Комунальні по юр. особам'!AK411,'Комунальні по юр. особам'!AK416)</f>
        <v>0</v>
      </c>
      <c r="AJ71" s="242">
        <f>SUM('Комунальні по юр. особам'!AL391,'Комунальні по юр. особам'!AL396,'Комунальні по юр. особам'!AL401,'Комунальні по юр. особам'!AL406,'Комунальні по юр. особам'!AL411,'Комунальні по юр. особам'!AL416)</f>
        <v>0</v>
      </c>
      <c r="AK71" s="243">
        <f>SUM('Комунальні по юр. особам'!AM391,'Комунальні по юр. особам'!AM396,'Комунальні по юр. особам'!AM401,'Комунальні по юр. особам'!AM406,'Комунальні по юр. особам'!AM411,'Комунальні по юр. особам'!AM416)</f>
        <v>0</v>
      </c>
      <c r="AL71" s="241">
        <f>SUM('Комунальні по юр. особам'!AN391,'Комунальні по юр. особам'!AN396,'Комунальні по юр. особам'!AN401,'Комунальні по юр. особам'!AN406,'Комунальні по юр. особам'!AN411,'Комунальні по юр. особам'!AN416)</f>
        <v>0</v>
      </c>
      <c r="AM71" s="242">
        <f>SUM('Комунальні по юр. особам'!AO391,'Комунальні по юр. особам'!AO396,'Комунальні по юр. особам'!AO401,'Комунальні по юр. особам'!AO406,'Комунальні по юр. особам'!AO411,'Комунальні по юр. особам'!AO416)</f>
        <v>0</v>
      </c>
      <c r="AN71" s="268">
        <f>SUM('Комунальні по юр. особам'!AP391,'Комунальні по юр. особам'!AP396,'Комунальні по юр. особам'!AP401,'Комунальні по юр. особам'!AP406,'Комунальні по юр. особам'!AP411,'Комунальні по юр. особам'!AP416)</f>
        <v>0</v>
      </c>
      <c r="AO71" s="318">
        <f>SUM('Комунальні по юр. особам'!AQ391,'Комунальні по юр. особам'!AQ396,'Комунальні по юр. особам'!AQ401,'Комунальні по юр. особам'!AQ406,'Комунальні по юр. особам'!AQ411,'Комунальні по юр. особам'!AQ416)</f>
        <v>0</v>
      </c>
      <c r="AP71" s="245">
        <f>SUM('Комунальні по юр. особам'!AR391,'Комунальні по юр. особам'!AR396,'Комунальні по юр. особам'!AR401,'Комунальні по юр. особам'!AR406,'Комунальні по юр. особам'!AR411,'Комунальні по юр. особам'!AR416)</f>
        <v>0</v>
      </c>
      <c r="AQ71" s="245">
        <f>SUM('Комунальні по юр. особам'!AS391,'Комунальні по юр. особам'!AS396,'Комунальні по юр. особам'!AS401,'Комунальні по юр. особам'!AS406,'Комунальні по юр. особам'!AS411,'Комунальні по юр. особам'!AS416)</f>
        <v>0</v>
      </c>
      <c r="AR71" s="245">
        <f>SUM('Комунальні по юр. особам'!AT391,'Комунальні по юр. особам'!AT396,'Комунальні по юр. особам'!AT401,'Комунальні по юр. особам'!AT406,'Комунальні по юр. особам'!AT411,'Комунальні по юр. особам'!AT416)</f>
        <v>0</v>
      </c>
      <c r="AS71" s="321">
        <f>SUM('Комунальні по юр. особам'!AU391,'Комунальні по юр. особам'!AU396,'Комунальні по юр. особам'!AU401,'Комунальні по юр. особам'!AU406,'Комунальні по юр. особам'!AU411,'Комунальні по юр. особам'!AU416)</f>
        <v>0</v>
      </c>
      <c r="AT71" s="334"/>
      <c r="AU71" s="63">
        <f>SUM('Комунальні по юр. особам'!AW416,'Комунальні по юр. особам'!AW411,'Комунальні по юр. особам'!AW406,'Комунальні по юр. особам'!AW401,'Комунальні по юр. особам'!AW396,'Комунальні по юр. особам'!AW391)</f>
        <v>0</v>
      </c>
      <c r="AV71" s="63">
        <f>SUM('Комунальні по юр. особам'!AX416,'Комунальні по юр. особам'!AX411,'Комунальні по юр. особам'!AX406,'Комунальні по юр. особам'!AX401,'Комунальні по юр. особам'!AX396,'Комунальні по юр. особам'!AX391)</f>
        <v>0</v>
      </c>
      <c r="AW71" s="63">
        <f>SUM('Комунальні по юр. особам'!AY416,'Комунальні по юр. особам'!AY411,'Комунальні по юр. особам'!AY406,'Комунальні по юр. особам'!AY401,'Комунальні по юр. особам'!AY396,'Комунальні по юр. особам'!AY391)</f>
        <v>0</v>
      </c>
      <c r="AX71" s="63">
        <f>SUM('Комунальні по юр. особам'!AZ416,'Комунальні по юр. особам'!AZ411,'Комунальні по юр. особам'!AZ406,'Комунальні по юр. особам'!AZ401,'Комунальні по юр. особам'!AZ396,'Комунальні по юр. особам'!AZ391)</f>
        <v>0</v>
      </c>
      <c r="AY71" s="63">
        <f>SUM('Комунальні по юр. особам'!BA416,'Комунальні по юр. особам'!BA411,'Комунальні по юр. особам'!BA406,'Комунальні по юр. особам'!BA401,'Комунальні по юр. особам'!BA396,'Комунальні по юр. особам'!BA391)</f>
        <v>0</v>
      </c>
      <c r="AZ71" s="63">
        <f>SUM('Комунальні по юр. особам'!BB416,'Комунальні по юр. особам'!BB411,'Комунальні по юр. особам'!BB406,'Комунальні по юр. особам'!BB401,'Комунальні по юр. особам'!BB396,'Комунальні по юр. особам'!BB391)</f>
        <v>0</v>
      </c>
      <c r="BA71" s="63">
        <f>SUM('Комунальні по юр. особам'!BC416,'Комунальні по юр. особам'!BC411,'Комунальні по юр. особам'!BC406,'Комунальні по юр. особам'!BC401,'Комунальні по юр. особам'!BC396,'Комунальні по юр. особам'!BC391)</f>
        <v>0</v>
      </c>
      <c r="BB71" s="63">
        <f>SUM('Комунальні по юр. особам'!BD416,'Комунальні по юр. особам'!BD411,'Комунальні по юр. особам'!BD406,'Комунальні по юр. особам'!BD401,'Комунальні по юр. особам'!BD396,'Комунальні по юр. особам'!BD391)</f>
        <v>0</v>
      </c>
      <c r="BC71" s="309">
        <f>SUM('Комунальні по юр. особам'!BE416,'Комунальні по юр. особам'!BE411,'Комунальні по юр. особам'!BE406,'Комунальні по юр. особам'!BE401,'Комунальні по юр. особам'!BE396,'Комунальні по юр. особам'!BE391)</f>
        <v>0</v>
      </c>
    </row>
    <row r="72" spans="1:55" ht="34" customHeight="1" x14ac:dyDescent="0.2">
      <c r="A72" s="831"/>
      <c r="B72" s="265" t="s">
        <v>78</v>
      </c>
      <c r="C72" s="827"/>
      <c r="D72" s="829"/>
      <c r="E72" s="303">
        <f>SUM(K72,AT72)</f>
        <v>988</v>
      </c>
      <c r="F72" s="305">
        <f>SUM(G72:J72)</f>
        <v>48</v>
      </c>
      <c r="G72" s="242">
        <f>SUM('Комунальні по юр. особам'!I392,'Комунальні по юр. особам'!I397,'Комунальні по юр. особам'!I402,'Комунальні по юр. особам'!I407,'Комунальні по юр. особам'!I412,'Комунальні по юр. особам'!I417)</f>
        <v>24</v>
      </c>
      <c r="H72" s="242">
        <f>SUM('Комунальні по юр. особам'!J392,'Комунальні по юр. особам'!J397,'Комунальні по юр. особам'!J402,'Комунальні по юр. особам'!J407,'Комунальні по юр. особам'!J412,'Комунальні по юр. особам'!J417)</f>
        <v>21</v>
      </c>
      <c r="I72" s="242">
        <f>SUM('Комунальні по юр. особам'!K392,'Комунальні по юр. особам'!K397,'Комунальні по юр. особам'!K402,'Комунальні по юр. особам'!K407,'Комунальні по юр. особам'!K412,'Комунальні по юр. особам'!K417)</f>
        <v>3</v>
      </c>
      <c r="J72" s="268">
        <f>SUM('Комунальні по юр. особам'!L392,'Комунальні по юр. особам'!L397,'Комунальні по юр. особам'!L402,'Комунальні по юр. особам'!L407,'Комунальні по юр. особам'!L412,'Комунальні по юр. особам'!L417)</f>
        <v>0</v>
      </c>
      <c r="K72" s="330">
        <f>IF(AND(SUM(L72:P72)=SUM(W72:X72),SUM(Q72:V72)=SUM(W72:X72)),SUM(L72:P72),"ПЕРЕВІРТЕ ПРАВИЛЬНІСТЬ ДАНИХ")</f>
        <v>968</v>
      </c>
      <c r="L72" s="63">
        <f>SUM('Комунальні по юр. особам'!N392,'Комунальні по юр. особам'!N397,'Комунальні по юр. особам'!N402,'Комунальні по юр. особам'!N407,'Комунальні по юр. особам'!N412,'Комунальні по юр. особам'!N417)</f>
        <v>0</v>
      </c>
      <c r="M72" s="63">
        <f>SUM('Комунальні по юр. особам'!O392,'Комунальні по юр. особам'!O397,'Комунальні по юр. особам'!O402,'Комунальні по юр. особам'!O407,'Комунальні по юр. особам'!O412,'Комунальні по юр. особам'!O417)</f>
        <v>968</v>
      </c>
      <c r="N72" s="63">
        <f>SUM('Комунальні по юр. особам'!P392,'Комунальні по юр. особам'!P397,'Комунальні по юр. особам'!P402,'Комунальні по юр. особам'!P407,'Комунальні по юр. особам'!P412,'Комунальні по юр. особам'!P417)</f>
        <v>0</v>
      </c>
      <c r="O72" s="63">
        <f>SUM('Комунальні по юр. особам'!Q392,'Комунальні по юр. особам'!Q397,'Комунальні по юр. особам'!Q402,'Комунальні по юр. особам'!Q407,'Комунальні по юр. особам'!Q412,'Комунальні по юр. особам'!Q417)</f>
        <v>0</v>
      </c>
      <c r="P72" s="313">
        <f>SUM('Комунальні по юр. особам'!R392,'Комунальні по юр. особам'!R397,'Комунальні по юр. особам'!R402,'Комунальні по юр. особам'!R407,'Комунальні по юр. особам'!R412,'Комунальні по юр. особам'!R417)</f>
        <v>0</v>
      </c>
      <c r="Q72" s="301">
        <f>SUM('Комунальні по юр. особам'!S392,'Комунальні по юр. особам'!S397,'Комунальні по юр. особам'!S402,'Комунальні по юр. особам'!S407,'Комунальні по юр. особам'!S412,'Комунальні по юр. особам'!S417)</f>
        <v>196</v>
      </c>
      <c r="R72" s="63">
        <f>SUM('Комунальні по юр. особам'!T392,'Комунальні по юр. особам'!T397,'Комунальні по юр. особам'!T402,'Комунальні по юр. особам'!T407,'Комунальні по юр. особам'!T412,'Комунальні по юр. особам'!T417)</f>
        <v>0</v>
      </c>
      <c r="S72" s="63">
        <f>SUM('Комунальні по юр. особам'!U392,'Комунальні по юр. особам'!U397,'Комунальні по юр. особам'!U402,'Комунальні по юр. особам'!U407,'Комунальні по юр. особам'!U412,'Комунальні по юр. особам'!U417)</f>
        <v>0</v>
      </c>
      <c r="T72" s="63">
        <f>SUM('Комунальні по юр. особам'!V392,'Комунальні по юр. особам'!V397,'Комунальні по юр. особам'!V402,'Комунальні по юр. особам'!V407,'Комунальні по юр. особам'!V412,'Комунальні по юр. особам'!V417)</f>
        <v>760</v>
      </c>
      <c r="U72" s="63">
        <f>SUM('Комунальні по юр. особам'!W392,'Комунальні по юр. особам'!W397,'Комунальні по юр. особам'!W402,'Комунальні по юр. особам'!W407,'Комунальні по юр. особам'!W412,'Комунальні по юр. особам'!W417)</f>
        <v>12</v>
      </c>
      <c r="V72" s="313">
        <f>SUM('Комунальні по юр. особам'!X392,'Комунальні по юр. особам'!X397,'Комунальні по юр. особам'!X402,'Комунальні по юр. особам'!X407,'Комунальні по юр. особам'!X412,'Комунальні по юр. особам'!X417)</f>
        <v>0</v>
      </c>
      <c r="W72" s="301">
        <f>SUM('Комунальні по юр. особам'!Y392,'Комунальні по юр. особам'!Y397,'Комунальні по юр. особам'!Y402,'Комунальні по юр. особам'!Y407,'Комунальні по юр. особам'!Y412,'Комунальні по юр. особам'!Y417)</f>
        <v>857</v>
      </c>
      <c r="X72" s="313">
        <f>SUM('Комунальні по юр. особам'!Z392,'Комунальні по юр. особам'!Z397,'Комунальні по юр. особам'!Z402,'Комунальні по юр. особам'!Z407,'Комунальні по юр. особам'!Z412,'Комунальні по юр. особам'!Z417)</f>
        <v>111</v>
      </c>
      <c r="Y72" s="301">
        <f>SUM('Комунальні по юр. особам'!AA392,'Комунальні по юр. особам'!AA397,'Комунальні по юр. особам'!AA402,'Комунальні по юр. особам'!AA407,'Комунальні по юр. особам'!AA412,'Комунальні по юр. особам'!AA417)</f>
        <v>1</v>
      </c>
      <c r="Z72" s="63">
        <f>SUM('Комунальні по юр. особам'!AB392,'Комунальні по юр. особам'!AB397,'Комунальні по юр. особам'!AB402,'Комунальні по юр. особам'!AB407,'Комунальні по юр. особам'!AB412,'Комунальні по юр. особам'!AB417)</f>
        <v>215</v>
      </c>
      <c r="AA72" s="63">
        <f>SUM('Комунальні по юр. особам'!AC392,'Комунальні по юр. особам'!AC397,'Комунальні по юр. особам'!AC402,'Комунальні по юр. особам'!AC407,'Комунальні по юр. особам'!AC412,'Комунальні по юр. особам'!AC417)</f>
        <v>211</v>
      </c>
      <c r="AB72" s="63">
        <f>SUM('Комунальні по юр. особам'!AD392,'Комунальні по юр. особам'!AD397,'Комунальні по юр. особам'!AD402,'Комунальні по юр. особам'!AD407,'Комунальні по юр. особам'!AD412,'Комунальні по юр. особам'!AD417)</f>
        <v>45</v>
      </c>
      <c r="AC72" s="63">
        <f>SUM('Комунальні по юр. особам'!AE392,'Комунальні по юр. особам'!AE397,'Комунальні по юр. особам'!AE402,'Комунальні по юр. особам'!AE407,'Комунальні по юр. особам'!AE412,'Комунальні по юр. особам'!AE417)</f>
        <v>647</v>
      </c>
      <c r="AD72" s="313">
        <f>SUM('Комунальні по юр. особам'!AF392,'Комунальні по юр. особам'!AF397,'Комунальні по юр. особам'!AF402,'Комунальні по юр. особам'!AF407,'Комунальні по юр. особам'!AF412,'Комунальні по юр. особам'!AF417)</f>
        <v>72</v>
      </c>
      <c r="AE72" s="271">
        <f>AVERAGE('Комунальні по юр. особам'!AG392,'Комунальні по юр. особам'!AG397,'Комунальні по юр. особам'!AG402,'Комунальні по юр. особам'!AG407,'Комунальні по юр. особам'!AG412,'Комунальні по юр. особам'!AG417)</f>
        <v>38.333333333333336</v>
      </c>
      <c r="AF72" s="361">
        <f>AVERAGE('Комунальні по юр. особам'!AH392,'Комунальні по юр. особам'!AH397,'Комунальні по юр. особам'!AH402,'Комунальні по юр. особам'!AH407,'Комунальні по юр. особам'!AH412,'Комунальні по юр. особам'!AH417)</f>
        <v>15.866666666666667</v>
      </c>
      <c r="AG72" s="362">
        <f>AVERAGE('Комунальні по юр. особам'!AI392,'Комунальні по юр. особам'!AI397,'Комунальні по юр. особам'!AI402,'Комунальні по юр. особам'!AI407,'Комунальні по юр. особам'!AI412,'Комунальні по юр. особам'!AI417)</f>
        <v>103.51666666666667</v>
      </c>
      <c r="AH72" s="382">
        <f>SUM(AO72:AS72)</f>
        <v>967</v>
      </c>
      <c r="AI72" s="241">
        <f>SUM('Комунальні по юр. особам'!AK392,'Комунальні по юр. особам'!AK397,'Комунальні по юр. особам'!AK402,'Комунальні по юр. особам'!AK407,'Комунальні по юр. особам'!AK412,'Комунальні по юр. особам'!AK417)</f>
        <v>0</v>
      </c>
      <c r="AJ72" s="242">
        <f>SUM('Комунальні по юр. особам'!AL392,'Комунальні по юр. особам'!AL397,'Комунальні по юр. особам'!AL402,'Комунальні по юр. особам'!AL407,'Комунальні по юр. особам'!AL412,'Комунальні по юр. особам'!AL417)</f>
        <v>0</v>
      </c>
      <c r="AK72" s="243">
        <f>SUM('Комунальні по юр. особам'!AM392,'Комунальні по юр. особам'!AM397,'Комунальні по юр. особам'!AM402,'Комунальні по юр. особам'!AM407,'Комунальні по юр. особам'!AM412,'Комунальні по юр. особам'!AM417)</f>
        <v>0</v>
      </c>
      <c r="AL72" s="241">
        <f>SUM('Комунальні по юр. особам'!AN392,'Комунальні по юр. особам'!AN397,'Комунальні по юр. особам'!AN402,'Комунальні по юр. особам'!AN407,'Комунальні по юр. особам'!AN412,'Комунальні по юр. особам'!AN417)</f>
        <v>0</v>
      </c>
      <c r="AM72" s="242">
        <f>SUM('Комунальні по юр. особам'!AO392,'Комунальні по юр. особам'!AO397,'Комунальні по юр. особам'!AO402,'Комунальні по юр. особам'!AO407,'Комунальні по юр. особам'!AO412,'Комунальні по юр. особам'!AO417)</f>
        <v>0</v>
      </c>
      <c r="AN72" s="268">
        <f>SUM('Комунальні по юр. особам'!AP392,'Комунальні по юр. особам'!AP397,'Комунальні по юр. особам'!AP402,'Комунальні по юр. особам'!AP407,'Комунальні по юр. особам'!AP412,'Комунальні по юр. особам'!AP417)</f>
        <v>0</v>
      </c>
      <c r="AO72" s="319">
        <f>SUM('Комунальні по юр. особам'!AQ392,'Комунальні по юр. особам'!AQ397,'Комунальні по юр. особам'!AQ402,'Комунальні по юр. особам'!AQ407,'Комунальні по юр. особам'!AQ412,'Комунальні по юр. особам'!AQ417)</f>
        <v>66</v>
      </c>
      <c r="AP72" s="320">
        <f>SUM('Комунальні по юр. особам'!AR392,'Комунальні по юр. особам'!AR397,'Комунальні по юр. особам'!AR402,'Комунальні по юр. особам'!AR407,'Комунальні по юр. особам'!AR412,'Комунальні по юр. особам'!AR417)</f>
        <v>207</v>
      </c>
      <c r="AQ72" s="320">
        <f>SUM('Комунальні по юр. особам'!AS392,'Комунальні по юр. особам'!AS397,'Комунальні по юр. особам'!AS402,'Комунальні по юр. особам'!AS407,'Комунальні по юр. особам'!AS412,'Комунальні по юр. особам'!AS417)</f>
        <v>425</v>
      </c>
      <c r="AR72" s="320">
        <f>SUM('Комунальні по юр. особам'!AT392,'Комунальні по юр. особам'!AT397,'Комунальні по юр. особам'!AT402,'Комунальні по юр. особам'!AT407,'Комунальні по юр. особам'!AT412,'Комунальні по юр. особам'!AT417)</f>
        <v>217</v>
      </c>
      <c r="AS72" s="322">
        <f>SUM('Комунальні по юр. особам'!AU392,'Комунальні по юр. особам'!AU397,'Комунальні по юр. особам'!AU402,'Комунальні по юр. особам'!AU407,'Комунальні по юр. особам'!AU412,'Комунальні по юр. особам'!AU417)</f>
        <v>52</v>
      </c>
      <c r="AT72" s="334">
        <f>SUM(AU72:BC72)</f>
        <v>20</v>
      </c>
      <c r="AU72" s="63">
        <f>SUM('Комунальні по юр. особам'!AW417,'Комунальні по юр. особам'!AW412,'Комунальні по юр. особам'!AW407,'Комунальні по юр. особам'!AW402,'Комунальні по юр. особам'!AW397,'Комунальні по юр. особам'!AW392)</f>
        <v>0</v>
      </c>
      <c r="AV72" s="63">
        <f>SUM('Комунальні по юр. особам'!AX417,'Комунальні по юр. особам'!AX412,'Комунальні по юр. особам'!AX407,'Комунальні по юр. особам'!AX402,'Комунальні по юр. особам'!AX397,'Комунальні по юр. особам'!AX392)</f>
        <v>0</v>
      </c>
      <c r="AW72" s="63">
        <f>SUM('Комунальні по юр. особам'!AY417,'Комунальні по юр. особам'!AY412,'Комунальні по юр. особам'!AY407,'Комунальні по юр. особам'!AY402,'Комунальні по юр. особам'!AY397,'Комунальні по юр. особам'!AY392)</f>
        <v>2</v>
      </c>
      <c r="AX72" s="63">
        <f>SUM('Комунальні по юр. особам'!AZ417,'Комунальні по юр. особам'!AZ412,'Комунальні по юр. особам'!AZ407,'Комунальні по юр. особам'!AZ402,'Комунальні по юр. особам'!AZ397,'Комунальні по юр. особам'!AZ392)</f>
        <v>0</v>
      </c>
      <c r="AY72" s="63">
        <f>SUM('Комунальні по юр. особам'!BA417,'Комунальні по юр. особам'!BA412,'Комунальні по юр. особам'!BA407,'Комунальні по юр. особам'!BA402,'Комунальні по юр. особам'!BA397,'Комунальні по юр. особам'!BA392)</f>
        <v>8</v>
      </c>
      <c r="AZ72" s="63">
        <f>SUM('Комунальні по юр. особам'!BB417,'Комунальні по юр. особам'!BB412,'Комунальні по юр. особам'!BB407,'Комунальні по юр. особам'!BB402,'Комунальні по юр. особам'!BB397,'Комунальні по юр. особам'!BB392)</f>
        <v>0</v>
      </c>
      <c r="BA72" s="63">
        <f>SUM('Комунальні по юр. особам'!BC417,'Комунальні по юр. особам'!BC412,'Комунальні по юр. особам'!BC407,'Комунальні по юр. особам'!BC402,'Комунальні по юр. особам'!BC397,'Комунальні по юр. особам'!BC392)</f>
        <v>2</v>
      </c>
      <c r="BB72" s="63">
        <f>SUM('Комунальні по юр. особам'!BD417,'Комунальні по юр. особам'!BD412,'Комунальні по юр. особам'!BD407,'Комунальні по юр. особам'!BD402,'Комунальні по юр. особам'!BD397,'Комунальні по юр. особам'!BD392)</f>
        <v>6</v>
      </c>
      <c r="BC72" s="309">
        <f>SUM('Комунальні по юр. особам'!BE417,'Комунальні по юр. особам'!BE412,'Комунальні по юр. особам'!BE407,'Комунальні по юр. особам'!BE402,'Комунальні по юр. особам'!BE397,'Комунальні по юр. особам'!BE392)</f>
        <v>2</v>
      </c>
    </row>
    <row r="73" spans="1:55" ht="34" customHeight="1" thickBot="1" x14ac:dyDescent="0.25">
      <c r="A73" s="831"/>
      <c r="B73" s="266" t="s">
        <v>79</v>
      </c>
      <c r="C73" s="827"/>
      <c r="D73" s="829"/>
      <c r="E73" s="338">
        <f t="shared" ref="E73" si="116">SUM(K73,AT73)</f>
        <v>0</v>
      </c>
      <c r="F73" s="339">
        <f t="shared" ref="F73" si="117">SUM(G73:J73)</f>
        <v>0</v>
      </c>
      <c r="G73" s="254"/>
      <c r="H73" s="254"/>
      <c r="I73" s="254"/>
      <c r="J73" s="340"/>
      <c r="K73" s="341">
        <f t="shared" ref="K73" si="118">IF(AND(SUM(L73:P73)=SUM(W73:X73),SUM(Q73:V73)=SUM(W73:X73)),SUM(L73:P73),"ПЕРЕВІРТЕ ПРАВИЛЬНІСТЬ ДАНИХ")</f>
        <v>0</v>
      </c>
      <c r="L73" s="337"/>
      <c r="M73" s="337"/>
      <c r="N73" s="337"/>
      <c r="O73" s="337"/>
      <c r="P73" s="342"/>
      <c r="Q73" s="336"/>
      <c r="R73" s="337"/>
      <c r="S73" s="337"/>
      <c r="T73" s="337"/>
      <c r="U73" s="337"/>
      <c r="V73" s="342"/>
      <c r="W73" s="336"/>
      <c r="X73" s="342"/>
      <c r="Y73" s="269"/>
      <c r="Z73" s="343"/>
      <c r="AA73" s="343"/>
      <c r="AB73" s="343"/>
      <c r="AC73" s="343"/>
      <c r="AD73" s="344"/>
      <c r="AE73" s="363"/>
      <c r="AF73" s="364"/>
      <c r="AG73" s="365"/>
      <c r="AH73" s="383"/>
      <c r="AI73" s="292"/>
      <c r="AJ73" s="293"/>
      <c r="AK73" s="306"/>
      <c r="AL73" s="292"/>
      <c r="AM73" s="293"/>
      <c r="AN73" s="294"/>
      <c r="AO73" s="332"/>
      <c r="AP73" s="323"/>
      <c r="AQ73" s="323"/>
      <c r="AR73" s="323"/>
      <c r="AS73" s="324"/>
      <c r="AT73" s="384">
        <f t="shared" ref="AT73" si="119">SUM(AU73:BC73)</f>
        <v>0</v>
      </c>
      <c r="AU73" s="337"/>
      <c r="AV73" s="337"/>
      <c r="AW73" s="337"/>
      <c r="AX73" s="337"/>
      <c r="AY73" s="337"/>
      <c r="AZ73" s="337"/>
      <c r="BA73" s="337"/>
      <c r="BB73" s="337"/>
      <c r="BC73" s="347"/>
    </row>
    <row r="74" spans="1:55" ht="34" customHeight="1" thickBot="1" x14ac:dyDescent="0.25">
      <c r="A74" s="832"/>
      <c r="B74" s="806" t="s">
        <v>466</v>
      </c>
      <c r="C74" s="807"/>
      <c r="D74" s="807"/>
      <c r="E74" s="272">
        <f>SUM(E69:E73)</f>
        <v>1028</v>
      </c>
      <c r="F74" s="348">
        <f>SUM(F69:F73)</f>
        <v>49</v>
      </c>
      <c r="G74" s="260">
        <f t="shared" ref="G74:J74" si="120">SUM(G69:G73)</f>
        <v>25</v>
      </c>
      <c r="H74" s="260">
        <f t="shared" si="120"/>
        <v>21</v>
      </c>
      <c r="I74" s="260">
        <f t="shared" si="120"/>
        <v>3</v>
      </c>
      <c r="J74" s="262">
        <f t="shared" si="120"/>
        <v>0</v>
      </c>
      <c r="K74" s="274">
        <f>SUM(K69:K73)</f>
        <v>1008</v>
      </c>
      <c r="L74" s="260">
        <f t="shared" ref="L74:O74" si="121">SUM(L69:L73)</f>
        <v>0</v>
      </c>
      <c r="M74" s="260">
        <f t="shared" si="121"/>
        <v>1008</v>
      </c>
      <c r="N74" s="260">
        <f t="shared" si="121"/>
        <v>0</v>
      </c>
      <c r="O74" s="260">
        <f t="shared" si="121"/>
        <v>0</v>
      </c>
      <c r="P74" s="272">
        <f>SUM(P69:P73)</f>
        <v>0</v>
      </c>
      <c r="Q74" s="348">
        <f t="shared" ref="Q74:R74" si="122">SUM(Q69:Q73)</f>
        <v>198</v>
      </c>
      <c r="R74" s="260">
        <f t="shared" si="122"/>
        <v>0</v>
      </c>
      <c r="S74" s="260">
        <f>SUM(S69:S73)</f>
        <v>0</v>
      </c>
      <c r="T74" s="260">
        <f t="shared" ref="T74:W74" si="123">SUM(T69:T73)</f>
        <v>795</v>
      </c>
      <c r="U74" s="260">
        <f t="shared" si="123"/>
        <v>15</v>
      </c>
      <c r="V74" s="272">
        <f t="shared" si="123"/>
        <v>0</v>
      </c>
      <c r="W74" s="348">
        <f t="shared" si="123"/>
        <v>895</v>
      </c>
      <c r="X74" s="272">
        <f>SUM(X69:X73)</f>
        <v>113</v>
      </c>
      <c r="Y74" s="348">
        <f t="shared" ref="Y74:AB74" si="124">SUM(Y69:Y73)</f>
        <v>1</v>
      </c>
      <c r="Z74" s="260">
        <f t="shared" si="124"/>
        <v>221</v>
      </c>
      <c r="AA74" s="260">
        <f t="shared" si="124"/>
        <v>217</v>
      </c>
      <c r="AB74" s="260">
        <f t="shared" si="124"/>
        <v>48</v>
      </c>
      <c r="AC74" s="260">
        <f>SUM(AC69:AC73)</f>
        <v>684</v>
      </c>
      <c r="AD74" s="272">
        <f>SUM(AD69:AD73)</f>
        <v>76</v>
      </c>
      <c r="AE74" s="349">
        <f>AVERAGE(AE69:AE73)</f>
        <v>36.666666666666671</v>
      </c>
      <c r="AF74" s="366">
        <f>AVERAGE(AF69:AF73)</f>
        <v>11.733333333333334</v>
      </c>
      <c r="AG74" s="367"/>
      <c r="AH74" s="273">
        <f>SUM(AH69:AH73)</f>
        <v>1007</v>
      </c>
      <c r="AI74" s="389">
        <f>SUM(AI69:AI73)</f>
        <v>0</v>
      </c>
      <c r="AJ74" s="290">
        <f t="shared" ref="AJ74:AN74" si="125">SUM(AJ69:AJ73)</f>
        <v>0</v>
      </c>
      <c r="AK74" s="390">
        <f t="shared" si="125"/>
        <v>0</v>
      </c>
      <c r="AL74" s="391">
        <f t="shared" si="125"/>
        <v>2</v>
      </c>
      <c r="AM74" s="290">
        <f t="shared" si="125"/>
        <v>28</v>
      </c>
      <c r="AN74" s="390">
        <f t="shared" si="125"/>
        <v>10</v>
      </c>
      <c r="AO74" s="391">
        <f>SUM(AO69:AO73)</f>
        <v>66</v>
      </c>
      <c r="AP74" s="290">
        <f>SUM(AP69:AP73)</f>
        <v>207</v>
      </c>
      <c r="AQ74" s="290">
        <f t="shared" ref="AQ74:AS74" si="126">SUM(AQ69:AQ73)</f>
        <v>425</v>
      </c>
      <c r="AR74" s="290">
        <f t="shared" si="126"/>
        <v>217</v>
      </c>
      <c r="AS74" s="390">
        <f t="shared" si="126"/>
        <v>52</v>
      </c>
      <c r="AT74" s="348">
        <f>SUM(AT69:AT73)</f>
        <v>20</v>
      </c>
      <c r="AU74" s="260">
        <f>SUM(AU69:AU73)</f>
        <v>0</v>
      </c>
      <c r="AV74" s="260">
        <f>SUM(AV69:AV73)</f>
        <v>0</v>
      </c>
      <c r="AW74" s="260">
        <f>SUM(AW69:AW73)</f>
        <v>2</v>
      </c>
      <c r="AX74" s="260">
        <f t="shared" ref="AX74:BC74" si="127">SUM(AX69:AX73)</f>
        <v>0</v>
      </c>
      <c r="AY74" s="260">
        <f t="shared" si="127"/>
        <v>8</v>
      </c>
      <c r="AZ74" s="260">
        <f t="shared" si="127"/>
        <v>0</v>
      </c>
      <c r="BA74" s="260">
        <f t="shared" si="127"/>
        <v>2</v>
      </c>
      <c r="BB74" s="260">
        <f t="shared" si="127"/>
        <v>6</v>
      </c>
      <c r="BC74" s="262">
        <f t="shared" si="127"/>
        <v>2</v>
      </c>
    </row>
    <row r="75" spans="1:55" ht="34" customHeight="1" x14ac:dyDescent="0.2">
      <c r="A75" s="823" t="s">
        <v>271</v>
      </c>
      <c r="B75" s="263" t="s">
        <v>73</v>
      </c>
      <c r="C75" s="826">
        <f>SUM('Комунальні по юр. особам'!E419:E423,'Комунальні по юр. особам'!E424:E428,'Комунальні по юр. особам'!E429:E433,'Комунальні по юр. особам'!E434:E438,'Комунальні по юр. особам'!E439:E443,'Комунальні по юр. особам'!E444:E448,'Комунальні по юр. особам'!E449:E453,'Комунальні по юр. особам'!E454:E458,'Комунальні по юр. особам'!E459:E463,'Комунальні по юр. особам'!E464:E468,'Комунальні по юр. особам'!E469:E473,'Комунальні по юр. особам'!E474:E478,'Комунальні по юр. особам'!E479:E483,'Комунальні по юр. особам'!E484:E488)</f>
        <v>1279</v>
      </c>
      <c r="D75" s="828">
        <f>C75-SUM(K75:K79)</f>
        <v>45</v>
      </c>
      <c r="E75" s="302">
        <f>SUM(K75,AT75)</f>
        <v>198</v>
      </c>
      <c r="F75" s="304">
        <f>SUM(G75:J75)</f>
        <v>15</v>
      </c>
      <c r="G75" s="234">
        <f>SUM('Комунальні по юр. особам'!I419,'Комунальні по юр. особам'!I424,'Комунальні по юр. особам'!I429,'Комунальні по юр. особам'!I434,'Комунальні по юр. особам'!I439,'Комунальні по юр. особам'!I444,'Комунальні по юр. особам'!I449,'Комунальні по юр. особам'!I454,'Комунальні по юр. особам'!I459,'Комунальні по юр. особам'!I464,'Комунальні по юр. особам'!I469,'Комунальні по юр. особам'!I474,'Комунальні по юр. особам'!I479,'Комунальні по юр. особам'!I484)</f>
        <v>14</v>
      </c>
      <c r="H75" s="234">
        <f>SUM('Комунальні по юр. особам'!J419,'Комунальні по юр. особам'!J424,'Комунальні по юр. особам'!J429,'Комунальні по юр. особам'!J434,'Комунальні по юр. особам'!J439,'Комунальні по юр. особам'!J444,'Комунальні по юр. особам'!J449,'Комунальні по юр. особам'!J454,'Комунальні по юр. особам'!J459,'Комунальні по юр. особам'!J464,'Комунальні по юр. особам'!J469,'Комунальні по юр. особам'!J474,'Комунальні по юр. особам'!J479,'Комунальні по юр. особам'!J484)</f>
        <v>0</v>
      </c>
      <c r="I75" s="234">
        <f>SUM('Комунальні по юр. особам'!K419,'Комунальні по юр. особам'!K424,'Комунальні по юр. особам'!K429,'Комунальні по юр. особам'!K434,'Комунальні по юр. особам'!K439,'Комунальні по юр. особам'!K444,'Комунальні по юр. особам'!K449,'Комунальні по юр. особам'!K454,'Комунальні по юр. особам'!K459,'Комунальні по юр. особам'!K464,'Комунальні по юр. особам'!K469,'Комунальні по юр. особам'!K474,'Комунальні по юр. особам'!K479,'Комунальні по юр. особам'!K484)</f>
        <v>1</v>
      </c>
      <c r="J75" s="291">
        <f>SUM('Комунальні по юр. особам'!L419,'Комунальні по юр. особам'!L424,'Комунальні по юр. особам'!L429,'Комунальні по юр. особам'!L434,'Комунальні по юр. особам'!L439,'Комунальні по юр. особам'!L444,'Комунальні по юр. особам'!L449,'Комунальні по юр. особам'!L454,'Комунальні по юр. особам'!L459,'Комунальні по юр. особам'!L464,'Комунальні по юр. особам'!L469,'Комунальні по юр. особам'!L474,'Комунальні по юр. особам'!L479,'Комунальні по юр. особам'!L484)</f>
        <v>0</v>
      </c>
      <c r="K75" s="329">
        <f>IF(AND(SUM(L75:P75)=SUM(W75:X75),SUM(Q75:V75)=SUM(W75:X75)),SUM(L75:P75),"ПЕРЕВІРТЕ ПРАВИЛЬНІСТЬ ДАНИХ")</f>
        <v>196</v>
      </c>
      <c r="L75" s="307">
        <f>SUM('Комунальні по юр. особам'!N419,'Комунальні по юр. особам'!N424,'Комунальні по юр. особам'!N429,'Комунальні по юр. особам'!N434,'Комунальні по юр. особам'!N439,'Комунальні по юр. особам'!N444,'Комунальні по юр. особам'!N449,'Комунальні по юр. особам'!N454,'Комунальні по юр. особам'!N459,'Комунальні по юр. особам'!N464,'Комунальні по юр. особам'!N469,'Комунальні по юр. особам'!N474,'Комунальні по юр. особам'!N479,'Комунальні по юр. особам'!N484)</f>
        <v>0</v>
      </c>
      <c r="M75" s="307">
        <f>SUM('Комунальні по юр. особам'!O419,'Комунальні по юр. особам'!O424,'Комунальні по юр. особам'!O429,'Комунальні по юр. особам'!O434,'Комунальні по юр. особам'!O439,'Комунальні по юр. особам'!O444,'Комунальні по юр. особам'!O449,'Комунальні по юр. особам'!O454,'Комунальні по юр. особам'!O459,'Комунальні по юр. особам'!O464,'Комунальні по юр. особам'!O469,'Комунальні по юр. особам'!O474,'Комунальні по юр. особам'!O479,'Комунальні по юр. особам'!O484)</f>
        <v>0</v>
      </c>
      <c r="N75" s="307">
        <f>SUM('Комунальні по юр. особам'!P419,'Комунальні по юр. особам'!P424,'Комунальні по юр. особам'!P429,'Комунальні по юр. особам'!P434,'Комунальні по юр. особам'!P439,'Комунальні по юр. особам'!P444,'Комунальні по юр. особам'!P449,'Комунальні по юр. особам'!P454,'Комунальні по юр. особам'!P459,'Комунальні по юр. особам'!P464,'Комунальні по юр. особам'!P469,'Комунальні по юр. особам'!P474,'Комунальні по юр. особам'!P479,'Комунальні по юр. особам'!P484)</f>
        <v>4</v>
      </c>
      <c r="O75" s="307">
        <f>SUM('Комунальні по юр. особам'!Q419,'Комунальні по юр. особам'!Q424,'Комунальні по юр. особам'!Q429,'Комунальні по юр. особам'!Q434,'Комунальні по юр. особам'!Q439,'Комунальні по юр. особам'!Q444,'Комунальні по юр. особам'!Q449,'Комунальні по юр. особам'!Q454,'Комунальні по юр. особам'!Q459,'Комунальні по юр. особам'!Q464,'Комунальні по юр. особам'!Q469,'Комунальні по юр. особам'!Q474,'Комунальні по юр. особам'!Q479,'Комунальні по юр. особам'!Q484)</f>
        <v>0</v>
      </c>
      <c r="P75" s="312">
        <f>SUM('Комунальні по юр. особам'!R419,'Комунальні по юр. особам'!R424,'Комунальні по юр. особам'!R429,'Комунальні по юр. особам'!R434,'Комунальні по юр. особам'!R439,'Комунальні по юр. особам'!R444,'Комунальні по юр. особам'!R449,'Комунальні по юр. особам'!R454,'Комунальні по юр. особам'!R459,'Комунальні по юр. особам'!R464,'Комунальні по юр. особам'!R469,'Комунальні по юр. особам'!R474,'Комунальні по юр. особам'!R479,'Комунальні по юр. особам'!R484)</f>
        <v>192</v>
      </c>
      <c r="Q75" s="314">
        <f>SUM('Комунальні по юр. особам'!S419,'Комунальні по юр. особам'!S424,'Комунальні по юр. особам'!S429,'Комунальні по юр. особам'!S434,'Комунальні по юр. особам'!S439,'Комунальні по юр. особам'!S444,'Комунальні по юр. особам'!S449,'Комунальні по юр. особам'!S454,'Комунальні по юр. особам'!S459,'Комунальні по юр. особам'!S464,'Комунальні по юр. особам'!S469,'Комунальні по юр. особам'!S474,'Комунальні по юр. особам'!S479,'Комунальні по юр. особам'!S484)</f>
        <v>19</v>
      </c>
      <c r="R75" s="307">
        <f>SUM('Комунальні по юр. особам'!T419,'Комунальні по юр. особам'!T424,'Комунальні по юр. особам'!T429,'Комунальні по юр. особам'!T434,'Комунальні по юр. особам'!T439,'Комунальні по юр. особам'!T444,'Комунальні по юр. особам'!T449,'Комунальні по юр. особам'!T454,'Комунальні по юр. особам'!T459,'Комунальні по юр. особам'!T464,'Комунальні по юр. особам'!T469,'Комунальні по юр. особам'!T474,'Комунальні по юр. особам'!T479,'Комунальні по юр. особам'!T484)</f>
        <v>14</v>
      </c>
      <c r="S75" s="307">
        <f>SUM('Комунальні по юр. особам'!U419,'Комунальні по юр. особам'!U424,'Комунальні по юр. особам'!U429,'Комунальні по юр. особам'!U434,'Комунальні по юр. особам'!U439,'Комунальні по юр. особам'!U444,'Комунальні по юр. особам'!U449,'Комунальні по юр. особам'!U454,'Комунальні по юр. особам'!U459,'Комунальні по юр. особам'!U464,'Комунальні по юр. особам'!U469,'Комунальні по юр. особам'!U474,'Комунальні по юр. особам'!U479,'Комунальні по юр. особам'!U484)</f>
        <v>0</v>
      </c>
      <c r="T75" s="307">
        <f>SUM('Комунальні по юр. особам'!V419,'Комунальні по юр. особам'!V424,'Комунальні по юр. особам'!V429,'Комунальні по юр. особам'!V434,'Комунальні по юр. особам'!V439,'Комунальні по юр. особам'!V444,'Комунальні по юр. особам'!V449,'Комунальні по юр. особам'!V454,'Комунальні по юр. особам'!V459,'Комунальні по юр. особам'!V464,'Комунальні по юр. особам'!V469,'Комунальні по юр. особам'!V474,'Комунальні по юр. особам'!V479,'Комунальні по юр. особам'!V484)</f>
        <v>155</v>
      </c>
      <c r="U75" s="307">
        <f>SUM('Комунальні по юр. особам'!W419,'Комунальні по юр. особам'!W424,'Комунальні по юр. особам'!W429,'Комунальні по юр. особам'!W434,'Комунальні по юр. особам'!W439,'Комунальні по юр. особам'!W444,'Комунальні по юр. особам'!W449,'Комунальні по юр. особам'!W454,'Комунальні по юр. особам'!W459,'Комунальні по юр. особам'!W464,'Комунальні по юр. особам'!W469,'Комунальні по юр. особам'!W474,'Комунальні по юр. особам'!W479,'Комунальні по юр. особам'!W484)</f>
        <v>4</v>
      </c>
      <c r="V75" s="312">
        <f>SUM('Комунальні по юр. особам'!X419,'Комунальні по юр. особам'!X424,'Комунальні по юр. особам'!X429,'Комунальні по юр. особам'!X434,'Комунальні по юр. особам'!X439,'Комунальні по юр. особам'!X444,'Комунальні по юр. особам'!X449,'Комунальні по юр. особам'!X454,'Комунальні по юр. особам'!X459,'Комунальні по юр. особам'!X464,'Комунальні по юр. особам'!X469,'Комунальні по юр. особам'!X474,'Комунальні по юр. особам'!X479,'Комунальні по юр. особам'!X484)</f>
        <v>4</v>
      </c>
      <c r="W75" s="314">
        <f>SUM('Комунальні по юр. особам'!Y419,'Комунальні по юр. особам'!Y424,'Комунальні по юр. особам'!Y429,'Комунальні по юр. особам'!Y434,'Комунальні по юр. особам'!Y439,'Комунальні по юр. особам'!Y444,'Комунальні по юр. особам'!Y449,'Комунальні по юр. особам'!Y454,'Комунальні по юр. особам'!Y459,'Комунальні по юр. особам'!Y464,'Комунальні по юр. особам'!Y469,'Комунальні по юр. особам'!Y474,'Комунальні по юр. особам'!Y479,'Комунальні по юр. особам'!Y484)</f>
        <v>185</v>
      </c>
      <c r="X75" s="312">
        <f>SUM('Комунальні по юр. особам'!Z419,'Комунальні по юр. особам'!Z424,'Комунальні по юр. особам'!Z429,'Комунальні по юр. особам'!Z434,'Комунальні по юр. особам'!Z439,'Комунальні по юр. особам'!Z444,'Комунальні по юр. особам'!Z449,'Комунальні по юр. особам'!Z454,'Комунальні по юр. особам'!Z459,'Комунальні по юр. особам'!Z464,'Комунальні по юр. особам'!Z469,'Комунальні по юр. особам'!Z474,'Комунальні по юр. особам'!Z479,'Комунальні по юр. особам'!Z484)</f>
        <v>11</v>
      </c>
      <c r="Y75" s="314">
        <f>SUM('Комунальні по юр. особам'!AA419,'Комунальні по юр. особам'!AA424,'Комунальні по юр. особам'!AA429,'Комунальні по юр. особам'!AA434,'Комунальні по юр. особам'!AA439,'Комунальні по юр. особам'!AA444,'Комунальні по юр. особам'!AA449,'Комунальні по юр. особам'!AA454,'Комунальні по юр. особам'!AA459,'Комунальні по юр. особам'!AA464,'Комунальні по юр. особам'!AA469,'Комунальні по юр. особам'!AA474,'Комунальні по юр. особам'!AA479,'Комунальні по юр. особам'!AA484)</f>
        <v>0</v>
      </c>
      <c r="Z75" s="307">
        <f>SUM('Комунальні по юр. особам'!AB419,'Комунальні по юр. особам'!AB424,'Комунальні по юр. особам'!AB429,'Комунальні по юр. особам'!AB434,'Комунальні по юр. особам'!AB439,'Комунальні по юр. особам'!AB444,'Комунальні по юр. особам'!AB449,'Комунальні по юр. особам'!AB454,'Комунальні по юр. особам'!AB459,'Комунальні по юр. особам'!AB464,'Комунальні по юр. особам'!AB469,'Комунальні по юр. особам'!AB474,'Комунальні по юр. особам'!AB479,'Комунальні по юр. особам'!AB484)</f>
        <v>28</v>
      </c>
      <c r="AA75" s="307">
        <f>SUM('Комунальні по юр. особам'!AC419,'Комунальні по юр. особам'!AC424,'Комунальні по юр. особам'!AC429,'Комунальні по юр. особам'!AC434,'Комунальні по юр. особам'!AC439,'Комунальні по юр. особам'!AC444,'Комунальні по юр. особам'!AC449,'Комунальні по юр. особам'!AC454,'Комунальні по юр. особам'!AC459,'Комунальні по юр. особам'!AC464,'Комунальні по юр. особам'!AC469,'Комунальні по юр. особам'!AC474,'Комунальні по юр. особам'!AC479,'Комунальні по юр. особам'!AC484)</f>
        <v>26</v>
      </c>
      <c r="AB75" s="307">
        <f>SUM('Комунальні по юр. особам'!AD419,'Комунальні по юр. особам'!AD424,'Комунальні по юр. особам'!AD429,'Комунальні по юр. особам'!AD434,'Комунальні по юр. особам'!AD439,'Комунальні по юр. особам'!AD444,'Комунальні по юр. особам'!AD449,'Комунальні по юр. особам'!AD454,'Комунальні по юр. особам'!AD459,'Комунальні по юр. особам'!AD464,'Комунальні по юр. особам'!AD469,'Комунальні по юр. особам'!AD474,'Комунальні по юр. особам'!AD479,'Комунальні по юр. особам'!AD484)</f>
        <v>11</v>
      </c>
      <c r="AC75" s="307">
        <f>SUM('Комунальні по юр. особам'!AE419,'Комунальні по юр. особам'!AE424,'Комунальні по юр. особам'!AE429,'Комунальні по юр. особам'!AE434,'Комунальні по юр. особам'!AE439,'Комунальні по юр. особам'!AE444,'Комунальні по юр. особам'!AE449,'Комунальні по юр. особам'!AE454,'Комунальні по юр. особам'!AE459,'Комунальні по юр. особам'!AE464,'Комунальні по юр. особам'!AE469,'Комунальні по юр. особам'!AE474,'Комунальні по юр. особам'!AE479,'Комунальні по юр. особам'!AE484)</f>
        <v>69</v>
      </c>
      <c r="AD75" s="312">
        <f>SUM('Комунальні по юр. особам'!AF419,'Комунальні по юр. особам'!AF424,'Комунальні по юр. особам'!AF429,'Комунальні по юр. особам'!AF434,'Комунальні по юр. особам'!AF439,'Комунальні по юр. особам'!AF444,'Комунальні по юр. особам'!AF449,'Комунальні по юр. особам'!AF454,'Комунальні по юр. особам'!AF459,'Комунальні по юр. особам'!AF464,'Комунальні по юр. особам'!AF469,'Комунальні по юр. особам'!AF474,'Комунальні по юр. особам'!AF479,'Комунальні по юр. особам'!AF484)</f>
        <v>21</v>
      </c>
      <c r="AE75" s="356">
        <f>AVERAGE('Комунальні по юр. особам'!AG419,'Комунальні по юр. особам'!AG424,'Комунальні по юр. особам'!AG429,'Комунальні по юр. особам'!AG434,'Комунальні по юр. особам'!AG439,'Комунальні по юр. особам'!AG444,'Комунальні по юр. особам'!AG449,'Комунальні по юр. особам'!AG454,'Комунальні по юр. особам'!AG459,'Комунальні по юр. особам'!AG464,'Комунальні по юр. особам'!AG469,'Комунальні по юр. особам'!AG474,'Комунальні по юр. особам'!AG479,'Комунальні по юр. особам'!AG484)</f>
        <v>38.916666666666664</v>
      </c>
      <c r="AF75" s="357">
        <f>AVERAGE('Комунальні по юр. особам'!AH419,'Комунальні по юр. особам'!AH424,'Комунальні по юр. особам'!AH429,'Комунальні по юр. особам'!AH434,'Комунальні по юр. особам'!AH439,'Комунальні по юр. особам'!AH444,'Комунальні по юр. особам'!AH449,'Комунальні по юр. особам'!AH454,'Комунальні по юр. особам'!AH459,'Комунальні по юр. особам'!AH464,'Комунальні по юр. особам'!AH469,'Комунальні по юр. особам'!AH474,'Комунальні по юр. особам'!AH479,'Комунальні по юр. особам'!AH484)</f>
        <v>19.833333333333332</v>
      </c>
      <c r="AG75" s="358">
        <f>AVERAGE('Комунальні по юр. особам'!AI419,'Комунальні по юр. особам'!AI424,'Комунальні по юр. особам'!AI429,'Комунальні по юр. особам'!AI434,'Комунальні по юр. особам'!AI439,'Комунальні по юр. особам'!AI444,'Комунальні по юр. особам'!AI449,'Комунальні по юр. особам'!AI454,'Комунальні по юр. особам'!AI459,'Комунальні по юр. особам'!AI464,'Комунальні по юр. особам'!AI469,'Комунальні по юр. особам'!AI474,'Комунальні по юр. особам'!AI479,'Комунальні по юр. особам'!AI484)</f>
        <v>10.8675</v>
      </c>
      <c r="AH75" s="239">
        <f>SUM(AL75:AN75)</f>
        <v>196</v>
      </c>
      <c r="AI75" s="331">
        <f>SUM('Комунальні по юр. особам'!AK419,'Комунальні по юр. особам'!AK424,'Комунальні по юр. особам'!AK429,'Комунальні по юр. особам'!AK434,'Комунальні по юр. особам'!AK439,'Комунальні по юр. особам'!AK444,'Комунальні по юр. особам'!AK449,'Комунальні по юр. особам'!AK454,'Комунальні по юр. особам'!AK459,'Комунальні по юр. особам'!AK464,'Комунальні по юр. особам'!AK469,'Комунальні по юр. особам'!AK474,'Комунальні по юр. особам'!AK479,'Комунальні по юр. особам'!AK484)</f>
        <v>0</v>
      </c>
      <c r="AJ75" s="234">
        <f>SUM('Комунальні по юр. особам'!AL419,'Комунальні по юр. особам'!AL424,'Комунальні по юр. особам'!AL429,'Комунальні по юр. особам'!AL434,'Комунальні по юр. особам'!AL439,'Комунальні по юр. особам'!AL444,'Комунальні по юр. особам'!AL449,'Комунальні по юр. особам'!AL454,'Комунальні по юр. особам'!AL459,'Комунальні по юр. особам'!AL464,'Комунальні по юр. особам'!AL469,'Комунальні по юр. особам'!AL474,'Комунальні по юр. особам'!AL479,'Комунальні по юр. особам'!AL484)</f>
        <v>0</v>
      </c>
      <c r="AK75" s="235">
        <f>SUM('Комунальні по юр. особам'!AM419,'Комунальні по юр. особам'!AM424,'Комунальні по юр. особам'!AM429,'Комунальні по юр. особам'!AM434,'Комунальні по юр. особам'!AM439,'Комунальні по юр. особам'!AM444,'Комунальні по юр. особам'!AM449,'Комунальні по юр. особам'!AM454,'Комунальні по юр. особам'!AM459,'Комунальні по юр. особам'!AM464,'Комунальні по юр. особам'!AM469,'Комунальні по юр. особам'!AM474,'Комунальні по юр. особам'!AM479,'Комунальні по юр. особам'!AM484)</f>
        <v>0</v>
      </c>
      <c r="AL75" s="233">
        <f>SUM('Комунальні по юр. особам'!AN419,'Комунальні по юр. особам'!AN424,'Комунальні по юр. особам'!AN429,'Комунальні по юр. особам'!AN434,'Комунальні по юр. особам'!AN439,'Комунальні по юр. особам'!AN444,'Комунальні по юр. особам'!AN449,'Комунальні по юр. особам'!AN454,'Комунальні по юр. особам'!AN459,'Комунальні по юр. особам'!AN464,'Комунальні по юр. особам'!AN469,'Комунальні по юр. особам'!AN474,'Комунальні по юр. особам'!AN479,'Комунальні по юр. особам'!AN484)</f>
        <v>19</v>
      </c>
      <c r="AM75" s="234">
        <f>SUM('Комунальні по юр. особам'!AO419,'Комунальні по юр. особам'!AO424,'Комунальні по юр. особам'!AO429,'Комунальні по юр. особам'!AO434,'Комунальні по юр. особам'!AO439,'Комунальні по юр. особам'!AO444,'Комунальні по юр. особам'!AO449,'Комунальні по юр. особам'!AO454,'Комунальні по юр. особам'!AO459,'Комунальні по юр. особам'!AO464,'Комунальні по юр. особам'!AO469,'Комунальні по юр. особам'!AO474,'Комунальні по юр. особам'!AO479,'Комунальні по юр. особам'!AO484)</f>
        <v>177</v>
      </c>
      <c r="AN75" s="235">
        <f>SUM('Комунальні по юр. особам'!AP419,'Комунальні по юр. особам'!AP424,'Комунальні по юр. особам'!AP429,'Комунальні по юр. особам'!AP434,'Комунальні по юр. особам'!AP439,'Комунальні по юр. особам'!AP444,'Комунальні по юр. особам'!AP449,'Комунальні по юр. особам'!AP454,'Комунальні по юр. особам'!AP459,'Комунальні по юр. особам'!AP464,'Комунальні по юр. особам'!AP469,'Комунальні по юр. особам'!AP474,'Комунальні по юр. особам'!AP479,'Комунальні по юр. особам'!AP484)</f>
        <v>0</v>
      </c>
      <c r="AO75" s="236">
        <f>SUM('Комунальні по юр. особам'!AQ419,'Комунальні по юр. особам'!AQ424,'Комунальні по юр. особам'!AQ429,'Комунальні по юр. особам'!AQ434,'Комунальні по юр. особам'!AQ439,'Комунальні по юр. особам'!AQ444,'Комунальні по юр. особам'!AQ449,'Комунальні по юр. особам'!AQ454,'Комунальні по юр. особам'!AQ459,'Комунальні по юр. особам'!AQ464,'Комунальні по юр. особам'!AQ469,'Комунальні по юр. особам'!AQ474,'Комунальні по юр. особам'!AQ479,'Комунальні по юр. особам'!AQ484)</f>
        <v>0</v>
      </c>
      <c r="AP75" s="237">
        <f>SUM('Комунальні по юр. особам'!AR419,'Комунальні по юр. особам'!AR424,'Комунальні по юр. особам'!AR429,'Комунальні по юр. особам'!AR434,'Комунальні по юр. особам'!AR439,'Комунальні по юр. особам'!AR444,'Комунальні по юр. особам'!AR449,'Комунальні по юр. особам'!AR454,'Комунальні по юр. особам'!AR459,'Комунальні по юр. особам'!AR464,'Комунальні по юр. особам'!AR469,'Комунальні по юр. особам'!AR474,'Комунальні по юр. особам'!AR479,'Комунальні по юр. особам'!AR484)</f>
        <v>0</v>
      </c>
      <c r="AQ75" s="237">
        <f>SUM('Комунальні по юр. особам'!AS419,'Комунальні по юр. особам'!AS424,'Комунальні по юр. особам'!AS429,'Комунальні по юр. особам'!AS434,'Комунальні по юр. особам'!AS439,'Комунальні по юр. особам'!AS444,'Комунальні по юр. особам'!AS449,'Комунальні по юр. особам'!AS454,'Комунальні по юр. особам'!AS459,'Комунальні по юр. особам'!AS464,'Комунальні по юр. особам'!AS469,'Комунальні по юр. особам'!AS474,'Комунальні по юр. особам'!AS479,'Комунальні по юр. особам'!AS484)</f>
        <v>0</v>
      </c>
      <c r="AR75" s="237">
        <f>SUM('Комунальні по юр. особам'!AT419,'Комунальні по юр. особам'!AT424,'Комунальні по юр. особам'!AT429,'Комунальні по юр. особам'!AT434,'Комунальні по юр. особам'!AT439,'Комунальні по юр. особам'!AT444,'Комунальні по юр. особам'!AT449,'Комунальні по юр. особам'!AT454,'Комунальні по юр. особам'!AT459,'Комунальні по юр. особам'!AT464,'Комунальні по юр. особам'!AT469,'Комунальні по юр. особам'!AT474,'Комунальні по юр. особам'!AT479,'Комунальні по юр. особам'!AT484)</f>
        <v>0</v>
      </c>
      <c r="AS75" s="238">
        <f>SUM('Комунальні по юр. особам'!AU419,'Комунальні по юр. особам'!AU424,'Комунальні по юр. особам'!AU429,'Комунальні по юр. особам'!AU434,'Комунальні по юр. особам'!AU439,'Комунальні по юр. особам'!AU444,'Комунальні по юр. особам'!AU449,'Комунальні по юр. особам'!AU454,'Комунальні по юр. особам'!AU459,'Комунальні по юр. особам'!AU464,'Комунальні по юр. особам'!AU469,'Комунальні по юр. особам'!AU474,'Комунальні по юр. особам'!AU479,'Комунальні по юр. особам'!AU484)</f>
        <v>0</v>
      </c>
      <c r="AT75" s="327">
        <f>SUM(AU75:BC75)</f>
        <v>2</v>
      </c>
      <c r="AU75" s="307">
        <f>SUM('Комунальні по юр. особам'!AW419,'Комунальні по юр. особам'!AW424,'Комунальні по юр. особам'!AW429,'Комунальні по юр. особам'!AW434,'Комунальні по юр. особам'!AW439,'Комунальні по юр. особам'!AW444,'Комунальні по юр. особам'!AW449,'Комунальні по юр. особам'!AW454,'Комунальні по юр. особам'!AW459,'Комунальні по юр. особам'!AW464,'Комунальні по юр. особам'!AW469,'Комунальні по юр. особам'!AW474,'Комунальні по юр. особам'!AW479,'Комунальні по юр. особам'!AW484)</f>
        <v>0</v>
      </c>
      <c r="AV75" s="307">
        <f>SUM('Комунальні по юр. особам'!AX419,'Комунальні по юр. особам'!AX424,'Комунальні по юр. особам'!AX429,'Комунальні по юр. особам'!AX434,'Комунальні по юр. особам'!AX439,'Комунальні по юр. особам'!AX444,'Комунальні по юр. особам'!AX449,'Комунальні по юр. особам'!AX454,'Комунальні по юр. особам'!AX459,'Комунальні по юр. особам'!AX464,'Комунальні по юр. особам'!AX469,'Комунальні по юр. особам'!AX474,'Комунальні по юр. особам'!AX479,'Комунальні по юр. особам'!AX484)</f>
        <v>0</v>
      </c>
      <c r="AW75" s="307">
        <f>SUM('Комунальні по юр. особам'!AY419,'Комунальні по юр. особам'!AY424,'Комунальні по юр. особам'!AY429,'Комунальні по юр. особам'!AY434,'Комунальні по юр. особам'!AY439,'Комунальні по юр. особам'!AY444,'Комунальні по юр. особам'!AY449,'Комунальні по юр. особам'!AY454,'Комунальні по юр. особам'!AY459,'Комунальні по юр. особам'!AY464,'Комунальні по юр. особам'!AY469,'Комунальні по юр. особам'!AY474,'Комунальні по юр. особам'!AY479,'Комунальні по юр. особам'!AY484)</f>
        <v>0</v>
      </c>
      <c r="AX75" s="307">
        <f>SUM('Комунальні по юр. особам'!AZ419,'Комунальні по юр. особам'!AZ424,'Комунальні по юр. особам'!AZ429,'Комунальні по юр. особам'!AZ434,'Комунальні по юр. особам'!AZ439,'Комунальні по юр. особам'!AZ444,'Комунальні по юр. особам'!AZ449,'Комунальні по юр. особам'!AZ454,'Комунальні по юр. особам'!AZ459,'Комунальні по юр. особам'!AZ464,'Комунальні по юр. особам'!AZ469,'Комунальні по юр. особам'!AZ474,'Комунальні по юр. особам'!AZ479,'Комунальні по юр. особам'!AZ484)</f>
        <v>0</v>
      </c>
      <c r="AY75" s="307">
        <f>SUM('Комунальні по юр. особам'!BA419,'Комунальні по юр. особам'!BA424,'Комунальні по юр. особам'!BA429,'Комунальні по юр. особам'!BA434,'Комунальні по юр. особам'!BA439,'Комунальні по юр. особам'!BA444,'Комунальні по юр. особам'!BA449,'Комунальні по юр. особам'!BA454,'Комунальні по юр. особам'!BA459,'Комунальні по юр. особам'!BA464,'Комунальні по юр. особам'!BA469,'Комунальні по юр. особам'!BA474,'Комунальні по юр. особам'!BA479,'Комунальні по юр. особам'!BA484)</f>
        <v>0</v>
      </c>
      <c r="AZ75" s="307">
        <f>SUM('Комунальні по юр. особам'!BB419,'Комунальні по юр. особам'!BB424,'Комунальні по юр. особам'!BB429,'Комунальні по юр. особам'!BB434,'Комунальні по юр. особам'!BB439,'Комунальні по юр. особам'!BB444,'Комунальні по юр. особам'!BB449,'Комунальні по юр. особам'!BB454,'Комунальні по юр. особам'!BB459,'Комунальні по юр. особам'!BB464,'Комунальні по юр. особам'!BB469,'Комунальні по юр. особам'!BB474,'Комунальні по юр. особам'!BB479,'Комунальні по юр. особам'!BB484)</f>
        <v>1</v>
      </c>
      <c r="BA75" s="307">
        <f>SUM('Комунальні по юр. особам'!BC419,'Комунальні по юр. особам'!BC424,'Комунальні по юр. особам'!BC429,'Комунальні по юр. особам'!BC434,'Комунальні по юр. особам'!BC439,'Комунальні по юр. особам'!BC444,'Комунальні по юр. особам'!BC449,'Комунальні по юр. особам'!BC454,'Комунальні по юр. особам'!BC459,'Комунальні по юр. особам'!BC464,'Комунальні по юр. особам'!BC469,'Комунальні по юр. особам'!BC474,'Комунальні по юр. особам'!BC479,'Комунальні по юр. особам'!BC484)</f>
        <v>0</v>
      </c>
      <c r="BB75" s="307">
        <f>SUM('Комунальні по юр. особам'!BD419,'Комунальні по юр. особам'!BD424,'Комунальні по юр. особам'!BD429,'Комунальні по юр. особам'!BD434,'Комунальні по юр. особам'!BD439,'Комунальні по юр. особам'!BD444,'Комунальні по юр. особам'!BD449,'Комунальні по юр. особам'!BD454,'Комунальні по юр. особам'!BD459,'Комунальні по юр. особам'!BD464,'Комунальні по юр. особам'!BD469,'Комунальні по юр. особам'!BD474,'Комунальні по юр. особам'!BD479,'Комунальні по юр. особам'!BD484)</f>
        <v>0</v>
      </c>
      <c r="BC75" s="308">
        <f>SUM('Комунальні по юр. особам'!BE419,'Комунальні по юр. особам'!BE424,'Комунальні по юр. особам'!BE429,'Комунальні по юр. особам'!BE434,'Комунальні по юр. особам'!BE439,'Комунальні по юр. особам'!BE444,'Комунальні по юр. особам'!BE449,'Комунальні по юр. особам'!BE454,'Комунальні по юр. особам'!BE459,'Комунальні по юр. особам'!BE464,'Комунальні по юр. особам'!BE469,'Комунальні по юр. особам'!BE474,'Комунальні по юр. особам'!BE479,'Комунальні по юр. особам'!BE484)</f>
        <v>1</v>
      </c>
    </row>
    <row r="76" spans="1:55" ht="34" customHeight="1" x14ac:dyDescent="0.2">
      <c r="A76" s="824"/>
      <c r="B76" s="265" t="s">
        <v>75</v>
      </c>
      <c r="C76" s="827"/>
      <c r="D76" s="829"/>
      <c r="E76" s="303">
        <f t="shared" ref="E76" si="128">SUM(K76,AT76)</f>
        <v>0</v>
      </c>
      <c r="F76" s="305">
        <f t="shared" ref="F76" si="129">SUM(G76:J76)</f>
        <v>0</v>
      </c>
      <c r="G76" s="242">
        <f>SUM('Комунальні по юр. особам'!I420,'Комунальні по юр. особам'!I425,'Комунальні по юр. особам'!I430,'Комунальні по юр. особам'!I435,'Комунальні по юр. особам'!I440,'Комунальні по юр. особам'!I445,'Комунальні по юр. особам'!I450,'Комунальні по юр. особам'!I455,'Комунальні по юр. особам'!I460,'Комунальні по юр. особам'!I465,'Комунальні по юр. особам'!I470,'Комунальні по юр. особам'!I475,'Комунальні по юр. особам'!I480,'Комунальні по юр. особам'!I485)</f>
        <v>0</v>
      </c>
      <c r="H76" s="242">
        <f>SUM('Комунальні по юр. особам'!J420,'Комунальні по юр. особам'!J425,'Комунальні по юр. особам'!J430,'Комунальні по юр. особам'!J435,'Комунальні по юр. особам'!J440,'Комунальні по юр. особам'!J445,'Комунальні по юр. особам'!J450,'Комунальні по юр. особам'!J455,'Комунальні по юр. особам'!J460,'Комунальні по юр. особам'!J465,'Комунальні по юр. особам'!J470,'Комунальні по юр. особам'!J475,'Комунальні по юр. особам'!J480,'Комунальні по юр. особам'!J485)</f>
        <v>0</v>
      </c>
      <c r="I76" s="242">
        <f>SUM('Комунальні по юр. особам'!K420,'Комунальні по юр. особам'!K425,'Комунальні по юр. особам'!K430,'Комунальні по юр. особам'!K435,'Комунальні по юр. особам'!K440,'Комунальні по юр. особам'!K445,'Комунальні по юр. особам'!K450,'Комунальні по юр. особам'!K455,'Комунальні по юр. особам'!K460,'Комунальні по юр. особам'!K465,'Комунальні по юр. особам'!K470,'Комунальні по юр. особам'!K475,'Комунальні по юр. особам'!K480,'Комунальні по юр. особам'!K485)</f>
        <v>0</v>
      </c>
      <c r="J76" s="268">
        <f>SUM('Комунальні по юр. особам'!L420,'Комунальні по юр. особам'!L425,'Комунальні по юр. особам'!L430,'Комунальні по юр. особам'!L435,'Комунальні по юр. особам'!L440,'Комунальні по юр. особам'!L445,'Комунальні по юр. особам'!L450,'Комунальні по юр. особам'!L455,'Комунальні по юр. особам'!L460,'Комунальні по юр. особам'!L465,'Комунальні по юр. особам'!L470,'Комунальні по юр. особам'!L475,'Комунальні по юр. особам'!L480,'Комунальні по юр. особам'!L485)</f>
        <v>0</v>
      </c>
      <c r="K76" s="330">
        <f t="shared" ref="K76:K82" si="130">IF(AND(SUM(L76:P76)=SUM(W76:X76),SUM(Q76:V76)=SUM(W76:X76)),SUM(L76:P76),"ПЕРЕВІРТЕ ПРАВИЛЬНІСТЬ ДАНИХ")</f>
        <v>0</v>
      </c>
      <c r="L76" s="63">
        <f>SUM('Комунальні по юр. особам'!N420,'Комунальні по юр. особам'!N425,'Комунальні по юр. особам'!N430,'Комунальні по юр. особам'!N435,'Комунальні по юр. особам'!N440,'Комунальні по юр. особам'!N445,'Комунальні по юр. особам'!N450,'Комунальні по юр. особам'!N455,'Комунальні по юр. особам'!N460,'Комунальні по юр. особам'!N465,'Комунальні по юр. особам'!N470,'Комунальні по юр. особам'!N475,'Комунальні по юр. особам'!N480,'Комунальні по юр. особам'!N485)</f>
        <v>0</v>
      </c>
      <c r="M76" s="63">
        <f>SUM('Комунальні по юр. особам'!O420,'Комунальні по юр. особам'!O425,'Комунальні по юр. особам'!O430,'Комунальні по юр. особам'!O435,'Комунальні по юр. особам'!O440,'Комунальні по юр. особам'!O445,'Комунальні по юр. особам'!O450,'Комунальні по юр. особам'!O455,'Комунальні по юр. особам'!O460,'Комунальні по юр. особам'!O465,'Комунальні по юр. особам'!O470,'Комунальні по юр. особам'!O475,'Комунальні по юр. особам'!O480,'Комунальні по юр. особам'!O485)</f>
        <v>0</v>
      </c>
      <c r="N76" s="63">
        <f>SUM('Комунальні по юр. особам'!P420,'Комунальні по юр. особам'!P425,'Комунальні по юр. особам'!P430,'Комунальні по юр. особам'!P435,'Комунальні по юр. особам'!P440,'Комунальні по юр. особам'!P445,'Комунальні по юр. особам'!P450,'Комунальні по юр. особам'!P455,'Комунальні по юр. особам'!P460,'Комунальні по юр. особам'!P465,'Комунальні по юр. особам'!P470,'Комунальні по юр. особам'!P475,'Комунальні по юр. особам'!P480,'Комунальні по юр. особам'!P485)</f>
        <v>0</v>
      </c>
      <c r="O76" s="63">
        <f>SUM('Комунальні по юр. особам'!Q420,'Комунальні по юр. особам'!Q425,'Комунальні по юр. особам'!Q430,'Комунальні по юр. особам'!Q435,'Комунальні по юр. особам'!Q440,'Комунальні по юр. особам'!Q445,'Комунальні по юр. особам'!Q450,'Комунальні по юр. особам'!Q455,'Комунальні по юр. особам'!Q460,'Комунальні по юр. особам'!Q465,'Комунальні по юр. особам'!Q470,'Комунальні по юр. особам'!Q475,'Комунальні по юр. особам'!Q480,'Комунальні по юр. особам'!Q485)</f>
        <v>0</v>
      </c>
      <c r="P76" s="313">
        <f>SUM('Комунальні по юр. особам'!R420,'Комунальні по юр. особам'!R425,'Комунальні по юр. особам'!R430,'Комунальні по юр. особам'!R435,'Комунальні по юр. особам'!R440,'Комунальні по юр. особам'!R445,'Комунальні по юр. особам'!R450,'Комунальні по юр. особам'!R455,'Комунальні по юр. особам'!R460,'Комунальні по юр. особам'!R465,'Комунальні по юр. особам'!R470,'Комунальні по юр. особам'!R475,'Комунальні по юр. особам'!R480,'Комунальні по юр. особам'!R485)</f>
        <v>0</v>
      </c>
      <c r="Q76" s="301">
        <f>SUM('Комунальні по юр. особам'!S420,'Комунальні по юр. особам'!S425,'Комунальні по юр. особам'!S430,'Комунальні по юр. особам'!S435,'Комунальні по юр. особам'!S440,'Комунальні по юр. особам'!S445,'Комунальні по юр. особам'!S450,'Комунальні по юр. особам'!S455,'Комунальні по юр. особам'!S460,'Комунальні по юр. особам'!S465,'Комунальні по юр. особам'!S470,'Комунальні по юр. особам'!S475,'Комунальні по юр. особам'!S480,'Комунальні по юр. особам'!S485)</f>
        <v>0</v>
      </c>
      <c r="R76" s="63">
        <f>SUM('Комунальні по юр. особам'!T420,'Комунальні по юр. особам'!T425,'Комунальні по юр. особам'!T430,'Комунальні по юр. особам'!T435,'Комунальні по юр. особам'!T440,'Комунальні по юр. особам'!T445,'Комунальні по юр. особам'!T450,'Комунальні по юр. особам'!T455,'Комунальні по юр. особам'!T460,'Комунальні по юр. особам'!T465,'Комунальні по юр. особам'!T470,'Комунальні по юр. особам'!T475,'Комунальні по юр. особам'!T480,'Комунальні по юр. особам'!T485)</f>
        <v>0</v>
      </c>
      <c r="S76" s="63">
        <f>SUM('Комунальні по юр. особам'!U420,'Комунальні по юр. особам'!U425,'Комунальні по юр. особам'!U430,'Комунальні по юр. особам'!U435,'Комунальні по юр. особам'!U440,'Комунальні по юр. особам'!U445,'Комунальні по юр. особам'!U450,'Комунальні по юр. особам'!U455,'Комунальні по юр. особам'!U460,'Комунальні по юр. особам'!U465,'Комунальні по юр. особам'!U470,'Комунальні по юр. особам'!U475,'Комунальні по юр. особам'!U480,'Комунальні по юр. особам'!U485)</f>
        <v>0</v>
      </c>
      <c r="T76" s="63">
        <f>SUM('Комунальні по юр. особам'!V420,'Комунальні по юр. особам'!V425,'Комунальні по юр. особам'!V430,'Комунальні по юр. особам'!V435,'Комунальні по юр. особам'!V440,'Комунальні по юр. особам'!V445,'Комунальні по юр. особам'!V450,'Комунальні по юр. особам'!V455,'Комунальні по юр. особам'!V460,'Комунальні по юр. особам'!V465,'Комунальні по юр. особам'!V470,'Комунальні по юр. особам'!V475,'Комунальні по юр. особам'!V480,'Комунальні по юр. особам'!V485)</f>
        <v>0</v>
      </c>
      <c r="U76" s="63">
        <f>SUM('Комунальні по юр. особам'!W420,'Комунальні по юр. особам'!W425,'Комунальні по юр. особам'!W430,'Комунальні по юр. особам'!W435,'Комунальні по юр. особам'!W440,'Комунальні по юр. особам'!W445,'Комунальні по юр. особам'!W450,'Комунальні по юр. особам'!W455,'Комунальні по юр. особам'!W460,'Комунальні по юр. особам'!W465,'Комунальні по юр. особам'!W470,'Комунальні по юр. особам'!W475,'Комунальні по юр. особам'!W480,'Комунальні по юр. особам'!W485)</f>
        <v>0</v>
      </c>
      <c r="V76" s="313">
        <f>SUM('Комунальні по юр. особам'!X420,'Комунальні по юр. особам'!X425,'Комунальні по юр. особам'!X430,'Комунальні по юр. особам'!X435,'Комунальні по юр. особам'!X440,'Комунальні по юр. особам'!X445,'Комунальні по юр. особам'!X450,'Комунальні по юр. особам'!X455,'Комунальні по юр. особам'!X460,'Комунальні по юр. особам'!X465,'Комунальні по юр. особам'!X470,'Комунальні по юр. особам'!X475,'Комунальні по юр. особам'!X480,'Комунальні по юр. особам'!X485)</f>
        <v>0</v>
      </c>
      <c r="W76" s="301">
        <f>SUM('Комунальні по юр. особам'!Y420,'Комунальні по юр. особам'!Y425,'Комунальні по юр. особам'!Y430,'Комунальні по юр. особам'!Y435,'Комунальні по юр. особам'!Y440,'Комунальні по юр. особам'!Y445,'Комунальні по юр. особам'!Y450,'Комунальні по юр. особам'!Y455,'Комунальні по юр. особам'!Y460,'Комунальні по юр. особам'!Y465,'Комунальні по юр. особам'!Y470,'Комунальні по юр. особам'!Y475,'Комунальні по юр. особам'!Y480,'Комунальні по юр. особам'!Y485)</f>
        <v>0</v>
      </c>
      <c r="X76" s="313">
        <f>SUM('Комунальні по юр. особам'!Z420,'Комунальні по юр. особам'!Z425,'Комунальні по юр. особам'!Z430,'Комунальні по юр. особам'!Z435,'Комунальні по юр. особам'!Z440,'Комунальні по юр. особам'!Z445,'Комунальні по юр. особам'!Z450,'Комунальні по юр. особам'!Z455,'Комунальні по юр. особам'!Z460,'Комунальні по юр. особам'!Z465,'Комунальні по юр. особам'!Z470,'Комунальні по юр. особам'!Z475,'Комунальні по юр. особам'!Z480,'Комунальні по юр. особам'!Z485)</f>
        <v>0</v>
      </c>
      <c r="Y76" s="301">
        <f>SUM('Комунальні по юр. особам'!AA420,'Комунальні по юр. особам'!AA425,'Комунальні по юр. особам'!AA430,'Комунальні по юр. особам'!AA435,'Комунальні по юр. особам'!AA440,'Комунальні по юр. особам'!AA445,'Комунальні по юр. особам'!AA450,'Комунальні по юр. особам'!AA455,'Комунальні по юр. особам'!AA460,'Комунальні по юр. особам'!AA465,'Комунальні по юр. особам'!AA470,'Комунальні по юр. особам'!AA475,'Комунальні по юр. особам'!AA480,'Комунальні по юр. особам'!AA485)</f>
        <v>0</v>
      </c>
      <c r="Z76" s="63">
        <f>SUM('Комунальні по юр. особам'!AB420,'Комунальні по юр. особам'!AB425,'Комунальні по юр. особам'!AB430,'Комунальні по юр. особам'!AB435,'Комунальні по юр. особам'!AB440,'Комунальні по юр. особам'!AB445,'Комунальні по юр. особам'!AB450,'Комунальні по юр. особам'!AB455,'Комунальні по юр. особам'!AB460,'Комунальні по юр. особам'!AB465,'Комунальні по юр. особам'!AB470,'Комунальні по юр. особам'!AB475,'Комунальні по юр. особам'!AB480,'Комунальні по юр. особам'!AB485)</f>
        <v>0</v>
      </c>
      <c r="AA76" s="63">
        <f>SUM('Комунальні по юр. особам'!AC420,'Комунальні по юр. особам'!AC425,'Комунальні по юр. особам'!AC430,'Комунальні по юр. особам'!AC435,'Комунальні по юр. особам'!AC440,'Комунальні по юр. особам'!AC445,'Комунальні по юр. особам'!AC450,'Комунальні по юр. особам'!AC455,'Комунальні по юр. особам'!AC460,'Комунальні по юр. особам'!AC465,'Комунальні по юр. особам'!AC470,'Комунальні по юр. особам'!AC475,'Комунальні по юр. особам'!AC480,'Комунальні по юр. особам'!AC485)</f>
        <v>0</v>
      </c>
      <c r="AB76" s="63">
        <f>SUM('Комунальні по юр. особам'!AD420,'Комунальні по юр. особам'!AD425,'Комунальні по юр. особам'!AD430,'Комунальні по юр. особам'!AD435,'Комунальні по юр. особам'!AD440,'Комунальні по юр. особам'!AD445,'Комунальні по юр. особам'!AD450,'Комунальні по юр. особам'!AD455,'Комунальні по юр. особам'!AD460,'Комунальні по юр. особам'!AD465,'Комунальні по юр. особам'!AD470,'Комунальні по юр. особам'!AD475,'Комунальні по юр. особам'!AD480,'Комунальні по юр. особам'!AD485)</f>
        <v>0</v>
      </c>
      <c r="AC76" s="63">
        <f>SUM('Комунальні по юр. особам'!AE420,'Комунальні по юр. особам'!AE425,'Комунальні по юр. особам'!AE430,'Комунальні по юр. особам'!AE435,'Комунальні по юр. особам'!AE440,'Комунальні по юр. особам'!AE445,'Комунальні по юр. особам'!AE450,'Комунальні по юр. особам'!AE455,'Комунальні по юр. особам'!AE460,'Комунальні по юр. особам'!AE465,'Комунальні по юр. особам'!AE470,'Комунальні по юр. особам'!AE475,'Комунальні по юр. особам'!AE480,'Комунальні по юр. особам'!AE485)</f>
        <v>0</v>
      </c>
      <c r="AD76" s="313">
        <f>SUM('Комунальні по юр. особам'!AF420,'Комунальні по юр. особам'!AF425,'Комунальні по юр. особам'!AF430,'Комунальні по юр. особам'!AF435,'Комунальні по юр. особам'!AF440,'Комунальні по юр. особам'!AF445,'Комунальні по юр. особам'!AF450,'Комунальні по юр. особам'!AF455,'Комунальні по юр. особам'!AF460,'Комунальні по юр. особам'!AF465,'Комунальні по юр. особам'!AF470,'Комунальні по юр. особам'!AF475,'Комунальні по юр. особам'!AF480,'Комунальні по юр. особам'!AF485)</f>
        <v>0</v>
      </c>
      <c r="AE76" s="271"/>
      <c r="AF76" s="359"/>
      <c r="AG76" s="360"/>
      <c r="AH76" s="247"/>
      <c r="AI76" s="270">
        <f>SUM('Комунальні по юр. особам'!AK420,'Комунальні по юр. особам'!AK425,'Комунальні по юр. особам'!AK430,'Комунальні по юр. особам'!AK435,'Комунальні по юр. особам'!AK440,'Комунальні по юр. особам'!AK445,'Комунальні по юр. особам'!AK450,'Комунальні по юр. особам'!AK455,'Комунальні по юр. особам'!AK460,'Комунальні по юр. особам'!AK465,'Комунальні по юр. особам'!AK470,'Комунальні по юр. особам'!AK475,'Комунальні по юр. особам'!AK480,'Комунальні по юр. особам'!AK485)</f>
        <v>0</v>
      </c>
      <c r="AJ76" s="242">
        <f>SUM('Комунальні по юр. особам'!AL420,'Комунальні по юр. особам'!AL425,'Комунальні по юр. особам'!AL430,'Комунальні по юр. особам'!AL435,'Комунальні по юр. особам'!AL440,'Комунальні по юр. особам'!AL445,'Комунальні по юр. особам'!AL450,'Комунальні по юр. особам'!AL455,'Комунальні по юр. особам'!AL460,'Комунальні по юр. особам'!AL465,'Комунальні по юр. особам'!AL470,'Комунальні по юр. особам'!AL475,'Комунальні по юр. особам'!AL480,'Комунальні по юр. особам'!AL485)</f>
        <v>0</v>
      </c>
      <c r="AK76" s="243">
        <f>SUM('Комунальні по юр. особам'!AM420,'Комунальні по юр. особам'!AM425,'Комунальні по юр. особам'!AM430,'Комунальні по юр. особам'!AM435,'Комунальні по юр. особам'!AM440,'Комунальні по юр. особам'!AM445,'Комунальні по юр. особам'!AM450,'Комунальні по юр. особам'!AM455,'Комунальні по юр. особам'!AM460,'Комунальні по юр. особам'!AM465,'Комунальні по юр. особам'!AM470,'Комунальні по юр. особам'!AM475,'Комунальні по юр. особам'!AM480,'Комунальні по юр. особам'!AM485)</f>
        <v>0</v>
      </c>
      <c r="AL76" s="241">
        <f>SUM('Комунальні по юр. особам'!AN420,'Комунальні по юр. особам'!AN425,'Комунальні по юр. особам'!AN430,'Комунальні по юр. особам'!AN435,'Комунальні по юр. особам'!AN440,'Комунальні по юр. особам'!AN445,'Комунальні по юр. особам'!AN450,'Комунальні по юр. особам'!AN455,'Комунальні по юр. особам'!AN460,'Комунальні по юр. особам'!AN465,'Комунальні по юр. особам'!AN470,'Комунальні по юр. особам'!AN475,'Комунальні по юр. особам'!AN480,'Комунальні по юр. особам'!AN485)</f>
        <v>0</v>
      </c>
      <c r="AM76" s="242">
        <f>SUM('Комунальні по юр. особам'!AO420,'Комунальні по юр. особам'!AO425,'Комунальні по юр. особам'!AO430,'Комунальні по юр. особам'!AO435,'Комунальні по юр. особам'!AO440,'Комунальні по юр. особам'!AO445,'Комунальні по юр. особам'!AO450,'Комунальні по юр. особам'!AO455,'Комунальні по юр. особам'!AO460,'Комунальні по юр. особам'!AO465,'Комунальні по юр. особам'!AO470,'Комунальні по юр. особам'!AO475,'Комунальні по юр. особам'!AO480,'Комунальні по юр. особам'!AO485)</f>
        <v>0</v>
      </c>
      <c r="AN76" s="243">
        <f>SUM('Комунальні по юр. особам'!AP420,'Комунальні по юр. особам'!AP425,'Комунальні по юр. особам'!AP430,'Комунальні по юр. особам'!AP435,'Комунальні по юр. особам'!AP440,'Комунальні по юр. особам'!AP445,'Комунальні по юр. особам'!AP450,'Комунальні по юр. особам'!AP455,'Комунальні по юр. особам'!AP460,'Комунальні по юр. особам'!AP465,'Комунальні по юр. особам'!AP470,'Комунальні по юр. особам'!AP475,'Комунальні по юр. особам'!AP480,'Комунальні по юр. особам'!AP485)</f>
        <v>0</v>
      </c>
      <c r="AO76" s="244">
        <f>SUM('Комунальні по юр. особам'!AQ420,'Комунальні по юр. особам'!AQ425,'Комунальні по юр. особам'!AQ430,'Комунальні по юр. особам'!AQ435,'Комунальні по юр. особам'!AQ440,'Комунальні по юр. особам'!AQ445,'Комунальні по юр. особам'!AQ450,'Комунальні по юр. особам'!AQ455,'Комунальні по юр. особам'!AQ460,'Комунальні по юр. особам'!AQ465,'Комунальні по юр. особам'!AQ470,'Комунальні по юр. особам'!AQ475,'Комунальні по юр. особам'!AQ480,'Комунальні по юр. особам'!AQ485)</f>
        <v>0</v>
      </c>
      <c r="AP76" s="245">
        <f>SUM('Комунальні по юр. особам'!AR420,'Комунальні по юр. особам'!AR425,'Комунальні по юр. особам'!AR430,'Комунальні по юр. особам'!AR435,'Комунальні по юр. особам'!AR440,'Комунальні по юр. особам'!AR445,'Комунальні по юр. особам'!AR450,'Комунальні по юр. особам'!AR455,'Комунальні по юр. особам'!AR460,'Комунальні по юр. особам'!AR465,'Комунальні по юр. особам'!AR470,'Комунальні по юр. особам'!AR475,'Комунальні по юр. особам'!AR480,'Комунальні по юр. особам'!AR485)</f>
        <v>0</v>
      </c>
      <c r="AQ76" s="245">
        <f>SUM('Комунальні по юр. особам'!AS420,'Комунальні по юр. особам'!AS425,'Комунальні по юр. особам'!AS430,'Комунальні по юр. особам'!AS435,'Комунальні по юр. особам'!AS440,'Комунальні по юр. особам'!AS445,'Комунальні по юр. особам'!AS450,'Комунальні по юр. особам'!AS455,'Комунальні по юр. особам'!AS460,'Комунальні по юр. особам'!AS465,'Комунальні по юр. особам'!AS470,'Комунальні по юр. особам'!AS475,'Комунальні по юр. особам'!AS480,'Комунальні по юр. особам'!AS485)</f>
        <v>0</v>
      </c>
      <c r="AR76" s="245">
        <f>SUM('Комунальні по юр. особам'!AT420,'Комунальні по юр. особам'!AT425,'Комунальні по юр. особам'!AT430,'Комунальні по юр. особам'!AT435,'Комунальні по юр. особам'!AT440,'Комунальні по юр. особам'!AT445,'Комунальні по юр. особам'!AT450,'Комунальні по юр. особам'!AT455,'Комунальні по юр. особам'!AT460,'Комунальні по юр. особам'!AT465,'Комунальні по юр. особам'!AT470,'Комунальні по юр. особам'!AT475,'Комунальні по юр. особам'!AT480,'Комунальні по юр. особам'!AT485)</f>
        <v>0</v>
      </c>
      <c r="AS76" s="246">
        <f>SUM('Комунальні по юр. особам'!AU420,'Комунальні по юр. особам'!AU425,'Комунальні по юр. особам'!AU430,'Комунальні по юр. особам'!AU435,'Комунальні по юр. особам'!AU440,'Комунальні по юр. особам'!AU445,'Комунальні по юр. особам'!AU450,'Комунальні по юр. особам'!AU455,'Комунальні по юр. особам'!AU460,'Комунальні по юр. особам'!AU465,'Комунальні по юр. особам'!AU470,'Комунальні по юр. особам'!AU475,'Комунальні по юр. особам'!AU480,'Комунальні по юр. особам'!AU485)</f>
        <v>0</v>
      </c>
      <c r="AT76" s="328">
        <f>SUM(AU76:BC76)</f>
        <v>0</v>
      </c>
      <c r="AU76" s="63">
        <f>SUM('Комунальні по юр. особам'!AW420,'Комунальні по юр. особам'!AW425,'Комунальні по юр. особам'!AW430,'Комунальні по юр. особам'!AW435,'Комунальні по юр. особам'!AW440,'Комунальні по юр. особам'!AW445,'Комунальні по юр. особам'!AW450,'Комунальні по юр. особам'!AW455,'Комунальні по юр. особам'!AW460,'Комунальні по юр. особам'!AW465,'Комунальні по юр. особам'!AW470,'Комунальні по юр. особам'!AW475,'Комунальні по юр. особам'!AW480,'Комунальні по юр. особам'!AW485)</f>
        <v>0</v>
      </c>
      <c r="AV76" s="63">
        <f>SUM('Комунальні по юр. особам'!AX420,'Комунальні по юр. особам'!AX425,'Комунальні по юр. особам'!AX430,'Комунальні по юр. особам'!AX435,'Комунальні по юр. особам'!AX440,'Комунальні по юр. особам'!AX445,'Комунальні по юр. особам'!AX450,'Комунальні по юр. особам'!AX455,'Комунальні по юр. особам'!AX460,'Комунальні по юр. особам'!AX465,'Комунальні по юр. особам'!AX470,'Комунальні по юр. особам'!AX475,'Комунальні по юр. особам'!AX480,'Комунальні по юр. особам'!AX485)</f>
        <v>0</v>
      </c>
      <c r="AW76" s="63">
        <f>SUM('Комунальні по юр. особам'!AY420,'Комунальні по юр. особам'!AY425,'Комунальні по юр. особам'!AY430,'Комунальні по юр. особам'!AY435,'Комунальні по юр. особам'!AY440,'Комунальні по юр. особам'!AY445,'Комунальні по юр. особам'!AY450,'Комунальні по юр. особам'!AY455,'Комунальні по юр. особам'!AY460,'Комунальні по юр. особам'!AY465,'Комунальні по юр. особам'!AY470,'Комунальні по юр. особам'!AY475,'Комунальні по юр. особам'!AY480,'Комунальні по юр. особам'!AY485)</f>
        <v>0</v>
      </c>
      <c r="AX76" s="63">
        <f>SUM('Комунальні по юр. особам'!AZ420,'Комунальні по юр. особам'!AZ425,'Комунальні по юр. особам'!AZ430,'Комунальні по юр. особам'!AZ435,'Комунальні по юр. особам'!AZ440,'Комунальні по юр. особам'!AZ445,'Комунальні по юр. особам'!AZ450,'Комунальні по юр. особам'!AZ455,'Комунальні по юр. особам'!AZ460,'Комунальні по юр. особам'!AZ465,'Комунальні по юр. особам'!AZ470,'Комунальні по юр. особам'!AZ475,'Комунальні по юр. особам'!AZ480,'Комунальні по юр. особам'!AZ485)</f>
        <v>0</v>
      </c>
      <c r="AY76" s="63">
        <f>SUM('Комунальні по юр. особам'!BA420,'Комунальні по юр. особам'!BA425,'Комунальні по юр. особам'!BA430,'Комунальні по юр. особам'!BA435,'Комунальні по юр. особам'!BA440,'Комунальні по юр. особам'!BA445,'Комунальні по юр. особам'!BA450,'Комунальні по юр. особам'!BA455,'Комунальні по юр. особам'!BA460,'Комунальні по юр. особам'!BA465,'Комунальні по юр. особам'!BA470,'Комунальні по юр. особам'!BA475,'Комунальні по юр. особам'!BA480,'Комунальні по юр. особам'!BA485)</f>
        <v>0</v>
      </c>
      <c r="AZ76" s="63">
        <f>SUM('Комунальні по юр. особам'!BB420,'Комунальні по юр. особам'!BB425,'Комунальні по юр. особам'!BB430,'Комунальні по юр. особам'!BB435,'Комунальні по юр. особам'!BB440,'Комунальні по юр. особам'!BB445,'Комунальні по юр. особам'!BB450,'Комунальні по юр. особам'!BB455,'Комунальні по юр. особам'!BB460,'Комунальні по юр. особам'!BB465,'Комунальні по юр. особам'!BB470,'Комунальні по юр. особам'!BB475,'Комунальні по юр. особам'!BB480,'Комунальні по юр. особам'!BB485)</f>
        <v>0</v>
      </c>
      <c r="BA76" s="63">
        <f>SUM('Комунальні по юр. особам'!BC420,'Комунальні по юр. особам'!BC425,'Комунальні по юр. особам'!BC430,'Комунальні по юр. особам'!BC435,'Комунальні по юр. особам'!BC440,'Комунальні по юр. особам'!BC445,'Комунальні по юр. особам'!BC450,'Комунальні по юр. особам'!BC455,'Комунальні по юр. особам'!BC460,'Комунальні по юр. особам'!BC465,'Комунальні по юр. особам'!BC470,'Комунальні по юр. особам'!BC475,'Комунальні по юр. особам'!BC480,'Комунальні по юр. особам'!BC485)</f>
        <v>0</v>
      </c>
      <c r="BB76" s="63">
        <f>SUM('Комунальні по юр. особам'!BD420,'Комунальні по юр. особам'!BD425,'Комунальні по юр. особам'!BD430,'Комунальні по юр. особам'!BD435,'Комунальні по юр. особам'!BD440,'Комунальні по юр. особам'!BD445,'Комунальні по юр. особам'!BD450,'Комунальні по юр. особам'!BD455,'Комунальні по юр. особам'!BD460,'Комунальні по юр. особам'!BD465,'Комунальні по юр. особам'!BD470,'Комунальні по юр. особам'!BD475,'Комунальні по юр. особам'!BD480,'Комунальні по юр. особам'!BD485)</f>
        <v>0</v>
      </c>
      <c r="BC76" s="309">
        <f>SUM('Комунальні по юр. особам'!BE420,'Комунальні по юр. особам'!BE425,'Комунальні по юр. особам'!BE430,'Комунальні по юр. особам'!BE435,'Комунальні по юр. особам'!BE440,'Комунальні по юр. особам'!BE445,'Комунальні по юр. особам'!BE450,'Комунальні по юр. особам'!BE455,'Комунальні по юр. особам'!BE460,'Комунальні по юр. особам'!BE465,'Комунальні по юр. особам'!BE470,'Комунальні по юр. особам'!BE475,'Комунальні по юр. особам'!BE480,'Комунальні по юр. особам'!BE485)</f>
        <v>0</v>
      </c>
    </row>
    <row r="77" spans="1:55" ht="34" customHeight="1" x14ac:dyDescent="0.2">
      <c r="A77" s="824"/>
      <c r="B77" s="265" t="s">
        <v>77</v>
      </c>
      <c r="C77" s="827"/>
      <c r="D77" s="829"/>
      <c r="E77" s="303">
        <f>SUM(K77,AT77)</f>
        <v>32</v>
      </c>
      <c r="F77" s="305">
        <f>SUM(G77:J77)</f>
        <v>0</v>
      </c>
      <c r="G77" s="242">
        <f>SUM('Комунальні по юр. особам'!I421,'Комунальні по юр. особам'!I426,'Комунальні по юр. особам'!I431,'Комунальні по юр. особам'!I436,'Комунальні по юр. особам'!I441,'Комунальні по юр. особам'!I446,'Комунальні по юр. особам'!I451,'Комунальні по юр. особам'!I456,'Комунальні по юр. особам'!I461,'Комунальні по юр. особам'!I466,'Комунальні по юр. особам'!I471,'Комунальні по юр. особам'!I476,'Комунальні по юр. особам'!I481,'Комунальні по юр. особам'!I486)</f>
        <v>0</v>
      </c>
      <c r="H77" s="242">
        <f>SUM('Комунальні по юр. особам'!J421,'Комунальні по юр. особам'!J426,'Комунальні по юр. особам'!J431,'Комунальні по юр. особам'!J436,'Комунальні по юр. особам'!J441,'Комунальні по юр. особам'!J446,'Комунальні по юр. особам'!J451,'Комунальні по юр. особам'!J456,'Комунальні по юр. особам'!J461,'Комунальні по юр. особам'!J466,'Комунальні по юр. особам'!J471,'Комунальні по юр. особам'!J476,'Комунальні по юр. особам'!J481,'Комунальні по юр. особам'!J486)</f>
        <v>0</v>
      </c>
      <c r="I77" s="242">
        <f>SUM('Комунальні по юр. особам'!K421,'Комунальні по юр. особам'!K426,'Комунальні по юр. особам'!K431,'Комунальні по юр. особам'!K436,'Комунальні по юр. особам'!K441,'Комунальні по юр. особам'!K446,'Комунальні по юр. особам'!K451,'Комунальні по юр. особам'!K456,'Комунальні по юр. особам'!K461,'Комунальні по юр. особам'!K466,'Комунальні по юр. особам'!K471,'Комунальні по юр. особам'!K476,'Комунальні по юр. особам'!K481,'Комунальні по юр. особам'!K486)</f>
        <v>0</v>
      </c>
      <c r="J77" s="268">
        <f>SUM('Комунальні по юр. особам'!L421,'Комунальні по юр. особам'!L426,'Комунальні по юр. особам'!L431,'Комунальні по юр. особам'!L436,'Комунальні по юр. особам'!L441,'Комунальні по юр. особам'!L446,'Комунальні по юр. особам'!L451,'Комунальні по юр. особам'!L456,'Комунальні по юр. особам'!L461,'Комунальні по юр. особам'!L466,'Комунальні по юр. особам'!L471,'Комунальні по юр. особам'!L476,'Комунальні по юр. особам'!L481,'Комунальні по юр. особам'!L486)</f>
        <v>0</v>
      </c>
      <c r="K77" s="330">
        <f>IF(AND(SUM(L77:P77)=SUM(W77:X77),SUM(Q77:V77)=SUM(W77:X77)),SUM(L77:P77),"ПЕРЕВІРТЕ ПРАВИЛЬНІСТЬ ДАНИХ")</f>
        <v>31</v>
      </c>
      <c r="L77" s="63">
        <f>SUM('Комунальні по юр. особам'!N421,'Комунальні по юр. особам'!N426,'Комунальні по юр. особам'!N431,'Комунальні по юр. особам'!N436,'Комунальні по юр. особам'!N441,'Комунальні по юр. особам'!N446,'Комунальні по юр. особам'!N451,'Комунальні по юр. особам'!N456,'Комунальні по юр. особам'!N461,'Комунальні по юр. особам'!N466,'Комунальні по юр. особам'!N471,'Комунальні по юр. особам'!N476,'Комунальні по юр. особам'!N481,'Комунальні по юр. особам'!N486)</f>
        <v>0</v>
      </c>
      <c r="M77" s="63">
        <f>SUM('Комунальні по юр. особам'!O421,'Комунальні по юр. особам'!O426,'Комунальні по юр. особам'!O431,'Комунальні по юр. особам'!O436,'Комунальні по юр. особам'!O441,'Комунальні по юр. особам'!O446,'Комунальні по юр. особам'!O451,'Комунальні по юр. особам'!O456,'Комунальні по юр. особам'!O461,'Комунальні по юр. особам'!O466,'Комунальні по юр. особам'!O471,'Комунальні по юр. особам'!O476,'Комунальні по юр. особам'!O481,'Комунальні по юр. особам'!O486)</f>
        <v>31</v>
      </c>
      <c r="N77" s="63">
        <f>SUM('Комунальні по юр. особам'!P421,'Комунальні по юр. особам'!P426,'Комунальні по юр. особам'!P431,'Комунальні по юр. особам'!P436,'Комунальні по юр. особам'!P441,'Комунальні по юр. особам'!P446,'Комунальні по юр. особам'!P451,'Комунальні по юр. особам'!P456,'Комунальні по юр. особам'!P461,'Комунальні по юр. особам'!P466,'Комунальні по юр. особам'!P471,'Комунальні по юр. особам'!P476,'Комунальні по юр. особам'!P481,'Комунальні по юр. особам'!P486)</f>
        <v>0</v>
      </c>
      <c r="O77" s="63">
        <f>SUM('Комунальні по юр. особам'!Q421,'Комунальні по юр. особам'!Q426,'Комунальні по юр. особам'!Q431,'Комунальні по юр. особам'!Q436,'Комунальні по юр. особам'!Q441,'Комунальні по юр. особам'!Q446,'Комунальні по юр. особам'!Q451,'Комунальні по юр. особам'!Q456,'Комунальні по юр. особам'!Q461,'Комунальні по юр. особам'!Q466,'Комунальні по юр. особам'!Q471,'Комунальні по юр. особам'!Q476,'Комунальні по юр. особам'!Q481,'Комунальні по юр. особам'!Q486)</f>
        <v>0</v>
      </c>
      <c r="P77" s="313">
        <f>SUM('Комунальні по юр. особам'!R421,'Комунальні по юр. особам'!R426,'Комунальні по юр. особам'!R431,'Комунальні по юр. особам'!R436,'Комунальні по юр. особам'!R441,'Комунальні по юр. особам'!R446,'Комунальні по юр. особам'!R451,'Комунальні по юр. особам'!R456,'Комунальні по юр. особам'!R461,'Комунальні по юр. особам'!R466,'Комунальні по юр. особам'!R471,'Комунальні по юр. особам'!R476,'Комунальні по юр. особам'!R481,'Комунальні по юр. особам'!R486)</f>
        <v>0</v>
      </c>
      <c r="Q77" s="301">
        <f>SUM('Комунальні по юр. особам'!S421,'Комунальні по юр. особам'!S426,'Комунальні по юр. особам'!S431,'Комунальні по юр. особам'!S436,'Комунальні по юр. особам'!S441,'Комунальні по юр. особам'!S446,'Комунальні по юр. особам'!S451,'Комунальні по юр. особам'!S456,'Комунальні по юр. особам'!S461,'Комунальні по юр. особам'!S466,'Комунальні по юр. особам'!S471,'Комунальні по юр. особам'!S476,'Комунальні по юр. особам'!S481,'Комунальні по юр. особам'!S486)</f>
        <v>0</v>
      </c>
      <c r="R77" s="63">
        <f>SUM('Комунальні по юр. особам'!T421,'Комунальні по юр. особам'!T426,'Комунальні по юр. особам'!T431,'Комунальні по юр. особам'!T436,'Комунальні по юр. особам'!T441,'Комунальні по юр. особам'!T446,'Комунальні по юр. особам'!T451,'Комунальні по юр. особам'!T456,'Комунальні по юр. особам'!T461,'Комунальні по юр. особам'!T466,'Комунальні по юр. особам'!T471,'Комунальні по юр. особам'!T476,'Комунальні по юр. особам'!T481,'Комунальні по юр. особам'!T486)</f>
        <v>0</v>
      </c>
      <c r="S77" s="63">
        <f>SUM('Комунальні по юр. особам'!U421,'Комунальні по юр. особам'!U426,'Комунальні по юр. особам'!U431,'Комунальні по юр. особам'!U436,'Комунальні по юр. особам'!U441,'Комунальні по юр. особам'!U446,'Комунальні по юр. особам'!U451,'Комунальні по юр. особам'!U456,'Комунальні по юр. особам'!U461,'Комунальні по юр. особам'!U466,'Комунальні по юр. особам'!U471,'Комунальні по юр. особам'!U476,'Комунальні по юр. особам'!U481,'Комунальні по юр. особам'!U486)</f>
        <v>31</v>
      </c>
      <c r="T77" s="63">
        <f>SUM('Комунальні по юр. особам'!V421,'Комунальні по юр. особам'!V426,'Комунальні по юр. особам'!V431,'Комунальні по юр. особам'!V436,'Комунальні по юр. особам'!V441,'Комунальні по юр. особам'!V446,'Комунальні по юр. особам'!V451,'Комунальні по юр. особам'!V456,'Комунальні по юр. особам'!V461,'Комунальні по юр. особам'!V466,'Комунальні по юр. особам'!V471,'Комунальні по юр. особам'!V476,'Комунальні по юр. особам'!V481,'Комунальні по юр. особам'!V486)</f>
        <v>0</v>
      </c>
      <c r="U77" s="63">
        <f>SUM('Комунальні по юр. особам'!W421,'Комунальні по юр. особам'!W426,'Комунальні по юр. особам'!W431,'Комунальні по юр. особам'!W436,'Комунальні по юр. особам'!W441,'Комунальні по юр. особам'!W446,'Комунальні по юр. особам'!W451,'Комунальні по юр. особам'!W456,'Комунальні по юр. особам'!W461,'Комунальні по юр. особам'!W466,'Комунальні по юр. особам'!W471,'Комунальні по юр. особам'!W476,'Комунальні по юр. особам'!W481,'Комунальні по юр. особам'!W486)</f>
        <v>0</v>
      </c>
      <c r="V77" s="313">
        <f>SUM('Комунальні по юр. особам'!X421,'Комунальні по юр. особам'!X426,'Комунальні по юр. особам'!X431,'Комунальні по юр. особам'!X436,'Комунальні по юр. особам'!X441,'Комунальні по юр. особам'!X446,'Комунальні по юр. особам'!X451,'Комунальні по юр. особам'!X456,'Комунальні по юр. особам'!X461,'Комунальні по юр. особам'!X466,'Комунальні по юр. особам'!X471,'Комунальні по юр. особам'!X476,'Комунальні по юр. особам'!X481,'Комунальні по юр. особам'!X486)</f>
        <v>0</v>
      </c>
      <c r="W77" s="301">
        <f>SUM('Комунальні по юр. особам'!Y421,'Комунальні по юр. особам'!Y426,'Комунальні по юр. особам'!Y431,'Комунальні по юр. особам'!Y436,'Комунальні по юр. особам'!Y441,'Комунальні по юр. особам'!Y446,'Комунальні по юр. особам'!Y451,'Комунальні по юр. особам'!Y456,'Комунальні по юр. особам'!Y461,'Комунальні по юр. особам'!Y466,'Комунальні по юр. особам'!Y471,'Комунальні по юр. особам'!Y476,'Комунальні по юр. особам'!Y481,'Комунальні по юр. особам'!Y486)</f>
        <v>31</v>
      </c>
      <c r="X77" s="313">
        <f>SUM('Комунальні по юр. особам'!Z421,'Комунальні по юр. особам'!Z426,'Комунальні по юр. особам'!Z431,'Комунальні по юр. особам'!Z436,'Комунальні по юр. особам'!Z441,'Комунальні по юр. особам'!Z446,'Комунальні по юр. особам'!Z451,'Комунальні по юр. особам'!Z456,'Комунальні по юр. особам'!Z461,'Комунальні по юр. особам'!Z466,'Комунальні по юр. особам'!Z471,'Комунальні по юр. особам'!Z476,'Комунальні по юр. особам'!Z481,'Комунальні по юр. особам'!Z486)</f>
        <v>0</v>
      </c>
      <c r="Y77" s="301">
        <f>SUM('Комунальні по юр. особам'!AA421,'Комунальні по юр. особам'!AA426,'Комунальні по юр. особам'!AA431,'Комунальні по юр. особам'!AA436,'Комунальні по юр. особам'!AA441,'Комунальні по юр. особам'!AA446,'Комунальні по юр. особам'!AA451,'Комунальні по юр. особам'!AA456,'Комунальні по юр. особам'!AA461,'Комунальні по юр. особам'!AA466,'Комунальні по юр. особам'!AA471,'Комунальні по юр. особам'!AA476,'Комунальні по юр. особам'!AA481,'Комунальні по юр. особам'!AA486)</f>
        <v>0</v>
      </c>
      <c r="Z77" s="63">
        <f>SUM('Комунальні по юр. особам'!AB421,'Комунальні по юр. особам'!AB426,'Комунальні по юр. особам'!AB431,'Комунальні по юр. особам'!AB436,'Комунальні по юр. особам'!AB441,'Комунальні по юр. особам'!AB446,'Комунальні по юр. особам'!AB451,'Комунальні по юр. особам'!AB456,'Комунальні по юр. особам'!AB461,'Комунальні по юр. особам'!AB466,'Комунальні по юр. особам'!AB471,'Комунальні по юр. особам'!AB476,'Комунальні по юр. особам'!AB481,'Комунальні по юр. особам'!AB486)</f>
        <v>5</v>
      </c>
      <c r="AA77" s="63">
        <f>SUM('Комунальні по юр. особам'!AC421,'Комунальні по юр. особам'!AC426,'Комунальні по юр. особам'!AC431,'Комунальні по юр. особам'!AC436,'Комунальні по юр. особам'!AC441,'Комунальні по юр. особам'!AC446,'Комунальні по юр. особам'!AC451,'Комунальні по юр. особам'!AC456,'Комунальні по юр. особам'!AC461,'Комунальні по юр. особам'!AC466,'Комунальні по юр. особам'!AC471,'Комунальні по юр. особам'!AC476,'Комунальні по юр. особам'!AC481,'Комунальні по юр. особам'!AC486)</f>
        <v>4</v>
      </c>
      <c r="AB77" s="63">
        <f>SUM('Комунальні по юр. особам'!AD421,'Комунальні по юр. особам'!AD426,'Комунальні по юр. особам'!AD431,'Комунальні по юр. особам'!AD436,'Комунальні по юр. особам'!AD441,'Комунальні по юр. особам'!AD446,'Комунальні по юр. особам'!AD451,'Комунальні по юр. особам'!AD456,'Комунальні по юр. особам'!AD461,'Комунальні по юр. особам'!AD466,'Комунальні по юр. особам'!AD471,'Комунальні по юр. особам'!AD476,'Комунальні по юр. особам'!AD481,'Комунальні по юр. особам'!AD486)</f>
        <v>1</v>
      </c>
      <c r="AC77" s="63">
        <f>SUM('Комунальні по юр. особам'!AE421,'Комунальні по юр. особам'!AE426,'Комунальні по юр. особам'!AE431,'Комунальні по юр. особам'!AE436,'Комунальні по юр. особам'!AE441,'Комунальні по юр. особам'!AE446,'Комунальні по юр. особам'!AE451,'Комунальні по юр. особам'!AE456,'Комунальні по юр. особам'!AE461,'Комунальні по юр. особам'!AE466,'Комунальні по юр. особам'!AE471,'Комунальні по юр. особам'!AE476,'Комунальні по юр. особам'!AE481,'Комунальні по юр. особам'!AE486)</f>
        <v>8</v>
      </c>
      <c r="AD77" s="313">
        <f>SUM('Комунальні по юр. особам'!AF421,'Комунальні по юр. особам'!AF426,'Комунальні по юр. особам'!AF431,'Комунальні по юр. особам'!AF436,'Комунальні по юр. особам'!AF441,'Комунальні по юр. особам'!AF446,'Комунальні по юр. особам'!AF451,'Комунальні по юр. особам'!AF456,'Комунальні по юр. особам'!AF461,'Комунальні по юр. особам'!AF466,'Комунальні по юр. особам'!AF471,'Комунальні по юр. особам'!AF476,'Комунальні по юр. особам'!AF481,'Комунальні по юр. особам'!AF486)</f>
        <v>0</v>
      </c>
      <c r="AE77" s="271">
        <f>AVERAGE('Комунальні по юр. особам'!AG421,'Комунальні по юр. особам'!AG426,'Комунальні по юр. особам'!AG431,'Комунальні по юр. особам'!AG436,'Комунальні по юр. особам'!AG441,'Комунальні по юр. особам'!AG446,'Комунальні по юр. особам'!AG451,'Комунальні по юр. особам'!AG456,'Комунальні по юр. особам'!AG461,'Комунальні по юр. особам'!AG466,'Комунальні по юр. особам'!AG471,'Комунальні по юр. особам'!AG476,'Комунальні по юр. особам'!AG481,'Комунальні по юр. особам'!AG486)</f>
        <v>38</v>
      </c>
      <c r="AF77" s="361">
        <f>AVERAGE('Комунальні по юр. особам'!AH421,'Комунальні по юр. особам'!AH426,'Комунальні по юр. особам'!AH431,'Комунальні по юр. особам'!AH436,'Комунальні по юр. особам'!AH441,'Комунальні по юр. особам'!AH446,'Комунальні по юр. особам'!AH451,'Комунальні по юр. особам'!AH456,'Комунальні по юр. особам'!AH461,'Комунальні по юр. особам'!AH466,'Комунальні по юр. особам'!AH471,'Комунальні по юр. особам'!AH476,'Комунальні по юр. особам'!AH481,'Комунальні по юр. особам'!AH486)</f>
        <v>15</v>
      </c>
      <c r="AG77" s="362">
        <f>AVERAGE('Комунальні по юр. особам'!AI421,'Комунальні по юр. особам'!AI426,'Комунальні по юр. особам'!AI431,'Комунальні по юр. особам'!AI436,'Комунальні по юр. особам'!AI441,'Комунальні по юр. особам'!AI446,'Комунальні по юр. особам'!AI451,'Комунальні по юр. особам'!AI456,'Комунальні по юр. особам'!AI461,'Комунальні по юр. особам'!AI466,'Комунальні по юр. особам'!AI471,'Комунальні по юр. особам'!AI476,'Комунальні по юр. особам'!AI481,'Комунальні по юр. особам'!AI486)</f>
        <v>102</v>
      </c>
      <c r="AH77" s="247">
        <f>SUM(AI77:AK77)</f>
        <v>31</v>
      </c>
      <c r="AI77" s="270">
        <f>SUM('Комунальні по юр. особам'!AK421,'Комунальні по юр. особам'!AK426,'Комунальні по юр. особам'!AK431,'Комунальні по юр. особам'!AK436,'Комунальні по юр. особам'!AK441,'Комунальні по юр. особам'!AK446,'Комунальні по юр. особам'!AK451,'Комунальні по юр. особам'!AK456,'Комунальні по юр. особам'!AK461,'Комунальні по юр. особам'!AK466,'Комунальні по юр. особам'!AK471,'Комунальні по юр. особам'!AK476,'Комунальні по юр. особам'!AK481,'Комунальні по юр. особам'!AK486)</f>
        <v>1</v>
      </c>
      <c r="AJ77" s="242">
        <f>SUM('Комунальні по юр. особам'!AL421,'Комунальні по юр. особам'!AL426,'Комунальні по юр. особам'!AL431,'Комунальні по юр. особам'!AL436,'Комунальні по юр. особам'!AL441,'Комунальні по юр. особам'!AL446,'Комунальні по юр. особам'!AL451,'Комунальні по юр. особам'!AL456,'Комунальні по юр. особам'!AL461,'Комунальні по юр. особам'!AL466,'Комунальні по юр. особам'!AL471,'Комунальні по юр. особам'!AL476,'Комунальні по юр. особам'!AL481,'Комунальні по юр. особам'!AL486)</f>
        <v>27</v>
      </c>
      <c r="AK77" s="243">
        <f>SUM('Комунальні по юр. особам'!AM421,'Комунальні по юр. особам'!AM426,'Комунальні по юр. особам'!AM431,'Комунальні по юр. особам'!AM436,'Комунальні по юр. особам'!AM441,'Комунальні по юр. особам'!AM446,'Комунальні по юр. особам'!AM451,'Комунальні по юр. особам'!AM456,'Комунальні по юр. особам'!AM461,'Комунальні по юр. особам'!AM466,'Комунальні по юр. особам'!AM471,'Комунальні по юр. особам'!AM476,'Комунальні по юр. особам'!AM481,'Комунальні по юр. особам'!AM486)</f>
        <v>3</v>
      </c>
      <c r="AL77" s="241">
        <f>SUM('Комунальні по юр. особам'!AN421,'Комунальні по юр. особам'!AN426,'Комунальні по юр. особам'!AN431,'Комунальні по юр. особам'!AN436,'Комунальні по юр. особам'!AN441,'Комунальні по юр. особам'!AN446,'Комунальні по юр. особам'!AN451,'Комунальні по юр. особам'!AN456,'Комунальні по юр. особам'!AN461,'Комунальні по юр. особам'!AN466,'Комунальні по юр. особам'!AN471,'Комунальні по юр. особам'!AN476,'Комунальні по юр. особам'!AN481,'Комунальні по юр. особам'!AN486)</f>
        <v>0</v>
      </c>
      <c r="AM77" s="242">
        <f>SUM('Комунальні по юр. особам'!AO421,'Комунальні по юр. особам'!AO426,'Комунальні по юр. особам'!AO431,'Комунальні по юр. особам'!AO436,'Комунальні по юр. особам'!AO441,'Комунальні по юр. особам'!AO446,'Комунальні по юр. особам'!AO451,'Комунальні по юр. особам'!AO456,'Комунальні по юр. особам'!AO461,'Комунальні по юр. особам'!AO466,'Комунальні по юр. особам'!AO471,'Комунальні по юр. особам'!AO476,'Комунальні по юр. особам'!AO481,'Комунальні по юр. особам'!AO486)</f>
        <v>0</v>
      </c>
      <c r="AN77" s="243">
        <f>SUM('Комунальні по юр. особам'!AP421,'Комунальні по юр. особам'!AP426,'Комунальні по юр. особам'!AP431,'Комунальні по юр. особам'!AP436,'Комунальні по юр. особам'!AP441,'Комунальні по юр. особам'!AP446,'Комунальні по юр. особам'!AP451,'Комунальні по юр. особам'!AP456,'Комунальні по юр. особам'!AP461,'Комунальні по юр. особам'!AP466,'Комунальні по юр. особам'!AP471,'Комунальні по юр. особам'!AP476,'Комунальні по юр. особам'!AP481,'Комунальні по юр. особам'!AP486)</f>
        <v>0</v>
      </c>
      <c r="AO77" s="244">
        <f>SUM('Комунальні по юр. особам'!AQ421,'Комунальні по юр. особам'!AQ426,'Комунальні по юр. особам'!AQ431,'Комунальні по юр. особам'!AQ436,'Комунальні по юр. особам'!AQ441,'Комунальні по юр. особам'!AQ446,'Комунальні по юр. особам'!AQ451,'Комунальні по юр. особам'!AQ456,'Комунальні по юр. особам'!AQ461,'Комунальні по юр. особам'!AQ466,'Комунальні по юр. особам'!AQ471,'Комунальні по юр. особам'!AQ476,'Комунальні по юр. особам'!AQ481,'Комунальні по юр. особам'!AQ486)</f>
        <v>0</v>
      </c>
      <c r="AP77" s="245">
        <f>SUM('Комунальні по юр. особам'!AR421,'Комунальні по юр. особам'!AR426,'Комунальні по юр. особам'!AR431,'Комунальні по юр. особам'!AR436,'Комунальні по юр. особам'!AR441,'Комунальні по юр. особам'!AR446,'Комунальні по юр. особам'!AR451,'Комунальні по юр. особам'!AR456,'Комунальні по юр. особам'!AR461,'Комунальні по юр. особам'!AR466,'Комунальні по юр. особам'!AR471,'Комунальні по юр. особам'!AR476,'Комунальні по юр. особам'!AR481,'Комунальні по юр. особам'!AR486)</f>
        <v>0</v>
      </c>
      <c r="AQ77" s="245">
        <f>SUM('Комунальні по юр. особам'!AS421,'Комунальні по юр. особам'!AS426,'Комунальні по юр. особам'!AS431,'Комунальні по юр. особам'!AS436,'Комунальні по юр. особам'!AS441,'Комунальні по юр. особам'!AS446,'Комунальні по юр. особам'!AS451,'Комунальні по юр. особам'!AS456,'Комунальні по юр. особам'!AS461,'Комунальні по юр. особам'!AS466,'Комунальні по юр. особам'!AS471,'Комунальні по юр. особам'!AS476,'Комунальні по юр. особам'!AS481,'Комунальні по юр. особам'!AS486)</f>
        <v>0</v>
      </c>
      <c r="AR77" s="245">
        <f>SUM('Комунальні по юр. особам'!AT421,'Комунальні по юр. особам'!AT426,'Комунальні по юр. особам'!AT431,'Комунальні по юр. особам'!AT436,'Комунальні по юр. особам'!AT441,'Комунальні по юр. особам'!AT446,'Комунальні по юр. особам'!AT451,'Комунальні по юр. особам'!AT456,'Комунальні по юр. особам'!AT461,'Комунальні по юр. особам'!AT466,'Комунальні по юр. особам'!AT471,'Комунальні по юр. особам'!AT476,'Комунальні по юр. особам'!AT481,'Комунальні по юр. особам'!AT486)</f>
        <v>0</v>
      </c>
      <c r="AS77" s="246">
        <f>SUM('Комунальні по юр. особам'!AU421,'Комунальні по юр. особам'!AU426,'Комунальні по юр. особам'!AU431,'Комунальні по юр. особам'!AU436,'Комунальні по юр. особам'!AU441,'Комунальні по юр. особам'!AU446,'Комунальні по юр. особам'!AU451,'Комунальні по юр. особам'!AU456,'Комунальні по юр. особам'!AU461,'Комунальні по юр. особам'!AU466,'Комунальні по юр. особам'!AU471,'Комунальні по юр. особам'!AU476,'Комунальні по юр. особам'!AU481,'Комунальні по юр. особам'!AU486)</f>
        <v>0</v>
      </c>
      <c r="AT77" s="328">
        <f>SUM(AU77:BC77)</f>
        <v>1</v>
      </c>
      <c r="AU77" s="63">
        <f>SUM('Комунальні по юр. особам'!AW421,'Комунальні по юр. особам'!AW426,'Комунальні по юр. особам'!AW431,'Комунальні по юр. особам'!AW436,'Комунальні по юр. особам'!AW441,'Комунальні по юр. особам'!AW446,'Комунальні по юр. особам'!AW451,'Комунальні по юр. особам'!AW456,'Комунальні по юр. особам'!AW461,'Комунальні по юр. особам'!AW466,'Комунальні по юр. особам'!AW471,'Комунальні по юр. особам'!AW476,'Комунальні по юр. особам'!AW481,'Комунальні по юр. особам'!AW486)</f>
        <v>0</v>
      </c>
      <c r="AV77" s="63">
        <f>SUM('Комунальні по юр. особам'!AX421,'Комунальні по юр. особам'!AX426,'Комунальні по юр. особам'!AX431,'Комунальні по юр. особам'!AX436,'Комунальні по юр. особам'!AX441,'Комунальні по юр. особам'!AX446,'Комунальні по юр. особам'!AX451,'Комунальні по юр. особам'!AX456,'Комунальні по юр. особам'!AX461,'Комунальні по юр. особам'!AX466,'Комунальні по юр. особам'!AX471,'Комунальні по юр. особам'!AX476,'Комунальні по юр. особам'!AX481,'Комунальні по юр. особам'!AX486)</f>
        <v>0</v>
      </c>
      <c r="AW77" s="63">
        <f>SUM('Комунальні по юр. особам'!AY421,'Комунальні по юр. особам'!AY426,'Комунальні по юр. особам'!AY431,'Комунальні по юр. особам'!AY436,'Комунальні по юр. особам'!AY441,'Комунальні по юр. особам'!AY446,'Комунальні по юр. особам'!AY451,'Комунальні по юр. особам'!AY456,'Комунальні по юр. особам'!AY461,'Комунальні по юр. особам'!AY466,'Комунальні по юр. особам'!AY471,'Комунальні по юр. особам'!AY476,'Комунальні по юр. особам'!AY481,'Комунальні по юр. особам'!AY486)</f>
        <v>0</v>
      </c>
      <c r="AX77" s="63">
        <f>SUM('Комунальні по юр. особам'!AZ421,'Комунальні по юр. особам'!AZ426,'Комунальні по юр. особам'!AZ431,'Комунальні по юр. особам'!AZ436,'Комунальні по юр. особам'!AZ441,'Комунальні по юр. особам'!AZ446,'Комунальні по юр. особам'!AZ451,'Комунальні по юр. особам'!AZ456,'Комунальні по юр. особам'!AZ461,'Комунальні по юр. особам'!AZ466,'Комунальні по юр. особам'!AZ471,'Комунальні по юр. особам'!AZ476,'Комунальні по юр. особам'!AZ481,'Комунальні по юр. особам'!AZ486)</f>
        <v>0</v>
      </c>
      <c r="AY77" s="63">
        <f>SUM('Комунальні по юр. особам'!BA421,'Комунальні по юр. особам'!BA426,'Комунальні по юр. особам'!BA431,'Комунальні по юр. особам'!BA436,'Комунальні по юр. особам'!BA441,'Комунальні по юр. особам'!BA446,'Комунальні по юр. особам'!BA451,'Комунальні по юр. особам'!BA456,'Комунальні по юр. особам'!BA461,'Комунальні по юр. особам'!BA466,'Комунальні по юр. особам'!BA471,'Комунальні по юр. особам'!BA476,'Комунальні по юр. особам'!BA481,'Комунальні по юр. особам'!BA486)</f>
        <v>1</v>
      </c>
      <c r="AZ77" s="63">
        <f>SUM('Комунальні по юр. особам'!BB421,'Комунальні по юр. особам'!BB426,'Комунальні по юр. особам'!BB431,'Комунальні по юр. особам'!BB436,'Комунальні по юр. особам'!BB441,'Комунальні по юр. особам'!BB446,'Комунальні по юр. особам'!BB451,'Комунальні по юр. особам'!BB456,'Комунальні по юр. особам'!BB461,'Комунальні по юр. особам'!BB466,'Комунальні по юр. особам'!BB471,'Комунальні по юр. особам'!BB476,'Комунальні по юр. особам'!BB481,'Комунальні по юр. особам'!BB486)</f>
        <v>0</v>
      </c>
      <c r="BA77" s="63">
        <f>SUM('Комунальні по юр. особам'!BC421,'Комунальні по юр. особам'!BC426,'Комунальні по юр. особам'!BC431,'Комунальні по юр. особам'!BC436,'Комунальні по юр. особам'!BC441,'Комунальні по юр. особам'!BC446,'Комунальні по юр. особам'!BC451,'Комунальні по юр. особам'!BC456,'Комунальні по юр. особам'!BC461,'Комунальні по юр. особам'!BC466,'Комунальні по юр. особам'!BC471,'Комунальні по юр. особам'!BC476,'Комунальні по юр. особам'!BC481,'Комунальні по юр. особам'!BC486)</f>
        <v>0</v>
      </c>
      <c r="BB77" s="63">
        <f>SUM('Комунальні по юр. особам'!BD421,'Комунальні по юр. особам'!BD426,'Комунальні по юр. особам'!BD431,'Комунальні по юр. особам'!BD436,'Комунальні по юр. особам'!BD441,'Комунальні по юр. особам'!BD446,'Комунальні по юр. особам'!BD451,'Комунальні по юр. особам'!BD456,'Комунальні по юр. особам'!BD461,'Комунальні по юр. особам'!BD466,'Комунальні по юр. особам'!BD471,'Комунальні по юр. особам'!BD476,'Комунальні по юр. особам'!BD481,'Комунальні по юр. особам'!BD486)</f>
        <v>0</v>
      </c>
      <c r="BC77" s="309">
        <f>SUM('Комунальні по юр. особам'!BE421,'Комунальні по юр. особам'!BE426,'Комунальні по юр. особам'!BE431,'Комунальні по юр. особам'!BE436,'Комунальні по юр. особам'!BE441,'Комунальні по юр. особам'!BE446,'Комунальні по юр. особам'!BE451,'Комунальні по юр. особам'!BE456,'Комунальні по юр. особам'!BE461,'Комунальні по юр. особам'!BE466,'Комунальні по юр. особам'!BE471,'Комунальні по юр. особам'!BE476,'Комунальні по юр. особам'!BE481,'Комунальні по юр. особам'!BE486)</f>
        <v>0</v>
      </c>
    </row>
    <row r="78" spans="1:55" ht="34" customHeight="1" x14ac:dyDescent="0.2">
      <c r="A78" s="824"/>
      <c r="B78" s="265" t="s">
        <v>78</v>
      </c>
      <c r="C78" s="827"/>
      <c r="D78" s="829"/>
      <c r="E78" s="303">
        <f>SUM(K78,AT78)</f>
        <v>1042</v>
      </c>
      <c r="F78" s="305">
        <f>SUM(G78:J78)</f>
        <v>31</v>
      </c>
      <c r="G78" s="242">
        <f>SUM('Комунальні по юр. особам'!I422,'Комунальні по юр. особам'!I427,'Комунальні по юр. особам'!I432,'Комунальні по юр. особам'!I437,'Комунальні по юр. особам'!I442,'Комунальні по юр. особам'!I447,'Комунальні по юр. особам'!I452,'Комунальні по юр. особам'!I457,'Комунальні по юр. особам'!I462,'Комунальні по юр. особам'!I467,'Комунальні по юр. особам'!I472,'Комунальні по юр. особам'!I477,'Комунальні по юр. особам'!I482,'Комунальні по юр. особам'!I487)</f>
        <v>19</v>
      </c>
      <c r="H78" s="242">
        <f>SUM('Комунальні по юр. особам'!J422,'Комунальні по юр. особам'!J427,'Комунальні по юр. особам'!J432,'Комунальні по юр. особам'!J437,'Комунальні по юр. особам'!J442,'Комунальні по юр. особам'!J447,'Комунальні по юр. особам'!J452,'Комунальні по юр. особам'!J457,'Комунальні по юр. особам'!J462,'Комунальні по юр. особам'!J467,'Комунальні по юр. особам'!J472,'Комунальні по юр. особам'!J477,'Комунальні по юр. особам'!J482,'Комунальні по юр. особам'!J487)</f>
        <v>0</v>
      </c>
      <c r="I78" s="242">
        <f>SUM('Комунальні по юр. особам'!K422,'Комунальні по юр. особам'!K427,'Комунальні по юр. особам'!K432,'Комунальні по юр. особам'!K437,'Комунальні по юр. особам'!K442,'Комунальні по юр. особам'!K447,'Комунальні по юр. особам'!K452,'Комунальні по юр. особам'!K457,'Комунальні по юр. особам'!K462,'Комунальні по юр. особам'!K467,'Комунальні по юр. особам'!K472,'Комунальні по юр. особам'!K477,'Комунальні по юр. особам'!K482,'Комунальні по юр. особам'!K487)</f>
        <v>11</v>
      </c>
      <c r="J78" s="268">
        <f>SUM('Комунальні по юр. особам'!L422,'Комунальні по юр. особам'!L427,'Комунальні по юр. особам'!L432,'Комунальні по юр. особам'!L437,'Комунальні по юр. особам'!L442,'Комунальні по юр. особам'!L447,'Комунальні по юр. особам'!L452,'Комунальні по юр. особам'!L457,'Комунальні по юр. особам'!L462,'Комунальні по юр. особам'!L467,'Комунальні по юр. особам'!L472,'Комунальні по юр. особам'!L477,'Комунальні по юр. особам'!L482,'Комунальні по юр. особам'!L487)</f>
        <v>1</v>
      </c>
      <c r="K78" s="330">
        <f>IF(AND(SUM(L78:P78)=SUM(W78:X78),SUM(Q78:V78)=SUM(W78:X78)),SUM(L78:P78),"ПЕРЕВІРТЕ ПРАВИЛЬНІСТЬ ДАНИХ")</f>
        <v>1007</v>
      </c>
      <c r="L78" s="63">
        <f>SUM('Комунальні по юр. особам'!N422,'Комунальні по юр. особам'!N427,'Комунальні по юр. особам'!N432,'Комунальні по юр. особам'!N437,'Комунальні по юр. особам'!N442,'Комунальні по юр. особам'!N447,'Комунальні по юр. особам'!N452,'Комунальні по юр. особам'!N457,'Комунальні по юр. особам'!N462,'Комунальні по юр. особам'!N467,'Комунальні по юр. особам'!N472,'Комунальні по юр. особам'!N477,'Комунальні по юр. особам'!N482,'Комунальні по юр. особам'!N487)</f>
        <v>7</v>
      </c>
      <c r="M78" s="63">
        <f>SUM('Комунальні по юр. особам'!O422,'Комунальні по юр. особам'!O427,'Комунальні по юр. особам'!O432,'Комунальні по юр. особам'!O437,'Комунальні по юр. особам'!O442,'Комунальні по юр. особам'!O447,'Комунальні по юр. особам'!O452,'Комунальні по юр. особам'!O457,'Комунальні по юр. особам'!O462,'Комунальні по юр. особам'!O467,'Комунальні по юр. особам'!O472,'Комунальні по юр. особам'!O477,'Комунальні по юр. особам'!O482,'Комунальні по юр. особам'!O487)</f>
        <v>0</v>
      </c>
      <c r="N78" s="63">
        <f>SUM('Комунальні по юр. особам'!P422,'Комунальні по юр. особам'!P427,'Комунальні по юр. особам'!P432,'Комунальні по юр. особам'!P437,'Комунальні по юр. особам'!P442,'Комунальні по юр. особам'!P447,'Комунальні по юр. особам'!P452,'Комунальні по юр. особам'!P457,'Комунальні по юр. особам'!P462,'Комунальні по юр. особам'!P467,'Комунальні по юр. особам'!P472,'Комунальні по юр. особам'!P477,'Комунальні по юр. особам'!P482,'Комунальні по юр. особам'!P487)</f>
        <v>12</v>
      </c>
      <c r="O78" s="63">
        <f>SUM('Комунальні по юр. особам'!Q422,'Комунальні по юр. особам'!Q427,'Комунальні по юр. особам'!Q432,'Комунальні по юр. особам'!Q437,'Комунальні по юр. особам'!Q442,'Комунальні по юр. особам'!Q447,'Комунальні по юр. особам'!Q452,'Комунальні по юр. особам'!Q457,'Комунальні по юр. особам'!Q462,'Комунальні по юр. особам'!Q467,'Комунальні по юр. особам'!Q472,'Комунальні по юр. особам'!Q477,'Комунальні по юр. особам'!Q482,'Комунальні по юр. особам'!Q487)</f>
        <v>0</v>
      </c>
      <c r="P78" s="313">
        <f>SUM('Комунальні по юр. особам'!R422,'Комунальні по юр. особам'!R427,'Комунальні по юр. особам'!R432,'Комунальні по юр. особам'!R437,'Комунальні по юр. особам'!R442,'Комунальні по юр. особам'!R447,'Комунальні по юр. особам'!R452,'Комунальні по юр. особам'!R457,'Комунальні по юр. особам'!R462,'Комунальні по юр. особам'!R467,'Комунальні по юр. особам'!R472,'Комунальні по юр. особам'!R477,'Комунальні по юр. особам'!R482,'Комунальні по юр. особам'!R487)</f>
        <v>988</v>
      </c>
      <c r="Q78" s="301">
        <f>SUM('Комунальні по юр. особам'!S422,'Комунальні по юр. особам'!S427,'Комунальні по юр. особам'!S432,'Комунальні по юр. особам'!S437,'Комунальні по юр. особам'!S442,'Комунальні по юр. особам'!S447,'Комунальні по юр. особам'!S452,'Комунальні по юр. особам'!S457,'Комунальні по юр. особам'!S462,'Комунальні по юр. особам'!S467,'Комунальні по юр. особам'!S472,'Комунальні по юр. особам'!S477,'Комунальні по юр. особам'!S482,'Комунальні по юр. особам'!S487)</f>
        <v>81</v>
      </c>
      <c r="R78" s="63">
        <f>SUM('Комунальні по юр. особам'!T422,'Комунальні по юр. особам'!T427,'Комунальні по юр. особам'!T432,'Комунальні по юр. особам'!T437,'Комунальні по юр. особам'!T442,'Комунальні по юр. особам'!T447,'Комунальні по юр. особам'!T452,'Комунальні по юр. особам'!T457,'Комунальні по юр. особам'!T462,'Комунальні по юр. особам'!T467,'Комунальні по юр. особам'!T472,'Комунальні по юр. особам'!T477,'Комунальні по юр. особам'!T482,'Комунальні по юр. особам'!T487)</f>
        <v>20</v>
      </c>
      <c r="S78" s="63">
        <f>SUM('Комунальні по юр. особам'!U422,'Комунальні по юр. особам'!U427,'Комунальні по юр. особам'!U432,'Комунальні по юр. особам'!U437,'Комунальні по юр. особам'!U442,'Комунальні по юр. особам'!U447,'Комунальні по юр. особам'!U452,'Комунальні по юр. особам'!U457,'Комунальні по юр. особам'!U462,'Комунальні по юр. особам'!U467,'Комунальні по юр. особам'!U472,'Комунальні по юр. особам'!U477,'Комунальні по юр. особам'!U482,'Комунальні по юр. особам'!U487)</f>
        <v>0</v>
      </c>
      <c r="T78" s="63">
        <f>SUM('Комунальні по юр. особам'!V422,'Комунальні по юр. особам'!V427,'Комунальні по юр. особам'!V432,'Комунальні по юр. особам'!V437,'Комунальні по юр. особам'!V442,'Комунальні по юр. особам'!V447,'Комунальні по юр. особам'!V452,'Комунальні по юр. особам'!V457,'Комунальні по юр. особам'!V462,'Комунальні по юр. особам'!V467,'Комунальні по юр. особам'!V472,'Комунальні по юр. особам'!V477,'Комунальні по юр. особам'!V482,'Комунальні по юр. особам'!V487)</f>
        <v>881</v>
      </c>
      <c r="U78" s="63">
        <f>SUM('Комунальні по юр. особам'!W422,'Комунальні по юр. особам'!W427,'Комунальні по юр. особам'!W432,'Комунальні по юр. особам'!W437,'Комунальні по юр. особам'!W442,'Комунальні по юр. особам'!W447,'Комунальні по юр. особам'!W452,'Комунальні по юр. особам'!W457,'Комунальні по юр. особам'!W462,'Комунальні по юр. особам'!W467,'Комунальні по юр. особам'!W472,'Комунальні по юр. особам'!W477,'Комунальні по юр. особам'!W482,'Комунальні по юр. особам'!W487)</f>
        <v>13</v>
      </c>
      <c r="V78" s="313">
        <f>SUM('Комунальні по юр. особам'!X422,'Комунальні по юр. особам'!X427,'Комунальні по юр. особам'!X432,'Комунальні по юр. особам'!X437,'Комунальні по юр. особам'!X442,'Комунальні по юр. особам'!X447,'Комунальні по юр. особам'!X452,'Комунальні по юр. особам'!X457,'Комунальні по юр. особам'!X462,'Комунальні по юр. особам'!X467,'Комунальні по юр. особам'!X472,'Комунальні по юр. особам'!X477,'Комунальні по юр. особам'!X482,'Комунальні по юр. особам'!X487)</f>
        <v>12</v>
      </c>
      <c r="W78" s="301">
        <f>SUM('Комунальні по юр. особам'!Y422,'Комунальні по юр. особам'!Y427,'Комунальні по юр. особам'!Y432,'Комунальні по юр. особам'!Y437,'Комунальні по юр. особам'!Y442,'Комунальні по юр. особам'!Y447,'Комунальні по юр. особам'!Y452,'Комунальні по юр. особам'!Y457,'Комунальні по юр. особам'!Y462,'Комунальні по юр. особам'!Y467,'Комунальні по юр. особам'!Y472,'Комунальні по юр. особам'!Y477,'Комунальні по юр. особам'!Y482,'Комунальні по юр. особам'!Y487)</f>
        <v>878</v>
      </c>
      <c r="X78" s="313">
        <f>SUM('Комунальні по юр. особам'!Z422,'Комунальні по юр. особам'!Z427,'Комунальні по юр. особам'!Z432,'Комунальні по юр. особам'!Z437,'Комунальні по юр. особам'!Z442,'Комунальні по юр. особам'!Z447,'Комунальні по юр. особам'!Z452,'Комунальні по юр. особам'!Z457,'Комунальні по юр. особам'!Z462,'Комунальні по юр. особам'!Z467,'Комунальні по юр. особам'!Z472,'Комунальні по юр. особам'!Z477,'Комунальні по юр. особам'!Z482,'Комунальні по юр. особам'!Z487)</f>
        <v>129</v>
      </c>
      <c r="Y78" s="301">
        <f>SUM('Комунальні по юр. особам'!AA422,'Комунальні по юр. особам'!AA427,'Комунальні по юр. особам'!AA432,'Комунальні по юр. особам'!AA437,'Комунальні по юр. особам'!AA442,'Комунальні по юр. особам'!AA447,'Комунальні по юр. особам'!AA452,'Комунальні по юр. особам'!AA457,'Комунальні по юр. особам'!AA462,'Комунальні по юр. особам'!AA467,'Комунальні по юр. особам'!AA472,'Комунальні по юр. особам'!AA477,'Комунальні по юр. особам'!AA482,'Комунальні по юр. особам'!AA487)</f>
        <v>0</v>
      </c>
      <c r="Z78" s="63">
        <f>SUM('Комунальні по юр. особам'!AB422,'Комунальні по юр. особам'!AB427,'Комунальні по юр. особам'!AB432,'Комунальні по юр. особам'!AB437,'Комунальні по юр. особам'!AB442,'Комунальні по юр. особам'!AB447,'Комунальні по юр. особам'!AB452,'Комунальні по юр. особам'!AB457,'Комунальні по юр. особам'!AB462,'Комунальні по юр. особам'!AB467,'Комунальні по юр. особам'!AB472,'Комунальні по юр. особам'!AB477,'Комунальні по юр. особам'!AB482,'Комунальні по юр. особам'!AB487)</f>
        <v>274</v>
      </c>
      <c r="AA78" s="63">
        <f>SUM('Комунальні по юр. особам'!AC422,'Комунальні по юр. особам'!AC427,'Комунальні по юр. особам'!AC432,'Комунальні по юр. особам'!AC437,'Комунальні по юр. особам'!AC442,'Комунальні по юр. особам'!AC447,'Комунальні по юр. особам'!AC452,'Комунальні по юр. особам'!AC457,'Комунальні по юр. особам'!AC462,'Комунальні по юр. особам'!AC467,'Комунальні по юр. особам'!AC472,'Комунальні по юр. особам'!AC477,'Комунальні по юр. особам'!AC482,'Комунальні по юр. особам'!AC487)</f>
        <v>250</v>
      </c>
      <c r="AB78" s="63">
        <f>SUM('Комунальні по юр. особам'!AD422,'Комунальні по юр. особам'!AD427,'Комунальні по юр. особам'!AD432,'Комунальні по юр. особам'!AD437,'Комунальні по юр. особам'!AD442,'Комунальні по юр. особам'!AD447,'Комунальні по юр. особам'!AD452,'Комунальні по юр. особам'!AD457,'Комунальні по юр. особам'!AD462,'Комунальні по юр. особам'!AD467,'Комунальні по юр. особам'!AD472,'Комунальні по юр. особам'!AD477,'Комунальні по юр. особам'!AD482,'Комунальні по юр. особам'!AD487)</f>
        <v>92</v>
      </c>
      <c r="AC78" s="63">
        <f>SUM('Комунальні по юр. особам'!AE422,'Комунальні по юр. особам'!AE427,'Комунальні по юр. особам'!AE432,'Комунальні по юр. особам'!AE437,'Комунальні по юр. особам'!AE442,'Комунальні по юр. особам'!AE447,'Комунальні по юр. особам'!AE452,'Комунальні по юр. особам'!AE457,'Комунальні по юр. особам'!AE462,'Комунальні по юр. особам'!AE467,'Комунальні по юр. особам'!AE472,'Комунальні по юр. особам'!AE477,'Комунальні по юр. особам'!AE482,'Комунальні по юр. особам'!AE487)</f>
        <v>373</v>
      </c>
      <c r="AD78" s="313">
        <f>SUM('Комунальні по юр. особам'!AF422,'Комунальні по юр. особам'!AF427,'Комунальні по юр. особам'!AF432,'Комунальні по юр. особам'!AF437,'Комунальні по юр. особам'!AF442,'Комунальні по юр. особам'!AF447,'Комунальні по юр. особам'!AF452,'Комунальні по юр. особам'!AF457,'Комунальні по юр. особам'!AF462,'Комунальні по юр. особам'!AF467,'Комунальні по юр. особам'!AF472,'Комунальні по юр. особам'!AF477,'Комунальні по юр. особам'!AF482,'Комунальні по юр. особам'!AF487)</f>
        <v>134</v>
      </c>
      <c r="AE78" s="271">
        <f>AVERAGE('Комунальні по юр. особам'!AG422,'Комунальні по юр. особам'!AG427,'Комунальні по юр. особам'!AG432,'Комунальні по юр. особам'!AG437,'Комунальні по юр. особам'!AG442,'Комунальні по юр. особам'!AG447,'Комунальні по юр. особам'!AG452,'Комунальні по юр. особам'!AG457,'Комунальні по юр. особам'!AG462,'Комунальні по юр. особам'!AG467,'Комунальні по юр. особам'!AG472,'Комунальні по юр. особам'!AG477,'Комунальні по юр. особам'!AG482,'Комунальні по юр. особам'!AG487)</f>
        <v>39.553846153846159</v>
      </c>
      <c r="AF78" s="361">
        <f>AVERAGE('Комунальні по юр. особам'!AH422,'Комунальні по юр. особам'!AH427,'Комунальні по юр. особам'!AH432,'Комунальні по юр. особам'!AH437,'Комунальні по юр. особам'!AH442,'Комунальні по юр. особам'!AH447,'Комунальні по юр. особам'!AH452,'Комунальні по юр. особам'!AH457,'Комунальні по юр. особам'!AH462,'Комунальні по юр. особам'!AH467,'Комунальні по юр. особам'!AH472,'Комунальні по юр. особам'!AH477,'Комунальні по юр. особам'!AH482,'Комунальні по юр. особам'!AH487)</f>
        <v>17.176923076923075</v>
      </c>
      <c r="AG78" s="362">
        <f>AVERAGE('Комунальні по юр. особам'!AI422,'Комунальні по юр. особам'!AI427,'Комунальні по юр. особам'!AI432,'Комунальні по юр. особам'!AI437,'Комунальні по юр. особам'!AI442,'Комунальні по юр. особам'!AI447,'Комунальні по юр. особам'!AI452,'Комунальні по юр. особам'!AI457,'Комунальні по юр. особам'!AI462,'Комунальні по юр. особам'!AI467,'Комунальні по юр. особам'!AI472,'Комунальні по юр. особам'!AI477,'Комунальні по юр. особам'!AI482,'Комунальні по юр. особам'!AI487)</f>
        <v>104.20384615384614</v>
      </c>
      <c r="AH78" s="317">
        <f>SUM(AO78:AS78)</f>
        <v>997</v>
      </c>
      <c r="AI78" s="270">
        <f>SUM('Комунальні по юр. особам'!AK422,'Комунальні по юр. особам'!AK427,'Комунальні по юр. особам'!AK432,'Комунальні по юр. особам'!AK437,'Комунальні по юр. особам'!AK442,'Комунальні по юр. особам'!AK447,'Комунальні по юр. особам'!AK452,'Комунальні по юр. особам'!AK457,'Комунальні по юр. особам'!AK462,'Комунальні по юр. особам'!AK467,'Комунальні по юр. особам'!AK472,'Комунальні по юр. особам'!AK477,'Комунальні по юр. особам'!AK482,'Комунальні по юр. особам'!AK487)</f>
        <v>0</v>
      </c>
      <c r="AJ78" s="242">
        <f>SUM('Комунальні по юр. особам'!AL422,'Комунальні по юр. особам'!AL427,'Комунальні по юр. особам'!AL432,'Комунальні по юр. особам'!AL437,'Комунальні по юр. особам'!AL442,'Комунальні по юр. особам'!AL447,'Комунальні по юр. особам'!AL452,'Комунальні по юр. особам'!AL457,'Комунальні по юр. особам'!AL462,'Комунальні по юр. особам'!AL467,'Комунальні по юр. особам'!AL472,'Комунальні по юр. особам'!AL477,'Комунальні по юр. особам'!AL482,'Комунальні по юр. особам'!AL487)</f>
        <v>0</v>
      </c>
      <c r="AK78" s="243">
        <f>SUM('Комунальні по юр. особам'!AM422,'Комунальні по юр. особам'!AM427,'Комунальні по юр. особам'!AM432,'Комунальні по юр. особам'!AM437,'Комунальні по юр. особам'!AM442,'Комунальні по юр. особам'!AM447,'Комунальні по юр. особам'!AM452,'Комунальні по юр. особам'!AM457,'Комунальні по юр. особам'!AM462,'Комунальні по юр. особам'!AM467,'Комунальні по юр. особам'!AM472,'Комунальні по юр. особам'!AM477,'Комунальні по юр. особам'!AM482,'Комунальні по юр. особам'!AM487)</f>
        <v>0</v>
      </c>
      <c r="AL78" s="241">
        <f>SUM('Комунальні по юр. особам'!AN422,'Комунальні по юр. особам'!AN427,'Комунальні по юр. особам'!AN432,'Комунальні по юр. особам'!AN437,'Комунальні по юр. особам'!AN442,'Комунальні по юр. особам'!AN447,'Комунальні по юр. особам'!AN452,'Комунальні по юр. особам'!AN457,'Комунальні по юр. особам'!AN462,'Комунальні по юр. особам'!AN467,'Комунальні по юр. особам'!AN472,'Комунальні по юр. особам'!AN477,'Комунальні по юр. особам'!AN482,'Комунальні по юр. особам'!AN487)</f>
        <v>0</v>
      </c>
      <c r="AM78" s="242">
        <f>SUM('Комунальні по юр. особам'!AO422,'Комунальні по юр. особам'!AO427,'Комунальні по юр. особам'!AO432,'Комунальні по юр. особам'!AO437,'Комунальні по юр. особам'!AO442,'Комунальні по юр. особам'!AO447,'Комунальні по юр. особам'!AO452,'Комунальні по юр. особам'!AO457,'Комунальні по юр. особам'!AO462,'Комунальні по юр. особам'!AO467,'Комунальні по юр. особам'!AO472,'Комунальні по юр. особам'!AO477,'Комунальні по юр. особам'!AO482,'Комунальні по юр. особам'!AO487)</f>
        <v>0</v>
      </c>
      <c r="AN78" s="243">
        <f>SUM('Комунальні по юр. особам'!AP422,'Комунальні по юр. особам'!AP427,'Комунальні по юр. особам'!AP432,'Комунальні по юр. особам'!AP437,'Комунальні по юр. особам'!AP442,'Комунальні по юр. особам'!AP447,'Комунальні по юр. особам'!AP452,'Комунальні по юр. особам'!AP457,'Комунальні по юр. особам'!AP462,'Комунальні по юр. особам'!AP467,'Комунальні по юр. особам'!AP472,'Комунальні по юр. особам'!AP477,'Комунальні по юр. особам'!AP482,'Комунальні по юр. особам'!AP487)</f>
        <v>0</v>
      </c>
      <c r="AO78" s="250">
        <f>SUM('Комунальні по юр. особам'!AQ422,'Комунальні по юр. особам'!AQ427,'Комунальні по юр. особам'!AQ432,'Комунальні по юр. особам'!AQ437,'Комунальні по юр. особам'!AQ442,'Комунальні по юр. особам'!AQ447,'Комунальні по юр. особам'!AQ452,'Комунальні по юр. особам'!AQ457,'Комунальні по юр. особам'!AQ462,'Комунальні по юр. особам'!AQ467,'Комунальні по юр. особам'!AQ472,'Комунальні по юр. особам'!AQ477,'Комунальні по юр. особам'!AQ482,'Комунальні по юр. особам'!AQ487)</f>
        <v>78</v>
      </c>
      <c r="AP78" s="320">
        <f>SUM('Комунальні по юр. особам'!AR422,'Комунальні по юр. особам'!AR427,'Комунальні по юр. особам'!AR432,'Комунальні по юр. особам'!AR437,'Комунальні по юр. особам'!AR442,'Комунальні по юр. особам'!AR447,'Комунальні по юр. особам'!AR452,'Комунальні по юр. особам'!AR457,'Комунальні по юр. особам'!AR462,'Комунальні по юр. особам'!AR467,'Комунальні по юр. особам'!AR472,'Комунальні по юр. особам'!AR477,'Комунальні по юр. особам'!AR482,'Комунальні по юр. особам'!AR487)</f>
        <v>203</v>
      </c>
      <c r="AQ78" s="320">
        <f>SUM('Комунальні по юр. особам'!AS422,'Комунальні по юр. особам'!AS427,'Комунальні по юр. особам'!AS432,'Комунальні по юр. особам'!AS437,'Комунальні по юр. особам'!AS442,'Комунальні по юр. особам'!AS447,'Комунальні по юр. особам'!AS452,'Комунальні по юр. особам'!AS457,'Комунальні по юр. особам'!AS462,'Комунальні по юр. особам'!AS467,'Комунальні по юр. особам'!AS472,'Комунальні по юр. особам'!AS477,'Комунальні по юр. особам'!AS482,'Комунальні по юр. особам'!AS487)</f>
        <v>551</v>
      </c>
      <c r="AR78" s="320">
        <f>SUM('Комунальні по юр. особам'!AT422,'Комунальні по юр. особам'!AT427,'Комунальні по юр. особам'!AT432,'Комунальні по юр. особам'!AT437,'Комунальні по юр. особам'!AT442,'Комунальні по юр. особам'!AT447,'Комунальні по юр. особам'!AT452,'Комунальні по юр. особам'!AT457,'Комунальні по юр. особам'!AT462,'Комунальні по юр. особам'!AT467,'Комунальні по юр. особам'!AT472,'Комунальні по юр. особам'!AT477,'Комунальні по юр. особам'!AT482,'Комунальні по юр. особам'!AT487)</f>
        <v>152</v>
      </c>
      <c r="AS78" s="325">
        <f>SUM('Комунальні по юр. особам'!AU422,'Комунальні по юр. особам'!AU427,'Комунальні по юр. особам'!AU432,'Комунальні по юр. особам'!AU437,'Комунальні по юр. особам'!AU442,'Комунальні по юр. особам'!AU447,'Комунальні по юр. особам'!AU452,'Комунальні по юр. особам'!AU457,'Комунальні по юр. особам'!AU462,'Комунальні по юр. особам'!AU467,'Комунальні по юр. особам'!AU472,'Комунальні по юр. особам'!AU477,'Комунальні по юр. особам'!AU482,'Комунальні по юр. особам'!AU487)</f>
        <v>13</v>
      </c>
      <c r="AT78" s="328">
        <f>SUM(AU78:BC78)</f>
        <v>35</v>
      </c>
      <c r="AU78" s="63">
        <f>SUM('Комунальні по юр. особам'!AW422,'Комунальні по юр. особам'!AW427,'Комунальні по юр. особам'!AW432,'Комунальні по юр. особам'!AW437,'Комунальні по юр. особам'!AW442,'Комунальні по юр. особам'!AW447,'Комунальні по юр. особам'!AW452,'Комунальні по юр. особам'!AW457,'Комунальні по юр. особам'!AW462,'Комунальні по юр. особам'!AW467,'Комунальні по юр. особам'!AW472,'Комунальні по юр. особам'!AW477,'Комунальні по юр. особам'!AW482,'Комунальні по юр. особам'!AW487)</f>
        <v>0</v>
      </c>
      <c r="AV78" s="63">
        <f>SUM('Комунальні по юр. особам'!AX422,'Комунальні по юр. особам'!AX427,'Комунальні по юр. особам'!AX432,'Комунальні по юр. особам'!AX437,'Комунальні по юр. особам'!AX442,'Комунальні по юр. особам'!AX447,'Комунальні по юр. особам'!AX452,'Комунальні по юр. особам'!AX457,'Комунальні по юр. особам'!AX462,'Комунальні по юр. особам'!AX467,'Комунальні по юр. особам'!AX472,'Комунальні по юр. особам'!AX477,'Комунальні по юр. особам'!AX482,'Комунальні по юр. особам'!AX487)</f>
        <v>2</v>
      </c>
      <c r="AW78" s="63">
        <f>SUM('Комунальні по юр. особам'!AY422,'Комунальні по юр. особам'!AY427,'Комунальні по юр. особам'!AY432,'Комунальні по юр. особам'!AY437,'Комунальні по юр. особам'!AY442,'Комунальні по юр. особам'!AY447,'Комунальні по юр. особам'!AY452,'Комунальні по юр. особам'!AY457,'Комунальні по юр. особам'!AY462,'Комунальні по юр. особам'!AY467,'Комунальні по юр. особам'!AY472,'Комунальні по юр. особам'!AY477,'Комунальні по юр. особам'!AY482,'Комунальні по юр. особам'!AY487)</f>
        <v>6</v>
      </c>
      <c r="AX78" s="63">
        <f>SUM('Комунальні по юр. особам'!AZ422,'Комунальні по юр. особам'!AZ427,'Комунальні по юр. особам'!AZ432,'Комунальні по юр. особам'!AZ437,'Комунальні по юр. особам'!AZ442,'Комунальні по юр. особам'!AZ447,'Комунальні по юр. особам'!AZ452,'Комунальні по юр. особам'!AZ457,'Комунальні по юр. особам'!AZ462,'Комунальні по юр. особам'!AZ467,'Комунальні по юр. особам'!AZ472,'Комунальні по юр. особам'!AZ477,'Комунальні по юр. особам'!AZ482,'Комунальні по юр. особам'!AZ487)</f>
        <v>1</v>
      </c>
      <c r="AY78" s="63">
        <f>SUM('Комунальні по юр. особам'!BA422,'Комунальні по юр. особам'!BA427,'Комунальні по юр. особам'!BA432,'Комунальні по юр. особам'!BA437,'Комунальні по юр. особам'!BA442,'Комунальні по юр. особам'!BA447,'Комунальні по юр. особам'!BA452,'Комунальні по юр. особам'!BA457,'Комунальні по юр. особам'!BA462,'Комунальні по юр. особам'!BA467,'Комунальні по юр. особам'!BA472,'Комунальні по юр. особам'!BA477,'Комунальні по юр. особам'!BA482,'Комунальні по юр. особам'!BA487)</f>
        <v>18</v>
      </c>
      <c r="AZ78" s="63">
        <f>SUM('Комунальні по юр. особам'!BB422,'Комунальні по юр. особам'!BB427,'Комунальні по юр. особам'!BB432,'Комунальні по юр. особам'!BB437,'Комунальні по юр. особам'!BB442,'Комунальні по юр. особам'!BB447,'Комунальні по юр. особам'!BB452,'Комунальні по юр. особам'!BB457,'Комунальні по юр. особам'!BB462,'Комунальні по юр. особам'!BB467,'Комунальні по юр. особам'!BB472,'Комунальні по юр. особам'!BB477,'Комунальні по юр. особам'!BB482,'Комунальні по юр. особам'!BB487)</f>
        <v>0</v>
      </c>
      <c r="BA78" s="63">
        <f>SUM('Комунальні по юр. особам'!BC422,'Комунальні по юр. особам'!BC427,'Комунальні по юр. особам'!BC432,'Комунальні по юр. особам'!BC437,'Комунальні по юр. особам'!BC442,'Комунальні по юр. особам'!BC447,'Комунальні по юр. особам'!BC452,'Комунальні по юр. особам'!BC457,'Комунальні по юр. особам'!BC462,'Комунальні по юр. особам'!BC467,'Комунальні по юр. особам'!BC472,'Комунальні по юр. особам'!BC477,'Комунальні по юр. особам'!BC482,'Комунальні по юр. особам'!BC487)</f>
        <v>2</v>
      </c>
      <c r="BB78" s="63">
        <f>SUM('Комунальні по юр. особам'!BD422,'Комунальні по юр. особам'!BD427,'Комунальні по юр. особам'!BD432,'Комунальні по юр. особам'!BD437,'Комунальні по юр. особам'!BD442,'Комунальні по юр. особам'!BD447,'Комунальні по юр. особам'!BD452,'Комунальні по юр. особам'!BD457,'Комунальні по юр. особам'!BD462,'Комунальні по юр. особам'!BD467,'Комунальні по юр. особам'!BD472,'Комунальні по юр. особам'!BD477,'Комунальні по юр. особам'!BD482,'Комунальні по юр. особам'!BD487)</f>
        <v>5</v>
      </c>
      <c r="BC78" s="309">
        <f>SUM('Комунальні по юр. особам'!BE422,'Комунальні по юр. особам'!BE427,'Комунальні по юр. особам'!BE432,'Комунальні по юр. особам'!BE437,'Комунальні по юр. особам'!BE442,'Комунальні по юр. особам'!BE447,'Комунальні по юр. особам'!BE452,'Комунальні по юр. особам'!BE457,'Комунальні по юр. особам'!BE462,'Комунальні по юр. особам'!BE467,'Комунальні по юр. особам'!BE472,'Комунальні по юр. особам'!BE477,'Комунальні по юр. особам'!BE482,'Комунальні по юр. особам'!BE487)</f>
        <v>1</v>
      </c>
    </row>
    <row r="79" spans="1:55" ht="34" customHeight="1" thickBot="1" x14ac:dyDescent="0.25">
      <c r="A79" s="824"/>
      <c r="B79" s="266" t="s">
        <v>79</v>
      </c>
      <c r="C79" s="827"/>
      <c r="D79" s="829"/>
      <c r="E79" s="338" t="e">
        <f t="shared" ref="E79" si="131">SUM(K79,AT79)</f>
        <v>#REF!</v>
      </c>
      <c r="F79" s="339">
        <f t="shared" ref="F79" si="132">SUM(G79:J79)</f>
        <v>0</v>
      </c>
      <c r="G79" s="254"/>
      <c r="H79" s="254"/>
      <c r="I79" s="254"/>
      <c r="J79" s="340"/>
      <c r="K79" s="341">
        <f t="shared" ref="K79" si="133">IF(AND(SUM(L79:P79)=SUM(W79:X79),SUM(Q79:V79)=SUM(W79:X79)),SUM(L79:P79),"ПЕРЕВІРТЕ ПРАВИЛЬНІСТЬ ДАНИХ")</f>
        <v>0</v>
      </c>
      <c r="L79" s="337"/>
      <c r="M79" s="337"/>
      <c r="N79" s="337"/>
      <c r="O79" s="337"/>
      <c r="P79" s="342"/>
      <c r="Q79" s="336"/>
      <c r="R79" s="337"/>
      <c r="S79" s="337"/>
      <c r="T79" s="337"/>
      <c r="U79" s="337"/>
      <c r="V79" s="342"/>
      <c r="W79" s="336"/>
      <c r="X79" s="342"/>
      <c r="Y79" s="269"/>
      <c r="Z79" s="343"/>
      <c r="AA79" s="343"/>
      <c r="AB79" s="343"/>
      <c r="AC79" s="343"/>
      <c r="AD79" s="344"/>
      <c r="AE79" s="363"/>
      <c r="AF79" s="364"/>
      <c r="AG79" s="365"/>
      <c r="AH79" s="259"/>
      <c r="AI79" s="345">
        <f>SUM('Комунальні по юр. особам'!AK423,'Комунальні по юр. особам'!AK428,'Комунальні по юр. особам'!AK433,'Комунальні по юр. особам'!AK438,'Комунальні по юр. особам'!AK443,'Комунальні по юр. особам'!AK448,'Комунальні по юр. особам'!AK453,'Комунальні по юр. особам'!AK458,'Комунальні по юр. особам'!AK463,'Комунальні по юр. особам'!AK468,'Комунальні по юр. особам'!AK473,'Комунальні по юр. особам'!AK478,'Комунальні по юр. особам'!AK483,'Комунальні по юр. особам'!AK488)</f>
        <v>0</v>
      </c>
      <c r="AJ79" s="254">
        <f>SUM('Комунальні по юр. особам'!AL423,'Комунальні по юр. особам'!AL428,'Комунальні по юр. особам'!AL433,'Комунальні по юр. особам'!AL438,'Комунальні по юр. особам'!AL443,'Комунальні по юр. особам'!AL448,'Комунальні по юр. особам'!AL453,'Комунальні по юр. особам'!AL458,'Комунальні по юр. особам'!AL463,'Комунальні по юр. особам'!AL468,'Комунальні по юр. особам'!AL473,'Комунальні по юр. особам'!AL478,'Комунальні по юр. особам'!AL483,'Комунальні по юр. особам'!AL488)</f>
        <v>0</v>
      </c>
      <c r="AK79" s="255">
        <f>SUM('Комунальні по юр. особам'!AM423,'Комунальні по юр. особам'!AM428,'Комунальні по юр. особам'!AM433,'Комунальні по юр. особам'!AM438,'Комунальні по юр. особам'!AM443,'Комунальні по юр. особам'!AM448,'Комунальні по юр. особам'!AM453,'Комунальні по юр. особам'!AM458,'Комунальні по юр. особам'!AM463,'Комунальні по юр. особам'!AM468,'Комунальні по юр. особам'!AM473,'Комунальні по юр. особам'!AM478,'Комунальні по юр. особам'!AM483,'Комунальні по юр. особам'!AM488)</f>
        <v>0</v>
      </c>
      <c r="AL79" s="253">
        <f>SUM('Комунальні по юр. особам'!AN423,'Комунальні по юр. особам'!AN428,'Комунальні по юр. особам'!AN433,'Комунальні по юр. особам'!AN438,'Комунальні по юр. особам'!AN443,'Комунальні по юр. особам'!AN448,'Комунальні по юр. особам'!AN453,'Комунальні по юр. особам'!AN458,'Комунальні по юр. особам'!AN463,'Комунальні по юр. особам'!AN468,'Комунальні по юр. особам'!AN473,'Комунальні по юр. особам'!AN478,'Комунальні по юр. особам'!AN483,'Комунальні по юр. особам'!AN488)</f>
        <v>0</v>
      </c>
      <c r="AM79" s="254">
        <f>SUM('Комунальні по юр. особам'!AO423,'Комунальні по юр. особам'!AO428,'Комунальні по юр. особам'!AO433,'Комунальні по юр. особам'!AO438,'Комунальні по юр. особам'!AO443,'Комунальні по юр. особам'!AO448,'Комунальні по юр. особам'!AO453,'Комунальні по юр. особам'!AO458,'Комунальні по юр. особам'!AO463,'Комунальні по юр. особам'!AO468,'Комунальні по юр. особам'!AO473,'Комунальні по юр. особам'!AO478,'Комунальні по юр. особам'!AO483,'Комунальні по юр. особам'!AO488)</f>
        <v>0</v>
      </c>
      <c r="AN79" s="255">
        <f>SUM('Комунальні по юр. особам'!AP423,'Комунальні по юр. особам'!AP428,'Комунальні по юр. особам'!AP433,'Комунальні по юр. особам'!AP438,'Комунальні по юр. особам'!AP443,'Комунальні по юр. особам'!AP448,'Комунальні по юр. особам'!AP453,'Комунальні по юр. особам'!AP458,'Комунальні по юр. особам'!AP463,'Комунальні по юр. особам'!AP468,'Комунальні по юр. особам'!AP473,'Комунальні по юр. особам'!AP478,'Комунальні по юр. особам'!AP483,'Комунальні по юр. особам'!AP488)</f>
        <v>0</v>
      </c>
      <c r="AO79" s="256">
        <f>SUM('Комунальні по юр. особам'!AQ423,'Комунальні по юр. особам'!AQ428,'Комунальні по юр. особам'!AQ433,'Комунальні по юр. особам'!AQ438,'Комунальні по юр. особам'!AQ443,'Комунальні по юр. особам'!AQ448,'Комунальні по юр. особам'!AQ453,'Комунальні по юр. особам'!AQ458,'Комунальні по юр. особам'!AQ463,'Комунальні по юр. особам'!AQ468,'Комунальні по юр. особам'!AQ473,'Комунальні по юр. особам'!AQ478,'Комунальні по юр. особам'!AQ483,'Комунальні по юр. особам'!AQ488)</f>
        <v>0</v>
      </c>
      <c r="AP79" s="257">
        <f>SUM('Комунальні по юр. особам'!AR423,'Комунальні по юр. особам'!AR428,'Комунальні по юр. особам'!AR433,'Комунальні по юр. особам'!AR438,'Комунальні по юр. особам'!AR443,'Комунальні по юр. особам'!AR448,'Комунальні по юр. особам'!AR453,'Комунальні по юр. особам'!AR458,'Комунальні по юр. особам'!AR463,'Комунальні по юр. особам'!AR468,'Комунальні по юр. особам'!AR473,'Комунальні по юр. особам'!AR478,'Комунальні по юр. особам'!AR483,'Комунальні по юр. особам'!AR488)</f>
        <v>0</v>
      </c>
      <c r="AQ79" s="257">
        <f>SUM('Комунальні по юр. особам'!AS423,'Комунальні по юр. особам'!AS428,'Комунальні по юр. особам'!AS433,'Комунальні по юр. особам'!AS438,'Комунальні по юр. особам'!AS443,'Комунальні по юр. особам'!AS448,'Комунальні по юр. особам'!AS453,'Комунальні по юр. особам'!AS458,'Комунальні по юр. особам'!AS463,'Комунальні по юр. особам'!AS468,'Комунальні по юр. особам'!AS473,'Комунальні по юр. особам'!AS478,'Комунальні по юр. особам'!AS483,'Комунальні по юр. особам'!AS488)</f>
        <v>0</v>
      </c>
      <c r="AR79" s="257">
        <f>SUM('Комунальні по юр. особам'!AT423,'Комунальні по юр. особам'!AT428,'Комунальні по юр. особам'!AT433,'Комунальні по юр. особам'!AT438,'Комунальні по юр. особам'!AT443,'Комунальні по юр. особам'!AT448,'Комунальні по юр. особам'!AT453,'Комунальні по юр. особам'!AT458,'Комунальні по юр. особам'!AT463,'Комунальні по юр. особам'!AT468,'Комунальні по юр. особам'!AT473,'Комунальні по юр. особам'!AT478,'Комунальні по юр. особам'!AT483,'Комунальні по юр. особам'!AT488)</f>
        <v>0</v>
      </c>
      <c r="AS79" s="258">
        <f>SUM('Комунальні по юр. особам'!AU423,'Комунальні по юр. особам'!AU428,'Комунальні по юр. особам'!AU433,'Комунальні по юр. особам'!AU438,'Комунальні по юр. особам'!AU443,'Комунальні по юр. особам'!AU448,'Комунальні по юр. особам'!AU453,'Комунальні по юр. особам'!AU458,'Комунальні по юр. особам'!AU463,'Комунальні по юр. особам'!AU468,'Комунальні по юр. особам'!AU473,'Комунальні по юр. особам'!AU478,'Комунальні по юр. особам'!AU483,'Комунальні по юр. особам'!AU488)</f>
        <v>0</v>
      </c>
      <c r="AT79" s="346" t="e">
        <f t="shared" ref="AT79" si="134">SUM(AU79:BC79)</f>
        <v>#REF!</v>
      </c>
      <c r="AU79" s="337" t="e">
        <f>SUM('[1]Комунальні по юр. особам'!AW405,'[1]Комунальні по юр. особам'!AW410,'[1]Комунальні по юр. особам'!AW415,'[1]Комунальні по юр. особам'!AW420,'[1]Комунальні по юр. особам'!AW425,'[1]Комунальні по юр. особам'!AW430,'[1]Комунальні по юр. особам'!AW435,'[1]Комунальні по юр. особам'!AW440,'[1]Комунальні по юр. особам'!AW445,'[1]Комунальні по юр. особам'!AW450,'[1]Комунальні по юр. особам'!AW455,'[1]Комунальні по юр. особам'!AW460,'[1]Комунальні по юр. особам'!AW465,'[1]Комунальні по юр. особам'!AW470,'[1]Комунальні по юр. особам'!AW475)</f>
        <v>#REF!</v>
      </c>
      <c r="AV79" s="337" t="e">
        <f>SUM('[1]Комунальні по юр. особам'!AX405,'[1]Комунальні по юр. особам'!AX410,'[1]Комунальні по юр. особам'!AX415,'[1]Комунальні по юр. особам'!AX420,'[1]Комунальні по юр. особам'!AX425,'[1]Комунальні по юр. особам'!AX430,'[1]Комунальні по юр. особам'!AX435,'[1]Комунальні по юр. особам'!AX440,'[1]Комунальні по юр. особам'!AX445,'[1]Комунальні по юр. особам'!AX450,'[1]Комунальні по юр. особам'!AX455,'[1]Комунальні по юр. особам'!AX460,'[1]Комунальні по юр. особам'!AX465,'[1]Комунальні по юр. особам'!AX470,'[1]Комунальні по юр. особам'!AX475)</f>
        <v>#REF!</v>
      </c>
      <c r="AW79" s="337" t="e">
        <f>SUM('[1]Комунальні по юр. особам'!AY405,'[1]Комунальні по юр. особам'!AY410,'[1]Комунальні по юр. особам'!AY415,'[1]Комунальні по юр. особам'!AY420,'[1]Комунальні по юр. особам'!AY425,'[1]Комунальні по юр. особам'!AY430,'[1]Комунальні по юр. особам'!AY435,'[1]Комунальні по юр. особам'!AY440,'[1]Комунальні по юр. особам'!AY445,'[1]Комунальні по юр. особам'!AY450,'[1]Комунальні по юр. особам'!AY455,'[1]Комунальні по юр. особам'!AY460,'[1]Комунальні по юр. особам'!AY465,'[1]Комунальні по юр. особам'!AY470,'[1]Комунальні по юр. особам'!AY475)</f>
        <v>#REF!</v>
      </c>
      <c r="AX79" s="337" t="e">
        <f>SUM('[1]Комунальні по юр. особам'!AZ405,'[1]Комунальні по юр. особам'!AZ410,'[1]Комунальні по юр. особам'!AZ415,'[1]Комунальні по юр. особам'!AZ420,'[1]Комунальні по юр. особам'!AZ425,'[1]Комунальні по юр. особам'!AZ430,'[1]Комунальні по юр. особам'!AZ435,'[1]Комунальні по юр. особам'!AZ440,'[1]Комунальні по юр. особам'!AZ445,'[1]Комунальні по юр. особам'!AZ450,'[1]Комунальні по юр. особам'!AZ455,'[1]Комунальні по юр. особам'!AZ460,'[1]Комунальні по юр. особам'!AZ465,'[1]Комунальні по юр. особам'!AZ470,'[1]Комунальні по юр. особам'!AZ475)</f>
        <v>#REF!</v>
      </c>
      <c r="AY79" s="337" t="e">
        <f>SUM('[1]Комунальні по юр. особам'!BA405,'[1]Комунальні по юр. особам'!BA410,'[1]Комунальні по юр. особам'!BA415,'[1]Комунальні по юр. особам'!BA420,'[1]Комунальні по юр. особам'!BA425,'[1]Комунальні по юр. особам'!BA430,'[1]Комунальні по юр. особам'!BA435,'[1]Комунальні по юр. особам'!BA440,'[1]Комунальні по юр. особам'!BA445,'[1]Комунальні по юр. особам'!BA450,'[1]Комунальні по юр. особам'!BA455,'[1]Комунальні по юр. особам'!BA460,'[1]Комунальні по юр. особам'!BA465,'[1]Комунальні по юр. особам'!BA470,'[1]Комунальні по юр. особам'!BA475)</f>
        <v>#REF!</v>
      </c>
      <c r="AZ79" s="337" t="e">
        <f>SUM('[1]Комунальні по юр. особам'!BB405,'[1]Комунальні по юр. особам'!BB410,'[1]Комунальні по юр. особам'!BB415,'[1]Комунальні по юр. особам'!BB420,'[1]Комунальні по юр. особам'!BB425,'[1]Комунальні по юр. особам'!BB430,'[1]Комунальні по юр. особам'!BB435,'[1]Комунальні по юр. особам'!BB440,'[1]Комунальні по юр. особам'!BB445,'[1]Комунальні по юр. особам'!BB450,'[1]Комунальні по юр. особам'!BB455,'[1]Комунальні по юр. особам'!BB460,'[1]Комунальні по юр. особам'!BB465,'[1]Комунальні по юр. особам'!BB470,'[1]Комунальні по юр. особам'!BB475)</f>
        <v>#REF!</v>
      </c>
      <c r="BA79" s="337" t="e">
        <f>SUM('[1]Комунальні по юр. особам'!BC405,'[1]Комунальні по юр. особам'!BC410,'[1]Комунальні по юр. особам'!BC415,'[1]Комунальні по юр. особам'!BC420,'[1]Комунальні по юр. особам'!BC425,'[1]Комунальні по юр. особам'!BC430,'[1]Комунальні по юр. особам'!BC435,'[1]Комунальні по юр. особам'!BC440,'[1]Комунальні по юр. особам'!BC445,'[1]Комунальні по юр. особам'!BC450,'[1]Комунальні по юр. особам'!BC455,'[1]Комунальні по юр. особам'!BC460,'[1]Комунальні по юр. особам'!BC465,'[1]Комунальні по юр. особам'!BC470,'[1]Комунальні по юр. особам'!BC475)</f>
        <v>#REF!</v>
      </c>
      <c r="BB79" s="337" t="e">
        <f>SUM('[1]Комунальні по юр. особам'!BD405,'[1]Комунальні по юр. особам'!BD410,'[1]Комунальні по юр. особам'!BD415,'[1]Комунальні по юр. особам'!BD420,'[1]Комунальні по юр. особам'!BD425,'[1]Комунальні по юр. особам'!BD430,'[1]Комунальні по юр. особам'!BD435,'[1]Комунальні по юр. особам'!BD440,'[1]Комунальні по юр. особам'!BD445,'[1]Комунальні по юр. особам'!BD450,'[1]Комунальні по юр. особам'!BD455,'[1]Комунальні по юр. особам'!BD460,'[1]Комунальні по юр. особам'!BD465,'[1]Комунальні по юр. особам'!BD470,'[1]Комунальні по юр. особам'!BD475)</f>
        <v>#REF!</v>
      </c>
      <c r="BC79" s="347" t="e">
        <f>SUM('[1]Комунальні по юр. особам'!BE405,'[1]Комунальні по юр. особам'!BE410,'[1]Комунальні по юр. особам'!BE415,'[1]Комунальні по юр. особам'!BE420,'[1]Комунальні по юр. особам'!BE425,'[1]Комунальні по юр. особам'!BE430,'[1]Комунальні по юр. особам'!BE435,'[1]Комунальні по юр. особам'!BE440,'[1]Комунальні по юр. особам'!BE445,'[1]Комунальні по юр. особам'!BE450,'[1]Комунальні по юр. особам'!BE455,'[1]Комунальні по юр. особам'!BE460,'[1]Комунальні по юр. особам'!BE465,'[1]Комунальні по юр. особам'!BE470,'[1]Комунальні по юр. особам'!BE475)</f>
        <v>#REF!</v>
      </c>
    </row>
    <row r="80" spans="1:55" ht="34" customHeight="1" thickBot="1" x14ac:dyDescent="0.25">
      <c r="A80" s="825"/>
      <c r="B80" s="806" t="s">
        <v>466</v>
      </c>
      <c r="C80" s="807"/>
      <c r="D80" s="807"/>
      <c r="E80" s="272" t="e">
        <f>SUM(E75:E79)</f>
        <v>#REF!</v>
      </c>
      <c r="F80" s="348">
        <f>SUM(F75:F79)</f>
        <v>46</v>
      </c>
      <c r="G80" s="260">
        <f t="shared" ref="G80:J80" si="135">SUM(G75:G79)</f>
        <v>33</v>
      </c>
      <c r="H80" s="260">
        <f t="shared" si="135"/>
        <v>0</v>
      </c>
      <c r="I80" s="260">
        <f t="shared" si="135"/>
        <v>12</v>
      </c>
      <c r="J80" s="262">
        <f t="shared" si="135"/>
        <v>1</v>
      </c>
      <c r="K80" s="274">
        <f>SUM(K75:K79)</f>
        <v>1234</v>
      </c>
      <c r="L80" s="260">
        <f t="shared" ref="L80:O80" si="136">SUM(L75:L79)</f>
        <v>7</v>
      </c>
      <c r="M80" s="260">
        <f t="shared" si="136"/>
        <v>31</v>
      </c>
      <c r="N80" s="260">
        <f t="shared" si="136"/>
        <v>16</v>
      </c>
      <c r="O80" s="260">
        <f t="shared" si="136"/>
        <v>0</v>
      </c>
      <c r="P80" s="272">
        <f>SUM(P75:P79)</f>
        <v>1180</v>
      </c>
      <c r="Q80" s="348">
        <f t="shared" ref="Q80:R80" si="137">SUM(Q75:Q79)</f>
        <v>100</v>
      </c>
      <c r="R80" s="260">
        <f t="shared" si="137"/>
        <v>34</v>
      </c>
      <c r="S80" s="260">
        <f>SUM(S75:S79)</f>
        <v>31</v>
      </c>
      <c r="T80" s="260">
        <f t="shared" ref="T80:W80" si="138">SUM(T75:T79)</f>
        <v>1036</v>
      </c>
      <c r="U80" s="260">
        <f t="shared" si="138"/>
        <v>17</v>
      </c>
      <c r="V80" s="272">
        <f t="shared" si="138"/>
        <v>16</v>
      </c>
      <c r="W80" s="348">
        <f t="shared" si="138"/>
        <v>1094</v>
      </c>
      <c r="X80" s="272">
        <f>SUM(X75:X79)</f>
        <v>140</v>
      </c>
      <c r="Y80" s="348">
        <f t="shared" ref="Y80:AB80" si="139">SUM(Y75:Y79)</f>
        <v>0</v>
      </c>
      <c r="Z80" s="260">
        <f t="shared" si="139"/>
        <v>307</v>
      </c>
      <c r="AA80" s="260">
        <f t="shared" si="139"/>
        <v>280</v>
      </c>
      <c r="AB80" s="260">
        <f t="shared" si="139"/>
        <v>104</v>
      </c>
      <c r="AC80" s="260">
        <f>SUM(AC75:AC79)</f>
        <v>450</v>
      </c>
      <c r="AD80" s="272">
        <f>SUM(AD75:AD79)</f>
        <v>155</v>
      </c>
      <c r="AE80" s="349">
        <f>AVERAGE(AE75:AE79)</f>
        <v>38.823504273504277</v>
      </c>
      <c r="AF80" s="366">
        <f>AVERAGE(AF75:AF79)</f>
        <v>17.336752136752136</v>
      </c>
      <c r="AG80" s="367"/>
      <c r="AH80" s="273">
        <f>SUM(AH75:AH79)</f>
        <v>1224</v>
      </c>
      <c r="AI80" s="274">
        <f>SUM(AI75:AI79)</f>
        <v>1</v>
      </c>
      <c r="AJ80" s="260">
        <f t="shared" ref="AJ80:AN80" si="140">SUM(AJ75:AJ79)</f>
        <v>27</v>
      </c>
      <c r="AK80" s="272">
        <f t="shared" si="140"/>
        <v>3</v>
      </c>
      <c r="AL80" s="348">
        <f t="shared" si="140"/>
        <v>19</v>
      </c>
      <c r="AM80" s="260">
        <f t="shared" si="140"/>
        <v>177</v>
      </c>
      <c r="AN80" s="272">
        <f t="shared" si="140"/>
        <v>0</v>
      </c>
      <c r="AO80" s="348">
        <f>SUM(AO75:AO79)</f>
        <v>78</v>
      </c>
      <c r="AP80" s="260">
        <f>SUM(AP75:AP79)</f>
        <v>203</v>
      </c>
      <c r="AQ80" s="260">
        <f t="shared" ref="AQ80:AS80" si="141">SUM(AQ75:AQ79)</f>
        <v>551</v>
      </c>
      <c r="AR80" s="260">
        <f t="shared" si="141"/>
        <v>152</v>
      </c>
      <c r="AS80" s="272">
        <f t="shared" si="141"/>
        <v>13</v>
      </c>
      <c r="AT80" s="348" t="e">
        <f>SUM(AT75:AT79)</f>
        <v>#REF!</v>
      </c>
      <c r="AU80" s="260" t="e">
        <f>SUM(AU75:AU79)</f>
        <v>#REF!</v>
      </c>
      <c r="AV80" s="260" t="e">
        <f>SUM(AV75:AV79)</f>
        <v>#REF!</v>
      </c>
      <c r="AW80" s="260" t="e">
        <f>SUM(AW75:AW79)</f>
        <v>#REF!</v>
      </c>
      <c r="AX80" s="260" t="e">
        <f t="shared" ref="AX80:BC80" si="142">SUM(AX75:AX79)</f>
        <v>#REF!</v>
      </c>
      <c r="AY80" s="260" t="e">
        <f t="shared" si="142"/>
        <v>#REF!</v>
      </c>
      <c r="AZ80" s="260" t="e">
        <f t="shared" si="142"/>
        <v>#REF!</v>
      </c>
      <c r="BA80" s="260" t="e">
        <f t="shared" si="142"/>
        <v>#REF!</v>
      </c>
      <c r="BB80" s="260" t="e">
        <f t="shared" si="142"/>
        <v>#REF!</v>
      </c>
      <c r="BC80" s="262" t="e">
        <f t="shared" si="142"/>
        <v>#REF!</v>
      </c>
    </row>
    <row r="81" spans="1:55" ht="34" customHeight="1" x14ac:dyDescent="0.2">
      <c r="A81" s="823" t="s">
        <v>287</v>
      </c>
      <c r="B81" s="263" t="s">
        <v>73</v>
      </c>
      <c r="C81" s="826">
        <f>SUM('Комунальні по юр. особам'!E489:E493,'Комунальні по юр. особам'!E494:E498,'Комунальні по юр. особам'!E499:E503,'Комунальні по юр. особам'!E504:E508,'Комунальні по юр. особам'!E509:E513,'Комунальні по юр. особам'!E514:E518,'Комунальні по юр. особам'!E519:E523,'Комунальні по юр. особам'!E524:E528,'Комунальні по юр. особам'!E529:E533,'Комунальні по юр. особам'!E534:E538,'Комунальні по юр. особам'!E539:E543,'Комунальні по юр. особам'!E544:E548,'Комунальні по юр. особам'!E549:E553,'Комунальні по юр. особам'!E554:E558,'Комунальні по юр. особам'!E559:E563,'Комунальні по юр. особам'!E564:E568,'Комунальні по юр. особам'!E569:E573)</f>
        <v>1448</v>
      </c>
      <c r="D81" s="828">
        <f>C81-SUM(K81:K85)</f>
        <v>199</v>
      </c>
      <c r="E81" s="302">
        <f>SUM(K81,AT81)</f>
        <v>56</v>
      </c>
      <c r="F81" s="304">
        <f>SUM(G81:J81)</f>
        <v>0</v>
      </c>
      <c r="G81" s="234">
        <f>SUM('Комунальні по юр. особам'!I489,'Комунальні по юр. особам'!I494,'Комунальні по юр. особам'!I499,'Комунальні по юр. особам'!I504,'Комунальні по юр. особам'!I509,'Комунальні по юр. особам'!I514,'Комунальні по юр. особам'!I519,'Комунальні по юр. особам'!I524,'Комунальні по юр. особам'!I529,'Комунальні по юр. особам'!I534,'Комунальні по юр. особам'!I539,'Комунальні по юр. особам'!I544,'Комунальні по юр. особам'!I549,'Комунальні по юр. особам'!I554,'Комунальні по юр. особам'!I559,'Комунальні по юр. особам'!I564,'Комунальні по юр. особам'!I569)</f>
        <v>0</v>
      </c>
      <c r="H81" s="234">
        <f>SUM('Комунальні по юр. особам'!J489,'Комунальні по юр. особам'!J494,'Комунальні по юр. особам'!J499,'Комунальні по юр. особам'!J504,'Комунальні по юр. особам'!J509,'Комунальні по юр. особам'!J514,'Комунальні по юр. особам'!J519,'Комунальні по юр. особам'!J524,'Комунальні по юр. особам'!J529,'Комунальні по юр. особам'!J534,'Комунальні по юр. особам'!J539,'Комунальні по юр. особам'!J544,'Комунальні по юр. особам'!J549,'Комунальні по юр. особам'!J554,'Комунальні по юр. особам'!J559,'Комунальні по юр. особам'!J564,'Комунальні по юр. особам'!J569)</f>
        <v>0</v>
      </c>
      <c r="I81" s="234">
        <f>SUM('Комунальні по юр. особам'!K489,'Комунальні по юр. особам'!K494,'Комунальні по юр. особам'!K499,'Комунальні по юр. особам'!K504,'Комунальні по юр. особам'!K509,'Комунальні по юр. особам'!K514,'Комунальні по юр. особам'!K519,'Комунальні по юр. особам'!K524,'Комунальні по юр. особам'!K529,'Комунальні по юр. особам'!K534,'Комунальні по юр. особам'!K539,'Комунальні по юр. особам'!K544,'Комунальні по юр. особам'!K549,'Комунальні по юр. особам'!K554,'Комунальні по юр. особам'!K559,'Комунальні по юр. особам'!K564,'Комунальні по юр. особам'!K569)</f>
        <v>0</v>
      </c>
      <c r="J81" s="291">
        <f>SUM('Комунальні по юр. особам'!L489,'Комунальні по юр. особам'!L494,'Комунальні по юр. особам'!L499,'Комунальні по юр. особам'!L504,'Комунальні по юр. особам'!L509,'Комунальні по юр. особам'!L514,'Комунальні по юр. особам'!L519,'Комунальні по юр. особам'!L524,'Комунальні по юр. особам'!L529,'Комунальні по юр. особам'!L534,'Комунальні по юр. особам'!L539,'Комунальні по юр. особам'!L544,'Комунальні по юр. особам'!L549,'Комунальні по юр. особам'!L554,'Комунальні по юр. особам'!L559,'Комунальні по юр. особам'!L564,'Комунальні по юр. особам'!L569)</f>
        <v>0</v>
      </c>
      <c r="K81" s="329">
        <f>IF(AND(SUM(L81:P81)=SUM(W81:X81),SUM(Q81:V81)=SUM(W81:X81)),SUM(L81:P81),"ПЕРЕВІРТЕ ПРАВИЛЬНІСТЬ ДАНИХ")</f>
        <v>56</v>
      </c>
      <c r="L81" s="307">
        <f>SUM('Комунальні по юр. особам'!N569,'Комунальні по юр. особам'!N564,'Комунальні по юр. особам'!N559,'Комунальні по юр. особам'!N554,'Комунальні по юр. особам'!N549,'Комунальні по юр. особам'!N544,'Комунальні по юр. особам'!N539,'Комунальні по юр. особам'!N534,'Комунальні по юр. особам'!N529,'Комунальні по юр. особам'!N524,'Комунальні по юр. особам'!N519,'Комунальні по юр. особам'!N514,'Комунальні по юр. особам'!N509,'Комунальні по юр. особам'!N504,'Комунальні по юр. особам'!N499,'Комунальні по юр. особам'!N494,'Комунальні по юр. особам'!N489)</f>
        <v>0</v>
      </c>
      <c r="M81" s="307">
        <f>SUM('Комунальні по юр. особам'!O569,'Комунальні по юр. особам'!O564,'Комунальні по юр. особам'!O559,'Комунальні по юр. особам'!O554,'Комунальні по юр. особам'!O549,'Комунальні по юр. особам'!O544,'Комунальні по юр. особам'!O539,'Комунальні по юр. особам'!O534,'Комунальні по юр. особам'!O529,'Комунальні по юр. особам'!O524,'Комунальні по юр. особам'!O519,'Комунальні по юр. особам'!O514,'Комунальні по юр. особам'!O509,'Комунальні по юр. особам'!O504,'Комунальні по юр. особам'!O499,'Комунальні по юр. особам'!O494,'Комунальні по юр. особам'!O489)</f>
        <v>0</v>
      </c>
      <c r="N81" s="307">
        <f>SUM('Комунальні по юр. особам'!P569,'Комунальні по юр. особам'!P564,'Комунальні по юр. особам'!P559,'Комунальні по юр. особам'!P554,'Комунальні по юр. особам'!P549,'Комунальні по юр. особам'!P544,'Комунальні по юр. особам'!P539,'Комунальні по юр. особам'!P534,'Комунальні по юр. особам'!P529,'Комунальні по юр. особам'!P524,'Комунальні по юр. особам'!P519,'Комунальні по юр. особам'!P514,'Комунальні по юр. особам'!P509,'Комунальні по юр. особам'!P504,'Комунальні по юр. особам'!P499,'Комунальні по юр. особам'!P494,'Комунальні по юр. особам'!P489)</f>
        <v>1</v>
      </c>
      <c r="O81" s="307">
        <f>SUM('Комунальні по юр. особам'!Q569,'Комунальні по юр. особам'!Q564,'Комунальні по юр. особам'!Q559,'Комунальні по юр. особам'!Q554,'Комунальні по юр. особам'!Q549,'Комунальні по юр. особам'!Q544,'Комунальні по юр. особам'!Q539,'Комунальні по юр. особам'!Q534,'Комунальні по юр. особам'!Q529,'Комунальні по юр. особам'!Q524,'Комунальні по юр. особам'!Q519,'Комунальні по юр. особам'!Q514,'Комунальні по юр. особам'!Q509,'Комунальні по юр. особам'!Q504,'Комунальні по юр. особам'!Q499,'Комунальні по юр. особам'!Q494,'Комунальні по юр. особам'!Q489)</f>
        <v>0</v>
      </c>
      <c r="P81" s="312">
        <f>SUM('Комунальні по юр. особам'!R569,'Комунальні по юр. особам'!R564,'Комунальні по юр. особам'!R559,'Комунальні по юр. особам'!R554,'Комунальні по юр. особам'!R549,'Комунальні по юр. особам'!R544,'Комунальні по юр. особам'!R539,'Комунальні по юр. особам'!R534,'Комунальні по юр. особам'!R529,'Комунальні по юр. особам'!R524,'Комунальні по юр. особам'!R519,'Комунальні по юр. особам'!R514,'Комунальні по юр. особам'!R509,'Комунальні по юр. особам'!R504,'Комунальні по юр. особам'!R499,'Комунальні по юр. особам'!R494,'Комунальні по юр. особам'!R489)</f>
        <v>55</v>
      </c>
      <c r="Q81" s="314">
        <f>SUM('Комунальні по юр. особам'!S569,'Комунальні по юр. особам'!S564,'Комунальні по юр. особам'!S559,'Комунальні по юр. особам'!S554,'Комунальні по юр. особам'!S549,'Комунальні по юр. особам'!S544,'Комунальні по юр. особам'!S539,'Комунальні по юр. особам'!S534,'Комунальні по юр. особам'!S529,'Комунальні по юр. особам'!S524,'Комунальні по юр. особам'!S519,'Комунальні по юр. особам'!S514,'Комунальні по юр. особам'!S509,'Комунальні по юр. особам'!S504,'Комунальні по юр. особам'!S499,'Комунальні по юр. особам'!S494,'Комунальні по юр. особам'!S489)</f>
        <v>0</v>
      </c>
      <c r="R81" s="307">
        <f>SUM('Комунальні по юр. особам'!T569,'Комунальні по юр. особам'!T564,'Комунальні по юр. особам'!T559,'Комунальні по юр. особам'!T554,'Комунальні по юр. особам'!T549,'Комунальні по юр. особам'!T544,'Комунальні по юр. особам'!T539,'Комунальні по юр. особам'!T534,'Комунальні по юр. особам'!T529,'Комунальні по юр. особам'!T524,'Комунальні по юр. особам'!T519,'Комунальні по юр. особам'!T514,'Комунальні по юр. особам'!T509,'Комунальні по юр. особам'!T504,'Комунальні по юр. особам'!T499,'Комунальні по юр. особам'!T494,'Комунальні по юр. особам'!T489)</f>
        <v>0</v>
      </c>
      <c r="S81" s="307">
        <f>SUM('Комунальні по юр. особам'!U569,'Комунальні по юр. особам'!U564,'Комунальні по юр. особам'!U559,'Комунальні по юр. особам'!U554,'Комунальні по юр. особам'!U549,'Комунальні по юр. особам'!U544,'Комунальні по юр. особам'!U539,'Комунальні по юр. особам'!U534,'Комунальні по юр. особам'!U529,'Комунальні по юр. особам'!U524,'Комунальні по юр. особам'!U519,'Комунальні по юр. особам'!U514,'Комунальні по юр. особам'!U509,'Комунальні по юр. особам'!U504,'Комунальні по юр. особам'!U499,'Комунальні по юр. особам'!U494,'Комунальні по юр. особам'!U489)</f>
        <v>0</v>
      </c>
      <c r="T81" s="307">
        <f>SUM('Комунальні по юр. особам'!V569,'Комунальні по юр. особам'!V564,'Комунальні по юр. особам'!V559,'Комунальні по юр. особам'!V554,'Комунальні по юр. особам'!V549,'Комунальні по юр. особам'!V544,'Комунальні по юр. особам'!V539,'Комунальні по юр. особам'!V534,'Комунальні по юр. особам'!V529,'Комунальні по юр. особам'!V524,'Комунальні по юр. особам'!V519,'Комунальні по юр. особам'!V514,'Комунальні по юр. особам'!V509,'Комунальні по юр. особам'!V504,'Комунальні по юр. особам'!V499,'Комунальні по юр. особам'!V494,'Комунальні по юр. особам'!V489)</f>
        <v>55</v>
      </c>
      <c r="U81" s="307">
        <f>SUM('Комунальні по юр. особам'!W569,'Комунальні по юр. особам'!W564,'Комунальні по юр. особам'!W559,'Комунальні по юр. особам'!W554,'Комунальні по юр. особам'!W549,'Комунальні по юр. особам'!W544,'Комунальні по юр. особам'!W539,'Комунальні по юр. особам'!W534,'Комунальні по юр. особам'!W529,'Комунальні по юр. особам'!W524,'Комунальні по юр. особам'!W519,'Комунальні по юр. особам'!W514,'Комунальні по юр. особам'!W509,'Комунальні по юр. особам'!W504,'Комунальні по юр. особам'!W499,'Комунальні по юр. особам'!W494,'Комунальні по юр. особам'!W489)</f>
        <v>0</v>
      </c>
      <c r="V81" s="312">
        <f>SUM('Комунальні по юр. особам'!X569,'Комунальні по юр. особам'!X564,'Комунальні по юр. особам'!X559,'Комунальні по юр. особам'!X554,'Комунальні по юр. особам'!X549,'Комунальні по юр. особам'!X544,'Комунальні по юр. особам'!X539,'Комунальні по юр. особам'!X534,'Комунальні по юр. особам'!X529,'Комунальні по юр. особам'!X524,'Комунальні по юр. особам'!X519,'Комунальні по юр. особам'!X514,'Комунальні по юр. особам'!X509,'Комунальні по юр. особам'!X504,'Комунальні по юр. особам'!X499,'Комунальні по юр. особам'!X494,'Комунальні по юр. особам'!X489)</f>
        <v>1</v>
      </c>
      <c r="W81" s="314">
        <f>SUM('Комунальні по юр. особам'!Y569,'Комунальні по юр. особам'!Y564,'Комунальні по юр. особам'!Y559,'Комунальні по юр. особам'!Y554,'Комунальні по юр. особам'!Y549,'Комунальні по юр. особам'!Y544,'Комунальні по юр. особам'!Y539,'Комунальні по юр. особам'!Y534,'Комунальні по юр. особам'!Y529,'Комунальні по юр. особам'!Y524,'Комунальні по юр. особам'!Y519,'Комунальні по юр. особам'!Y514,'Комунальні по юр. особам'!Y509,'Комунальні по юр. особам'!Y504,'Комунальні по юр. особам'!Y499,'Комунальні по юр. особам'!Y494,'Комунальні по юр. особам'!Y489)</f>
        <v>45</v>
      </c>
      <c r="X81" s="312">
        <f>SUM('Комунальні по юр. особам'!Z569,'Комунальні по юр. особам'!Z564,'Комунальні по юр. особам'!Z559,'Комунальні по юр. особам'!Z554,'Комунальні по юр. особам'!Z549,'Комунальні по юр. особам'!Z544,'Комунальні по юр. особам'!Z539,'Комунальні по юр. особам'!Z534,'Комунальні по юр. особам'!Z529,'Комунальні по юр. особам'!Z524,'Комунальні по юр. особам'!Z519,'Комунальні по юр. особам'!Z514,'Комунальні по юр. особам'!Z509,'Комунальні по юр. особам'!Z504,'Комунальні по юр. особам'!Z499,'Комунальні по юр. особам'!Z494,'Комунальні по юр. особам'!Z489)</f>
        <v>11</v>
      </c>
      <c r="Y81" s="314">
        <f>SUM('Комунальні по юр. особам'!AA569,'Комунальні по юр. особам'!AA564,'Комунальні по юр. особам'!AA559,'Комунальні по юр. особам'!AA554,'Комунальні по юр. особам'!AA549,'Комунальні по юр. особам'!AA544,'Комунальні по юр. особам'!AA539,'Комунальні по юр. особам'!AA534,'Комунальні по юр. особам'!AA529,'Комунальні по юр. особам'!AA524,'Комунальні по юр. особам'!AA519,'Комунальні по юр. особам'!AA514,'Комунальні по юр. особам'!AA509,'Комунальні по юр. особам'!AA504,'Комунальні по юр. особам'!AA499,'Комунальні по юр. особам'!AA494,'Комунальні по юр. особам'!AA489)</f>
        <v>0</v>
      </c>
      <c r="Z81" s="307">
        <f>SUM('Комунальні по юр. особам'!AB569,'Комунальні по юр. особам'!AB564,'Комунальні по юр. особам'!AB559,'Комунальні по юр. особам'!AB554,'Комунальні по юр. особам'!AB549,'Комунальні по юр. особам'!AB544,'Комунальні по юр. особам'!AB539,'Комунальні по юр. особам'!AB534,'Комунальні по юр. особам'!AB529,'Комунальні по юр. особам'!AB524,'Комунальні по юр. особам'!AB519,'Комунальні по юр. особам'!AB514,'Комунальні по юр. особам'!AB509,'Комунальні по юр. особам'!AB504,'Комунальні по юр. особам'!AB499,'Комунальні по юр. особам'!AB494,'Комунальні по юр. особам'!AB489)</f>
        <v>26</v>
      </c>
      <c r="AA81" s="307">
        <f>SUM('Комунальні по юр. особам'!AC569,'Комунальні по юр. особам'!AC564,'Комунальні по юр. особам'!AC559,'Комунальні по юр. особам'!AC554,'Комунальні по юр. особам'!AC549,'Комунальні по юр. особам'!AC544,'Комунальні по юр. особам'!AC539,'Комунальні по юр. особам'!AC534,'Комунальні по юр. особам'!AC529,'Комунальні по юр. особам'!AC524,'Комунальні по юр. особам'!AC519,'Комунальні по юр. особам'!AC514,'Комунальні по юр. особам'!AC509,'Комунальні по юр. особам'!AC504,'Комунальні по юр. особам'!AC499,'Комунальні по юр. особам'!AC494,'Комунальні по юр. особам'!AC489)</f>
        <v>25</v>
      </c>
      <c r="AB81" s="307">
        <f>SUM('Комунальні по юр. особам'!AD569,'Комунальні по юр. особам'!AD564,'Комунальні по юр. особам'!AD559,'Комунальні по юр. особам'!AD554,'Комунальні по юр. особам'!AD549,'Комунальні по юр. особам'!AD544,'Комунальні по юр. особам'!AD539,'Комунальні по юр. особам'!AD534,'Комунальні по юр. особам'!AD529,'Комунальні по юр. особам'!AD524,'Комунальні по юр. особам'!AD519,'Комунальні по юр. особам'!AD514,'Комунальні по юр. особам'!AD509,'Комунальні по юр. особам'!AD504,'Комунальні по юр. особам'!AD499,'Комунальні по юр. особам'!AD494,'Комунальні по юр. особам'!AD489)</f>
        <v>1</v>
      </c>
      <c r="AC81" s="307">
        <f>SUM('Комунальні по юр. особам'!AE569,'Комунальні по юр. особам'!AE564,'Комунальні по юр. особам'!AE559,'Комунальні по юр. особам'!AE554,'Комунальні по юр. особам'!AE549,'Комунальні по юр. особам'!AE544,'Комунальні по юр. особам'!AE539,'Комунальні по юр. особам'!AE534,'Комунальні по юр. особам'!AE529,'Комунальні по юр. особам'!AE524,'Комунальні по юр. особам'!AE519,'Комунальні по юр. особам'!AE514,'Комунальні по юр. особам'!AE509,'Комунальні по юр. особам'!AE504,'Комунальні по юр. особам'!AE499,'Комунальні по юр. особам'!AE494,'Комунальні по юр. особам'!AE489)</f>
        <v>5</v>
      </c>
      <c r="AD81" s="312">
        <f>SUM('Комунальні по юр. особам'!AF569,'Комунальні по юр. особам'!AF564,'Комунальні по юр. особам'!AF559,'Комунальні по юр. особам'!AF554,'Комунальні по юр. особам'!AF549,'Комунальні по юр. особам'!AF544,'Комунальні по юр. особам'!AF539,'Комунальні по юр. особам'!AF534,'Комунальні по юр. особам'!AF529,'Комунальні по юр. особам'!AF524,'Комунальні по юр. особам'!AF519,'Комунальні по юр. особам'!AF514,'Комунальні по юр. особам'!AF509,'Комунальні по юр. особам'!AF504,'Комунальні по юр. особам'!AF499,'Комунальні по юр. особам'!AF494,'Комунальні по юр. особам'!AF489)</f>
        <v>1</v>
      </c>
      <c r="AE81" s="356">
        <f>AVERAGE('Комунальні по юр. особам'!AG489,'Комунальні по юр. особам'!AG494,'Комунальні по юр. особам'!AG499,'Комунальні по юр. особам'!AG504,'Комунальні по юр. особам'!AG509,'Комунальні по юр. особам'!AG514,'Комунальні по юр. особам'!AG519,'Комунальні по юр. особам'!AG524,'Комунальні по юр. особам'!AG529,'Комунальні по юр. особам'!AG534,'Комунальні по юр. особам'!AG539,'Комунальні по юр. особам'!AG544,'Комунальні по юр. особам'!AG549,'Комунальні по юр. особам'!AG554,'Комунальні по юр. особам'!AG559,'Комунальні по юр. особам'!AG564,'Комунальні по юр. особам'!AG569)</f>
        <v>43</v>
      </c>
      <c r="AF81" s="357">
        <f>AVERAGE('Комунальні по юр. особам'!AH489,'Комунальні по юр. особам'!AH494,'Комунальні по юр. особам'!AH499,'Комунальні по юр. особам'!AH504,'Комунальні по юр. особам'!AH509,'Комунальні по юр. особам'!AH514,'Комунальні по юр. особам'!AH519,'Комунальні по юр. особам'!AH524,'Комунальні по юр. особам'!AH529,'Комунальні по юр. особам'!AH534,'Комунальні по юр. особам'!AH539,'Комунальні по юр. особам'!AH544,'Комунальні по юр. особам'!AH549,'Комунальні по юр. особам'!AH554,'Комунальні по юр. особам'!AH559,'Комунальні по юр. особам'!AH564,'Комунальні по юр. особам'!AH569)</f>
        <v>15.5</v>
      </c>
      <c r="AG81" s="358">
        <f>AVERAGE('Комунальні по юр. особам'!AI489,'Комунальні по юр. особам'!AI494,'Комунальні по юр. особам'!AI499,'Комунальні по юр. особам'!AI504,'Комунальні по юр. особам'!AI509,'Комунальні по юр. особам'!AI514,'Комунальні по юр. особам'!AI519,'Комунальні по юр. особам'!AI524,'Комунальні по юр. особам'!AI529,'Комунальні по юр. особам'!AI534,'Комунальні по юр. особам'!AI539,'Комунальні по юр. особам'!AI544,'Комунальні по юр. особам'!AI549,'Комунальні по юр. особам'!AI554,'Комунальні по юр. особам'!AI559,'Комунальні по юр. особам'!AI564,'Комунальні по юр. особам'!AI569)</f>
        <v>11</v>
      </c>
      <c r="AH81" s="239">
        <f>SUM(AL81:AN81)</f>
        <v>56</v>
      </c>
      <c r="AI81" s="331">
        <f>SUM('Комунальні по юр. особам'!AK569,'Комунальні по юр. особам'!AK564,'Комунальні по юр. особам'!AK559,'Комунальні по юр. особам'!AK554,'Комунальні по юр. особам'!AK549,'Комунальні по юр. особам'!AK544,'Комунальні по юр. особам'!AK539,'Комунальні по юр. особам'!AK534,'Комунальні по юр. особам'!AK529,'Комунальні по юр. особам'!AK524,'Комунальні по юр. особам'!AK519,'Комунальні по юр. особам'!AK514,'Комунальні по юр. особам'!AK509,'Комунальні по юр. особам'!AK504,'Комунальні по юр. особам'!AK499,'Комунальні по юр. особам'!AK494,'Комунальні по юр. особам'!AK489)</f>
        <v>0</v>
      </c>
      <c r="AJ81" s="234">
        <f>SUM('Комунальні по юр. особам'!AL569,'Комунальні по юр. особам'!AL564,'Комунальні по юр. особам'!AL559,'Комунальні по юр. особам'!AL554,'Комунальні по юр. особам'!AL549,'Комунальні по юр. особам'!AL544,'Комунальні по юр. особам'!AL539,'Комунальні по юр. особам'!AL534,'Комунальні по юр. особам'!AL529,'Комунальні по юр. особам'!AL524,'Комунальні по юр. особам'!AL519,'Комунальні по юр. особам'!AL514,'Комунальні по юр. особам'!AL509,'Комунальні по юр. особам'!AL504,'Комунальні по юр. особам'!AL499,'Комунальні по юр. особам'!AL494,'Комунальні по юр. особам'!AL489)</f>
        <v>0</v>
      </c>
      <c r="AK81" s="235">
        <f>SUM('Комунальні по юр. особам'!AM569,'Комунальні по юр. особам'!AM564,'Комунальні по юр. особам'!AM559,'Комунальні по юр. особам'!AM554,'Комунальні по юр. особам'!AM549,'Комунальні по юр. особам'!AM544,'Комунальні по юр. особам'!AM539,'Комунальні по юр. особам'!AM534,'Комунальні по юр. особам'!AM529,'Комунальні по юр. особам'!AM524,'Комунальні по юр. особам'!AM519,'Комунальні по юр. особам'!AM514,'Комунальні по юр. особам'!AM509,'Комунальні по юр. особам'!AM504,'Комунальні по юр. особам'!AM499,'Комунальні по юр. особам'!AM494,'Комунальні по юр. особам'!AM489)</f>
        <v>0</v>
      </c>
      <c r="AL81" s="233">
        <f>SUM('Комунальні по юр. особам'!AN569,'Комунальні по юр. особам'!AN564,'Комунальні по юр. особам'!AN559,'Комунальні по юр. особам'!AN554,'Комунальні по юр. особам'!AN549,'Комунальні по юр. особам'!AN544,'Комунальні по юр. особам'!AN539,'Комунальні по юр. особам'!AN534,'Комунальні по юр. особам'!AN529,'Комунальні по юр. особам'!AN524,'Комунальні по юр. особам'!AN519,'Комунальні по юр. особам'!AN514,'Комунальні по юр. особам'!AN509,'Комунальні по юр. особам'!AN504,'Комунальні по юр. особам'!AN499,'Комунальні по юр. особам'!AN494,'Комунальні по юр. особам'!AN489)</f>
        <v>14</v>
      </c>
      <c r="AM81" s="234">
        <f>SUM('Комунальні по юр. особам'!AO569,'Комунальні по юр. особам'!AO564,'Комунальні по юр. особам'!AO559,'Комунальні по юр. особам'!AO554,'Комунальні по юр. особам'!AO549,'Комунальні по юр. особам'!AO544,'Комунальні по юр. особам'!AO539,'Комунальні по юр. особам'!AO534,'Комунальні по юр. особам'!AO529,'Комунальні по юр. особам'!AO524,'Комунальні по юр. особам'!AO519,'Комунальні по юр. особам'!AO514,'Комунальні по юр. особам'!AO509,'Комунальні по юр. особам'!AO504,'Комунальні по юр. особам'!AO499,'Комунальні по юр. особам'!AO494,'Комунальні по юр. особам'!AO489)</f>
        <v>40</v>
      </c>
      <c r="AN81" s="235">
        <f>SUM('Комунальні по юр. особам'!AP569,'Комунальні по юр. особам'!AP564,'Комунальні по юр. особам'!AP559,'Комунальні по юр. особам'!AP554,'Комунальні по юр. особам'!AP549,'Комунальні по юр. особам'!AP544,'Комунальні по юр. особам'!AP539,'Комунальні по юр. особам'!AP534,'Комунальні по юр. особам'!AP529,'Комунальні по юр. особам'!AP524,'Комунальні по юр. особам'!AP519,'Комунальні по юр. особам'!AP514,'Комунальні по юр. особам'!AP509,'Комунальні по юр. особам'!AP504,'Комунальні по юр. особам'!AP499,'Комунальні по юр. особам'!AP494,'Комунальні по юр. особам'!AP489)</f>
        <v>2</v>
      </c>
      <c r="AO81" s="236">
        <f>SUM('Комунальні по юр. особам'!AQ569,'Комунальні по юр. особам'!AQ564,'Комунальні по юр. особам'!AQ559,'Комунальні по юр. особам'!AQ554,'Комунальні по юр. особам'!AQ549,'Комунальні по юр. особам'!AQ544,'Комунальні по юр. особам'!AQ539,'Комунальні по юр. особам'!AQ534,'Комунальні по юр. особам'!AQ529,'Комунальні по юр. особам'!AQ524,'Комунальні по юр. особам'!AQ519,'Комунальні по юр. особам'!AQ514,'Комунальні по юр. особам'!AQ509,'Комунальні по юр. особам'!AQ504,'Комунальні по юр. особам'!AQ499,'Комунальні по юр. особам'!AQ494,'Комунальні по юр. особам'!AQ489)</f>
        <v>0</v>
      </c>
      <c r="AP81" s="237">
        <f>SUM('Комунальні по юр. особам'!AR569,'Комунальні по юр. особам'!AR564,'Комунальні по юр. особам'!AR559,'Комунальні по юр. особам'!AR554,'Комунальні по юр. особам'!AR549,'Комунальні по юр. особам'!AR544,'Комунальні по юр. особам'!AR539,'Комунальні по юр. особам'!AR534,'Комунальні по юр. особам'!AR529,'Комунальні по юр. особам'!AR524,'Комунальні по юр. особам'!AR519,'Комунальні по юр. особам'!AR514,'Комунальні по юр. особам'!AR509,'Комунальні по юр. особам'!AR504,'Комунальні по юр. особам'!AR499,'Комунальні по юр. особам'!AR494,'Комунальні по юр. особам'!AR489)</f>
        <v>0</v>
      </c>
      <c r="AQ81" s="237">
        <f>SUM('Комунальні по юр. особам'!AS569,'Комунальні по юр. особам'!AS564,'Комунальні по юр. особам'!AS559,'Комунальні по юр. особам'!AS554,'Комунальні по юр. особам'!AS549,'Комунальні по юр. особам'!AS544,'Комунальні по юр. особам'!AS539,'Комунальні по юр. особам'!AS534,'Комунальні по юр. особам'!AS529,'Комунальні по юр. особам'!AS524,'Комунальні по юр. особам'!AS519,'Комунальні по юр. особам'!AS514,'Комунальні по юр. особам'!AS509,'Комунальні по юр. особам'!AS504,'Комунальні по юр. особам'!AS499,'Комунальні по юр. особам'!AS494,'Комунальні по юр. особам'!AS489)</f>
        <v>0</v>
      </c>
      <c r="AR81" s="237">
        <f>SUM('Комунальні по юр. особам'!AT569,'Комунальні по юр. особам'!AT564,'Комунальні по юр. особам'!AT559,'Комунальні по юр. особам'!AT554,'Комунальні по юр. особам'!AT549,'Комунальні по юр. особам'!AT544,'Комунальні по юр. особам'!AT539,'Комунальні по юр. особам'!AT534,'Комунальні по юр. особам'!AT529,'Комунальні по юр. особам'!AT524,'Комунальні по юр. особам'!AT519,'Комунальні по юр. особам'!AT514,'Комунальні по юр. особам'!AT509,'Комунальні по юр. особам'!AT504,'Комунальні по юр. особам'!AT499,'Комунальні по юр. особам'!AT494,'Комунальні по юр. особам'!AT489)</f>
        <v>0</v>
      </c>
      <c r="AS81" s="238">
        <f>SUM('Комунальні по юр. особам'!AU569,'Комунальні по юр. особам'!AU564,'Комунальні по юр. особам'!AU559,'Комунальні по юр. особам'!AU554,'Комунальні по юр. особам'!AU549,'Комунальні по юр. особам'!AU544,'Комунальні по юр. особам'!AU539,'Комунальні по юр. особам'!AU534,'Комунальні по юр. особам'!AU529,'Комунальні по юр. особам'!AU524,'Комунальні по юр. особам'!AU519,'Комунальні по юр. особам'!AU514,'Комунальні по юр. особам'!AU509,'Комунальні по юр. особам'!AU504,'Комунальні по юр. особам'!AU499,'Комунальні по юр. особам'!AU494,'Комунальні по юр. особам'!AU489)</f>
        <v>0</v>
      </c>
      <c r="AT81" s="327">
        <f>SUM(AU81:BC81)</f>
        <v>0</v>
      </c>
      <c r="AU81" s="307">
        <f>SUM('Комунальні по юр. особам'!AW489,'Комунальні по юр. особам'!AW494,'Комунальні по юр. особам'!AW499,'Комунальні по юр. особам'!AW504,'Комунальні по юр. особам'!AW509,'Комунальні по юр. особам'!AW514,'Комунальні по юр. особам'!AW519,'Комунальні по юр. особам'!AW524,'Комунальні по юр. особам'!AW529,'Комунальні по юр. особам'!AW534,'Комунальні по юр. особам'!AW539,'Комунальні по юр. особам'!AW544,'Комунальні по юр. особам'!AW549,'Комунальні по юр. особам'!AW554,'Комунальні по юр. особам'!AW559,'Комунальні по юр. особам'!AW564,'Комунальні по юр. особам'!AW569)</f>
        <v>0</v>
      </c>
      <c r="AV81" s="307">
        <f>SUM('Комунальні по юр. особам'!AX489,'Комунальні по юр. особам'!AX494,'Комунальні по юр. особам'!AX499,'Комунальні по юр. особам'!AX504,'Комунальні по юр. особам'!AX509,'Комунальні по юр. особам'!AX514,'Комунальні по юр. особам'!AX519,'Комунальні по юр. особам'!AX524,'Комунальні по юр. особам'!AX529,'Комунальні по юр. особам'!AX534,'Комунальні по юр. особам'!AX539,'Комунальні по юр. особам'!AX544,'Комунальні по юр. особам'!AX549,'Комунальні по юр. особам'!AX554,'Комунальні по юр. особам'!AX559,'Комунальні по юр. особам'!AX564,'Комунальні по юр. особам'!AX569)</f>
        <v>0</v>
      </c>
      <c r="AW81" s="307">
        <f>SUM('Комунальні по юр. особам'!AY489,'Комунальні по юр. особам'!AY494,'Комунальні по юр. особам'!AY499,'Комунальні по юр. особам'!AY504,'Комунальні по юр. особам'!AY509,'Комунальні по юр. особам'!AY514,'Комунальні по юр. особам'!AY519,'Комунальні по юр. особам'!AY524,'Комунальні по юр. особам'!AY529,'Комунальні по юр. особам'!AY534,'Комунальні по юр. особам'!AY539,'Комунальні по юр. особам'!AY544,'Комунальні по юр. особам'!AY549,'Комунальні по юр. особам'!AY554,'Комунальні по юр. особам'!AY559,'Комунальні по юр. особам'!AY564,'Комунальні по юр. особам'!AY569)</f>
        <v>0</v>
      </c>
      <c r="AX81" s="307">
        <f>SUM('Комунальні по юр. особам'!AZ489,'Комунальні по юр. особам'!AZ494,'Комунальні по юр. особам'!AZ499,'Комунальні по юр. особам'!AZ504,'Комунальні по юр. особам'!AZ509,'Комунальні по юр. особам'!AZ514,'Комунальні по юр. особам'!AZ519,'Комунальні по юр. особам'!AZ524,'Комунальні по юр. особам'!AZ529,'Комунальні по юр. особам'!AZ534,'Комунальні по юр. особам'!AZ539,'Комунальні по юр. особам'!AZ544,'Комунальні по юр. особам'!AZ549,'Комунальні по юр. особам'!AZ554,'Комунальні по юр. особам'!AZ559,'Комунальні по юр. особам'!AZ564,'Комунальні по юр. особам'!AZ569)</f>
        <v>0</v>
      </c>
      <c r="AY81" s="307">
        <f>SUM('Комунальні по юр. особам'!BA489,'Комунальні по юр. особам'!BA494,'Комунальні по юр. особам'!BA499,'Комунальні по юр. особам'!BA504,'Комунальні по юр. особам'!BA509,'Комунальні по юр. особам'!BA514,'Комунальні по юр. особам'!BA519,'Комунальні по юр. особам'!BA524,'Комунальні по юр. особам'!BA529,'Комунальні по юр. особам'!BA534,'Комунальні по юр. особам'!BA539,'Комунальні по юр. особам'!BA544,'Комунальні по юр. особам'!BA549,'Комунальні по юр. особам'!BA554,'Комунальні по юр. особам'!BA559,'Комунальні по юр. особам'!BA564,'Комунальні по юр. особам'!BA569)</f>
        <v>0</v>
      </c>
      <c r="AZ81" s="307">
        <f>SUM('Комунальні по юр. особам'!BB489,'Комунальні по юр. особам'!BB494,'Комунальні по юр. особам'!BB499,'Комунальні по юр. особам'!BB504,'Комунальні по юр. особам'!BB509,'Комунальні по юр. особам'!BB514,'Комунальні по юр. особам'!BB519,'Комунальні по юр. особам'!BB524,'Комунальні по юр. особам'!BB529,'Комунальні по юр. особам'!BB534,'Комунальні по юр. особам'!BB539,'Комунальні по юр. особам'!BB544,'Комунальні по юр. особам'!BB549,'Комунальні по юр. особам'!BB554,'Комунальні по юр. особам'!BB559,'Комунальні по юр. особам'!BB564,'Комунальні по юр. особам'!BB569)</f>
        <v>0</v>
      </c>
      <c r="BA81" s="307">
        <f>SUM('Комунальні по юр. особам'!BC489,'Комунальні по юр. особам'!BC494,'Комунальні по юр. особам'!BC499,'Комунальні по юр. особам'!BC504,'Комунальні по юр. особам'!BC509,'Комунальні по юр. особам'!BC514,'Комунальні по юр. особам'!BC519,'Комунальні по юр. особам'!BC524,'Комунальні по юр. особам'!BC529,'Комунальні по юр. особам'!BC534,'Комунальні по юр. особам'!BC539,'Комунальні по юр. особам'!BC544,'Комунальні по юр. особам'!BC549,'Комунальні по юр. особам'!BC554,'Комунальні по юр. особам'!BC559,'Комунальні по юр. особам'!BC564,'Комунальні по юр. особам'!BC569)</f>
        <v>0</v>
      </c>
      <c r="BB81" s="307">
        <f>SUM('Комунальні по юр. особам'!BD489,'Комунальні по юр. особам'!BD494,'Комунальні по юр. особам'!BD499,'Комунальні по юр. особам'!BD504,'Комунальні по юр. особам'!BD509,'Комунальні по юр. особам'!BD514,'Комунальні по юр. особам'!BD519,'Комунальні по юр. особам'!BD524,'Комунальні по юр. особам'!BD529,'Комунальні по юр. особам'!BD534,'Комунальні по юр. особам'!BD539,'Комунальні по юр. особам'!BD544,'Комунальні по юр. особам'!BD549,'Комунальні по юр. особам'!BD554,'Комунальні по юр. особам'!BD559,'Комунальні по юр. особам'!BD564,'Комунальні по юр. особам'!BD569)</f>
        <v>0</v>
      </c>
      <c r="BC81" s="308">
        <f>SUM('Комунальні по юр. особам'!BE489,'Комунальні по юр. особам'!BE494,'Комунальні по юр. особам'!BE499,'Комунальні по юр. особам'!BE504,'Комунальні по юр. особам'!BE509,'Комунальні по юр. особам'!BE514,'Комунальні по юр. особам'!BE519,'Комунальні по юр. особам'!BE524,'Комунальні по юр. особам'!BE529,'Комунальні по юр. особам'!BE534,'Комунальні по юр. особам'!BE539,'Комунальні по юр. особам'!BE544,'Комунальні по юр. особам'!BE549,'Комунальні по юр. особам'!BE554,'Комунальні по юр. особам'!BE559,'Комунальні по юр. особам'!BE564,'Комунальні по юр. особам'!BE569)</f>
        <v>0</v>
      </c>
    </row>
    <row r="82" spans="1:55" ht="34" customHeight="1" x14ac:dyDescent="0.2">
      <c r="A82" s="824"/>
      <c r="B82" s="265" t="s">
        <v>75</v>
      </c>
      <c r="C82" s="827"/>
      <c r="D82" s="829"/>
      <c r="E82" s="303">
        <f t="shared" ref="E82" si="143">SUM(K82,AT82)</f>
        <v>0</v>
      </c>
      <c r="F82" s="305">
        <f t="shared" ref="F82" si="144">SUM(G82:J82)</f>
        <v>0</v>
      </c>
      <c r="G82" s="242">
        <f>SUM('Комунальні по юр. особам'!I490,'Комунальні по юр. особам'!I495,'Комунальні по юр. особам'!I500,'Комунальні по юр. особам'!I505,'Комунальні по юр. особам'!I510,'Комунальні по юр. особам'!I515,'Комунальні по юр. особам'!I520,'Комунальні по юр. особам'!I525,'Комунальні по юр. особам'!I530,'Комунальні по юр. особам'!I535,'Комунальні по юр. особам'!I540,'Комунальні по юр. особам'!I545,'Комунальні по юр. особам'!I550,'Комунальні по юр. особам'!I555,'Комунальні по юр. особам'!I560,'Комунальні по юр. особам'!I565,'Комунальні по юр. особам'!I570)</f>
        <v>0</v>
      </c>
      <c r="H82" s="242">
        <f>SUM('Комунальні по юр. особам'!J490,'Комунальні по юр. особам'!J495,'Комунальні по юр. особам'!J500,'Комунальні по юр. особам'!J505,'Комунальні по юр. особам'!J510,'Комунальні по юр. особам'!J515,'Комунальні по юр. особам'!J520,'Комунальні по юр. особам'!J525,'Комунальні по юр. особам'!J530,'Комунальні по юр. особам'!J535,'Комунальні по юр. особам'!J540,'Комунальні по юр. особам'!J545,'Комунальні по юр. особам'!J550,'Комунальні по юр. особам'!J555,'Комунальні по юр. особам'!J560,'Комунальні по юр. особам'!J565,'Комунальні по юр. особам'!J570)</f>
        <v>0</v>
      </c>
      <c r="I82" s="242">
        <f>SUM('Комунальні по юр. особам'!K490,'Комунальні по юр. особам'!K495,'Комунальні по юр. особам'!K500,'Комунальні по юр. особам'!K505,'Комунальні по юр. особам'!K510,'Комунальні по юр. особам'!K515,'Комунальні по юр. особам'!K520,'Комунальні по юр. особам'!K525,'Комунальні по юр. особам'!K530,'Комунальні по юр. особам'!K535,'Комунальні по юр. особам'!K540,'Комунальні по юр. особам'!K545,'Комунальні по юр. особам'!K550,'Комунальні по юр. особам'!K555,'Комунальні по юр. особам'!K560,'Комунальні по юр. особам'!K565,'Комунальні по юр. особам'!K570)</f>
        <v>0</v>
      </c>
      <c r="J82" s="268">
        <f>SUM('Комунальні по юр. особам'!L490,'Комунальні по юр. особам'!L495,'Комунальні по юр. особам'!L500,'Комунальні по юр. особам'!L505,'Комунальні по юр. особам'!L510,'Комунальні по юр. особам'!L515,'Комунальні по юр. особам'!L520,'Комунальні по юр. особам'!L525,'Комунальні по юр. особам'!L530,'Комунальні по юр. особам'!L535,'Комунальні по юр. особам'!L540,'Комунальні по юр. особам'!L545,'Комунальні по юр. особам'!L550,'Комунальні по юр. особам'!L555,'Комунальні по юр. особам'!L560,'Комунальні по юр. особам'!L565,'Комунальні по юр. особам'!L570)</f>
        <v>0</v>
      </c>
      <c r="K82" s="330">
        <f t="shared" si="130"/>
        <v>0</v>
      </c>
      <c r="L82" s="63">
        <f>SUM('Комунальні по юр. особам'!N570,'Комунальні по юр. особам'!N565,'Комунальні по юр. особам'!N560,'Комунальні по юр. особам'!N555,'Комунальні по юр. особам'!N550,'Комунальні по юр. особам'!N545,'Комунальні по юр. особам'!N540,'Комунальні по юр. особам'!N535,'Комунальні по юр. особам'!N530,'Комунальні по юр. особам'!N525,'Комунальні по юр. особам'!N520,'Комунальні по юр. особам'!N515,'Комунальні по юр. особам'!N510,'Комунальні по юр. особам'!N505,'Комунальні по юр. особам'!N500,'Комунальні по юр. особам'!N495,'Комунальні по юр. особам'!N490)</f>
        <v>0</v>
      </c>
      <c r="M82" s="63">
        <f>SUM('Комунальні по юр. особам'!O570,'Комунальні по юр. особам'!O565,'Комунальні по юр. особам'!O560,'Комунальні по юр. особам'!O555,'Комунальні по юр. особам'!O550,'Комунальні по юр. особам'!O545,'Комунальні по юр. особам'!O540,'Комунальні по юр. особам'!O535,'Комунальні по юр. особам'!O530,'Комунальні по юр. особам'!O525,'Комунальні по юр. особам'!O520,'Комунальні по юр. особам'!O515,'Комунальні по юр. особам'!O510,'Комунальні по юр. особам'!O505,'Комунальні по юр. особам'!O500,'Комунальні по юр. особам'!O495,'Комунальні по юр. особам'!O490)</f>
        <v>0</v>
      </c>
      <c r="N82" s="63">
        <f>SUM('Комунальні по юр. особам'!P570,'Комунальні по юр. особам'!P565,'Комунальні по юр. особам'!P560,'Комунальні по юр. особам'!P555,'Комунальні по юр. особам'!P550,'Комунальні по юр. особам'!P545,'Комунальні по юр. особам'!P540,'Комунальні по юр. особам'!P535,'Комунальні по юр. особам'!P530,'Комунальні по юр. особам'!P525,'Комунальні по юр. особам'!P520,'Комунальні по юр. особам'!P515,'Комунальні по юр. особам'!P510,'Комунальні по юр. особам'!P505,'Комунальні по юр. особам'!P500,'Комунальні по юр. особам'!P495,'Комунальні по юр. особам'!P490)</f>
        <v>0</v>
      </c>
      <c r="O82" s="63">
        <f>SUM('Комунальні по юр. особам'!Q570,'Комунальні по юр. особам'!Q565,'Комунальні по юр. особам'!Q560,'Комунальні по юр. особам'!Q555,'Комунальні по юр. особам'!Q550,'Комунальні по юр. особам'!Q545,'Комунальні по юр. особам'!Q540,'Комунальні по юр. особам'!Q535,'Комунальні по юр. особам'!Q530,'Комунальні по юр. особам'!Q525,'Комунальні по юр. особам'!Q520,'Комунальні по юр. особам'!Q515,'Комунальні по юр. особам'!Q510,'Комунальні по юр. особам'!Q505,'Комунальні по юр. особам'!Q500,'Комунальні по юр. особам'!Q495,'Комунальні по юр. особам'!Q490)</f>
        <v>0</v>
      </c>
      <c r="P82" s="313">
        <f>SUM('Комунальні по юр. особам'!R570,'Комунальні по юр. особам'!R565,'Комунальні по юр. особам'!R560,'Комунальні по юр. особам'!R555,'Комунальні по юр. особам'!R550,'Комунальні по юр. особам'!R545,'Комунальні по юр. особам'!R540,'Комунальні по юр. особам'!R535,'Комунальні по юр. особам'!R530,'Комунальні по юр. особам'!R525,'Комунальні по юр. особам'!R520,'Комунальні по юр. особам'!R515,'Комунальні по юр. особам'!R510,'Комунальні по юр. особам'!R505,'Комунальні по юр. особам'!R500,'Комунальні по юр. особам'!R495,'Комунальні по юр. особам'!R490)</f>
        <v>0</v>
      </c>
      <c r="Q82" s="301">
        <f>SUM('Комунальні по юр. особам'!S570,'Комунальні по юр. особам'!S565,'Комунальні по юр. особам'!S560,'Комунальні по юр. особам'!S555,'Комунальні по юр. особам'!S550,'Комунальні по юр. особам'!S545,'Комунальні по юр. особам'!S540,'Комунальні по юр. особам'!S535,'Комунальні по юр. особам'!S530,'Комунальні по юр. особам'!S525,'Комунальні по юр. особам'!S520,'Комунальні по юр. особам'!S515,'Комунальні по юр. особам'!S510,'Комунальні по юр. особам'!S505,'Комунальні по юр. особам'!S500,'Комунальні по юр. особам'!S495,'Комунальні по юр. особам'!S490)</f>
        <v>0</v>
      </c>
      <c r="R82" s="63">
        <f>SUM('Комунальні по юр. особам'!T570,'Комунальні по юр. особам'!T565,'Комунальні по юр. особам'!T560,'Комунальні по юр. особам'!T555,'Комунальні по юр. особам'!T550,'Комунальні по юр. особам'!T545,'Комунальні по юр. особам'!T540,'Комунальні по юр. особам'!T535,'Комунальні по юр. особам'!T530,'Комунальні по юр. особам'!T525,'Комунальні по юр. особам'!T520,'Комунальні по юр. особам'!T515,'Комунальні по юр. особам'!T510,'Комунальні по юр. особам'!T505,'Комунальні по юр. особам'!T500,'Комунальні по юр. особам'!T495,'Комунальні по юр. особам'!T490)</f>
        <v>0</v>
      </c>
      <c r="S82" s="63">
        <f>SUM('Комунальні по юр. особам'!U570,'Комунальні по юр. особам'!U565,'Комунальні по юр. особам'!U560,'Комунальні по юр. особам'!U555,'Комунальні по юр. особам'!U550,'Комунальні по юр. особам'!U545,'Комунальні по юр. особам'!U540,'Комунальні по юр. особам'!U535,'Комунальні по юр. особам'!U530,'Комунальні по юр. особам'!U525,'Комунальні по юр. особам'!U520,'Комунальні по юр. особам'!U515,'Комунальні по юр. особам'!U510,'Комунальні по юр. особам'!U505,'Комунальні по юр. особам'!U500,'Комунальні по юр. особам'!U495,'Комунальні по юр. особам'!U490)</f>
        <v>0</v>
      </c>
      <c r="T82" s="63">
        <f>SUM('Комунальні по юр. особам'!V570,'Комунальні по юр. особам'!V565,'Комунальні по юр. особам'!V560,'Комунальні по юр. особам'!V555,'Комунальні по юр. особам'!V550,'Комунальні по юр. особам'!V545,'Комунальні по юр. особам'!V540,'Комунальні по юр. особам'!V535,'Комунальні по юр. особам'!V530,'Комунальні по юр. особам'!V525,'Комунальні по юр. особам'!V520,'Комунальні по юр. особам'!V515,'Комунальні по юр. особам'!V510,'Комунальні по юр. особам'!V505,'Комунальні по юр. особам'!V500,'Комунальні по юр. особам'!V495,'Комунальні по юр. особам'!V490)</f>
        <v>0</v>
      </c>
      <c r="U82" s="63">
        <f>SUM('Комунальні по юр. особам'!W570,'Комунальні по юр. особам'!W565,'Комунальні по юр. особам'!W560,'Комунальні по юр. особам'!W555,'Комунальні по юр. особам'!W550,'Комунальні по юр. особам'!W545,'Комунальні по юр. особам'!W540,'Комунальні по юр. особам'!W535,'Комунальні по юр. особам'!W530,'Комунальні по юр. особам'!W525,'Комунальні по юр. особам'!W520,'Комунальні по юр. особам'!W515,'Комунальні по юр. особам'!W510,'Комунальні по юр. особам'!W505,'Комунальні по юр. особам'!W500,'Комунальні по юр. особам'!W495,'Комунальні по юр. особам'!W490)</f>
        <v>0</v>
      </c>
      <c r="V82" s="313">
        <f>SUM('Комунальні по юр. особам'!X570,'Комунальні по юр. особам'!X565,'Комунальні по юр. особам'!X560,'Комунальні по юр. особам'!X555,'Комунальні по юр. особам'!X550,'Комунальні по юр. особам'!X545,'Комунальні по юр. особам'!X540,'Комунальні по юр. особам'!X535,'Комунальні по юр. особам'!X530,'Комунальні по юр. особам'!X525,'Комунальні по юр. особам'!X520,'Комунальні по юр. особам'!X515,'Комунальні по юр. особам'!X510,'Комунальні по юр. особам'!X505,'Комунальні по юр. особам'!X500,'Комунальні по юр. особам'!X495,'Комунальні по юр. особам'!X490)</f>
        <v>0</v>
      </c>
      <c r="W82" s="301">
        <f>SUM('Комунальні по юр. особам'!Y570,'Комунальні по юр. особам'!Y565,'Комунальні по юр. особам'!Y560,'Комунальні по юр. особам'!Y555,'Комунальні по юр. особам'!Y550,'Комунальні по юр. особам'!Y545,'Комунальні по юр. особам'!Y540,'Комунальні по юр. особам'!Y535,'Комунальні по юр. особам'!Y530,'Комунальні по юр. особам'!Y525,'Комунальні по юр. особам'!Y520,'Комунальні по юр. особам'!Y515,'Комунальні по юр. особам'!Y510,'Комунальні по юр. особам'!Y505,'Комунальні по юр. особам'!Y500,'Комунальні по юр. особам'!Y495,'Комунальні по юр. особам'!Y490)</f>
        <v>0</v>
      </c>
      <c r="X82" s="313">
        <f>SUM('Комунальні по юр. особам'!Z570,'Комунальні по юр. особам'!Z565,'Комунальні по юр. особам'!Z560,'Комунальні по юр. особам'!Z555,'Комунальні по юр. особам'!Z550,'Комунальні по юр. особам'!Z545,'Комунальні по юр. особам'!Z540,'Комунальні по юр. особам'!Z535,'Комунальні по юр. особам'!Z530,'Комунальні по юр. особам'!Z525,'Комунальні по юр. особам'!Z520,'Комунальні по юр. особам'!Z515,'Комунальні по юр. особам'!Z510,'Комунальні по юр. особам'!Z505,'Комунальні по юр. особам'!Z500,'Комунальні по юр. особам'!Z495,'Комунальні по юр. особам'!Z490)</f>
        <v>0</v>
      </c>
      <c r="Y82" s="301">
        <f>SUM('Комунальні по юр. особам'!AA570,'Комунальні по юр. особам'!AA565,'Комунальні по юр. особам'!AA560,'Комунальні по юр. особам'!AA555,'Комунальні по юр. особам'!AA550,'Комунальні по юр. особам'!AA545,'Комунальні по юр. особам'!AA540,'Комунальні по юр. особам'!AA535,'Комунальні по юр. особам'!AA530,'Комунальні по юр. особам'!AA525,'Комунальні по юр. особам'!AA520,'Комунальні по юр. особам'!AA515,'Комунальні по юр. особам'!AA510,'Комунальні по юр. особам'!AA505,'Комунальні по юр. особам'!AA500,'Комунальні по юр. особам'!AA495,'Комунальні по юр. особам'!AA490)</f>
        <v>0</v>
      </c>
      <c r="Z82" s="63">
        <f>SUM('Комунальні по юр. особам'!AB570,'Комунальні по юр. особам'!AB565,'Комунальні по юр. особам'!AB560,'Комунальні по юр. особам'!AB555,'Комунальні по юр. особам'!AB550,'Комунальні по юр. особам'!AB545,'Комунальні по юр. особам'!AB540,'Комунальні по юр. особам'!AB535,'Комунальні по юр. особам'!AB530,'Комунальні по юр. особам'!AB525,'Комунальні по юр. особам'!AB520,'Комунальні по юр. особам'!AB515,'Комунальні по юр. особам'!AB510,'Комунальні по юр. особам'!AB505,'Комунальні по юр. особам'!AB500,'Комунальні по юр. особам'!AB495,'Комунальні по юр. особам'!AB490)</f>
        <v>0</v>
      </c>
      <c r="AA82" s="63">
        <f>SUM('Комунальні по юр. особам'!AC570,'Комунальні по юр. особам'!AC565,'Комунальні по юр. особам'!AC560,'Комунальні по юр. особам'!AC555,'Комунальні по юр. особам'!AC550,'Комунальні по юр. особам'!AC545,'Комунальні по юр. особам'!AC540,'Комунальні по юр. особам'!AC535,'Комунальні по юр. особам'!AC530,'Комунальні по юр. особам'!AC525,'Комунальні по юр. особам'!AC520,'Комунальні по юр. особам'!AC515,'Комунальні по юр. особам'!AC510,'Комунальні по юр. особам'!AC505,'Комунальні по юр. особам'!AC500,'Комунальні по юр. особам'!AC495,'Комунальні по юр. особам'!AC490)</f>
        <v>0</v>
      </c>
      <c r="AB82" s="63">
        <f>SUM('Комунальні по юр. особам'!AD570,'Комунальні по юр. особам'!AD565,'Комунальні по юр. особам'!AD560,'Комунальні по юр. особам'!AD555,'Комунальні по юр. особам'!AD550,'Комунальні по юр. особам'!AD545,'Комунальні по юр. особам'!AD540,'Комунальні по юр. особам'!AD535,'Комунальні по юр. особам'!AD530,'Комунальні по юр. особам'!AD525,'Комунальні по юр. особам'!AD520,'Комунальні по юр. особам'!AD515,'Комунальні по юр. особам'!AD510,'Комунальні по юр. особам'!AD505,'Комунальні по юр. особам'!AD500,'Комунальні по юр. особам'!AD495,'Комунальні по юр. особам'!AD490)</f>
        <v>0</v>
      </c>
      <c r="AC82" s="63">
        <f>SUM('Комунальні по юр. особам'!AE570,'Комунальні по юр. особам'!AE565,'Комунальні по юр. особам'!AE560,'Комунальні по юр. особам'!AE555,'Комунальні по юр. особам'!AE550,'Комунальні по юр. особам'!AE545,'Комунальні по юр. особам'!AE540,'Комунальні по юр. особам'!AE535,'Комунальні по юр. особам'!AE530,'Комунальні по юр. особам'!AE525,'Комунальні по юр. особам'!AE520,'Комунальні по юр. особам'!AE515,'Комунальні по юр. особам'!AE510,'Комунальні по юр. особам'!AE505,'Комунальні по юр. особам'!AE500,'Комунальні по юр. особам'!AE495,'Комунальні по юр. особам'!AE490)</f>
        <v>0</v>
      </c>
      <c r="AD82" s="313">
        <f>SUM('Комунальні по юр. особам'!AF570,'Комунальні по юр. особам'!AF565,'Комунальні по юр. особам'!AF560,'Комунальні по юр. особам'!AF555,'Комунальні по юр. особам'!AF550,'Комунальні по юр. особам'!AF545,'Комунальні по юр. особам'!AF540,'Комунальні по юр. особам'!AF535,'Комунальні по юр. особам'!AF530,'Комунальні по юр. особам'!AF525,'Комунальні по юр. особам'!AF520,'Комунальні по юр. особам'!AF515,'Комунальні по юр. особам'!AF510,'Комунальні по юр. особам'!AF505,'Комунальні по юр. особам'!AF500,'Комунальні по юр. особам'!AF495,'Комунальні по юр. особам'!AF490)</f>
        <v>0</v>
      </c>
      <c r="AE82" s="271"/>
      <c r="AF82" s="359"/>
      <c r="AG82" s="360"/>
      <c r="AH82" s="247"/>
      <c r="AI82" s="270"/>
      <c r="AJ82" s="242"/>
      <c r="AK82" s="243"/>
      <c r="AL82" s="241"/>
      <c r="AM82" s="242"/>
      <c r="AN82" s="243"/>
      <c r="AO82" s="244"/>
      <c r="AP82" s="245"/>
      <c r="AQ82" s="245"/>
      <c r="AR82" s="245"/>
      <c r="AS82" s="246"/>
      <c r="AT82" s="328">
        <f t="shared" ref="AT82" si="145">SUM(AU82:BC82)</f>
        <v>0</v>
      </c>
      <c r="AU82" s="63">
        <f>SUM('Комунальні по юр. особам'!AW490,'Комунальні по юр. особам'!AW495,'Комунальні по юр. особам'!AW500,'Комунальні по юр. особам'!AW505,'Комунальні по юр. особам'!AW510,'Комунальні по юр. особам'!AW515,'Комунальні по юр. особам'!AW520,'Комунальні по юр. особам'!AW525,'Комунальні по юр. особам'!AW530,'Комунальні по юр. особам'!AW535,'Комунальні по юр. особам'!AW540,'Комунальні по юр. особам'!AW545,'Комунальні по юр. особам'!AW550,'Комунальні по юр. особам'!AW555,'Комунальні по юр. особам'!AW560,'Комунальні по юр. особам'!AW565,'Комунальні по юр. особам'!AW570)</f>
        <v>0</v>
      </c>
      <c r="AV82" s="63">
        <f>SUM('Комунальні по юр. особам'!AX490,'Комунальні по юр. особам'!AX495,'Комунальні по юр. особам'!AX500,'Комунальні по юр. особам'!AX505,'Комунальні по юр. особам'!AX510,'Комунальні по юр. особам'!AX515,'Комунальні по юр. особам'!AX520,'Комунальні по юр. особам'!AX525,'Комунальні по юр. особам'!AX530,'Комунальні по юр. особам'!AX535,'Комунальні по юр. особам'!AX540,'Комунальні по юр. особам'!AX545,'Комунальні по юр. особам'!AX550,'Комунальні по юр. особам'!AX555,'Комунальні по юр. особам'!AX560,'Комунальні по юр. особам'!AX565,'Комунальні по юр. особам'!AX570)</f>
        <v>0</v>
      </c>
      <c r="AW82" s="63">
        <f>SUM('Комунальні по юр. особам'!AY490,'Комунальні по юр. особам'!AY495,'Комунальні по юр. особам'!AY500,'Комунальні по юр. особам'!AY505,'Комунальні по юр. особам'!AY510,'Комунальні по юр. особам'!AY515,'Комунальні по юр. особам'!AY520,'Комунальні по юр. особам'!AY525,'Комунальні по юр. особам'!AY530,'Комунальні по юр. особам'!AY535,'Комунальні по юр. особам'!AY540,'Комунальні по юр. особам'!AY545,'Комунальні по юр. особам'!AY550,'Комунальні по юр. особам'!AY555,'Комунальні по юр. особам'!AY560,'Комунальні по юр. особам'!AY565,'Комунальні по юр. особам'!AY570)</f>
        <v>0</v>
      </c>
      <c r="AX82" s="63">
        <f>SUM('Комунальні по юр. особам'!AZ490,'Комунальні по юр. особам'!AZ495,'Комунальні по юр. особам'!AZ500,'Комунальні по юр. особам'!AZ505,'Комунальні по юр. особам'!AZ510,'Комунальні по юр. особам'!AZ515,'Комунальні по юр. особам'!AZ520,'Комунальні по юр. особам'!AZ525,'Комунальні по юр. особам'!AZ530,'Комунальні по юр. особам'!AZ535,'Комунальні по юр. особам'!AZ540,'Комунальні по юр. особам'!AZ545,'Комунальні по юр. особам'!AZ550,'Комунальні по юр. особам'!AZ555,'Комунальні по юр. особам'!AZ560,'Комунальні по юр. особам'!AZ565,'Комунальні по юр. особам'!AZ570)</f>
        <v>0</v>
      </c>
      <c r="AY82" s="63">
        <f>SUM('Комунальні по юр. особам'!BA490,'Комунальні по юр. особам'!BA495,'Комунальні по юр. особам'!BA500,'Комунальні по юр. особам'!BA505,'Комунальні по юр. особам'!BA510,'Комунальні по юр. особам'!BA515,'Комунальні по юр. особам'!BA520,'Комунальні по юр. особам'!BA525,'Комунальні по юр. особам'!BA530,'Комунальні по юр. особам'!BA535,'Комунальні по юр. особам'!BA540,'Комунальні по юр. особам'!BA545,'Комунальні по юр. особам'!BA550,'Комунальні по юр. особам'!BA555,'Комунальні по юр. особам'!BA560,'Комунальні по юр. особам'!BA565,'Комунальні по юр. особам'!BA570)</f>
        <v>0</v>
      </c>
      <c r="AZ82" s="63">
        <f>SUM('Комунальні по юр. особам'!BB490,'Комунальні по юр. особам'!BB495,'Комунальні по юр. особам'!BB500,'Комунальні по юр. особам'!BB505,'Комунальні по юр. особам'!BB510,'Комунальні по юр. особам'!BB515,'Комунальні по юр. особам'!BB520,'Комунальні по юр. особам'!BB525,'Комунальні по юр. особам'!BB530,'Комунальні по юр. особам'!BB535,'Комунальні по юр. особам'!BB540,'Комунальні по юр. особам'!BB545,'Комунальні по юр. особам'!BB550,'Комунальні по юр. особам'!BB555,'Комунальні по юр. особам'!BB560,'Комунальні по юр. особам'!BB565,'Комунальні по юр. особам'!BB570)</f>
        <v>0</v>
      </c>
      <c r="BA82" s="63">
        <f>SUM('Комунальні по юр. особам'!BC490,'Комунальні по юр. особам'!BC495,'Комунальні по юр. особам'!BC500,'Комунальні по юр. особам'!BC505,'Комунальні по юр. особам'!BC510,'Комунальні по юр. особам'!BC515,'Комунальні по юр. особам'!BC520,'Комунальні по юр. особам'!BC525,'Комунальні по юр. особам'!BC530,'Комунальні по юр. особам'!BC535,'Комунальні по юр. особам'!BC540,'Комунальні по юр. особам'!BC545,'Комунальні по юр. особам'!BC550,'Комунальні по юр. особам'!BC555,'Комунальні по юр. особам'!BC560,'Комунальні по юр. особам'!BC565,'Комунальні по юр. особам'!BC570)</f>
        <v>0</v>
      </c>
      <c r="BB82" s="63">
        <f>SUM('Комунальні по юр. особам'!BD490,'Комунальні по юр. особам'!BD495,'Комунальні по юр. особам'!BD500,'Комунальні по юр. особам'!BD505,'Комунальні по юр. особам'!BD510,'Комунальні по юр. особам'!BD515,'Комунальні по юр. особам'!BD520,'Комунальні по юр. особам'!BD525,'Комунальні по юр. особам'!BD530,'Комунальні по юр. особам'!BD535,'Комунальні по юр. особам'!BD540,'Комунальні по юр. особам'!BD545,'Комунальні по юр. особам'!BD550,'Комунальні по юр. особам'!BD555,'Комунальні по юр. особам'!BD560,'Комунальні по юр. особам'!BD565,'Комунальні по юр. особам'!BD570)</f>
        <v>0</v>
      </c>
      <c r="BC82" s="309">
        <f>SUM('Комунальні по юр. особам'!BE490,'Комунальні по юр. особам'!BE495,'Комунальні по юр. особам'!BE500,'Комунальні по юр. особам'!BE505,'Комунальні по юр. особам'!BE510,'Комунальні по юр. особам'!BE515,'Комунальні по юр. особам'!BE520,'Комунальні по юр. особам'!BE525,'Комунальні по юр. особам'!BE530,'Комунальні по юр. особам'!BE535,'Комунальні по юр. особам'!BE540,'Комунальні по юр. особам'!BE545,'Комунальні по юр. особам'!BE550,'Комунальні по юр. особам'!BE555,'Комунальні по юр. особам'!BE560,'Комунальні по юр. особам'!BE565,'Комунальні по юр. особам'!BE570)</f>
        <v>0</v>
      </c>
    </row>
    <row r="83" spans="1:55" ht="34" customHeight="1" x14ac:dyDescent="0.2">
      <c r="A83" s="824"/>
      <c r="B83" s="265" t="s">
        <v>77</v>
      </c>
      <c r="C83" s="827"/>
      <c r="D83" s="829"/>
      <c r="E83" s="303">
        <f>SUM(K83,AT83)</f>
        <v>0</v>
      </c>
      <c r="F83" s="305">
        <f>SUM(G83:J83)</f>
        <v>0</v>
      </c>
      <c r="G83" s="242">
        <f>SUM('Комунальні по юр. особам'!I491,'Комунальні по юр. особам'!I496,'Комунальні по юр. особам'!I501,'Комунальні по юр. особам'!I506,'Комунальні по юр. особам'!I511,'Комунальні по юр. особам'!I516,'Комунальні по юр. особам'!I521,'Комунальні по юр. особам'!I526,'Комунальні по юр. особам'!I531,'Комунальні по юр. особам'!I536,'Комунальні по юр. особам'!I541,'Комунальні по юр. особам'!I546,'Комунальні по юр. особам'!I551,'Комунальні по юр. особам'!I556,'Комунальні по юр. особам'!I561,'Комунальні по юр. особам'!I566,'Комунальні по юр. особам'!I571)</f>
        <v>0</v>
      </c>
      <c r="H83" s="242">
        <f>SUM('Комунальні по юр. особам'!J491,'Комунальні по юр. особам'!J496,'Комунальні по юр. особам'!J501,'Комунальні по юр. особам'!J506,'Комунальні по юр. особам'!J511,'Комунальні по юр. особам'!J516,'Комунальні по юр. особам'!J521,'Комунальні по юр. особам'!J526,'Комунальні по юр. особам'!J531,'Комунальні по юр. особам'!J536,'Комунальні по юр. особам'!J541,'Комунальні по юр. особам'!J546,'Комунальні по юр. особам'!J551,'Комунальні по юр. особам'!J556,'Комунальні по юр. особам'!J561,'Комунальні по юр. особам'!J566,'Комунальні по юр. особам'!J571)</f>
        <v>0</v>
      </c>
      <c r="I83" s="242">
        <f>SUM('Комунальні по юр. особам'!K491,'Комунальні по юр. особам'!K496,'Комунальні по юр. особам'!K501,'Комунальні по юр. особам'!K506,'Комунальні по юр. особам'!K511,'Комунальні по юр. особам'!K516,'Комунальні по юр. особам'!K521,'Комунальні по юр. особам'!K526,'Комунальні по юр. особам'!K531,'Комунальні по юр. особам'!K536,'Комунальні по юр. особам'!K541,'Комунальні по юр. особам'!K546,'Комунальні по юр. особам'!K551,'Комунальні по юр. особам'!K556,'Комунальні по юр. особам'!K561,'Комунальні по юр. особам'!K566,'Комунальні по юр. особам'!K571)</f>
        <v>0</v>
      </c>
      <c r="J83" s="268">
        <f>SUM('Комунальні по юр. особам'!L491,'Комунальні по юр. особам'!L496,'Комунальні по юр. особам'!L501,'Комунальні по юр. особам'!L506,'Комунальні по юр. особам'!L511,'Комунальні по юр. особам'!L516,'Комунальні по юр. особам'!L521,'Комунальні по юр. особам'!L526,'Комунальні по юр. особам'!L531,'Комунальні по юр. особам'!L536,'Комунальні по юр. особам'!L541,'Комунальні по юр. особам'!L546,'Комунальні по юр. особам'!L551,'Комунальні по юр. особам'!L556,'Комунальні по юр. особам'!L561,'Комунальні по юр. особам'!L566,'Комунальні по юр. особам'!L571)</f>
        <v>0</v>
      </c>
      <c r="K83" s="330">
        <f>IF(AND(SUM(L83:P83)=SUM(W83:X83),SUM(Q83:V83)=SUM(W83:X83)),SUM(L83:P83),"ПЕРЕВІРТЕ ПРАВИЛЬНІСТЬ ДАНИХ")</f>
        <v>0</v>
      </c>
      <c r="L83" s="63">
        <f>SUM('Комунальні по юр. особам'!N571,'Комунальні по юр. особам'!N566,'Комунальні по юр. особам'!N561,'Комунальні по юр. особам'!N556,'Комунальні по юр. особам'!N551,'Комунальні по юр. особам'!N546,'Комунальні по юр. особам'!N541,'Комунальні по юр. особам'!N536,'Комунальні по юр. особам'!N531,'Комунальні по юр. особам'!N526,'Комунальні по юр. особам'!N521,'Комунальні по юр. особам'!N516,'Комунальні по юр. особам'!N511,'Комунальні по юр. особам'!N506,'Комунальні по юр. особам'!N501,'Комунальні по юр. особам'!N496,'Комунальні по юр. особам'!N491)</f>
        <v>0</v>
      </c>
      <c r="M83" s="63">
        <f>SUM('Комунальні по юр. особам'!O571,'Комунальні по юр. особам'!O566,'Комунальні по юр. особам'!O561,'Комунальні по юр. особам'!O556,'Комунальні по юр. особам'!O551,'Комунальні по юр. особам'!O546,'Комунальні по юр. особам'!O541,'Комунальні по юр. особам'!O536,'Комунальні по юр. особам'!O531,'Комунальні по юр. особам'!O526,'Комунальні по юр. особам'!O521,'Комунальні по юр. особам'!O516,'Комунальні по юр. особам'!O511,'Комунальні по юр. особам'!O506,'Комунальні по юр. особам'!O501,'Комунальні по юр. особам'!O496,'Комунальні по юр. особам'!O491)</f>
        <v>0</v>
      </c>
      <c r="N83" s="63">
        <f>SUM('Комунальні по юр. особам'!P571,'Комунальні по юр. особам'!P566,'Комунальні по юр. особам'!P561,'Комунальні по юр. особам'!P556,'Комунальні по юр. особам'!P551,'Комунальні по юр. особам'!P546,'Комунальні по юр. особам'!P541,'Комунальні по юр. особам'!P536,'Комунальні по юр. особам'!P531,'Комунальні по юр. особам'!P526,'Комунальні по юр. особам'!P521,'Комунальні по юр. особам'!P516,'Комунальні по юр. особам'!P511,'Комунальні по юр. особам'!P506,'Комунальні по юр. особам'!P501,'Комунальні по юр. особам'!P496,'Комунальні по юр. особам'!P491)</f>
        <v>0</v>
      </c>
      <c r="O83" s="63">
        <f>SUM('Комунальні по юр. особам'!Q571,'Комунальні по юр. особам'!Q566,'Комунальні по юр. особам'!Q561,'Комунальні по юр. особам'!Q556,'Комунальні по юр. особам'!Q551,'Комунальні по юр. особам'!Q546,'Комунальні по юр. особам'!Q541,'Комунальні по юр. особам'!Q536,'Комунальні по юр. особам'!Q531,'Комунальні по юр. особам'!Q526,'Комунальні по юр. особам'!Q521,'Комунальні по юр. особам'!Q516,'Комунальні по юр. особам'!Q511,'Комунальні по юр. особам'!Q506,'Комунальні по юр. особам'!Q501,'Комунальні по юр. особам'!Q496,'Комунальні по юр. особам'!Q491)</f>
        <v>0</v>
      </c>
      <c r="P83" s="313">
        <f>SUM('Комунальні по юр. особам'!R571,'Комунальні по юр. особам'!R566,'Комунальні по юр. особам'!R561,'Комунальні по юр. особам'!R556,'Комунальні по юр. особам'!R551,'Комунальні по юр. особам'!R546,'Комунальні по юр. особам'!R541,'Комунальні по юр. особам'!R536,'Комунальні по юр. особам'!R531,'Комунальні по юр. особам'!R526,'Комунальні по юр. особам'!R521,'Комунальні по юр. особам'!R516,'Комунальні по юр. особам'!R511,'Комунальні по юр. особам'!R506,'Комунальні по юр. особам'!R501,'Комунальні по юр. особам'!R496,'Комунальні по юр. особам'!R491)</f>
        <v>0</v>
      </c>
      <c r="Q83" s="301">
        <f>SUM('Комунальні по юр. особам'!S571,'Комунальні по юр. особам'!S566,'Комунальні по юр. особам'!S561,'Комунальні по юр. особам'!S556,'Комунальні по юр. особам'!S551,'Комунальні по юр. особам'!S546,'Комунальні по юр. особам'!S541,'Комунальні по юр. особам'!S536,'Комунальні по юр. особам'!S531,'Комунальні по юр. особам'!S526,'Комунальні по юр. особам'!S521,'Комунальні по юр. особам'!S516,'Комунальні по юр. особам'!S511,'Комунальні по юр. особам'!S506,'Комунальні по юр. особам'!S501,'Комунальні по юр. особам'!S496,'Комунальні по юр. особам'!S491)</f>
        <v>0</v>
      </c>
      <c r="R83" s="63">
        <f>SUM('Комунальні по юр. особам'!T571,'Комунальні по юр. особам'!T566,'Комунальні по юр. особам'!T561,'Комунальні по юр. особам'!T556,'Комунальні по юр. особам'!T551,'Комунальні по юр. особам'!T546,'Комунальні по юр. особам'!T541,'Комунальні по юр. особам'!T536,'Комунальні по юр. особам'!T531,'Комунальні по юр. особам'!T526,'Комунальні по юр. особам'!T521,'Комунальні по юр. особам'!T516,'Комунальні по юр. особам'!T511,'Комунальні по юр. особам'!T506,'Комунальні по юр. особам'!T501,'Комунальні по юр. особам'!T496,'Комунальні по юр. особам'!T491)</f>
        <v>0</v>
      </c>
      <c r="S83" s="63">
        <f>SUM('Комунальні по юр. особам'!U571,'Комунальні по юр. особам'!U566,'Комунальні по юр. особам'!U561,'Комунальні по юр. особам'!U556,'Комунальні по юр. особам'!U551,'Комунальні по юр. особам'!U546,'Комунальні по юр. особам'!U541,'Комунальні по юр. особам'!U536,'Комунальні по юр. особам'!U531,'Комунальні по юр. особам'!U526,'Комунальні по юр. особам'!U521,'Комунальні по юр. особам'!U516,'Комунальні по юр. особам'!U511,'Комунальні по юр. особам'!U506,'Комунальні по юр. особам'!U501,'Комунальні по юр. особам'!U496,'Комунальні по юр. особам'!U491)</f>
        <v>0</v>
      </c>
      <c r="T83" s="63">
        <f>SUM('Комунальні по юр. особам'!V571,'Комунальні по юр. особам'!V566,'Комунальні по юр. особам'!V561,'Комунальні по юр. особам'!V556,'Комунальні по юр. особам'!V551,'Комунальні по юр. особам'!V546,'Комунальні по юр. особам'!V541,'Комунальні по юр. особам'!V536,'Комунальні по юр. особам'!V531,'Комунальні по юр. особам'!V526,'Комунальні по юр. особам'!V521,'Комунальні по юр. особам'!V516,'Комунальні по юр. особам'!V511,'Комунальні по юр. особам'!V506,'Комунальні по юр. особам'!V501,'Комунальні по юр. особам'!V496,'Комунальні по юр. особам'!V491)</f>
        <v>0</v>
      </c>
      <c r="U83" s="63">
        <f>SUM('Комунальні по юр. особам'!W571,'Комунальні по юр. особам'!W566,'Комунальні по юр. особам'!W561,'Комунальні по юр. особам'!W556,'Комунальні по юр. особам'!W551,'Комунальні по юр. особам'!W546,'Комунальні по юр. особам'!W541,'Комунальні по юр. особам'!W536,'Комунальні по юр. особам'!W531,'Комунальні по юр. особам'!W526,'Комунальні по юр. особам'!W521,'Комунальні по юр. особам'!W516,'Комунальні по юр. особам'!W511,'Комунальні по юр. особам'!W506,'Комунальні по юр. особам'!W501,'Комунальні по юр. особам'!W496,'Комунальні по юр. особам'!W491)</f>
        <v>0</v>
      </c>
      <c r="V83" s="313">
        <f>SUM('Комунальні по юр. особам'!X571,'Комунальні по юр. особам'!X566,'Комунальні по юр. особам'!X561,'Комунальні по юр. особам'!X556,'Комунальні по юр. особам'!X551,'Комунальні по юр. особам'!X546,'Комунальні по юр. особам'!X541,'Комунальні по юр. особам'!X536,'Комунальні по юр. особам'!X531,'Комунальні по юр. особам'!X526,'Комунальні по юр. особам'!X521,'Комунальні по юр. особам'!X516,'Комунальні по юр. особам'!X511,'Комунальні по юр. особам'!X506,'Комунальні по юр. особам'!X501,'Комунальні по юр. особам'!X496,'Комунальні по юр. особам'!X491)</f>
        <v>0</v>
      </c>
      <c r="W83" s="301">
        <f>SUM('Комунальні по юр. особам'!Y571,'Комунальні по юр. особам'!Y566,'Комунальні по юр. особам'!Y561,'Комунальні по юр. особам'!Y556,'Комунальні по юр. особам'!Y551,'Комунальні по юр. особам'!Y546,'Комунальні по юр. особам'!Y541,'Комунальні по юр. особам'!Y536,'Комунальні по юр. особам'!Y531,'Комунальні по юр. особам'!Y526,'Комунальні по юр. особам'!Y521,'Комунальні по юр. особам'!Y516,'Комунальні по юр. особам'!Y511,'Комунальні по юр. особам'!Y506,'Комунальні по юр. особам'!Y501,'Комунальні по юр. особам'!Y496,'Комунальні по юр. особам'!Y491)</f>
        <v>0</v>
      </c>
      <c r="X83" s="313">
        <f>SUM('Комунальні по юр. особам'!Z571,'Комунальні по юр. особам'!Z566,'Комунальні по юр. особам'!Z561,'Комунальні по юр. особам'!Z556,'Комунальні по юр. особам'!Z551,'Комунальні по юр. особам'!Z546,'Комунальні по юр. особам'!Z541,'Комунальні по юр. особам'!Z536,'Комунальні по юр. особам'!Z531,'Комунальні по юр. особам'!Z526,'Комунальні по юр. особам'!Z521,'Комунальні по юр. особам'!Z516,'Комунальні по юр. особам'!Z511,'Комунальні по юр. особам'!Z506,'Комунальні по юр. особам'!Z501,'Комунальні по юр. особам'!Z496,'Комунальні по юр. особам'!Z491)</f>
        <v>0</v>
      </c>
      <c r="Y83" s="301">
        <f>SUM('Комунальні по юр. особам'!AA571,'Комунальні по юр. особам'!AA566,'Комунальні по юр. особам'!AA561,'Комунальні по юр. особам'!AA556,'Комунальні по юр. особам'!AA551,'Комунальні по юр. особам'!AA546,'Комунальні по юр. особам'!AA541,'Комунальні по юр. особам'!AA536,'Комунальні по юр. особам'!AA531,'Комунальні по юр. особам'!AA526,'Комунальні по юр. особам'!AA521,'Комунальні по юр. особам'!AA516,'Комунальні по юр. особам'!AA511,'Комунальні по юр. особам'!AA506,'Комунальні по юр. особам'!AA501,'Комунальні по юр. особам'!AA496,'Комунальні по юр. особам'!AA491)</f>
        <v>0</v>
      </c>
      <c r="Z83" s="63">
        <f>SUM('Комунальні по юр. особам'!AB571,'Комунальні по юр. особам'!AB566,'Комунальні по юр. особам'!AB561,'Комунальні по юр. особам'!AB556,'Комунальні по юр. особам'!AB551,'Комунальні по юр. особам'!AB546,'Комунальні по юр. особам'!AB541,'Комунальні по юр. особам'!AB536,'Комунальні по юр. особам'!AB531,'Комунальні по юр. особам'!AB526,'Комунальні по юр. особам'!AB521,'Комунальні по юр. особам'!AB516,'Комунальні по юр. особам'!AB511,'Комунальні по юр. особам'!AB506,'Комунальні по юр. особам'!AB501,'Комунальні по юр. особам'!AB496,'Комунальні по юр. особам'!AB491)</f>
        <v>0</v>
      </c>
      <c r="AA83" s="63">
        <f>SUM('Комунальні по юр. особам'!AC571,'Комунальні по юр. особам'!AC566,'Комунальні по юр. особам'!AC561,'Комунальні по юр. особам'!AC556,'Комунальні по юр. особам'!AC551,'Комунальні по юр. особам'!AC546,'Комунальні по юр. особам'!AC541,'Комунальні по юр. особам'!AC536,'Комунальні по юр. особам'!AC531,'Комунальні по юр. особам'!AC526,'Комунальні по юр. особам'!AC521,'Комунальні по юр. особам'!AC516,'Комунальні по юр. особам'!AC511,'Комунальні по юр. особам'!AC506,'Комунальні по юр. особам'!AC501,'Комунальні по юр. особам'!AC496,'Комунальні по юр. особам'!AC491)</f>
        <v>0</v>
      </c>
      <c r="AB83" s="63">
        <f>SUM('Комунальні по юр. особам'!AD571,'Комунальні по юр. особам'!AD566,'Комунальні по юр. особам'!AD561,'Комунальні по юр. особам'!AD556,'Комунальні по юр. особам'!AD551,'Комунальні по юр. особам'!AD546,'Комунальні по юр. особам'!AD541,'Комунальні по юр. особам'!AD536,'Комунальні по юр. особам'!AD531,'Комунальні по юр. особам'!AD526,'Комунальні по юр. особам'!AD521,'Комунальні по юр. особам'!AD516,'Комунальні по юр. особам'!AD511,'Комунальні по юр. особам'!AD506,'Комунальні по юр. особам'!AD501,'Комунальні по юр. особам'!AD496,'Комунальні по юр. особам'!AD491)</f>
        <v>0</v>
      </c>
      <c r="AC83" s="63">
        <f>SUM('Комунальні по юр. особам'!AE571,'Комунальні по юр. особам'!AE566,'Комунальні по юр. особам'!AE561,'Комунальні по юр. особам'!AE556,'Комунальні по юр. особам'!AE551,'Комунальні по юр. особам'!AE546,'Комунальні по юр. особам'!AE541,'Комунальні по юр. особам'!AE536,'Комунальні по юр. особам'!AE531,'Комунальні по юр. особам'!AE526,'Комунальні по юр. особам'!AE521,'Комунальні по юр. особам'!AE516,'Комунальні по юр. особам'!AE511,'Комунальні по юр. особам'!AE506,'Комунальні по юр. особам'!AE501,'Комунальні по юр. особам'!AE496,'Комунальні по юр. особам'!AE491)</f>
        <v>0</v>
      </c>
      <c r="AD83" s="313">
        <f>SUM('Комунальні по юр. особам'!AF571,'Комунальні по юр. особам'!AF566,'Комунальні по юр. особам'!AF561,'Комунальні по юр. особам'!AF556,'Комунальні по юр. особам'!AF551,'Комунальні по юр. особам'!AF546,'Комунальні по юр. особам'!AF541,'Комунальні по юр. особам'!AF536,'Комунальні по юр. особам'!AF531,'Комунальні по юр. особам'!AF526,'Комунальні по юр. особам'!AF521,'Комунальні по юр. особам'!AF516,'Комунальні по юр. особам'!AF511,'Комунальні по юр. особам'!AF506,'Комунальні по юр. особам'!AF501,'Комунальні по юр. особам'!AF496,'Комунальні по юр. особам'!AF491)</f>
        <v>0</v>
      </c>
      <c r="AE83" s="271"/>
      <c r="AF83" s="361"/>
      <c r="AG83" s="362"/>
      <c r="AH83" s="247">
        <f>SUM(AI83:AK83)</f>
        <v>0</v>
      </c>
      <c r="AI83" s="270"/>
      <c r="AJ83" s="242"/>
      <c r="AK83" s="243"/>
      <c r="AL83" s="241"/>
      <c r="AM83" s="242"/>
      <c r="AN83" s="243"/>
      <c r="AO83" s="244"/>
      <c r="AP83" s="245"/>
      <c r="AQ83" s="245"/>
      <c r="AR83" s="245"/>
      <c r="AS83" s="246"/>
      <c r="AT83" s="328">
        <f>SUM(AU83:BC83)</f>
        <v>0</v>
      </c>
      <c r="AU83" s="63">
        <f>SUM('Комунальні по юр. особам'!AW491,'Комунальні по юр. особам'!AW496,'Комунальні по юр. особам'!AW501,'Комунальні по юр. особам'!AW506,'Комунальні по юр. особам'!AW511,'Комунальні по юр. особам'!AW516,'Комунальні по юр. особам'!AW521,'Комунальні по юр. особам'!AW526,'Комунальні по юр. особам'!AW531,'Комунальні по юр. особам'!AW536,'Комунальні по юр. особам'!AW541,'Комунальні по юр. особам'!AW546,'Комунальні по юр. особам'!AW551,'Комунальні по юр. особам'!AW556,'Комунальні по юр. особам'!AW561,'Комунальні по юр. особам'!AW566,'Комунальні по юр. особам'!AW571)</f>
        <v>0</v>
      </c>
      <c r="AV83" s="63">
        <f>SUM('Комунальні по юр. особам'!AX491,'Комунальні по юр. особам'!AX496,'Комунальні по юр. особам'!AX501,'Комунальні по юр. особам'!AX506,'Комунальні по юр. особам'!AX511,'Комунальні по юр. особам'!AX516,'Комунальні по юр. особам'!AX521,'Комунальні по юр. особам'!AX526,'Комунальні по юр. особам'!AX531,'Комунальні по юр. особам'!AX536,'Комунальні по юр. особам'!AX541,'Комунальні по юр. особам'!AX546,'Комунальні по юр. особам'!AX551,'Комунальні по юр. особам'!AX556,'Комунальні по юр. особам'!AX561,'Комунальні по юр. особам'!AX566,'Комунальні по юр. особам'!AX571)</f>
        <v>0</v>
      </c>
      <c r="AW83" s="63">
        <f>SUM('Комунальні по юр. особам'!AY491,'Комунальні по юр. особам'!AY496,'Комунальні по юр. особам'!AY501,'Комунальні по юр. особам'!AY506,'Комунальні по юр. особам'!AY511,'Комунальні по юр. особам'!AY516,'Комунальні по юр. особам'!AY521,'Комунальні по юр. особам'!AY526,'Комунальні по юр. особам'!AY531,'Комунальні по юр. особам'!AY536,'Комунальні по юр. особам'!AY541,'Комунальні по юр. особам'!AY546,'Комунальні по юр. особам'!AY551,'Комунальні по юр. особам'!AY556,'Комунальні по юр. особам'!AY561,'Комунальні по юр. особам'!AY566,'Комунальні по юр. особам'!AY571)</f>
        <v>0</v>
      </c>
      <c r="AX83" s="63">
        <f>SUM('Комунальні по юр. особам'!AZ491,'Комунальні по юр. особам'!AZ496,'Комунальні по юр. особам'!AZ501,'Комунальні по юр. особам'!AZ506,'Комунальні по юр. особам'!AZ511,'Комунальні по юр. особам'!AZ516,'Комунальні по юр. особам'!AZ521,'Комунальні по юр. особам'!AZ526,'Комунальні по юр. особам'!AZ531,'Комунальні по юр. особам'!AZ536,'Комунальні по юр. особам'!AZ541,'Комунальні по юр. особам'!AZ546,'Комунальні по юр. особам'!AZ551,'Комунальні по юр. особам'!AZ556,'Комунальні по юр. особам'!AZ561,'Комунальні по юр. особам'!AZ566,'Комунальні по юр. особам'!AZ571)</f>
        <v>0</v>
      </c>
      <c r="AY83" s="63">
        <f>SUM('Комунальні по юр. особам'!BA491,'Комунальні по юр. особам'!BA496,'Комунальні по юр. особам'!BA501,'Комунальні по юр. особам'!BA506,'Комунальні по юр. особам'!BA511,'Комунальні по юр. особам'!BA516,'Комунальні по юр. особам'!BA521,'Комунальні по юр. особам'!BA526,'Комунальні по юр. особам'!BA531,'Комунальні по юр. особам'!BA536,'Комунальні по юр. особам'!BA541,'Комунальні по юр. особам'!BA546,'Комунальні по юр. особам'!BA551,'Комунальні по юр. особам'!BA556,'Комунальні по юр. особам'!BA561,'Комунальні по юр. особам'!BA566,'Комунальні по юр. особам'!BA571)</f>
        <v>0</v>
      </c>
      <c r="AZ83" s="63">
        <f>SUM('Комунальні по юр. особам'!BB491,'Комунальні по юр. особам'!BB496,'Комунальні по юр. особам'!BB501,'Комунальні по юр. особам'!BB506,'Комунальні по юр. особам'!BB511,'Комунальні по юр. особам'!BB516,'Комунальні по юр. особам'!BB521,'Комунальні по юр. особам'!BB526,'Комунальні по юр. особам'!BB531,'Комунальні по юр. особам'!BB536,'Комунальні по юр. особам'!BB541,'Комунальні по юр. особам'!BB546,'Комунальні по юр. особам'!BB551,'Комунальні по юр. особам'!BB556,'Комунальні по юр. особам'!BB561,'Комунальні по юр. особам'!BB566,'Комунальні по юр. особам'!BB571)</f>
        <v>0</v>
      </c>
      <c r="BA83" s="63">
        <f>SUM('Комунальні по юр. особам'!BC491,'Комунальні по юр. особам'!BC496,'Комунальні по юр. особам'!BC501,'Комунальні по юр. особам'!BC506,'Комунальні по юр. особам'!BC511,'Комунальні по юр. особам'!BC516,'Комунальні по юр. особам'!BC521,'Комунальні по юр. особам'!BC526,'Комунальні по юр. особам'!BC531,'Комунальні по юр. особам'!BC536,'Комунальні по юр. особам'!BC541,'Комунальні по юр. особам'!BC546,'Комунальні по юр. особам'!BC551,'Комунальні по юр. особам'!BC556,'Комунальні по юр. особам'!BC561,'Комунальні по юр. особам'!BC566,'Комунальні по юр. особам'!BC571)</f>
        <v>0</v>
      </c>
      <c r="BB83" s="63">
        <f>SUM('Комунальні по юр. особам'!BD491,'Комунальні по юр. особам'!BD496,'Комунальні по юр. особам'!BD501,'Комунальні по юр. особам'!BD506,'Комунальні по юр. особам'!BD511,'Комунальні по юр. особам'!BD516,'Комунальні по юр. особам'!BD521,'Комунальні по юр. особам'!BD526,'Комунальні по юр. особам'!BD531,'Комунальні по юр. особам'!BD536,'Комунальні по юр. особам'!BD541,'Комунальні по юр. особам'!BD546,'Комунальні по юр. особам'!BD551,'Комунальні по юр. особам'!BD556,'Комунальні по юр. особам'!BD561,'Комунальні по юр. особам'!BD566,'Комунальні по юр. особам'!BD571)</f>
        <v>0</v>
      </c>
      <c r="BC83" s="309">
        <f>SUM('Комунальні по юр. особам'!BE491,'Комунальні по юр. особам'!BE496,'Комунальні по юр. особам'!BE501,'Комунальні по юр. особам'!BE506,'Комунальні по юр. особам'!BE511,'Комунальні по юр. особам'!BE516,'Комунальні по юр. особам'!BE521,'Комунальні по юр. особам'!BE526,'Комунальні по юр. особам'!BE531,'Комунальні по юр. особам'!BE536,'Комунальні по юр. особам'!BE541,'Комунальні по юр. особам'!BE546,'Комунальні по юр. особам'!BE551,'Комунальні по юр. особам'!BE556,'Комунальні по юр. особам'!BE561,'Комунальні по юр. особам'!BE566,'Комунальні по юр. особам'!BE571)</f>
        <v>0</v>
      </c>
    </row>
    <row r="84" spans="1:55" ht="34" customHeight="1" x14ac:dyDescent="0.2">
      <c r="A84" s="824"/>
      <c r="B84" s="265" t="s">
        <v>78</v>
      </c>
      <c r="C84" s="827"/>
      <c r="D84" s="829"/>
      <c r="E84" s="303">
        <f>SUM(K84,AT84)</f>
        <v>1200</v>
      </c>
      <c r="F84" s="305">
        <f>SUM(G84:J84)</f>
        <v>18</v>
      </c>
      <c r="G84" s="242">
        <f>SUM('Комунальні по юр. особам'!I492,'Комунальні по юр. особам'!I497,'Комунальні по юр. особам'!I502,'Комунальні по юр. особам'!I507,'Комунальні по юр. особам'!I512,'Комунальні по юр. особам'!I517,'Комунальні по юр. особам'!I522,'Комунальні по юр. особам'!I527,'Комунальні по юр. особам'!I532,'Комунальні по юр. особам'!I537,'Комунальні по юр. особам'!I542,'Комунальні по юр. особам'!I547,'Комунальні по юр. особам'!I552,'Комунальні по юр. особам'!I557,'Комунальні по юр. особам'!I562,'Комунальні по юр. особам'!I567,'Комунальні по юр. особам'!I572)</f>
        <v>8</v>
      </c>
      <c r="H84" s="242">
        <f>SUM('Комунальні по юр. особам'!J492,'Комунальні по юр. особам'!J497,'Комунальні по юр. особам'!J502,'Комунальні по юр. особам'!J507,'Комунальні по юр. особам'!J512,'Комунальні по юр. особам'!J517,'Комунальні по юр. особам'!J522,'Комунальні по юр. особам'!J527,'Комунальні по юр. особам'!J532,'Комунальні по юр. особам'!J537,'Комунальні по юр. особам'!J542,'Комунальні по юр. особам'!J547,'Комунальні по юр. особам'!J552,'Комунальні по юр. особам'!J557,'Комунальні по юр. особам'!J562,'Комунальні по юр. особам'!J567,'Комунальні по юр. особам'!J572)</f>
        <v>8</v>
      </c>
      <c r="I84" s="242">
        <f>SUM('Комунальні по юр. особам'!K492,'Комунальні по юр. особам'!K497,'Комунальні по юр. особам'!K502,'Комунальні по юр. особам'!K507,'Комунальні по юр. особам'!K512,'Комунальні по юр. особам'!K517,'Комунальні по юр. особам'!K522,'Комунальні по юр. особам'!K527,'Комунальні по юр. особам'!K532,'Комунальні по юр. особам'!K537,'Комунальні по юр. особам'!K542,'Комунальні по юр. особам'!K547,'Комунальні по юр. особам'!K552,'Комунальні по юр. особам'!K557,'Комунальні по юр. особам'!K562,'Комунальні по юр. особам'!K567,'Комунальні по юр. особам'!K572)</f>
        <v>2</v>
      </c>
      <c r="J84" s="268">
        <f>SUM('Комунальні по юр. особам'!L492,'Комунальні по юр. особам'!L497,'Комунальні по юр. особам'!L502,'Комунальні по юр. особам'!L507,'Комунальні по юр. особам'!L512,'Комунальні по юр. особам'!L517,'Комунальні по юр. особам'!L522,'Комунальні по юр. особам'!L527,'Комунальні по юр. особам'!L532,'Комунальні по юр. особам'!L537,'Комунальні по юр. особам'!L542,'Комунальні по юр. особам'!L547,'Комунальні по юр. особам'!L552,'Комунальні по юр. особам'!L557,'Комунальні по юр. особам'!L562,'Комунальні по юр. особам'!L567,'Комунальні по юр. особам'!L572)</f>
        <v>0</v>
      </c>
      <c r="K84" s="330">
        <f>IF(AND(SUM(L84:P84)=SUM(W84:X84),SUM(Q84:V84)=SUM(W84:X84)),SUM(L84:P84),"ПЕРЕВІРТЕ ПРАВИЛЬНІСТЬ ДАНИХ")</f>
        <v>1193</v>
      </c>
      <c r="L84" s="63">
        <f>SUM('Комунальні по юр. особам'!N572,'Комунальні по юр. особам'!N567,'Комунальні по юр. особам'!N562,'Комунальні по юр. особам'!N557,'Комунальні по юр. особам'!N552,'Комунальні по юр. особам'!N547,'Комунальні по юр. особам'!N542,'Комунальні по юр. особам'!N537,'Комунальні по юр. особам'!N532,'Комунальні по юр. особам'!N527,'Комунальні по юр. особам'!N522,'Комунальні по юр. особам'!N517,'Комунальні по юр. особам'!N512,'Комунальні по юр. особам'!N507,'Комунальні по юр. особам'!N502,'Комунальні по юр. особам'!N497,'Комунальні по юр. особам'!N492)</f>
        <v>1050</v>
      </c>
      <c r="M84" s="63">
        <f>SUM('Комунальні по юр. особам'!O572,'Комунальні по юр. особам'!O567,'Комунальні по юр. особам'!O562,'Комунальні по юр. особам'!O557,'Комунальні по юр. особам'!O552,'Комунальні по юр. особам'!O547,'Комунальні по юр. особам'!O542,'Комунальні по юр. особам'!O537,'Комунальні по юр. особам'!O532,'Комунальні по юр. особам'!O527,'Комунальні по юр. особам'!O522,'Комунальні по юр. особам'!O517,'Комунальні по юр. особам'!O512,'Комунальні по юр. особам'!O507,'Комунальні по юр. особам'!O502,'Комунальні по юр. особам'!O497,'Комунальні по юр. особам'!O492)</f>
        <v>0</v>
      </c>
      <c r="N84" s="63">
        <f>SUM('Комунальні по юр. особам'!P572,'Комунальні по юр. особам'!P567,'Комунальні по юр. особам'!P562,'Комунальні по юр. особам'!P557,'Комунальні по юр. особам'!P552,'Комунальні по юр. особам'!P547,'Комунальні по юр. особам'!P542,'Комунальні по юр. особам'!P537,'Комунальні по юр. особам'!P532,'Комунальні по юр. особам'!P527,'Комунальні по юр. особам'!P522,'Комунальні по юр. особам'!P517,'Комунальні по юр. особам'!P512,'Комунальні по юр. особам'!P507,'Комунальні по юр. особам'!P502,'Комунальні по юр. особам'!P497,'Комунальні по юр. особам'!P492)</f>
        <v>140</v>
      </c>
      <c r="O84" s="63">
        <f>SUM('Комунальні по юр. особам'!Q572,'Комунальні по юр. особам'!Q567,'Комунальні по юр. особам'!Q562,'Комунальні по юр. особам'!Q557,'Комунальні по юр. особам'!Q552,'Комунальні по юр. особам'!Q547,'Комунальні по юр. особам'!Q542,'Комунальні по юр. особам'!Q537,'Комунальні по юр. особам'!Q532,'Комунальні по юр. особам'!Q527,'Комунальні по юр. особам'!Q522,'Комунальні по юр. особам'!Q517,'Комунальні по юр. особам'!Q512,'Комунальні по юр. особам'!Q507,'Комунальні по юр. особам'!Q502,'Комунальні по юр. особам'!Q497,'Комунальні по юр. особам'!Q492)</f>
        <v>0</v>
      </c>
      <c r="P84" s="313">
        <f>SUM('Комунальні по юр. особам'!R572,'Комунальні по юр. особам'!R567,'Комунальні по юр. особам'!R562,'Комунальні по юр. особам'!R557,'Комунальні по юр. особам'!R552,'Комунальні по юр. особам'!R547,'Комунальні по юр. особам'!R542,'Комунальні по юр. особам'!R537,'Комунальні по юр. особам'!R532,'Комунальні по юр. особам'!R527,'Комунальні по юр. особам'!R522,'Комунальні по юр. особам'!R517,'Комунальні по юр. особам'!R512,'Комунальні по юр. особам'!R507,'Комунальні по юр. особам'!R502,'Комунальні по юр. особам'!R497,'Комунальні по юр. особам'!R492)</f>
        <v>3</v>
      </c>
      <c r="Q84" s="301">
        <f>SUM('Комунальні по юр. особам'!S572,'Комунальні по юр. особам'!S567,'Комунальні по юр. особам'!S562,'Комунальні по юр. особам'!S557,'Комунальні по юр. особам'!S552,'Комунальні по юр. особам'!S547,'Комунальні по юр. особам'!S542,'Комунальні по юр. особам'!S537,'Комунальні по юр. особам'!S532,'Комунальні по юр. особам'!S527,'Комунальні по юр. особам'!S522,'Комунальні по юр. особам'!S517,'Комунальні по юр. особам'!S512,'Комунальні по юр. особам'!S507,'Комунальні по юр. особам'!S502,'Комунальні по юр. особам'!S497,'Комунальні по юр. особам'!S492)</f>
        <v>68</v>
      </c>
      <c r="R84" s="63">
        <f>SUM('Комунальні по юр. особам'!T572,'Комунальні по юр. особам'!T567,'Комунальні по юр. особам'!T562,'Комунальні по юр. особам'!T557,'Комунальні по юр. особам'!T552,'Комунальні по юр. особам'!T547,'Комунальні по юр. особам'!T542,'Комунальні по юр. особам'!T537,'Комунальні по юр. особам'!T532,'Комунальні по юр. особам'!T527,'Комунальні по юр. особам'!T522,'Комунальні по юр. особам'!T517,'Комунальні по юр. особам'!T512,'Комунальні по юр. особам'!T507,'Комунальні по юр. особам'!T502,'Комунальні по юр. особам'!T497,'Комунальні по юр. особам'!T492)</f>
        <v>0</v>
      </c>
      <c r="S84" s="63">
        <f>SUM('Комунальні по юр. особам'!U572,'Комунальні по юр. особам'!U567,'Комунальні по юр. особам'!U562,'Комунальні по юр. особам'!U557,'Комунальні по юр. особам'!U552,'Комунальні по юр. особам'!U547,'Комунальні по юр. особам'!U542,'Комунальні по юр. особам'!U537,'Комунальні по юр. особам'!U532,'Комунальні по юр. особам'!U527,'Комунальні по юр. особам'!U522,'Комунальні по юр. особам'!U517,'Комунальні по юр. особам'!U512,'Комунальні по юр. особам'!U507,'Комунальні по юр. особам'!U502,'Комунальні по юр. особам'!U497,'Комунальні по юр. особам'!U492)</f>
        <v>0</v>
      </c>
      <c r="T84" s="63">
        <f>SUM('Комунальні по юр. особам'!V572,'Комунальні по юр. особам'!V567,'Комунальні по юр. особам'!V562,'Комунальні по юр. особам'!V557,'Комунальні по юр. особам'!V552,'Комунальні по юр. особам'!V547,'Комунальні по юр. особам'!V542,'Комунальні по юр. особам'!V537,'Комунальні по юр. особам'!V532,'Комунальні по юр. особам'!V527,'Комунальні по юр. особам'!V522,'Комунальні по юр. особам'!V517,'Комунальні по юр. особам'!V512,'Комунальні по юр. особам'!V507,'Комунальні по юр. особам'!V502,'Комунальні по юр. особам'!V497,'Комунальні по юр. особам'!V492)</f>
        <v>985</v>
      </c>
      <c r="U84" s="63">
        <f>SUM('Комунальні по юр. особам'!W572,'Комунальні по юр. особам'!W567,'Комунальні по юр. особам'!W562,'Комунальні по юр. особам'!W557,'Комунальні по юр. особам'!W552,'Комунальні по юр. особам'!W547,'Комунальні по юр. особам'!W542,'Комунальні по юр. особам'!W537,'Комунальні по юр. особам'!W532,'Комунальні по юр. особам'!W527,'Комунальні по юр. особам'!W522,'Комунальні по юр. особам'!W517,'Комунальні по юр. особам'!W512,'Комунальні по юр. особам'!W507,'Комунальні по юр. особам'!W502,'Комунальні по юр. особам'!W497,'Комунальні по юр. особам'!W492)</f>
        <v>0</v>
      </c>
      <c r="V84" s="313">
        <f>SUM('Комунальні по юр. особам'!X572,'Комунальні по юр. особам'!X567,'Комунальні по юр. особам'!X562,'Комунальні по юр. особам'!X557,'Комунальні по юр. особам'!X552,'Комунальні по юр. особам'!X547,'Комунальні по юр. особам'!X542,'Комунальні по юр. особам'!X537,'Комунальні по юр. особам'!X532,'Комунальні по юр. особам'!X527,'Комунальні по юр. особам'!X522,'Комунальні по юр. особам'!X517,'Комунальні по юр. особам'!X512,'Комунальні по юр. особам'!X507,'Комунальні по юр. особам'!X502,'Комунальні по юр. особам'!X497,'Комунальні по юр. особам'!X492)</f>
        <v>140</v>
      </c>
      <c r="W84" s="301">
        <f>SUM('Комунальні по юр. особам'!Y572,'Комунальні по юр. особам'!Y567,'Комунальні по юр. особам'!Y562,'Комунальні по юр. особам'!Y557,'Комунальні по юр. особам'!Y552,'Комунальні по юр. особам'!Y547,'Комунальні по юр. особам'!Y542,'Комунальні по юр. особам'!Y537,'Комунальні по юр. особам'!Y532,'Комунальні по юр. особам'!Y527,'Комунальні по юр. особам'!Y522,'Комунальні по юр. особам'!Y517,'Комунальні по юр. особам'!Y512,'Комунальні по юр. особам'!Y507,'Комунальні по юр. особам'!Y502,'Комунальні по юр. особам'!Y497,'Комунальні по юр. особам'!Y492)</f>
        <v>1010</v>
      </c>
      <c r="X84" s="313">
        <f>SUM('Комунальні по юр. особам'!Z572,'Комунальні по юр. особам'!Z567,'Комунальні по юр. особам'!Z562,'Комунальні по юр. особам'!Z557,'Комунальні по юр. особам'!Z552,'Комунальні по юр. особам'!Z547,'Комунальні по юр. особам'!Z542,'Комунальні по юр. особам'!Z537,'Комунальні по юр. особам'!Z532,'Комунальні по юр. особам'!Z527,'Комунальні по юр. особам'!Z522,'Комунальні по юр. особам'!Z517,'Комунальні по юр. особам'!Z512,'Комунальні по юр. особам'!Z507,'Комунальні по юр. особам'!Z502,'Комунальні по юр. особам'!Z497,'Комунальні по юр. особам'!Z492)</f>
        <v>183</v>
      </c>
      <c r="Y84" s="301">
        <f>SUM('Комунальні по юр. особам'!AA572,'Комунальні по юр. особам'!AA567,'Комунальні по юр. особам'!AA562,'Комунальні по юр. особам'!AA557,'Комунальні по юр. особам'!AA552,'Комунальні по юр. особам'!AA547,'Комунальні по юр. особам'!AA542,'Комунальні по юр. особам'!AA537,'Комунальні по юр. особам'!AA532,'Комунальні по юр. особам'!AA527,'Комунальні по юр. особам'!AA522,'Комунальні по юр. особам'!AA517,'Комунальні по юр. особам'!AA512,'Комунальні по юр. особам'!AA507,'Комунальні по юр. особам'!AA502,'Комунальні по юр. особам'!AA497,'Комунальні по юр. особам'!AA492)</f>
        <v>0</v>
      </c>
      <c r="Z84" s="63">
        <f>SUM('Комунальні по юр. особам'!AB572,'Комунальні по юр. особам'!AB567,'Комунальні по юр. особам'!AB562,'Комунальні по юр. особам'!AB557,'Комунальні по юр. особам'!AB552,'Комунальні по юр. особам'!AB547,'Комунальні по юр. особам'!AB542,'Комунальні по юр. особам'!AB537,'Комунальні по юр. особам'!AB532,'Комунальні по юр. особам'!AB527,'Комунальні по юр. особам'!AB522,'Комунальні по юр. особам'!AB517,'Комунальні по юр. особам'!AB512,'Комунальні по юр. особам'!AB507,'Комунальні по юр. особам'!AB502,'Комунальні по юр. особам'!AB497,'Комунальні по юр. особам'!AB492)</f>
        <v>427</v>
      </c>
      <c r="AA84" s="63">
        <f>SUM('Комунальні по юр. особам'!AC572,'Комунальні по юр. особам'!AC567,'Комунальні по юр. особам'!AC562,'Комунальні по юр. особам'!AC557,'Комунальні по юр. особам'!AC552,'Комунальні по юр. особам'!AC547,'Комунальні по юр. особам'!AC542,'Комунальні по юр. особам'!AC537,'Комунальні по юр. особам'!AC532,'Комунальні по юр. особам'!AC527,'Комунальні по юр. особам'!AC522,'Комунальні по юр. особам'!AC517,'Комунальні по юр. особам'!AC512,'Комунальні по юр. особам'!AC507,'Комунальні по юр. особам'!AC502,'Комунальні по юр. особам'!AC497,'Комунальні по юр. особам'!AC492)</f>
        <v>395</v>
      </c>
      <c r="AB84" s="63">
        <f>SUM('Комунальні по юр. особам'!AD572,'Комунальні по юр. особам'!AD567,'Комунальні по юр. особам'!AD562,'Комунальні по юр. особам'!AD557,'Комунальні по юр. особам'!AD552,'Комунальні по юр. особам'!AD547,'Комунальні по юр. особам'!AD542,'Комунальні по юр. особам'!AD537,'Комунальні по юр. особам'!AD532,'Комунальні по юр. особам'!AD527,'Комунальні по юр. особам'!AD522,'Комунальні по юр. особам'!AD517,'Комунальні по юр. особам'!AD512,'Комунальні по юр. особам'!AD507,'Комунальні по юр. особам'!AD502,'Комунальні по юр. особам'!AD497,'Комунальні по юр. особам'!AD492)</f>
        <v>98</v>
      </c>
      <c r="AC84" s="63">
        <f>SUM('Комунальні по юр. особам'!AE572,'Комунальні по юр. особам'!AE567,'Комунальні по юр. особам'!AE562,'Комунальні по юр. особам'!AE557,'Комунальні по юр. особам'!AE552,'Комунальні по юр. особам'!AE547,'Комунальні по юр. особам'!AE542,'Комунальні по юр. особам'!AE537,'Комунальні по юр. особам'!AE532,'Комунальні по юр. особам'!AE527,'Комунальні по юр. особам'!AE522,'Комунальні по юр. особам'!AE517,'Комунальні по юр. особам'!AE512,'Комунальні по юр. особам'!AE507,'Комунальні по юр. особам'!AE502,'Комунальні по юр. особам'!AE497,'Комунальні по юр. особам'!AE492)</f>
        <v>500</v>
      </c>
      <c r="AD84" s="313">
        <f>SUM('Комунальні по юр. особам'!AF572,'Комунальні по юр. особам'!AF567,'Комунальні по юр. особам'!AF562,'Комунальні по юр. особам'!AF557,'Комунальні по юр. особам'!AF552,'Комунальні по юр. особам'!AF547,'Комунальні по юр. особам'!AF542,'Комунальні по юр. особам'!AF537,'Комунальні по юр. особам'!AF532,'Комунальні по юр. особам'!AF527,'Комунальні по юр. особам'!AF522,'Комунальні по юр. особам'!AF517,'Комунальні по юр. особам'!AF512,'Комунальні по юр. особам'!AF507,'Комунальні по юр. особам'!AF502,'Комунальні по юр. особам'!AF497,'Комунальні по юр. особам'!AF492)</f>
        <v>80</v>
      </c>
      <c r="AE84" s="271">
        <f>AVERAGE('Комунальні по юр. особам'!AG492,'Комунальні по юр. особам'!AG497,'Комунальні по юр. особам'!AG502,'Комунальні по юр. особам'!AG507,'Комунальні по юр. особам'!AG512,'Комунальні по юр. особам'!AG517,'Комунальні по юр. особам'!AG522,'Комунальні по юр. особам'!AG527,'Комунальні по юр. особам'!AG532,'Комунальні по юр. особам'!AG537,'Комунальні по юр. особам'!AG542,'Комунальні по юр. особам'!AG547,'Комунальні по юр. особам'!AG552,'Комунальні по юр. особам'!AG557,'Комунальні по юр. особам'!AG562,'Комунальні по юр. особам'!AG567,'Комунальні по юр. особам'!AG572)</f>
        <v>42.642857142857146</v>
      </c>
      <c r="AF84" s="361">
        <f>AVERAGE('Комунальні по юр. особам'!AH492,'Комунальні по юр. особам'!AH497,'Комунальні по юр. особам'!AH502,'Комунальні по юр. особам'!AH507,'Комунальні по юр. особам'!AH512,'Комунальні по юр. особам'!AH517,'Комунальні по юр. особам'!AH522,'Комунальні по юр. особам'!AH527,'Комунальні по юр. особам'!AH532,'Комунальні по юр. особам'!AH537,'Комунальні по юр. особам'!AH542,'Комунальні по юр. особам'!AH547,'Комунальні по юр. особам'!AH552,'Комунальні по юр. особам'!AH557,'Комунальні по юр. особам'!AH562,'Комунальні по юр. особам'!AH567,'Комунальні по юр. особам'!AH572)</f>
        <v>19.071428571428573</v>
      </c>
      <c r="AG84" s="362">
        <f>AVERAGE('Комунальні по юр. особам'!AI492,'Комунальні по юр. особам'!AI497,'Комунальні по юр. особам'!AI502,'Комунальні по юр. особам'!AI507,'Комунальні по юр. особам'!AI512,'Комунальні по юр. особам'!AI517,'Комунальні по юр. особам'!AI522,'Комунальні по юр. особам'!AI527,'Комунальні по юр. особам'!AI532,'Комунальні по юр. особам'!AI537,'Комунальні по юр. особам'!AI542,'Комунальні по юр. особам'!AI547,'Комунальні по юр. особам'!AI552,'Комунальні по юр. особам'!AI557,'Комунальні по юр. особам'!AI562,'Комунальні по юр. особам'!AI567,'Комунальні по юр. особам'!AI572)</f>
        <v>106.42857142857143</v>
      </c>
      <c r="AH84" s="317">
        <f>SUM(AO84:AS84)</f>
        <v>1193</v>
      </c>
      <c r="AI84" s="270">
        <f>SUM('Комунальні по юр. особам'!AK572,'Комунальні по юр. особам'!AK567,'Комунальні по юр. особам'!AK562,'Комунальні по юр. особам'!AK557,'Комунальні по юр. особам'!AK552,'Комунальні по юр. особам'!AK547,'Комунальні по юр. особам'!AK542,'Комунальні по юр. особам'!AK537,'Комунальні по юр. особам'!AK532,'Комунальні по юр. особам'!AK527,'Комунальні по юр. особам'!AK522,'Комунальні по юр. особам'!AK517,'Комунальні по юр. особам'!AK512,'Комунальні по юр. особам'!AK507,'Комунальні по юр. особам'!AK502,'Комунальні по юр. особам'!AK497,'Комунальні по юр. особам'!AK492)</f>
        <v>0</v>
      </c>
      <c r="AJ84" s="242">
        <f>SUM('Комунальні по юр. особам'!AL572,'Комунальні по юр. особам'!AL567,'Комунальні по юр. особам'!AL562,'Комунальні по юр. особам'!AL557,'Комунальні по юр. особам'!AL552,'Комунальні по юр. особам'!AL547,'Комунальні по юр. особам'!AL542,'Комунальні по юр. особам'!AL537,'Комунальні по юр. особам'!AL532,'Комунальні по юр. особам'!AL527,'Комунальні по юр. особам'!AL522,'Комунальні по юр. особам'!AL517,'Комунальні по юр. особам'!AL512,'Комунальні по юр. особам'!AL507,'Комунальні по юр. особам'!AL502,'Комунальні по юр. особам'!AL497,'Комунальні по юр. особам'!AL492)</f>
        <v>0</v>
      </c>
      <c r="AK84" s="243">
        <f>SUM('Комунальні по юр. особам'!AM572,'Комунальні по юр. особам'!AM567,'Комунальні по юр. особам'!AM562,'Комунальні по юр. особам'!AM557,'Комунальні по юр. особам'!AM552,'Комунальні по юр. особам'!AM547,'Комунальні по юр. особам'!AM542,'Комунальні по юр. особам'!AM537,'Комунальні по юр. особам'!AM532,'Комунальні по юр. особам'!AM527,'Комунальні по юр. особам'!AM522,'Комунальні по юр. особам'!AM517,'Комунальні по юр. особам'!AM512,'Комунальні по юр. особам'!AM507,'Комунальні по юр. особам'!AM502,'Комунальні по юр. особам'!AM497,'Комунальні по юр. особам'!AM492)</f>
        <v>0</v>
      </c>
      <c r="AL84" s="241">
        <f>SUM('Комунальні по юр. особам'!AN572,'Комунальні по юр. особам'!AN567,'Комунальні по юр. особам'!AN562,'Комунальні по юр. особам'!AN557,'Комунальні по юр. особам'!AN552,'Комунальні по юр. особам'!AN547,'Комунальні по юр. особам'!AN542,'Комунальні по юр. особам'!AN537,'Комунальні по юр. особам'!AN532,'Комунальні по юр. особам'!AN527,'Комунальні по юр. особам'!AN522,'Комунальні по юр. особам'!AN517,'Комунальні по юр. особам'!AN512,'Комунальні по юр. особам'!AN507,'Комунальні по юр. особам'!AN502,'Комунальні по юр. особам'!AN497,'Комунальні по юр. особам'!AN492)</f>
        <v>0</v>
      </c>
      <c r="AM84" s="242">
        <f>SUM('Комунальні по юр. особам'!AO572,'Комунальні по юр. особам'!AO567,'Комунальні по юр. особам'!AO562,'Комунальні по юр. особам'!AO557,'Комунальні по юр. особам'!AO552,'Комунальні по юр. особам'!AO547,'Комунальні по юр. особам'!AO542,'Комунальні по юр. особам'!AO537,'Комунальні по юр. особам'!AO532,'Комунальні по юр. особам'!AO527,'Комунальні по юр. особам'!AO522,'Комунальні по юр. особам'!AO517,'Комунальні по юр. особам'!AO512,'Комунальні по юр. особам'!AO507,'Комунальні по юр. особам'!AO502,'Комунальні по юр. особам'!AO497,'Комунальні по юр. особам'!AO492)</f>
        <v>0</v>
      </c>
      <c r="AN84" s="243">
        <f>SUM('Комунальні по юр. особам'!AP572,'Комунальні по юр. особам'!AP567,'Комунальні по юр. особам'!AP562,'Комунальні по юр. особам'!AP557,'Комунальні по юр. особам'!AP552,'Комунальні по юр. особам'!AP547,'Комунальні по юр. особам'!AP542,'Комунальні по юр. особам'!AP537,'Комунальні по юр. особам'!AP532,'Комунальні по юр. особам'!AP527,'Комунальні по юр. особам'!AP522,'Комунальні по юр. особам'!AP517,'Комунальні по юр. особам'!AP512,'Комунальні по юр. особам'!AP507,'Комунальні по юр. особам'!AP502,'Комунальні по юр. особам'!AP497,'Комунальні по юр. особам'!AP492)</f>
        <v>0</v>
      </c>
      <c r="AO84" s="250">
        <f>SUM('Комунальні по юр. особам'!AQ572,'Комунальні по юр. особам'!AQ567,'Комунальні по юр. особам'!AQ562,'Комунальні по юр. особам'!AQ557,'Комунальні по юр. особам'!AQ552,'Комунальні по юр. особам'!AQ547,'Комунальні по юр. особам'!AQ542,'Комунальні по юр. особам'!AQ537,'Комунальні по юр. особам'!AQ532,'Комунальні по юр. особам'!AQ527,'Комунальні по юр. особам'!AQ522,'Комунальні по юр. особам'!AQ517,'Комунальні по юр. особам'!AQ512,'Комунальні по юр. особам'!AQ507,'Комунальні по юр. особам'!AQ502,'Комунальні по юр. особам'!AQ497,'Комунальні по юр. особам'!AQ492)</f>
        <v>110</v>
      </c>
      <c r="AP84" s="320">
        <f>SUM('Комунальні по юр. особам'!AR572,'Комунальні по юр. особам'!AR567,'Комунальні по юр. особам'!AR562,'Комунальні по юр. особам'!AR557,'Комунальні по юр. особам'!AR552,'Комунальні по юр. особам'!AR547,'Комунальні по юр. особам'!AR542,'Комунальні по юр. особам'!AR537,'Комунальні по юр. особам'!AR532,'Комунальні по юр. особам'!AR527,'Комунальні по юр. особам'!AR522,'Комунальні по юр. особам'!AR517,'Комунальні по юр. особам'!AR512,'Комунальні по юр. особам'!AR507,'Комунальні по юр. особам'!AR502,'Комунальні по юр. особам'!AR497,'Комунальні по юр. особам'!AR492)</f>
        <v>196</v>
      </c>
      <c r="AQ84" s="320">
        <f>SUM('Комунальні по юр. особам'!AS572,'Комунальні по юр. особам'!AS567,'Комунальні по юр. особам'!AS562,'Комунальні по юр. особам'!AS557,'Комунальні по юр. особам'!AS552,'Комунальні по юр. особам'!AS547,'Комунальні по юр. особам'!AS542,'Комунальні по юр. особам'!AS537,'Комунальні по юр. особам'!AS532,'Комунальні по юр. особам'!AS527,'Комунальні по юр. особам'!AS522,'Комунальні по юр. особам'!AS517,'Комунальні по юр. особам'!AS512,'Комунальні по юр. особам'!AS507,'Комунальні по юр. особам'!AS502,'Комунальні по юр. особам'!AS497,'Комунальні по юр. особам'!AS492)</f>
        <v>416</v>
      </c>
      <c r="AR84" s="320">
        <f>SUM('Комунальні по юр. особам'!AT572,'Комунальні по юр. особам'!AT567,'Комунальні по юр. особам'!AT562,'Комунальні по юр. особам'!AT557,'Комунальні по юр. особам'!AT552,'Комунальні по юр. особам'!AT547,'Комунальні по юр. особам'!AT542,'Комунальні по юр. особам'!AT537,'Комунальні по юр. особам'!AT532,'Комунальні по юр. особам'!AT527,'Комунальні по юр. особам'!AT522,'Комунальні по юр. особам'!AT517,'Комунальні по юр. особам'!AT512,'Комунальні по юр. особам'!AT507,'Комунальні по юр. особам'!AT502,'Комунальні по юр. особам'!AT497,'Комунальні по юр. особам'!AT492)</f>
        <v>265</v>
      </c>
      <c r="AS84" s="325">
        <f>SUM('Комунальні по юр. особам'!AU572,'Комунальні по юр. особам'!AU567,'Комунальні по юр. особам'!AU562,'Комунальні по юр. особам'!AU557,'Комунальні по юр. особам'!AU552,'Комунальні по юр. особам'!AU547,'Комунальні по юр. особам'!AU542,'Комунальні по юр. особам'!AU537,'Комунальні по юр. особам'!AU532,'Комунальні по юр. особам'!AU527,'Комунальні по юр. особам'!AU522,'Комунальні по юр. особам'!AU517,'Комунальні по юр. особам'!AU512,'Комунальні по юр. особам'!AU507,'Комунальні по юр. особам'!AU502,'Комунальні по юр. особам'!AU497,'Комунальні по юр. особам'!AU492)</f>
        <v>206</v>
      </c>
      <c r="AT84" s="328">
        <f>SUM(AU84:BC84)</f>
        <v>7</v>
      </c>
      <c r="AU84" s="63">
        <f>SUM('Комунальні по юр. особам'!AW492,'Комунальні по юр. особам'!AW497,'Комунальні по юр. особам'!AW502,'Комунальні по юр. особам'!AW507,'Комунальні по юр. особам'!AW512,'Комунальні по юр. особам'!AW517,'Комунальні по юр. особам'!AW522,'Комунальні по юр. особам'!AW527,'Комунальні по юр. особам'!AW532,'Комунальні по юр. особам'!AW537,'Комунальні по юр. особам'!AW542,'Комунальні по юр. особам'!AW547,'Комунальні по юр. особам'!AW552,'Комунальні по юр. особам'!AW557,'Комунальні по юр. особам'!AW562,'Комунальні по юр. особам'!AW567,'Комунальні по юр. особам'!AW572)</f>
        <v>0</v>
      </c>
      <c r="AV84" s="63">
        <f>SUM('Комунальні по юр. особам'!AX492,'Комунальні по юр. особам'!AX497,'Комунальні по юр. особам'!AX502,'Комунальні по юр. особам'!AX507,'Комунальні по юр. особам'!AX512,'Комунальні по юр. особам'!AX517,'Комунальні по юр. особам'!AX522,'Комунальні по юр. особам'!AX527,'Комунальні по юр. особам'!AX532,'Комунальні по юр. особам'!AX537,'Комунальні по юр. особам'!AX542,'Комунальні по юр. особам'!AX547,'Комунальні по юр. особам'!AX552,'Комунальні по юр. особам'!AX557,'Комунальні по юр. особам'!AX562,'Комунальні по юр. особам'!AX567,'Комунальні по юр. особам'!AX572)</f>
        <v>0</v>
      </c>
      <c r="AW84" s="63">
        <f>SUM('Комунальні по юр. особам'!AY492,'Комунальні по юр. особам'!AY497,'Комунальні по юр. особам'!AY502,'Комунальні по юр. особам'!AY507,'Комунальні по юр. особам'!AY512,'Комунальні по юр. особам'!AY517,'Комунальні по юр. особам'!AY522,'Комунальні по юр. особам'!AY527,'Комунальні по юр. особам'!AY532,'Комунальні по юр. особам'!AY537,'Комунальні по юр. особам'!AY542,'Комунальні по юр. особам'!AY547,'Комунальні по юр. особам'!AY552,'Комунальні по юр. особам'!AY557,'Комунальні по юр. особам'!AY562,'Комунальні по юр. особам'!AY567,'Комунальні по юр. особам'!AY572)</f>
        <v>1</v>
      </c>
      <c r="AX84" s="63">
        <f>SUM('Комунальні по юр. особам'!AZ492,'Комунальні по юр. особам'!AZ497,'Комунальні по юр. особам'!AZ502,'Комунальні по юр. особам'!AZ507,'Комунальні по юр. особам'!AZ512,'Комунальні по юр. особам'!AZ517,'Комунальні по юр. особам'!AZ522,'Комунальні по юр. особам'!AZ527,'Комунальні по юр. особам'!AZ532,'Комунальні по юр. особам'!AZ537,'Комунальні по юр. особам'!AZ542,'Комунальні по юр. особам'!AZ547,'Комунальні по юр. особам'!AZ552,'Комунальні по юр. особам'!AZ557,'Комунальні по юр. особам'!AZ562,'Комунальні по юр. особам'!AZ567,'Комунальні по юр. особам'!AZ572)</f>
        <v>0</v>
      </c>
      <c r="AY84" s="63">
        <f>SUM('Комунальні по юр. особам'!BA492,'Комунальні по юр. особам'!BA497,'Комунальні по юр. особам'!BA502,'Комунальні по юр. особам'!BA507,'Комунальні по юр. особам'!BA512,'Комунальні по юр. особам'!BA517,'Комунальні по юр. особам'!BA522,'Комунальні по юр. особам'!BA527,'Комунальні по юр. особам'!BA532,'Комунальні по юр. особам'!BA537,'Комунальні по юр. особам'!BA542,'Комунальні по юр. особам'!BA547,'Комунальні по юр. особам'!BA552,'Комунальні по юр. особам'!BA557,'Комунальні по юр. особам'!BA562,'Комунальні по юр. особам'!BA567,'Комунальні по юр. особам'!BA572)</f>
        <v>3</v>
      </c>
      <c r="AZ84" s="63">
        <f>SUM('Комунальні по юр. особам'!BB492,'Комунальні по юр. особам'!BB497,'Комунальні по юр. особам'!BB502,'Комунальні по юр. особам'!BB507,'Комунальні по юр. особам'!BB512,'Комунальні по юр. особам'!BB517,'Комунальні по юр. особам'!BB522,'Комунальні по юр. особам'!BB527,'Комунальні по юр. особам'!BB532,'Комунальні по юр. особам'!BB537,'Комунальні по юр. особам'!BB542,'Комунальні по юр. особам'!BB547,'Комунальні по юр. особам'!BB552,'Комунальні по юр. особам'!BB557,'Комунальні по юр. особам'!BB562,'Комунальні по юр. особам'!BB567,'Комунальні по юр. особам'!BB572)</f>
        <v>0</v>
      </c>
      <c r="BA84" s="63">
        <f>SUM('Комунальні по юр. особам'!BC492,'Комунальні по юр. особам'!BC497,'Комунальні по юр. особам'!BC502,'Комунальні по юр. особам'!BC507,'Комунальні по юр. особам'!BC512,'Комунальні по юр. особам'!BC517,'Комунальні по юр. особам'!BC522,'Комунальні по юр. особам'!BC527,'Комунальні по юр. особам'!BC532,'Комунальні по юр. особам'!BC537,'Комунальні по юр. особам'!BC542,'Комунальні по юр. особам'!BC547,'Комунальні по юр. особам'!BC552,'Комунальні по юр. особам'!BC557,'Комунальні по юр. особам'!BC562,'Комунальні по юр. особам'!BC567,'Комунальні по юр. особам'!BC572)</f>
        <v>1</v>
      </c>
      <c r="BB84" s="63">
        <f>SUM('Комунальні по юр. особам'!BD492,'Комунальні по юр. особам'!BD497,'Комунальні по юр. особам'!BD502,'Комунальні по юр. особам'!BD507,'Комунальні по юр. особам'!BD512,'Комунальні по юр. особам'!BD517,'Комунальні по юр. особам'!BD522,'Комунальні по юр. особам'!BD527,'Комунальні по юр. особам'!BD532,'Комунальні по юр. особам'!BD537,'Комунальні по юр. особам'!BD542,'Комунальні по юр. особам'!BD547,'Комунальні по юр. особам'!BD552,'Комунальні по юр. особам'!BD557,'Комунальні по юр. особам'!BD562,'Комунальні по юр. особам'!BD567,'Комунальні по юр. особам'!BD572)</f>
        <v>2</v>
      </c>
      <c r="BC84" s="309">
        <f>SUM('Комунальні по юр. особам'!BE492,'Комунальні по юр. особам'!BE497,'Комунальні по юр. особам'!BE502,'Комунальні по юр. особам'!BE507,'Комунальні по юр. особам'!BE512,'Комунальні по юр. особам'!BE517,'Комунальні по юр. особам'!BE522,'Комунальні по юр. особам'!BE527,'Комунальні по юр. особам'!BE532,'Комунальні по юр. особам'!BE537,'Комунальні по юр. особам'!BE542,'Комунальні по юр. особам'!BE547,'Комунальні по юр. особам'!BE552,'Комунальні по юр. особам'!BE557,'Комунальні по юр. особам'!BE562,'Комунальні по юр. особам'!BE567,'Комунальні по юр. особам'!BE572)</f>
        <v>0</v>
      </c>
    </row>
    <row r="85" spans="1:55" ht="34" customHeight="1" thickBot="1" x14ac:dyDescent="0.25">
      <c r="A85" s="824"/>
      <c r="B85" s="266" t="s">
        <v>79</v>
      </c>
      <c r="C85" s="827"/>
      <c r="D85" s="829"/>
      <c r="E85" s="338">
        <f t="shared" ref="E85" si="146">SUM(K85,AT85)</f>
        <v>0</v>
      </c>
      <c r="F85" s="339">
        <f t="shared" ref="F85" si="147">SUM(G85:J85)</f>
        <v>0</v>
      </c>
      <c r="G85" s="254"/>
      <c r="H85" s="254"/>
      <c r="I85" s="254"/>
      <c r="J85" s="340"/>
      <c r="K85" s="341">
        <f t="shared" ref="K85" si="148">IF(AND(SUM(L85:P85)=SUM(W85:X85),SUM(Q85:V85)=SUM(W85:X85)),SUM(L85:P85),"ПЕРЕВІРТЕ ПРАВИЛЬНІСТЬ ДАНИХ")</f>
        <v>0</v>
      </c>
      <c r="L85" s="337"/>
      <c r="M85" s="337"/>
      <c r="N85" s="337"/>
      <c r="O85" s="337"/>
      <c r="P85" s="342"/>
      <c r="Q85" s="336"/>
      <c r="R85" s="337"/>
      <c r="S85" s="337"/>
      <c r="T85" s="337"/>
      <c r="U85" s="337"/>
      <c r="V85" s="342"/>
      <c r="W85" s="336"/>
      <c r="X85" s="342"/>
      <c r="Y85" s="269"/>
      <c r="Z85" s="343"/>
      <c r="AA85" s="343"/>
      <c r="AB85" s="343"/>
      <c r="AC85" s="343"/>
      <c r="AD85" s="344"/>
      <c r="AE85" s="363"/>
      <c r="AF85" s="364"/>
      <c r="AG85" s="365"/>
      <c r="AH85" s="259"/>
      <c r="AI85" s="345"/>
      <c r="AJ85" s="254"/>
      <c r="AK85" s="255"/>
      <c r="AL85" s="253"/>
      <c r="AM85" s="254"/>
      <c r="AN85" s="255"/>
      <c r="AO85" s="256"/>
      <c r="AP85" s="257"/>
      <c r="AQ85" s="257"/>
      <c r="AR85" s="257"/>
      <c r="AS85" s="258"/>
      <c r="AT85" s="346">
        <f t="shared" ref="AT85" si="149">SUM(AU85:BC85)</f>
        <v>0</v>
      </c>
      <c r="AU85" s="337"/>
      <c r="AV85" s="337"/>
      <c r="AW85" s="337"/>
      <c r="AX85" s="337"/>
      <c r="AY85" s="337"/>
      <c r="AZ85" s="337"/>
      <c r="BA85" s="337"/>
      <c r="BB85" s="337"/>
      <c r="BC85" s="347"/>
    </row>
    <row r="86" spans="1:55" ht="34" customHeight="1" thickBot="1" x14ac:dyDescent="0.25">
      <c r="A86" s="830"/>
      <c r="B86" s="806" t="s">
        <v>466</v>
      </c>
      <c r="C86" s="807"/>
      <c r="D86" s="807"/>
      <c r="E86" s="272">
        <f>SUM(E81:E85)</f>
        <v>1256</v>
      </c>
      <c r="F86" s="348">
        <f>SUM(F81:F85)</f>
        <v>18</v>
      </c>
      <c r="G86" s="260">
        <f t="shared" ref="G86:J86" si="150">SUM(G81:G85)</f>
        <v>8</v>
      </c>
      <c r="H86" s="260">
        <f t="shared" si="150"/>
        <v>8</v>
      </c>
      <c r="I86" s="260">
        <f t="shared" si="150"/>
        <v>2</v>
      </c>
      <c r="J86" s="262">
        <f t="shared" si="150"/>
        <v>0</v>
      </c>
      <c r="K86" s="274">
        <f>SUM(K81:K85)</f>
        <v>1249</v>
      </c>
      <c r="L86" s="260">
        <f t="shared" ref="L86:O86" si="151">SUM(L81:L85)</f>
        <v>1050</v>
      </c>
      <c r="M86" s="260">
        <f t="shared" si="151"/>
        <v>0</v>
      </c>
      <c r="N86" s="260">
        <f t="shared" si="151"/>
        <v>141</v>
      </c>
      <c r="O86" s="260">
        <f t="shared" si="151"/>
        <v>0</v>
      </c>
      <c r="P86" s="272">
        <f>SUM(P81:P85)</f>
        <v>58</v>
      </c>
      <c r="Q86" s="348">
        <f t="shared" ref="Q86:R86" si="152">SUM(Q81:Q85)</f>
        <v>68</v>
      </c>
      <c r="R86" s="260">
        <f t="shared" si="152"/>
        <v>0</v>
      </c>
      <c r="S86" s="260">
        <f>SUM(S81:S85)</f>
        <v>0</v>
      </c>
      <c r="T86" s="260">
        <f t="shared" ref="T86:W86" si="153">SUM(T81:T85)</f>
        <v>1040</v>
      </c>
      <c r="U86" s="260">
        <f t="shared" si="153"/>
        <v>0</v>
      </c>
      <c r="V86" s="272">
        <f t="shared" si="153"/>
        <v>141</v>
      </c>
      <c r="W86" s="348">
        <f t="shared" si="153"/>
        <v>1055</v>
      </c>
      <c r="X86" s="272">
        <f>SUM(X81:X85)</f>
        <v>194</v>
      </c>
      <c r="Y86" s="348">
        <f t="shared" ref="Y86:AB86" si="154">SUM(Y81:Y85)</f>
        <v>0</v>
      </c>
      <c r="Z86" s="260">
        <f t="shared" si="154"/>
        <v>453</v>
      </c>
      <c r="AA86" s="260">
        <f t="shared" si="154"/>
        <v>420</v>
      </c>
      <c r="AB86" s="260">
        <f t="shared" si="154"/>
        <v>99</v>
      </c>
      <c r="AC86" s="260">
        <f>SUM(AC81:AC85)</f>
        <v>505</v>
      </c>
      <c r="AD86" s="272">
        <f>SUM(AD81:AD85)</f>
        <v>81</v>
      </c>
      <c r="AE86" s="349">
        <f>AVERAGE(AE81:AE85)</f>
        <v>42.821428571428569</v>
      </c>
      <c r="AF86" s="366">
        <f>AVERAGE(AF81:AF85)</f>
        <v>17.285714285714285</v>
      </c>
      <c r="AG86" s="367"/>
      <c r="AH86" s="273">
        <f>SUM(AH81:AH85)</f>
        <v>1249</v>
      </c>
      <c r="AI86" s="274">
        <f>SUM(AI81:AI85)</f>
        <v>0</v>
      </c>
      <c r="AJ86" s="260">
        <f t="shared" ref="AJ86:AN86" si="155">SUM(AJ81:AJ85)</f>
        <v>0</v>
      </c>
      <c r="AK86" s="272">
        <f t="shared" si="155"/>
        <v>0</v>
      </c>
      <c r="AL86" s="348">
        <f t="shared" si="155"/>
        <v>14</v>
      </c>
      <c r="AM86" s="260">
        <f t="shared" si="155"/>
        <v>40</v>
      </c>
      <c r="AN86" s="272">
        <f t="shared" si="155"/>
        <v>2</v>
      </c>
      <c r="AO86" s="348">
        <f>SUM(AO81:AO85)</f>
        <v>110</v>
      </c>
      <c r="AP86" s="260">
        <f>SUM(AP81:AP85)</f>
        <v>196</v>
      </c>
      <c r="AQ86" s="260">
        <f t="shared" ref="AQ86:AS86" si="156">SUM(AQ81:AQ85)</f>
        <v>416</v>
      </c>
      <c r="AR86" s="260">
        <f t="shared" si="156"/>
        <v>265</v>
      </c>
      <c r="AS86" s="272">
        <f t="shared" si="156"/>
        <v>206</v>
      </c>
      <c r="AT86" s="348">
        <f>SUM(AT81:AT85)</f>
        <v>7</v>
      </c>
      <c r="AU86" s="260">
        <f>SUM(AU81:AU85)</f>
        <v>0</v>
      </c>
      <c r="AV86" s="260">
        <f>SUM(AV81:AV85)</f>
        <v>0</v>
      </c>
      <c r="AW86" s="260">
        <f>SUM(AW81:AW85)</f>
        <v>1</v>
      </c>
      <c r="AX86" s="260">
        <f t="shared" ref="AX86:BC86" si="157">SUM(AX81:AX85)</f>
        <v>0</v>
      </c>
      <c r="AY86" s="260">
        <f t="shared" si="157"/>
        <v>3</v>
      </c>
      <c r="AZ86" s="260">
        <f t="shared" si="157"/>
        <v>0</v>
      </c>
      <c r="BA86" s="260">
        <f t="shared" si="157"/>
        <v>1</v>
      </c>
      <c r="BB86" s="260">
        <f t="shared" si="157"/>
        <v>2</v>
      </c>
      <c r="BC86" s="262">
        <f t="shared" si="157"/>
        <v>0</v>
      </c>
    </row>
    <row r="87" spans="1:55" ht="34" customHeight="1" x14ac:dyDescent="0.2">
      <c r="A87" s="823" t="s">
        <v>302</v>
      </c>
      <c r="B87" s="263" t="s">
        <v>73</v>
      </c>
      <c r="C87" s="826">
        <f>SUM('Комунальні по юр. особам'!E609:E613,'Комунальні по юр. особам'!E604:E608,'Комунальні по юр. особам'!E599:E603,'Комунальні по юр. особам'!E594:E598,'Комунальні по юр. особам'!E589:E593,'Комунальні по юр. особам'!E584:E588,'Комунальні по юр. особам'!E579:E583,'Комунальні по юр. особам'!E574:E578)</f>
        <v>1128</v>
      </c>
      <c r="D87" s="828">
        <f>C87-SUM(K87:K91)</f>
        <v>46</v>
      </c>
      <c r="E87" s="302">
        <f>SUM(K87,AT87)</f>
        <v>125</v>
      </c>
      <c r="F87" s="304">
        <f>SUM(G87:J87)</f>
        <v>3</v>
      </c>
      <c r="G87" s="234">
        <f>SUM('Комунальні по юр. особам'!I574,'Комунальні по юр. особам'!I579,'Комунальні по юр. особам'!I584,'Комунальні по юр. особам'!I589,'Комунальні по юр. особам'!I594,'Комунальні по юр. особам'!I599,'Комунальні по юр. особам'!I604,'Комунальні по юр. особам'!I609)</f>
        <v>0</v>
      </c>
      <c r="H87" s="234">
        <f>SUM('Комунальні по юр. особам'!J574,'Комунальні по юр. особам'!J579,'Комунальні по юр. особам'!J584,'Комунальні по юр. особам'!J589,'Комунальні по юр. особам'!J594,'Комунальні по юр. особам'!J599,'Комунальні по юр. особам'!J604,'Комунальні по юр. особам'!J609)</f>
        <v>3</v>
      </c>
      <c r="I87" s="234">
        <f>SUM('Комунальні по юр. особам'!K574,'Комунальні по юр. особам'!K579,'Комунальні по юр. особам'!K584,'Комунальні по юр. особам'!K589,'Комунальні по юр. особам'!K594,'Комунальні по юр. особам'!K599,'Комунальні по юр. особам'!K604,'Комунальні по юр. особам'!K609)</f>
        <v>0</v>
      </c>
      <c r="J87" s="291">
        <f>SUM('Комунальні по юр. особам'!L574,'Комунальні по юр. особам'!L579,'Комунальні по юр. особам'!L584,'Комунальні по юр. особам'!L589,'Комунальні по юр. особам'!L594,'Комунальні по юр. особам'!L599,'Комунальні по юр. особам'!L604,'Комунальні по юр. особам'!L609)</f>
        <v>0</v>
      </c>
      <c r="K87" s="329">
        <f t="shared" ref="K87:K88" si="158">IF(AND(SUM(L87:P87)=SUM(W87:X87),SUM(Q87:V87)=SUM(W87:X87)),SUM(L87:P87),"ПЕРЕВІРТЕ ПРАВИЛЬНІСТЬ ДАНИХ")</f>
        <v>125</v>
      </c>
      <c r="L87" s="307">
        <f>SUM('Комунальні по юр. особам'!N574,'Комунальні по юр. особам'!N579,'Комунальні по юр. особам'!N584,'Комунальні по юр. особам'!N589,'Комунальні по юр. особам'!N594,'Комунальні по юр. особам'!N599,'Комунальні по юр. особам'!N604,'Комунальні по юр. особам'!N609)</f>
        <v>125</v>
      </c>
      <c r="M87" s="307">
        <f>SUM('Комунальні по юр. особам'!O574,'Комунальні по юр. особам'!O579,'Комунальні по юр. особам'!O584,'Комунальні по юр. особам'!O589,'Комунальні по юр. особам'!O594,'Комунальні по юр. особам'!O599,'Комунальні по юр. особам'!O604,'Комунальні по юр. особам'!O609)</f>
        <v>0</v>
      </c>
      <c r="N87" s="307">
        <f>SUM('Комунальні по юр. особам'!P574,'Комунальні по юр. особам'!P579,'Комунальні по юр. особам'!P584,'Комунальні по юр. особам'!P589,'Комунальні по юр. особам'!P594,'Комунальні по юр. особам'!P599,'Комунальні по юр. особам'!P604,'Комунальні по юр. особам'!P609)</f>
        <v>0</v>
      </c>
      <c r="O87" s="307">
        <f>SUM('Комунальні по юр. особам'!Q574,'Комунальні по юр. особам'!Q579,'Комунальні по юр. особам'!Q584,'Комунальні по юр. особам'!Q589,'Комунальні по юр. особам'!Q594,'Комунальні по юр. особам'!Q599,'Комунальні по юр. особам'!Q604,'Комунальні по юр. особам'!Q609)</f>
        <v>0</v>
      </c>
      <c r="P87" s="312">
        <f>SUM('Комунальні по юр. особам'!R574,'Комунальні по юр. особам'!R579,'Комунальні по юр. особам'!R584,'Комунальні по юр. особам'!R589,'Комунальні по юр. особам'!R594,'Комунальні по юр. особам'!R599,'Комунальні по юр. особам'!R604,'Комунальні по юр. особам'!R609)</f>
        <v>0</v>
      </c>
      <c r="Q87" s="314">
        <f>SUM('Комунальні по юр. особам'!S574,'Комунальні по юр. особам'!S579,'Комунальні по юр. особам'!S584,'Комунальні по юр. особам'!S589,'Комунальні по юр. особам'!S594,'Комунальні по юр. особам'!S599,'Комунальні по юр. особам'!S604,'Комунальні по юр. особам'!S609)</f>
        <v>5</v>
      </c>
      <c r="R87" s="307">
        <f>SUM('Комунальні по юр. особам'!T574,'Комунальні по юр. особам'!T579,'Комунальні по юр. особам'!T584,'Комунальні по юр. особам'!T589,'Комунальні по юр. особам'!T594,'Комунальні по юр. особам'!T599,'Комунальні по юр. особам'!T604,'Комунальні по юр. особам'!T609)</f>
        <v>0</v>
      </c>
      <c r="S87" s="307">
        <f>SUM('Комунальні по юр. особам'!U574,'Комунальні по юр. особам'!U579,'Комунальні по юр. особам'!U584,'Комунальні по юр. особам'!U589,'Комунальні по юр. особам'!U594,'Комунальні по юр. особам'!U599,'Комунальні по юр. особам'!U604,'Комунальні по юр. особам'!U609)</f>
        <v>0</v>
      </c>
      <c r="T87" s="307">
        <f>SUM('Комунальні по юр. особам'!V574,'Комунальні по юр. особам'!V579,'Комунальні по юр. особам'!V584,'Комунальні по юр. особам'!V589,'Комунальні по юр. особам'!V594,'Комунальні по юр. особам'!V599,'Комунальні по юр. особам'!V604,'Комунальні по юр. особам'!V609)</f>
        <v>102</v>
      </c>
      <c r="U87" s="307">
        <f>SUM('Комунальні по юр. особам'!W574,'Комунальні по юр. особам'!W579,'Комунальні по юр. особам'!W584,'Комунальні по юр. особам'!W589,'Комунальні по юр. особам'!W594,'Комунальні по юр. особам'!W599,'Комунальні по юр. особам'!W604,'Комунальні по юр. особам'!W609)</f>
        <v>18</v>
      </c>
      <c r="V87" s="312">
        <f>SUM('Комунальні по юр. особам'!X574,'Комунальні по юр. особам'!X579,'Комунальні по юр. особам'!X584,'Комунальні по юр. особам'!X589,'Комунальні по юр. особам'!X594,'Комунальні по юр. особам'!X599,'Комунальні по юр. особам'!X604,'Комунальні по юр. особам'!X609)</f>
        <v>0</v>
      </c>
      <c r="W87" s="314">
        <f>SUM('Комунальні по юр. особам'!Y574,'Комунальні по юр. особам'!Y579,'Комунальні по юр. особам'!Y584,'Комунальні по юр. особам'!Y589,'Комунальні по юр. особам'!Y594,'Комунальні по юр. особам'!Y599,'Комунальні по юр. особам'!Y604,'Комунальні по юр. особам'!Y609)</f>
        <v>95</v>
      </c>
      <c r="X87" s="312">
        <f>SUM('Комунальні по юр. особам'!Z574,'Комунальні по юр. особам'!Z579,'Комунальні по юр. особам'!Z584,'Комунальні по юр. особам'!Z589,'Комунальні по юр. особам'!Z594,'Комунальні по юр. особам'!Z599,'Комунальні по юр. особам'!Z604,'Комунальні по юр. особам'!Z609)</f>
        <v>30</v>
      </c>
      <c r="Y87" s="314">
        <f>SUM('Комунальні по юр. особам'!AA574,'Комунальні по юр. особам'!AA579,'Комунальні по юр. особам'!AA584,'Комунальні по юр. особам'!AA589,'Комунальні по юр. особам'!AA594,'Комунальні по юр. особам'!AA599,'Комунальні по юр. особам'!AA604,'Комунальні по юр. особам'!AA609)</f>
        <v>0</v>
      </c>
      <c r="Z87" s="307">
        <f>SUM('Комунальні по юр. особам'!AB574,'Комунальні по юр. особам'!AB579,'Комунальні по юр. особам'!AB584,'Комунальні по юр. особам'!AB589,'Комунальні по юр. особам'!AB594,'Комунальні по юр. особам'!AB599,'Комунальні по юр. особам'!AB604,'Комунальні по юр. особам'!AB609)</f>
        <v>60</v>
      </c>
      <c r="AA87" s="307">
        <f>SUM('Комунальні по юр. особам'!AC574,'Комунальні по юр. особам'!AC579,'Комунальні по юр. особам'!AC584,'Комунальні по юр. особам'!AC589,'Комунальні по юр. особам'!AC594,'Комунальні по юр. особам'!AC599,'Комунальні по юр. особам'!AC604,'Комунальні по юр. особам'!AC609)</f>
        <v>60</v>
      </c>
      <c r="AB87" s="307">
        <f>SUM('Комунальні по юр. особам'!AD574,'Комунальні по юр. особам'!AD579,'Комунальні по юр. особам'!AD584,'Комунальні по юр. особам'!AD589,'Комунальні по юр. особам'!AD594,'Комунальні по юр. особам'!AD599,'Комунальні по юр. особам'!AD604,'Комунальні по юр. особам'!AD609)</f>
        <v>8</v>
      </c>
      <c r="AC87" s="307">
        <f>SUM('Комунальні по юр. особам'!AE574,'Комунальні по юр. особам'!AE579,'Комунальні по юр. особам'!AE584,'Комунальні по юр. особам'!AE589,'Комунальні по юр. особам'!AE594,'Комунальні по юр. особам'!AE599,'Комунальні по юр. особам'!AE604,'Комунальні по юр. особам'!AE609)</f>
        <v>78</v>
      </c>
      <c r="AD87" s="312">
        <f>SUM('Комунальні по юр. особам'!AF574,'Комунальні по юр. особам'!AF579,'Комунальні по юр. особам'!AF584,'Комунальні по юр. особам'!AF589,'Комунальні по юр. особам'!AF594,'Комунальні по юр. особам'!AF599,'Комунальні по юр. особам'!AF604,'Комунальні по юр. особам'!AF609)</f>
        <v>5</v>
      </c>
      <c r="AE87" s="356">
        <f>AVERAGE('Комунальні по юр. особам'!AG609,'Комунальні по юр. особам'!AG604,'Комунальні по юр. особам'!AG599,'Комунальні по юр. особам'!AG594,'Комунальні по юр. особам'!AG589,'Комунальні по юр. особам'!AG584,'Комунальні по юр. особам'!AG579,'Комунальні по юр. особам'!AG574)</f>
        <v>48.6</v>
      </c>
      <c r="AF87" s="357">
        <f>AVERAGE('Комунальні по юр. особам'!AH609,'Комунальні по юр. особам'!AH604,'Комунальні по юр. особам'!AH599,'Комунальні по юр. особам'!AH594,'Комунальні по юр. особам'!AH589,'Комунальні по юр. особам'!AH584,'Комунальні по юр. особам'!AH579,'Комунальні по юр. особам'!AH574)</f>
        <v>29.22</v>
      </c>
      <c r="AG87" s="358">
        <f>AVERAGE('Комунальні по юр. особам'!AI609,'Комунальні по юр. особам'!AI604,'Комунальні по юр. особам'!AI599,'Комунальні по юр. особам'!AI594,'Комунальні по юр. особам'!AI589,'Комунальні по юр. особам'!AI584,'Комунальні по юр. особам'!AI579,'Комунальні по юр. особам'!AI574)</f>
        <v>13.16</v>
      </c>
      <c r="AH87" s="239">
        <f>SUM(AL87:AN87)</f>
        <v>125</v>
      </c>
      <c r="AI87" s="331">
        <f>SUM('Комунальні по юр. особам'!AK574,'Комунальні по юр. особам'!AK579,'Комунальні по юр. особам'!AK584,'Комунальні по юр. особам'!AK589,'Комунальні по юр. особам'!AK594,'Комунальні по юр. особам'!AK599,'Комунальні по юр. особам'!AK604,'Комунальні по юр. особам'!AK609)</f>
        <v>0</v>
      </c>
      <c r="AJ87" s="234">
        <f>SUM('Комунальні по юр. особам'!AL574,'Комунальні по юр. особам'!AL579,'Комунальні по юр. особам'!AL584,'Комунальні по юр. особам'!AL589,'Комунальні по юр. особам'!AL594,'Комунальні по юр. особам'!AL599,'Комунальні по юр. особам'!AL604,'Комунальні по юр. особам'!AL609)</f>
        <v>0</v>
      </c>
      <c r="AK87" s="235">
        <f>SUM('Комунальні по юр. особам'!AM574,'Комунальні по юр. особам'!AM579,'Комунальні по юр. особам'!AM584,'Комунальні по юр. особам'!AM589,'Комунальні по юр. особам'!AM594,'Комунальні по юр. особам'!AM599,'Комунальні по юр. особам'!AM604,'Комунальні по юр. особам'!AM609)</f>
        <v>0</v>
      </c>
      <c r="AL87" s="233">
        <f>SUM('Комунальні по юр. особам'!AN574,'Комунальні по юр. особам'!AN579,'Комунальні по юр. особам'!AN584,'Комунальні по юр. особам'!AN589,'Комунальні по юр. особам'!AN594,'Комунальні по юр. особам'!AN599,'Комунальні по юр. особам'!AN604,'Комунальні по юр. особам'!AN609)</f>
        <v>9</v>
      </c>
      <c r="AM87" s="234">
        <f>SUM('Комунальні по юр. особам'!AO574,'Комунальні по юр. особам'!AO579,'Комунальні по юр. особам'!AO584,'Комунальні по юр. особам'!AO589,'Комунальні по юр. особам'!AO594,'Комунальні по юр. особам'!AO599,'Комунальні по юр. особам'!AO604,'Комунальні по юр. особам'!AO609)</f>
        <v>99</v>
      </c>
      <c r="AN87" s="235">
        <f>SUM('Комунальні по юр. особам'!AP574,'Комунальні по юр. особам'!AP579,'Комунальні по юр. особам'!AP584,'Комунальні по юр. особам'!AP589,'Комунальні по юр. особам'!AP594,'Комунальні по юр. особам'!AP599,'Комунальні по юр. особам'!AP604,'Комунальні по юр. особам'!AP609)</f>
        <v>17</v>
      </c>
      <c r="AO87" s="236">
        <f>SUM('Комунальні по юр. особам'!AQ574,'Комунальні по юр. особам'!AQ579,'Комунальні по юр. особам'!AQ584,'Комунальні по юр. особам'!AQ589,'Комунальні по юр. особам'!AQ594,'Комунальні по юр. особам'!AQ599,'Комунальні по юр. особам'!AQ604,'Комунальні по юр. особам'!AQ609)</f>
        <v>0</v>
      </c>
      <c r="AP87" s="237">
        <f>SUM('Комунальні по юр. особам'!AR574,'Комунальні по юр. особам'!AR579,'Комунальні по юр. особам'!AR584,'Комунальні по юр. особам'!AR589,'Комунальні по юр. особам'!AR594,'Комунальні по юр. особам'!AR599,'Комунальні по юр. особам'!AR604,'Комунальні по юр. особам'!AR609)</f>
        <v>0</v>
      </c>
      <c r="AQ87" s="237">
        <f>SUM('Комунальні по юр. особам'!AS574,'Комунальні по юр. особам'!AS579,'Комунальні по юр. особам'!AS584,'Комунальні по юр. особам'!AS589,'Комунальні по юр. особам'!AS594,'Комунальні по юр. особам'!AS599,'Комунальні по юр. особам'!AS604,'Комунальні по юр. особам'!AS609)</f>
        <v>0</v>
      </c>
      <c r="AR87" s="237">
        <f>SUM('Комунальні по юр. особам'!AT574,'Комунальні по юр. особам'!AT579,'Комунальні по юр. особам'!AT584,'Комунальні по юр. особам'!AT589,'Комунальні по юр. особам'!AT594,'Комунальні по юр. особам'!AT599,'Комунальні по юр. особам'!AT604,'Комунальні по юр. особам'!AT609)</f>
        <v>0</v>
      </c>
      <c r="AS87" s="238">
        <f>SUM('Комунальні по юр. особам'!AU574,'Комунальні по юр. особам'!AU579,'Комунальні по юр. особам'!AU584,'Комунальні по юр. особам'!AU589,'Комунальні по юр. особам'!AU594,'Комунальні по юр. особам'!AU599,'Комунальні по юр. особам'!AU604,'Комунальні по юр. особам'!AU609)</f>
        <v>0</v>
      </c>
      <c r="AT87" s="327">
        <f>SUM(AU87:BC87)</f>
        <v>0</v>
      </c>
      <c r="AU87" s="307">
        <f>SUM('Комунальні по юр. особам'!AW574,'Комунальні по юр. особам'!AW579,'Комунальні по юр. особам'!AW584,'Комунальні по юр. особам'!AW589,'Комунальні по юр. особам'!AW594,'Комунальні по юр. особам'!AW599,'Комунальні по юр. особам'!AW604,'Комунальні по юр. особам'!AW609)</f>
        <v>0</v>
      </c>
      <c r="AV87" s="307">
        <f>SUM('Комунальні по юр. особам'!AX574,'Комунальні по юр. особам'!AX579,'Комунальні по юр. особам'!AX584,'Комунальні по юр. особам'!AX589,'Комунальні по юр. особам'!AX594,'Комунальні по юр. особам'!AX599,'Комунальні по юр. особам'!AX604,'Комунальні по юр. особам'!AX609)</f>
        <v>0</v>
      </c>
      <c r="AW87" s="307">
        <f>SUM('Комунальні по юр. особам'!AY574,'Комунальні по юр. особам'!AY579,'Комунальні по юр. особам'!AY584,'Комунальні по юр. особам'!AY589,'Комунальні по юр. особам'!AY594,'Комунальні по юр. особам'!AY599,'Комунальні по юр. особам'!AY604,'Комунальні по юр. особам'!AY609)</f>
        <v>0</v>
      </c>
      <c r="AX87" s="307">
        <f>SUM('Комунальні по юр. особам'!AZ574,'Комунальні по юр. особам'!AZ579,'Комунальні по юр. особам'!AZ584,'Комунальні по юр. особам'!AZ589,'Комунальні по юр. особам'!AZ594,'Комунальні по юр. особам'!AZ599,'Комунальні по юр. особам'!AZ604,'Комунальні по юр. особам'!AZ609)</f>
        <v>0</v>
      </c>
      <c r="AY87" s="307">
        <f>SUM('Комунальні по юр. особам'!BA574,'Комунальні по юр. особам'!BA579,'Комунальні по юр. особам'!BA584,'Комунальні по юр. особам'!BA589,'Комунальні по юр. особам'!BA594,'Комунальні по юр. особам'!BA599,'Комунальні по юр. особам'!BA604,'Комунальні по юр. особам'!BA609)</f>
        <v>0</v>
      </c>
      <c r="AZ87" s="307">
        <f>SUM('Комунальні по юр. особам'!BB574,'Комунальні по юр. особам'!BB579,'Комунальні по юр. особам'!BB584,'Комунальні по юр. особам'!BB589,'Комунальні по юр. особам'!BB594,'Комунальні по юр. особам'!BB599,'Комунальні по юр. особам'!BB604,'Комунальні по юр. особам'!BB609)</f>
        <v>0</v>
      </c>
      <c r="BA87" s="307">
        <f>SUM('Комунальні по юр. особам'!BC574,'Комунальні по юр. особам'!BC579,'Комунальні по юр. особам'!BC584,'Комунальні по юр. особам'!BC589,'Комунальні по юр. особам'!BC594,'Комунальні по юр. особам'!BC599,'Комунальні по юр. особам'!BC604,'Комунальні по юр. особам'!BC609)</f>
        <v>0</v>
      </c>
      <c r="BB87" s="307">
        <f>SUM('Комунальні по юр. особам'!BD574,'Комунальні по юр. особам'!BD579,'Комунальні по юр. особам'!BD584,'Комунальні по юр. особам'!BD589,'Комунальні по юр. особам'!BD594,'Комунальні по юр. особам'!BD599,'Комунальні по юр. особам'!BD604,'Комунальні по юр. особам'!BD609)</f>
        <v>0</v>
      </c>
      <c r="BC87" s="308">
        <f>SUM('Комунальні по юр. особам'!BE574,'Комунальні по юр. особам'!BE579,'Комунальні по юр. особам'!BE584,'Комунальні по юр. особам'!BE589,'Комунальні по юр. особам'!BE594,'Комунальні по юр. особам'!BE599,'Комунальні по юр. особам'!BE604,'Комунальні по юр. особам'!BE609)</f>
        <v>0</v>
      </c>
    </row>
    <row r="88" spans="1:55" ht="34" customHeight="1" x14ac:dyDescent="0.2">
      <c r="A88" s="824"/>
      <c r="B88" s="265" t="s">
        <v>75</v>
      </c>
      <c r="C88" s="827"/>
      <c r="D88" s="829"/>
      <c r="E88" s="303">
        <f t="shared" ref="E88" si="159">SUM(K88,AT88)</f>
        <v>0</v>
      </c>
      <c r="F88" s="305">
        <f t="shared" ref="F88" si="160">SUM(G88:J88)</f>
        <v>0</v>
      </c>
      <c r="G88" s="242">
        <f>SUM('Комунальні по юр. особам'!I575,'Комунальні по юр. особам'!I580,'Комунальні по юр. особам'!I585,'Комунальні по юр. особам'!I590,'Комунальні по юр. особам'!I595,'Комунальні по юр. особам'!I600,'Комунальні по юр. особам'!I605,'Комунальні по юр. особам'!I610)</f>
        <v>0</v>
      </c>
      <c r="H88" s="242">
        <f>SUM('Комунальні по юр. особам'!J575,'Комунальні по юр. особам'!J580,'Комунальні по юр. особам'!J585,'Комунальні по юр. особам'!J590,'Комунальні по юр. особам'!J595,'Комунальні по юр. особам'!J600,'Комунальні по юр. особам'!J605,'Комунальні по юр. особам'!J610)</f>
        <v>0</v>
      </c>
      <c r="I88" s="242">
        <f>SUM('Комунальні по юр. особам'!K575,'Комунальні по юр. особам'!K580,'Комунальні по юр. особам'!K585,'Комунальні по юр. особам'!K590,'Комунальні по юр. особам'!K595,'Комунальні по юр. особам'!K600,'Комунальні по юр. особам'!K605,'Комунальні по юр. особам'!K610)</f>
        <v>0</v>
      </c>
      <c r="J88" s="268">
        <f>SUM('Комунальні по юр. особам'!L575,'Комунальні по юр. особам'!L580,'Комунальні по юр. особам'!L585,'Комунальні по юр. особам'!L590,'Комунальні по юр. особам'!L595,'Комунальні по юр. особам'!L600,'Комунальні по юр. особам'!L605,'Комунальні по юр. особам'!L610)</f>
        <v>0</v>
      </c>
      <c r="K88" s="330">
        <f t="shared" si="158"/>
        <v>0</v>
      </c>
      <c r="L88" s="63">
        <f>SUM('Комунальні по юр. особам'!N575,'Комунальні по юр. особам'!N580,'Комунальні по юр. особам'!N585,'Комунальні по юр. особам'!N590,'Комунальні по юр. особам'!N595,'Комунальні по юр. особам'!N600,'Комунальні по юр. особам'!N605,'Комунальні по юр. особам'!N610)</f>
        <v>0</v>
      </c>
      <c r="M88" s="63">
        <f>SUM('Комунальні по юр. особам'!O575,'Комунальні по юр. особам'!O580,'Комунальні по юр. особам'!O585,'Комунальні по юр. особам'!O590,'Комунальні по юр. особам'!O595,'Комунальні по юр. особам'!O600,'Комунальні по юр. особам'!O605,'Комунальні по юр. особам'!O610)</f>
        <v>0</v>
      </c>
      <c r="N88" s="63">
        <f>SUM('Комунальні по юр. особам'!P575,'Комунальні по юр. особам'!P580,'Комунальні по юр. особам'!P585,'Комунальні по юр. особам'!P590,'Комунальні по юр. особам'!P595,'Комунальні по юр. особам'!P600,'Комунальні по юр. особам'!P605,'Комунальні по юр. особам'!P610)</f>
        <v>0</v>
      </c>
      <c r="O88" s="63">
        <f>SUM('Комунальні по юр. особам'!Q575,'Комунальні по юр. особам'!Q580,'Комунальні по юр. особам'!Q585,'Комунальні по юр. особам'!Q590,'Комунальні по юр. особам'!Q595,'Комунальні по юр. особам'!Q600,'Комунальні по юр. особам'!Q605,'Комунальні по юр. особам'!Q610)</f>
        <v>0</v>
      </c>
      <c r="P88" s="313">
        <f>SUM('Комунальні по юр. особам'!R575,'Комунальні по юр. особам'!R580,'Комунальні по юр. особам'!R585,'Комунальні по юр. особам'!R590,'Комунальні по юр. особам'!R595,'Комунальні по юр. особам'!R600,'Комунальні по юр. особам'!R605,'Комунальні по юр. особам'!R610)</f>
        <v>0</v>
      </c>
      <c r="Q88" s="301">
        <f>SUM('Комунальні по юр. особам'!S575,'Комунальні по юр. особам'!S580,'Комунальні по юр. особам'!S585,'Комунальні по юр. особам'!S590,'Комунальні по юр. особам'!S595,'Комунальні по юр. особам'!S600,'Комунальні по юр. особам'!S605,'Комунальні по юр. особам'!S610)</f>
        <v>0</v>
      </c>
      <c r="R88" s="63">
        <f>SUM('Комунальні по юр. особам'!T575,'Комунальні по юр. особам'!T580,'Комунальні по юр. особам'!T585,'Комунальні по юр. особам'!T590,'Комунальні по юр. особам'!T595,'Комунальні по юр. особам'!T600,'Комунальні по юр. особам'!T605,'Комунальні по юр. особам'!T610)</f>
        <v>0</v>
      </c>
      <c r="S88" s="63">
        <f>SUM('Комунальні по юр. особам'!U575,'Комунальні по юр. особам'!U580,'Комунальні по юр. особам'!U585,'Комунальні по юр. особам'!U590,'Комунальні по юр. особам'!U595,'Комунальні по юр. особам'!U600,'Комунальні по юр. особам'!U605,'Комунальні по юр. особам'!U610)</f>
        <v>0</v>
      </c>
      <c r="T88" s="63">
        <f>SUM('Комунальні по юр. особам'!V575,'Комунальні по юр. особам'!V580,'Комунальні по юр. особам'!V585,'Комунальні по юр. особам'!V590,'Комунальні по юр. особам'!V595,'Комунальні по юр. особам'!V600,'Комунальні по юр. особам'!V605,'Комунальні по юр. особам'!V610)</f>
        <v>0</v>
      </c>
      <c r="U88" s="63">
        <f>SUM('Комунальні по юр. особам'!W575,'Комунальні по юр. особам'!W580,'Комунальні по юр. особам'!W585,'Комунальні по юр. особам'!W590,'Комунальні по юр. особам'!W595,'Комунальні по юр. особам'!W600,'Комунальні по юр. особам'!W605,'Комунальні по юр. особам'!W610)</f>
        <v>0</v>
      </c>
      <c r="V88" s="313">
        <f>SUM('Комунальні по юр. особам'!X575,'Комунальні по юр. особам'!X580,'Комунальні по юр. особам'!X585,'Комунальні по юр. особам'!X590,'Комунальні по юр. особам'!X595,'Комунальні по юр. особам'!X600,'Комунальні по юр. особам'!X605,'Комунальні по юр. особам'!X610)</f>
        <v>0</v>
      </c>
      <c r="W88" s="301">
        <f>SUM('Комунальні по юр. особам'!Y575,'Комунальні по юр. особам'!Y580,'Комунальні по юр. особам'!Y585,'Комунальні по юр. особам'!Y590,'Комунальні по юр. особам'!Y595,'Комунальні по юр. особам'!Y600,'Комунальні по юр. особам'!Y605,'Комунальні по юр. особам'!Y610)</f>
        <v>0</v>
      </c>
      <c r="X88" s="313">
        <f>SUM('Комунальні по юр. особам'!Z575,'Комунальні по юр. особам'!Z580,'Комунальні по юр. особам'!Z585,'Комунальні по юр. особам'!Z590,'Комунальні по юр. особам'!Z595,'Комунальні по юр. особам'!Z600,'Комунальні по юр. особам'!Z605,'Комунальні по юр. особам'!Z610)</f>
        <v>0</v>
      </c>
      <c r="Y88" s="301">
        <f>SUM('Комунальні по юр. особам'!AA575,'Комунальні по юр. особам'!AA580,'Комунальні по юр. особам'!AA585,'Комунальні по юр. особам'!AA590,'Комунальні по юр. особам'!AA595,'Комунальні по юр. особам'!AA600,'Комунальні по юр. особам'!AA605,'Комунальні по юр. особам'!AA610)</f>
        <v>0</v>
      </c>
      <c r="Z88" s="63">
        <f>SUM('Комунальні по юр. особам'!AB575,'Комунальні по юр. особам'!AB580,'Комунальні по юр. особам'!AB585,'Комунальні по юр. особам'!AB590,'Комунальні по юр. особам'!AB595,'Комунальні по юр. особам'!AB600,'Комунальні по юр. особам'!AB605,'Комунальні по юр. особам'!AB610)</f>
        <v>0</v>
      </c>
      <c r="AA88" s="63">
        <f>SUM('Комунальні по юр. особам'!AC575,'Комунальні по юр. особам'!AC580,'Комунальні по юр. особам'!AC585,'Комунальні по юр. особам'!AC590,'Комунальні по юр. особам'!AC595,'Комунальні по юр. особам'!AC600,'Комунальні по юр. особам'!AC605,'Комунальні по юр. особам'!AC610)</f>
        <v>0</v>
      </c>
      <c r="AB88" s="63">
        <f>SUM('Комунальні по юр. особам'!AD575,'Комунальні по юр. особам'!AD580,'Комунальні по юр. особам'!AD585,'Комунальні по юр. особам'!AD590,'Комунальні по юр. особам'!AD595,'Комунальні по юр. особам'!AD600,'Комунальні по юр. особам'!AD605,'Комунальні по юр. особам'!AD610)</f>
        <v>0</v>
      </c>
      <c r="AC88" s="63">
        <f>SUM('Комунальні по юр. особам'!AE575,'Комунальні по юр. особам'!AE580,'Комунальні по юр. особам'!AE585,'Комунальні по юр. особам'!AE590,'Комунальні по юр. особам'!AE595,'Комунальні по юр. особам'!AE600,'Комунальні по юр. особам'!AE605,'Комунальні по юр. особам'!AE610)</f>
        <v>0</v>
      </c>
      <c r="AD88" s="313">
        <f>SUM('Комунальні по юр. особам'!AF575,'Комунальні по юр. особам'!AF580,'Комунальні по юр. особам'!AF585,'Комунальні по юр. особам'!AF590,'Комунальні по юр. особам'!AF595,'Комунальні по юр. особам'!AF600,'Комунальні по юр. особам'!AF605,'Комунальні по юр. особам'!AF610)</f>
        <v>0</v>
      </c>
      <c r="AE88" s="271"/>
      <c r="AF88" s="359"/>
      <c r="AG88" s="360"/>
      <c r="AH88" s="247"/>
      <c r="AI88" s="270">
        <f>SUM('Комунальні по юр. особам'!AK575,'Комунальні по юр. особам'!AK580,'Комунальні по юр. особам'!AK585,'Комунальні по юр. особам'!AK590,'Комунальні по юр. особам'!AK595,'Комунальні по юр. особам'!AK600,'Комунальні по юр. особам'!AK605,'Комунальні по юр. особам'!AK610)</f>
        <v>0</v>
      </c>
      <c r="AJ88" s="242">
        <f>SUM('Комунальні по юр. особам'!AL575,'Комунальні по юр. особам'!AL580,'Комунальні по юр. особам'!AL585,'Комунальні по юр. особам'!AL590,'Комунальні по юр. особам'!AL595,'Комунальні по юр. особам'!AL600,'Комунальні по юр. особам'!AL605,'Комунальні по юр. особам'!AL610)</f>
        <v>0</v>
      </c>
      <c r="AK88" s="243">
        <f>SUM('Комунальні по юр. особам'!AM575,'Комунальні по юр. особам'!AM580,'Комунальні по юр. особам'!AM585,'Комунальні по юр. особам'!AM590,'Комунальні по юр. особам'!AM595,'Комунальні по юр. особам'!AM600,'Комунальні по юр. особам'!AM605,'Комунальні по юр. особам'!AM610)</f>
        <v>0</v>
      </c>
      <c r="AL88" s="241">
        <f>SUM('Комунальні по юр. особам'!AN575,'Комунальні по юр. особам'!AN580,'Комунальні по юр. особам'!AN585,'Комунальні по юр. особам'!AN590,'Комунальні по юр. особам'!AN595,'Комунальні по юр. особам'!AN600,'Комунальні по юр. особам'!AN605,'Комунальні по юр. особам'!AN610)</f>
        <v>0</v>
      </c>
      <c r="AM88" s="242">
        <f>SUM('Комунальні по юр. особам'!AO575,'Комунальні по юр. особам'!AO580,'Комунальні по юр. особам'!AO585,'Комунальні по юр. особам'!AO590,'Комунальні по юр. особам'!AO595,'Комунальні по юр. особам'!AO600,'Комунальні по юр. особам'!AO605,'Комунальні по юр. особам'!AO610)</f>
        <v>0</v>
      </c>
      <c r="AN88" s="243">
        <f>SUM('Комунальні по юр. особам'!AP575,'Комунальні по юр. особам'!AP580,'Комунальні по юр. особам'!AP585,'Комунальні по юр. особам'!AP590,'Комунальні по юр. особам'!AP595,'Комунальні по юр. особам'!AP600,'Комунальні по юр. особам'!AP605,'Комунальні по юр. особам'!AP610)</f>
        <v>0</v>
      </c>
      <c r="AO88" s="244">
        <f>SUM('Комунальні по юр. особам'!AQ575,'Комунальні по юр. особам'!AQ580,'Комунальні по юр. особам'!AQ585,'Комунальні по юр. особам'!AQ590,'Комунальні по юр. особам'!AQ595,'Комунальні по юр. особам'!AQ600,'Комунальні по юр. особам'!AQ605,'Комунальні по юр. особам'!AQ610)</f>
        <v>0</v>
      </c>
      <c r="AP88" s="245">
        <f>SUM('Комунальні по юр. особам'!AR575,'Комунальні по юр. особам'!AR580,'Комунальні по юр. особам'!AR585,'Комунальні по юр. особам'!AR590,'Комунальні по юр. особам'!AR595,'Комунальні по юр. особам'!AR600,'Комунальні по юр. особам'!AR605,'Комунальні по юр. особам'!AR610)</f>
        <v>0</v>
      </c>
      <c r="AQ88" s="245">
        <f>SUM('Комунальні по юр. особам'!AS575,'Комунальні по юр. особам'!AS580,'Комунальні по юр. особам'!AS585,'Комунальні по юр. особам'!AS590,'Комунальні по юр. особам'!AS595,'Комунальні по юр. особам'!AS600,'Комунальні по юр. особам'!AS605,'Комунальні по юр. особам'!AS610)</f>
        <v>0</v>
      </c>
      <c r="AR88" s="245">
        <f>SUM('Комунальні по юр. особам'!AT575,'Комунальні по юр. особам'!AT580,'Комунальні по юр. особам'!AT585,'Комунальні по юр. особам'!AT590,'Комунальні по юр. особам'!AT595,'Комунальні по юр. особам'!AT600,'Комунальні по юр. особам'!AT605,'Комунальні по юр. особам'!AT610)</f>
        <v>0</v>
      </c>
      <c r="AS88" s="246">
        <f>SUM('Комунальні по юр. особам'!AU575,'Комунальні по юр. особам'!AU580,'Комунальні по юр. особам'!AU585,'Комунальні по юр. особам'!AU590,'Комунальні по юр. особам'!AU595,'Комунальні по юр. особам'!AU600,'Комунальні по юр. особам'!AU605,'Комунальні по юр. особам'!AU610)</f>
        <v>0</v>
      </c>
      <c r="AT88" s="328">
        <f t="shared" ref="AT88" si="161">SUM(AU88:BC88)</f>
        <v>0</v>
      </c>
      <c r="AU88" s="63">
        <f>SUM('Комунальні по юр. особам'!AW575,'Комунальні по юр. особам'!AW580,'Комунальні по юр. особам'!AW585,'Комунальні по юр. особам'!AW590,'Комунальні по юр. особам'!AW595,'Комунальні по юр. особам'!AW600,'Комунальні по юр. особам'!AW605,'Комунальні по юр. особам'!AW610)</f>
        <v>0</v>
      </c>
      <c r="AV88" s="63">
        <f>SUM('Комунальні по юр. особам'!AX575,'Комунальні по юр. особам'!AX580,'Комунальні по юр. особам'!AX585,'Комунальні по юр. особам'!AX590,'Комунальні по юр. особам'!AX595,'Комунальні по юр. особам'!AX600,'Комунальні по юр. особам'!AX605,'Комунальні по юр. особам'!AX610)</f>
        <v>0</v>
      </c>
      <c r="AW88" s="63">
        <f>SUM('Комунальні по юр. особам'!AY575,'Комунальні по юр. особам'!AY580,'Комунальні по юр. особам'!AY585,'Комунальні по юр. особам'!AY590,'Комунальні по юр. особам'!AY595,'Комунальні по юр. особам'!AY600,'Комунальні по юр. особам'!AY605,'Комунальні по юр. особам'!AY610)</f>
        <v>0</v>
      </c>
      <c r="AX88" s="63">
        <f>SUM('Комунальні по юр. особам'!AZ575,'Комунальні по юр. особам'!AZ580,'Комунальні по юр. особам'!AZ585,'Комунальні по юр. особам'!AZ590,'Комунальні по юр. особам'!AZ595,'Комунальні по юр. особам'!AZ600,'Комунальні по юр. особам'!AZ605,'Комунальні по юр. особам'!AZ610)</f>
        <v>0</v>
      </c>
      <c r="AY88" s="63">
        <f>SUM('Комунальні по юр. особам'!BA575,'Комунальні по юр. особам'!BA580,'Комунальні по юр. особам'!BA585,'Комунальні по юр. особам'!BA590,'Комунальні по юр. особам'!BA595,'Комунальні по юр. особам'!BA600,'Комунальні по юр. особам'!BA605,'Комунальні по юр. особам'!BA610)</f>
        <v>0</v>
      </c>
      <c r="AZ88" s="63">
        <f>SUM('Комунальні по юр. особам'!BB575,'Комунальні по юр. особам'!BB580,'Комунальні по юр. особам'!BB585,'Комунальні по юр. особам'!BB590,'Комунальні по юр. особам'!BB595,'Комунальні по юр. особам'!BB600,'Комунальні по юр. особам'!BB605,'Комунальні по юр. особам'!BB610)</f>
        <v>0</v>
      </c>
      <c r="BA88" s="63">
        <f>SUM('Комунальні по юр. особам'!BC575,'Комунальні по юр. особам'!BC580,'Комунальні по юр. особам'!BC585,'Комунальні по юр. особам'!BC590,'Комунальні по юр. особам'!BC595,'Комунальні по юр. особам'!BC600,'Комунальні по юр. особам'!BC605,'Комунальні по юр. особам'!BC610)</f>
        <v>0</v>
      </c>
      <c r="BB88" s="63">
        <f>SUM('Комунальні по юр. особам'!BD575,'Комунальні по юр. особам'!BD580,'Комунальні по юр. особам'!BD585,'Комунальні по юр. особам'!BD590,'Комунальні по юр. особам'!BD595,'Комунальні по юр. особам'!BD600,'Комунальні по юр. особам'!BD605,'Комунальні по юр. особам'!BD610)</f>
        <v>0</v>
      </c>
      <c r="BC88" s="309">
        <f>SUM('Комунальні по юр. особам'!BE575,'Комунальні по юр. особам'!BE580,'Комунальні по юр. особам'!BE585,'Комунальні по юр. особам'!BE590,'Комунальні по юр. особам'!BE595,'Комунальні по юр. особам'!BE600,'Комунальні по юр. особам'!BE605,'Комунальні по юр. особам'!BE610)</f>
        <v>0</v>
      </c>
    </row>
    <row r="89" spans="1:55" ht="34" customHeight="1" x14ac:dyDescent="0.2">
      <c r="A89" s="824"/>
      <c r="B89" s="265" t="s">
        <v>77</v>
      </c>
      <c r="C89" s="827"/>
      <c r="D89" s="829"/>
      <c r="E89" s="303">
        <f>SUM(K89,AT89)</f>
        <v>0</v>
      </c>
      <c r="F89" s="305">
        <f>SUM(G89:J89)</f>
        <v>0</v>
      </c>
      <c r="G89" s="242">
        <f>SUM('Комунальні по юр. особам'!I576,'Комунальні по юр. особам'!I581,'Комунальні по юр. особам'!I586,'Комунальні по юр. особам'!I591,'Комунальні по юр. особам'!I596,'Комунальні по юр. особам'!I601,'Комунальні по юр. особам'!I606,'Комунальні по юр. особам'!I611)</f>
        <v>0</v>
      </c>
      <c r="H89" s="242">
        <f>SUM('Комунальні по юр. особам'!J576,'Комунальні по юр. особам'!J581,'Комунальні по юр. особам'!J586,'Комунальні по юр. особам'!J591,'Комунальні по юр. особам'!J596,'Комунальні по юр. особам'!J601,'Комунальні по юр. особам'!J606,'Комунальні по юр. особам'!J611)</f>
        <v>0</v>
      </c>
      <c r="I89" s="242">
        <f>SUM('Комунальні по юр. особам'!K576,'Комунальні по юр. особам'!K581,'Комунальні по юр. особам'!K586,'Комунальні по юр. особам'!K591,'Комунальні по юр. особам'!K596,'Комунальні по юр. особам'!K601,'Комунальні по юр. особам'!K606,'Комунальні по юр. особам'!K611)</f>
        <v>0</v>
      </c>
      <c r="J89" s="268">
        <f>SUM('Комунальні по юр. особам'!L576,'Комунальні по юр. особам'!L581,'Комунальні по юр. особам'!L586,'Комунальні по юр. особам'!L591,'Комунальні по юр. особам'!L596,'Комунальні по юр. особам'!L601,'Комунальні по юр. особам'!L606,'Комунальні по юр. особам'!L611)</f>
        <v>0</v>
      </c>
      <c r="K89" s="330">
        <f>IF(AND(SUM(L89:P89)=SUM(W89:X89),SUM(Q89:V89)=SUM(W89:X89)),SUM(L89:P89),"ПЕРЕВІРТЕ ПРАВИЛЬНІСТЬ ДАНИХ")</f>
        <v>0</v>
      </c>
      <c r="L89" s="63">
        <f>SUM('Комунальні по юр. особам'!N576,'Комунальні по юр. особам'!N581,'Комунальні по юр. особам'!N586,'Комунальні по юр. особам'!N591,'Комунальні по юр. особам'!N596,'Комунальні по юр. особам'!N601,'Комунальні по юр. особам'!N606,'Комунальні по юр. особам'!N611)</f>
        <v>0</v>
      </c>
      <c r="M89" s="63">
        <f>SUM('Комунальні по юр. особам'!O576,'Комунальні по юр. особам'!O581,'Комунальні по юр. особам'!O586,'Комунальні по юр. особам'!O591,'Комунальні по юр. особам'!O596,'Комунальні по юр. особам'!O601,'Комунальні по юр. особам'!O606,'Комунальні по юр. особам'!O611)</f>
        <v>0</v>
      </c>
      <c r="N89" s="63">
        <f>SUM('Комунальні по юр. особам'!P576,'Комунальні по юр. особам'!P581,'Комунальні по юр. особам'!P586,'Комунальні по юр. особам'!P591,'Комунальні по юр. особам'!P596,'Комунальні по юр. особам'!P601,'Комунальні по юр. особам'!P606,'Комунальні по юр. особам'!P611)</f>
        <v>0</v>
      </c>
      <c r="O89" s="63">
        <f>SUM('Комунальні по юр. особам'!Q576,'Комунальні по юр. особам'!Q581,'Комунальні по юр. особам'!Q586,'Комунальні по юр. особам'!Q591,'Комунальні по юр. особам'!Q596,'Комунальні по юр. особам'!Q601,'Комунальні по юр. особам'!Q606,'Комунальні по юр. особам'!Q611)</f>
        <v>0</v>
      </c>
      <c r="P89" s="313">
        <f>SUM('Комунальні по юр. особам'!R576,'Комунальні по юр. особам'!R581,'Комунальні по юр. особам'!R586,'Комунальні по юр. особам'!R591,'Комунальні по юр. особам'!R596,'Комунальні по юр. особам'!R601,'Комунальні по юр. особам'!R606,'Комунальні по юр. особам'!R611)</f>
        <v>0</v>
      </c>
      <c r="Q89" s="301">
        <f>SUM('Комунальні по юр. особам'!S576,'Комунальні по юр. особам'!S581,'Комунальні по юр. особам'!S586,'Комунальні по юр. особам'!S591,'Комунальні по юр. особам'!S596,'Комунальні по юр. особам'!S601,'Комунальні по юр. особам'!S606,'Комунальні по юр. особам'!S611)</f>
        <v>0</v>
      </c>
      <c r="R89" s="63">
        <f>SUM('Комунальні по юр. особам'!T576,'Комунальні по юр. особам'!T581,'Комунальні по юр. особам'!T586,'Комунальні по юр. особам'!T591,'Комунальні по юр. особам'!T596,'Комунальні по юр. особам'!T601,'Комунальні по юр. особам'!T606,'Комунальні по юр. особам'!T611)</f>
        <v>0</v>
      </c>
      <c r="S89" s="63">
        <f>SUM('Комунальні по юр. особам'!U576,'Комунальні по юр. особам'!U581,'Комунальні по юр. особам'!U586,'Комунальні по юр. особам'!U591,'Комунальні по юр. особам'!U596,'Комунальні по юр. особам'!U601,'Комунальні по юр. особам'!U606,'Комунальні по юр. особам'!U611)</f>
        <v>0</v>
      </c>
      <c r="T89" s="63">
        <f>SUM('Комунальні по юр. особам'!V576,'Комунальні по юр. особам'!V581,'Комунальні по юр. особам'!V586,'Комунальні по юр. особам'!V591,'Комунальні по юр. особам'!V596,'Комунальні по юр. особам'!V601,'Комунальні по юр. особам'!V606,'Комунальні по юр. особам'!V611)</f>
        <v>0</v>
      </c>
      <c r="U89" s="63">
        <f>SUM('Комунальні по юр. особам'!W576,'Комунальні по юр. особам'!W581,'Комунальні по юр. особам'!W586,'Комунальні по юр. особам'!W591,'Комунальні по юр. особам'!W596,'Комунальні по юр. особам'!W601,'Комунальні по юр. особам'!W606,'Комунальні по юр. особам'!W611)</f>
        <v>0</v>
      </c>
      <c r="V89" s="313">
        <f>SUM('Комунальні по юр. особам'!X576,'Комунальні по юр. особам'!X581,'Комунальні по юр. особам'!X586,'Комунальні по юр. особам'!X591,'Комунальні по юр. особам'!X596,'Комунальні по юр. особам'!X601,'Комунальні по юр. особам'!X606,'Комунальні по юр. особам'!X611)</f>
        <v>0</v>
      </c>
      <c r="W89" s="301">
        <f>SUM('Комунальні по юр. особам'!Y576,'Комунальні по юр. особам'!Y581,'Комунальні по юр. особам'!Y586,'Комунальні по юр. особам'!Y591,'Комунальні по юр. особам'!Y596,'Комунальні по юр. особам'!Y601,'Комунальні по юр. особам'!Y606,'Комунальні по юр. особам'!Y611)</f>
        <v>0</v>
      </c>
      <c r="X89" s="313">
        <f>SUM('Комунальні по юр. особам'!Z576,'Комунальні по юр. особам'!Z581,'Комунальні по юр. особам'!Z586,'Комунальні по юр. особам'!Z591,'Комунальні по юр. особам'!Z596,'Комунальні по юр. особам'!Z601,'Комунальні по юр. особам'!Z606,'Комунальні по юр. особам'!Z611)</f>
        <v>0</v>
      </c>
      <c r="Y89" s="301">
        <f>SUM('Комунальні по юр. особам'!AA576,'Комунальні по юр. особам'!AA581,'Комунальні по юр. особам'!AA586,'Комунальні по юр. особам'!AA591,'Комунальні по юр. особам'!AA596,'Комунальні по юр. особам'!AA601,'Комунальні по юр. особам'!AA606,'Комунальні по юр. особам'!AA611)</f>
        <v>0</v>
      </c>
      <c r="Z89" s="63">
        <f>SUM('Комунальні по юр. особам'!AB576,'Комунальні по юр. особам'!AB581,'Комунальні по юр. особам'!AB586,'Комунальні по юр. особам'!AB591,'Комунальні по юр. особам'!AB596,'Комунальні по юр. особам'!AB601,'Комунальні по юр. особам'!AB606,'Комунальні по юр. особам'!AB611)</f>
        <v>0</v>
      </c>
      <c r="AA89" s="63">
        <f>SUM('Комунальні по юр. особам'!AC576,'Комунальні по юр. особам'!AC581,'Комунальні по юр. особам'!AC586,'Комунальні по юр. особам'!AC591,'Комунальні по юр. особам'!AC596,'Комунальні по юр. особам'!AC601,'Комунальні по юр. особам'!AC606,'Комунальні по юр. особам'!AC611)</f>
        <v>0</v>
      </c>
      <c r="AB89" s="63">
        <f>SUM('Комунальні по юр. особам'!AD576,'Комунальні по юр. особам'!AD581,'Комунальні по юр. особам'!AD586,'Комунальні по юр. особам'!AD591,'Комунальні по юр. особам'!AD596,'Комунальні по юр. особам'!AD601,'Комунальні по юр. особам'!AD606,'Комунальні по юр. особам'!AD611)</f>
        <v>0</v>
      </c>
      <c r="AC89" s="63">
        <f>SUM('Комунальні по юр. особам'!AE576,'Комунальні по юр. особам'!AE581,'Комунальні по юр. особам'!AE586,'Комунальні по юр. особам'!AE591,'Комунальні по юр. особам'!AE596,'Комунальні по юр. особам'!AE601,'Комунальні по юр. особам'!AE606,'Комунальні по юр. особам'!AE611)</f>
        <v>0</v>
      </c>
      <c r="AD89" s="313">
        <f>SUM('Комунальні по юр. особам'!AF576,'Комунальні по юр. особам'!AF581,'Комунальні по юр. особам'!AF586,'Комунальні по юр. особам'!AF591,'Комунальні по юр. особам'!AF596,'Комунальні по юр. особам'!AF601,'Комунальні по юр. особам'!AF606,'Комунальні по юр. особам'!AF611)</f>
        <v>0</v>
      </c>
      <c r="AE89" s="271"/>
      <c r="AF89" s="361"/>
      <c r="AG89" s="362"/>
      <c r="AH89" s="247">
        <f>SUM(AI89:AK89)</f>
        <v>0</v>
      </c>
      <c r="AI89" s="270">
        <f>SUM('Комунальні по юр. особам'!AK576,'Комунальні по юр. особам'!AK581,'Комунальні по юр. особам'!AK586,'Комунальні по юр. особам'!AK591,'Комунальні по юр. особам'!AK596,'Комунальні по юр. особам'!AK601,'Комунальні по юр. особам'!AK606,'Комунальні по юр. особам'!AK611)</f>
        <v>0</v>
      </c>
      <c r="AJ89" s="242">
        <f>SUM('Комунальні по юр. особам'!AL576,'Комунальні по юр. особам'!AL581,'Комунальні по юр. особам'!AL586,'Комунальні по юр. особам'!AL591,'Комунальні по юр. особам'!AL596,'Комунальні по юр. особам'!AL601,'Комунальні по юр. особам'!AL606,'Комунальні по юр. особам'!AL611)</f>
        <v>0</v>
      </c>
      <c r="AK89" s="243">
        <f>SUM('Комунальні по юр. особам'!AM576,'Комунальні по юр. особам'!AM581,'Комунальні по юр. особам'!AM586,'Комунальні по юр. особам'!AM591,'Комунальні по юр. особам'!AM596,'Комунальні по юр. особам'!AM601,'Комунальні по юр. особам'!AM606,'Комунальні по юр. особам'!AM611)</f>
        <v>0</v>
      </c>
      <c r="AL89" s="241">
        <f>SUM('Комунальні по юр. особам'!AN576,'Комунальні по юр. особам'!AN581,'Комунальні по юр. особам'!AN586,'Комунальні по юр. особам'!AN591,'Комунальні по юр. особам'!AN596,'Комунальні по юр. особам'!AN601,'Комунальні по юр. особам'!AN606,'Комунальні по юр. особам'!AN611)</f>
        <v>0</v>
      </c>
      <c r="AM89" s="242">
        <f>SUM('Комунальні по юр. особам'!AO576,'Комунальні по юр. особам'!AO581,'Комунальні по юр. особам'!AO586,'Комунальні по юр. особам'!AO591,'Комунальні по юр. особам'!AO596,'Комунальні по юр. особам'!AO601,'Комунальні по юр. особам'!AO606,'Комунальні по юр. особам'!AO611)</f>
        <v>0</v>
      </c>
      <c r="AN89" s="243">
        <f>SUM('Комунальні по юр. особам'!AP576,'Комунальні по юр. особам'!AP581,'Комунальні по юр. особам'!AP586,'Комунальні по юр. особам'!AP591,'Комунальні по юр. особам'!AP596,'Комунальні по юр. особам'!AP601,'Комунальні по юр. особам'!AP606,'Комунальні по юр. особам'!AP611)</f>
        <v>0</v>
      </c>
      <c r="AO89" s="244">
        <f>SUM('Комунальні по юр. особам'!AQ576,'Комунальні по юр. особам'!AQ581,'Комунальні по юр. особам'!AQ586,'Комунальні по юр. особам'!AQ591,'Комунальні по юр. особам'!AQ596,'Комунальні по юр. особам'!AQ601,'Комунальні по юр. особам'!AQ606,'Комунальні по юр. особам'!AQ611)</f>
        <v>0</v>
      </c>
      <c r="AP89" s="245">
        <f>SUM('Комунальні по юр. особам'!AR576,'Комунальні по юр. особам'!AR581,'Комунальні по юр. особам'!AR586,'Комунальні по юр. особам'!AR591,'Комунальні по юр. особам'!AR596,'Комунальні по юр. особам'!AR601,'Комунальні по юр. особам'!AR606,'Комунальні по юр. особам'!AR611)</f>
        <v>0</v>
      </c>
      <c r="AQ89" s="245">
        <f>SUM('Комунальні по юр. особам'!AS576,'Комунальні по юр. особам'!AS581,'Комунальні по юр. особам'!AS586,'Комунальні по юр. особам'!AS591,'Комунальні по юр. особам'!AS596,'Комунальні по юр. особам'!AS601,'Комунальні по юр. особам'!AS606,'Комунальні по юр. особам'!AS611)</f>
        <v>0</v>
      </c>
      <c r="AR89" s="245">
        <f>SUM('Комунальні по юр. особам'!AT576,'Комунальні по юр. особам'!AT581,'Комунальні по юр. особам'!AT586,'Комунальні по юр. особам'!AT591,'Комунальні по юр. особам'!AT596,'Комунальні по юр. особам'!AT601,'Комунальні по юр. особам'!AT606,'Комунальні по юр. особам'!AT611)</f>
        <v>0</v>
      </c>
      <c r="AS89" s="246">
        <f>SUM('Комунальні по юр. особам'!AU576,'Комунальні по юр. особам'!AU581,'Комунальні по юр. особам'!AU586,'Комунальні по юр. особам'!AU591,'Комунальні по юр. особам'!AU596,'Комунальні по юр. особам'!AU601,'Комунальні по юр. особам'!AU606,'Комунальні по юр. особам'!AU611)</f>
        <v>0</v>
      </c>
      <c r="AT89" s="328">
        <f>SUM(AU89:BC89)</f>
        <v>0</v>
      </c>
      <c r="AU89" s="63">
        <f>SUM('Комунальні по юр. особам'!AW576,'Комунальні по юр. особам'!AW581,'Комунальні по юр. особам'!AW586,'Комунальні по юр. особам'!AW591,'Комунальні по юр. особам'!AW596,'Комунальні по юр. особам'!AW601,'Комунальні по юр. особам'!AW606,'Комунальні по юр. особам'!AW611)</f>
        <v>0</v>
      </c>
      <c r="AV89" s="63">
        <f>SUM('Комунальні по юр. особам'!AX576,'Комунальні по юр. особам'!AX581,'Комунальні по юр. особам'!AX586,'Комунальні по юр. особам'!AX591,'Комунальні по юр. особам'!AX596,'Комунальні по юр. особам'!AX601,'Комунальні по юр. особам'!AX606,'Комунальні по юр. особам'!AX611)</f>
        <v>0</v>
      </c>
      <c r="AW89" s="63">
        <f>SUM('Комунальні по юр. особам'!AY576,'Комунальні по юр. особам'!AY581,'Комунальні по юр. особам'!AY586,'Комунальні по юр. особам'!AY591,'Комунальні по юр. особам'!AY596,'Комунальні по юр. особам'!AY601,'Комунальні по юр. особам'!AY606,'Комунальні по юр. особам'!AY611)</f>
        <v>0</v>
      </c>
      <c r="AX89" s="63">
        <f>SUM('Комунальні по юр. особам'!AZ576,'Комунальні по юр. особам'!AZ581,'Комунальні по юр. особам'!AZ586,'Комунальні по юр. особам'!AZ591,'Комунальні по юр. особам'!AZ596,'Комунальні по юр. особам'!AZ601,'Комунальні по юр. особам'!AZ606,'Комунальні по юр. особам'!AZ611)</f>
        <v>0</v>
      </c>
      <c r="AY89" s="63">
        <f>SUM('Комунальні по юр. особам'!BA576,'Комунальні по юр. особам'!BA581,'Комунальні по юр. особам'!BA586,'Комунальні по юр. особам'!BA591,'Комунальні по юр. особам'!BA596,'Комунальні по юр. особам'!BA601,'Комунальні по юр. особам'!BA606,'Комунальні по юр. особам'!BA611)</f>
        <v>0</v>
      </c>
      <c r="AZ89" s="63">
        <f>SUM('Комунальні по юр. особам'!BB576,'Комунальні по юр. особам'!BB581,'Комунальні по юр. особам'!BB586,'Комунальні по юр. особам'!BB591,'Комунальні по юр. особам'!BB596,'Комунальні по юр. особам'!BB601,'Комунальні по юр. особам'!BB606,'Комунальні по юр. особам'!BB611)</f>
        <v>0</v>
      </c>
      <c r="BA89" s="63">
        <f>SUM('Комунальні по юр. особам'!BC576,'Комунальні по юр. особам'!BC581,'Комунальні по юр. особам'!BC586,'Комунальні по юр. особам'!BC591,'Комунальні по юр. особам'!BC596,'Комунальні по юр. особам'!BC601,'Комунальні по юр. особам'!BC606,'Комунальні по юр. особам'!BC611)</f>
        <v>0</v>
      </c>
      <c r="BB89" s="63">
        <f>SUM('Комунальні по юр. особам'!BD576,'Комунальні по юр. особам'!BD581,'Комунальні по юр. особам'!BD586,'Комунальні по юр. особам'!BD591,'Комунальні по юр. особам'!BD596,'Комунальні по юр. особам'!BD601,'Комунальні по юр. особам'!BD606,'Комунальні по юр. особам'!BD611)</f>
        <v>0</v>
      </c>
      <c r="BC89" s="309">
        <f>SUM('Комунальні по юр. особам'!BE576,'Комунальні по юр. особам'!BE581,'Комунальні по юр. особам'!BE586,'Комунальні по юр. особам'!BE591,'Комунальні по юр. особам'!BE596,'Комунальні по юр. особам'!BE601,'Комунальні по юр. особам'!BE606,'Комунальні по юр. особам'!BE611)</f>
        <v>0</v>
      </c>
    </row>
    <row r="90" spans="1:55" ht="34" customHeight="1" x14ac:dyDescent="0.2">
      <c r="A90" s="824"/>
      <c r="B90" s="265" t="s">
        <v>78</v>
      </c>
      <c r="C90" s="827"/>
      <c r="D90" s="829"/>
      <c r="E90" s="303">
        <f>SUM(K90,AT90)</f>
        <v>987</v>
      </c>
      <c r="F90" s="305">
        <f>SUM(G90:J90)</f>
        <v>57</v>
      </c>
      <c r="G90" s="242">
        <f>SUM('Комунальні по юр. особам'!I577,'Комунальні по юр. особам'!I582,'Комунальні по юр. особам'!I587,'Комунальні по юр. особам'!I592,'Комунальні по юр. особам'!I597,'Комунальні по юр. особам'!I602,'Комунальні по юр. особам'!I607,'Комунальні по юр. особам'!I612)</f>
        <v>15</v>
      </c>
      <c r="H90" s="242">
        <f>SUM('Комунальні по юр. особам'!J577,'Комунальні по юр. особам'!J582,'Комунальні по юр. особам'!J587,'Комунальні по юр. особам'!J592,'Комунальні по юр. особам'!J597,'Комунальні по юр. особам'!J602,'Комунальні по юр. особам'!J607,'Комунальні по юр. особам'!J612)</f>
        <v>36</v>
      </c>
      <c r="I90" s="242">
        <f>SUM('Комунальні по юр. особам'!K577,'Комунальні по юр. особам'!K582,'Комунальні по юр. особам'!K587,'Комунальні по юр. особам'!K592,'Комунальні по юр. особам'!K597,'Комунальні по юр. особам'!K602,'Комунальні по юр. особам'!K607,'Комунальні по юр. особам'!K612)</f>
        <v>5</v>
      </c>
      <c r="J90" s="268">
        <f>SUM('Комунальні по юр. особам'!L577,'Комунальні по юр. особам'!L582,'Комунальні по юр. особам'!L587,'Комунальні по юр. особам'!L592,'Комунальні по юр. особам'!L597,'Комунальні по юр. особам'!L602,'Комунальні по юр. особам'!L607,'Комунальні по юр. особам'!L612)</f>
        <v>1</v>
      </c>
      <c r="K90" s="330">
        <f>IF(AND(SUM(L90:P90)=SUM(W90:X90),SUM(Q90:V90)=SUM(W90:X90)),SUM(L90:P90),"ПЕРЕВІРТЕ ПРАВИЛЬНІСТЬ ДАНИХ")</f>
        <v>957</v>
      </c>
      <c r="L90" s="63">
        <f>SUM('Комунальні по юр. особам'!N577,'Комунальні по юр. особам'!N582,'Комунальні по юр. особам'!N587,'Комунальні по юр. особам'!N592,'Комунальні по юр. особам'!N597,'Комунальні по юр. особам'!N602,'Комунальні по юр. особам'!N607,'Комунальні по юр. особам'!N612)</f>
        <v>590</v>
      </c>
      <c r="M90" s="63">
        <f>SUM('Комунальні по юр. особам'!O577,'Комунальні по юр. особам'!O582,'Комунальні по юр. особам'!O587,'Комунальні по юр. особам'!O592,'Комунальні по юр. особам'!O597,'Комунальні по юр. особам'!O602,'Комунальні по юр. особам'!O607,'Комунальні по юр. особам'!O612)</f>
        <v>227</v>
      </c>
      <c r="N90" s="63">
        <f>SUM('Комунальні по юр. особам'!P577,'Комунальні по юр. особам'!P582,'Комунальні по юр. особам'!P587,'Комунальні по юр. особам'!P592,'Комунальні по юр. особам'!P597,'Комунальні по юр. особам'!P602,'Комунальні по юр. особам'!P607,'Комунальні по юр. особам'!P612)</f>
        <v>0</v>
      </c>
      <c r="O90" s="63">
        <f>SUM('Комунальні по юр. особам'!Q577,'Комунальні по юр. особам'!Q582,'Комунальні по юр. особам'!Q587,'Комунальні по юр. особам'!Q592,'Комунальні по юр. особам'!Q597,'Комунальні по юр. особам'!Q602,'Комунальні по юр. особам'!Q607,'Комунальні по юр. особам'!Q612)</f>
        <v>0</v>
      </c>
      <c r="P90" s="313">
        <f>SUM('Комунальні по юр. особам'!R577,'Комунальні по юр. особам'!R582,'Комунальні по юр. особам'!R587,'Комунальні по юр. особам'!R592,'Комунальні по юр. особам'!R597,'Комунальні по юр. особам'!R602,'Комунальні по юр. особам'!R607,'Комунальні по юр. особам'!R612)</f>
        <v>140</v>
      </c>
      <c r="Q90" s="301">
        <f>SUM('Комунальні по юр. особам'!S577,'Комунальні по юр. особам'!S582,'Комунальні по юр. особам'!S587,'Комунальні по юр. особам'!S592,'Комунальні по юр. особам'!S597,'Комунальні по юр. особам'!S602,'Комунальні по юр. особам'!S607,'Комунальні по юр. особам'!S612)</f>
        <v>106</v>
      </c>
      <c r="R90" s="63">
        <f>SUM('Комунальні по юр. особам'!T577,'Комунальні по юр. особам'!T582,'Комунальні по юр. особам'!T587,'Комунальні по юр. особам'!T592,'Комунальні по юр. особам'!T597,'Комунальні по юр. особам'!T602,'Комунальні по юр. особам'!T607,'Комунальні по юр. особам'!T612)</f>
        <v>0</v>
      </c>
      <c r="S90" s="63">
        <f>SUM('Комунальні по юр. особам'!U577,'Комунальні по юр. особам'!U582,'Комунальні по юр. особам'!U587,'Комунальні по юр. особам'!U592,'Комунальні по юр. особам'!U597,'Комунальні по юр. особам'!U602,'Комунальні по юр. особам'!U607,'Комунальні по юр. особам'!U612)</f>
        <v>0</v>
      </c>
      <c r="T90" s="63">
        <f>SUM('Комунальні по юр. особам'!V577,'Комунальні по юр. особам'!V582,'Комунальні по юр. особам'!V587,'Комунальні по юр. особам'!V592,'Комунальні по юр. особам'!V597,'Комунальні по юр. особам'!V602,'Комунальні по юр. особам'!V607,'Комунальні по юр. особам'!V612)</f>
        <v>804</v>
      </c>
      <c r="U90" s="63">
        <f>SUM('Комунальні по юр. особам'!W577,'Комунальні по юр. особам'!W582,'Комунальні по юр. особам'!W587,'Комунальні по юр. особам'!W592,'Комунальні по юр. особам'!W597,'Комунальні по юр. особам'!W602,'Комунальні по юр. особам'!W607,'Комунальні по юр. особам'!W612)</f>
        <v>47</v>
      </c>
      <c r="V90" s="313">
        <f>SUM('Комунальні по юр. особам'!X577,'Комунальні по юр. особам'!X582,'Комунальні по юр. особам'!X587,'Комунальні по юр. особам'!X592,'Комунальні по юр. особам'!X597,'Комунальні по юр. особам'!X602,'Комунальні по юр. особам'!X607,'Комунальні по юр. особам'!X612)</f>
        <v>0</v>
      </c>
      <c r="W90" s="301">
        <f>SUM('Комунальні по юр. особам'!Y577,'Комунальні по юр. особам'!Y582,'Комунальні по юр. особам'!Y587,'Комунальні по юр. особам'!Y592,'Комунальні по юр. особам'!Y597,'Комунальні по юр. особам'!Y602,'Комунальні по юр. особам'!Y607,'Комунальні по юр. особам'!Y612)</f>
        <v>816</v>
      </c>
      <c r="X90" s="313">
        <f>SUM('Комунальні по юр. особам'!Z577,'Комунальні по юр. особам'!Z582,'Комунальні по юр. особам'!Z587,'Комунальні по юр. особам'!Z592,'Комунальні по юр. особам'!Z597,'Комунальні по юр. особам'!Z602,'Комунальні по юр. особам'!Z607,'Комунальні по юр. особам'!Z612)</f>
        <v>141</v>
      </c>
      <c r="Y90" s="301">
        <f>SUM('Комунальні по юр. особам'!AA577,'Комунальні по юр. особам'!AA582,'Комунальні по юр. особам'!AA587,'Комунальні по юр. особам'!AA592,'Комунальні по юр. особам'!AA597,'Комунальні по юр. особам'!AA602,'Комунальні по юр. особам'!AA607,'Комунальні по юр. особам'!AA612)</f>
        <v>0</v>
      </c>
      <c r="Z90" s="63">
        <f>SUM('Комунальні по юр. особам'!AB577,'Комунальні по юр. особам'!AB582,'Комунальні по юр. особам'!AB587,'Комунальні по юр. особам'!AB592,'Комунальні по юр. особам'!AB597,'Комунальні по юр. особам'!AB602,'Комунальні по юр. особам'!AB607,'Комунальні по юр. особам'!AB612)</f>
        <v>364</v>
      </c>
      <c r="AA90" s="63">
        <f>SUM('Комунальні по юр. особам'!AC577,'Комунальні по юр. особам'!AC582,'Комунальні по юр. особам'!AC587,'Комунальні по юр. особам'!AC592,'Комунальні по юр. особам'!AC597,'Комунальні по юр. особам'!AC602,'Комунальні по юр. особам'!AC607,'Комунальні по юр. особам'!AC612)</f>
        <v>359</v>
      </c>
      <c r="AB90" s="63">
        <f>SUM('Комунальні по юр. особам'!AD577,'Комунальні по юр. особам'!AD582,'Комунальні по юр. особам'!AD587,'Комунальні по юр. особам'!AD592,'Комунальні по юр. особам'!AD597,'Комунальні по юр. особам'!AD602,'Комунальні по юр. особам'!AD607,'Комунальні по юр. особам'!AD612)</f>
        <v>39</v>
      </c>
      <c r="AC90" s="63">
        <f>SUM('Комунальні по юр. особам'!AE577,'Комунальні по юр. особам'!AE582,'Комунальні по юр. особам'!AE587,'Комунальні по юр. особам'!AE592,'Комунальні по юр. особам'!AE597,'Комунальні по юр. особам'!AE602,'Комунальні по юр. особам'!AE607,'Комунальні по юр. особам'!AE612)</f>
        <v>461</v>
      </c>
      <c r="AD90" s="313">
        <f>SUM('Комунальні по юр. особам'!AF577,'Комунальні по юр. особам'!AF582,'Комунальні по юр. особам'!AF587,'Комунальні по юр. особам'!AF592,'Комунальні по юр. особам'!AF597,'Комунальні по юр. особам'!AF602,'Комунальні по юр. особам'!AF607,'Комунальні по юр. особам'!AF612)</f>
        <v>46</v>
      </c>
      <c r="AE90" s="271">
        <f>AVERAGE('Комунальні по юр. особам'!AG612,'Комунальні по юр. особам'!AG607,'Комунальні по юр. особам'!AG602,'Комунальні по юр. особам'!AG597,'Комунальні по юр. особам'!AG592,'Комунальні по юр. особам'!AG587,'Комунальні по юр. особам'!AG582,'Комунальні по юр. особам'!AG577)</f>
        <v>41.075000000000003</v>
      </c>
      <c r="AF90" s="361">
        <f>AVERAGE('Комунальні по юр. особам'!AH612,'Комунальні по юр. особам'!AH607,'Комунальні по юр. особам'!AH602,'Комунальні по юр. особам'!AH597,'Комунальні по юр. особам'!AH592,'Комунальні по юр. особам'!AH587,'Комунальні по юр. особам'!AH582,'Комунальні по юр. особам'!AH577)</f>
        <v>315.94125000000003</v>
      </c>
      <c r="AG90" s="362">
        <f>AVERAGE('Комунальні по юр. особам'!AI612,'Комунальні по юр. особам'!AI607,'Комунальні по юр. особам'!AI602,'Комунальні по юр. особам'!AI597,'Комунальні по юр. особам'!AI592,'Комунальні по юр. особам'!AI587,'Комунальні по юр. особам'!AI582,'Комунальні по юр. особам'!AI577)</f>
        <v>98.815000000000012</v>
      </c>
      <c r="AH90" s="317">
        <f>SUM(AO90:AS90)</f>
        <v>941</v>
      </c>
      <c r="AI90" s="270">
        <f>SUM('Комунальні по юр. особам'!AK577,'Комунальні по юр. особам'!AK582,'Комунальні по юр. особам'!AK587,'Комунальні по юр. особам'!AK592,'Комунальні по юр. особам'!AK597,'Комунальні по юр. особам'!AK602,'Комунальні по юр. особам'!AK607,'Комунальні по юр. особам'!AK612)</f>
        <v>0</v>
      </c>
      <c r="AJ90" s="242">
        <f>SUM('Комунальні по юр. особам'!AL577,'Комунальні по юр. особам'!AL582,'Комунальні по юр. особам'!AL587,'Комунальні по юр. особам'!AL592,'Комунальні по юр. особам'!AL597,'Комунальні по юр. особам'!AL602,'Комунальні по юр. особам'!AL607,'Комунальні по юр. особам'!AL612)</f>
        <v>0</v>
      </c>
      <c r="AK90" s="243">
        <f>SUM('Комунальні по юр. особам'!AM577,'Комунальні по юр. особам'!AM582,'Комунальні по юр. особам'!AM587,'Комунальні по юр. особам'!AM592,'Комунальні по юр. особам'!AM597,'Комунальні по юр. особам'!AM602,'Комунальні по юр. особам'!AM607,'Комунальні по юр. особам'!AM612)</f>
        <v>0</v>
      </c>
      <c r="AL90" s="241">
        <f>SUM('Комунальні по юр. особам'!AN577,'Комунальні по юр. особам'!AN582,'Комунальні по юр. особам'!AN587,'Комунальні по юр. особам'!AN592,'Комунальні по юр. особам'!AN597,'Комунальні по юр. особам'!AN602,'Комунальні по юр. особам'!AN607,'Комунальні по юр. особам'!AN612)</f>
        <v>0</v>
      </c>
      <c r="AM90" s="242">
        <f>SUM('Комунальні по юр. особам'!AO577,'Комунальні по юр. особам'!AO582,'Комунальні по юр. особам'!AO587,'Комунальні по юр. особам'!AO592,'Комунальні по юр. особам'!AO597,'Комунальні по юр. особам'!AO602,'Комунальні по юр. особам'!AO607,'Комунальні по юр. особам'!AO612)</f>
        <v>0</v>
      </c>
      <c r="AN90" s="243">
        <f>SUM('Комунальні по юр. особам'!AP577,'Комунальні по юр. особам'!AP582,'Комунальні по юр. особам'!AP587,'Комунальні по юр. особам'!AP592,'Комунальні по юр. особам'!AP597,'Комунальні по юр. особам'!AP602,'Комунальні по юр. особам'!AP607,'Комунальні по юр. особам'!AP612)</f>
        <v>0</v>
      </c>
      <c r="AO90" s="250">
        <f>SUM('Комунальні по юр. особам'!AQ577,'Комунальні по юр. особам'!AQ582,'Комунальні по юр. особам'!AQ587,'Комунальні по юр. особам'!AQ592,'Комунальні по юр. особам'!AQ597,'Комунальні по юр. особам'!AQ602,'Комунальні по юр. особам'!AQ607,'Комунальні по юр. особам'!AQ612)</f>
        <v>53</v>
      </c>
      <c r="AP90" s="320">
        <f>SUM('Комунальні по юр. особам'!AR577,'Комунальні по юр. особам'!AR582,'Комунальні по юр. особам'!AR587,'Комунальні по юр. особам'!AR592,'Комунальні по юр. особам'!AR597,'Комунальні по юр. особам'!AR602,'Комунальні по юр. особам'!AR607,'Комунальні по юр. особам'!AR612)</f>
        <v>121</v>
      </c>
      <c r="AQ90" s="320">
        <f>SUM('Комунальні по юр. особам'!AS577,'Комунальні по юр. особам'!AS582,'Комунальні по юр. особам'!AS587,'Комунальні по юр. особам'!AS592,'Комунальні по юр. особам'!AS597,'Комунальні по юр. особам'!AS602,'Комунальні по юр. особам'!AS607,'Комунальні по юр. особам'!AS612)</f>
        <v>577</v>
      </c>
      <c r="AR90" s="320">
        <f>SUM('Комунальні по юр. особам'!AT577,'Комунальні по юр. особам'!AT582,'Комунальні по юр. особам'!AT587,'Комунальні по юр. особам'!AT592,'Комунальні по юр. особам'!AT597,'Комунальні по юр. особам'!AT602,'Комунальні по юр. особам'!AT607,'Комунальні по юр. особам'!AT612)</f>
        <v>160</v>
      </c>
      <c r="AS90" s="325">
        <f>SUM('Комунальні по юр. особам'!AU577,'Комунальні по юр. особам'!AU582,'Комунальні по юр. особам'!AU587,'Комунальні по юр. особам'!AU592,'Комунальні по юр. особам'!AU597,'Комунальні по юр. особам'!AU602,'Комунальні по юр. особам'!AU607,'Комунальні по юр. особам'!AU612)</f>
        <v>30</v>
      </c>
      <c r="AT90" s="328">
        <f>SUM(AU90:BC90)</f>
        <v>30</v>
      </c>
      <c r="AU90" s="63">
        <f>SUM('Комунальні по юр. особам'!AW577,'Комунальні по юр. особам'!AW582,'Комунальні по юр. особам'!AW587,'Комунальні по юр. особам'!AW592,'Комунальні по юр. особам'!AW597,'Комунальні по юр. особам'!AW602,'Комунальні по юр. особам'!AW607,'Комунальні по юр. особам'!AW612)</f>
        <v>0</v>
      </c>
      <c r="AV90" s="63">
        <f>SUM('Комунальні по юр. особам'!AX577,'Комунальні по юр. особам'!AX582,'Комунальні по юр. особам'!AX587,'Комунальні по юр. особам'!AX592,'Комунальні по юр. особам'!AX597,'Комунальні по юр. особам'!AX602,'Комунальні по юр. особам'!AX607,'Комунальні по юр. особам'!AX612)</f>
        <v>4</v>
      </c>
      <c r="AW90" s="63">
        <f>SUM('Комунальні по юр. особам'!AY577,'Комунальні по юр. особам'!AY582,'Комунальні по юр. особам'!AY587,'Комунальні по юр. особам'!AY592,'Комунальні по юр. особам'!AY597,'Комунальні по юр. особам'!AY602,'Комунальні по юр. особам'!AY607,'Комунальні по юр. особам'!AY612)</f>
        <v>1</v>
      </c>
      <c r="AX90" s="63">
        <f>SUM('Комунальні по юр. особам'!AZ577,'Комунальні по юр. особам'!AZ582,'Комунальні по юр. особам'!AZ587,'Комунальні по юр. особам'!AZ592,'Комунальні по юр. особам'!AZ597,'Комунальні по юр. особам'!AZ602,'Комунальні по юр. особам'!AZ607,'Комунальні по юр. особам'!AZ612)</f>
        <v>2</v>
      </c>
      <c r="AY90" s="63">
        <f>SUM('Комунальні по юр. особам'!BA577,'Комунальні по юр. особам'!BA582,'Комунальні по юр. особам'!BA587,'Комунальні по юр. особам'!BA592,'Комунальні по юр. особам'!BA597,'Комунальні по юр. особам'!BA602,'Комунальні по юр. особам'!BA607,'Комунальні по юр. особам'!BA612)</f>
        <v>15</v>
      </c>
      <c r="AZ90" s="63">
        <f>SUM('Комунальні по юр. особам'!BB577,'Комунальні по юр. особам'!BB582,'Комунальні по юр. особам'!BB587,'Комунальні по юр. особам'!BB592,'Комунальні по юр. особам'!BB597,'Комунальні по юр. особам'!BB602,'Комунальні по юр. особам'!BB607,'Комунальні по юр. особам'!BB612)</f>
        <v>0</v>
      </c>
      <c r="BA90" s="63">
        <f>SUM('Комунальні по юр. особам'!BC577,'Комунальні по юр. особам'!BC582,'Комунальні по юр. особам'!BC587,'Комунальні по юр. особам'!BC592,'Комунальні по юр. особам'!BC597,'Комунальні по юр. особам'!BC602,'Комунальні по юр. особам'!BC607,'Комунальні по юр. особам'!BC612)</f>
        <v>0</v>
      </c>
      <c r="BB90" s="63">
        <f>SUM('Комунальні по юр. особам'!BD577,'Комунальні по юр. особам'!BD582,'Комунальні по юр. особам'!BD587,'Комунальні по юр. особам'!BD592,'Комунальні по юр. особам'!BD597,'Комунальні по юр. особам'!BD602,'Комунальні по юр. особам'!BD607,'Комунальні по юр. особам'!BD612)</f>
        <v>8</v>
      </c>
      <c r="BC90" s="309">
        <f>SUM('Комунальні по юр. особам'!BE577,'Комунальні по юр. особам'!BE582,'Комунальні по юр. особам'!BE587,'Комунальні по юр. особам'!BE592,'Комунальні по юр. особам'!BE597,'Комунальні по юр. особам'!BE602,'Комунальні по юр. особам'!BE607,'Комунальні по юр. особам'!BE612)</f>
        <v>0</v>
      </c>
    </row>
    <row r="91" spans="1:55" ht="34" customHeight="1" thickBot="1" x14ac:dyDescent="0.25">
      <c r="A91" s="824"/>
      <c r="B91" s="266" t="s">
        <v>79</v>
      </c>
      <c r="C91" s="827"/>
      <c r="D91" s="829"/>
      <c r="E91" s="338">
        <f t="shared" ref="E91" si="162">SUM(K91,AT91)</f>
        <v>0</v>
      </c>
      <c r="F91" s="339">
        <f t="shared" ref="F91" si="163">SUM(G91:J91)</f>
        <v>0</v>
      </c>
      <c r="G91" s="254"/>
      <c r="H91" s="254"/>
      <c r="I91" s="254"/>
      <c r="J91" s="340"/>
      <c r="K91" s="341">
        <f t="shared" ref="K91" si="164">IF(AND(SUM(L91:P91)=SUM(W91:X91),SUM(Q91:V91)=SUM(W91:X91)),SUM(L91:P91),"ПЕРЕВІРТЕ ПРАВИЛЬНІСТЬ ДАНИХ")</f>
        <v>0</v>
      </c>
      <c r="L91" s="337"/>
      <c r="M91" s="337"/>
      <c r="N91" s="337"/>
      <c r="O91" s="337"/>
      <c r="P91" s="342"/>
      <c r="Q91" s="336"/>
      <c r="R91" s="337"/>
      <c r="S91" s="337"/>
      <c r="T91" s="337"/>
      <c r="U91" s="337"/>
      <c r="V91" s="342"/>
      <c r="W91" s="336"/>
      <c r="X91" s="342"/>
      <c r="Y91" s="269"/>
      <c r="Z91" s="343"/>
      <c r="AA91" s="343"/>
      <c r="AB91" s="343"/>
      <c r="AC91" s="343"/>
      <c r="AD91" s="344"/>
      <c r="AE91" s="363"/>
      <c r="AF91" s="364"/>
      <c r="AG91" s="365"/>
      <c r="AH91" s="259"/>
      <c r="AI91" s="345"/>
      <c r="AJ91" s="254"/>
      <c r="AK91" s="255"/>
      <c r="AL91" s="253"/>
      <c r="AM91" s="254"/>
      <c r="AN91" s="255"/>
      <c r="AO91" s="256"/>
      <c r="AP91" s="257"/>
      <c r="AQ91" s="257"/>
      <c r="AR91" s="257"/>
      <c r="AS91" s="258"/>
      <c r="AT91" s="346">
        <f t="shared" ref="AT91" si="165">SUM(AU91:BC91)</f>
        <v>0</v>
      </c>
      <c r="AU91" s="337"/>
      <c r="AV91" s="337"/>
      <c r="AW91" s="337"/>
      <c r="AX91" s="337"/>
      <c r="AY91" s="337"/>
      <c r="AZ91" s="337"/>
      <c r="BA91" s="337"/>
      <c r="BB91" s="337"/>
      <c r="BC91" s="347"/>
    </row>
    <row r="92" spans="1:55" ht="34" customHeight="1" thickBot="1" x14ac:dyDescent="0.25">
      <c r="A92" s="830"/>
      <c r="B92" s="806" t="s">
        <v>466</v>
      </c>
      <c r="C92" s="807"/>
      <c r="D92" s="807"/>
      <c r="E92" s="272">
        <f>SUM(E87:E91)</f>
        <v>1112</v>
      </c>
      <c r="F92" s="348">
        <f>SUM(F87:F91)</f>
        <v>60</v>
      </c>
      <c r="G92" s="260">
        <f t="shared" ref="G92:J92" si="166">SUM(G87:G91)</f>
        <v>15</v>
      </c>
      <c r="H92" s="260">
        <f t="shared" si="166"/>
        <v>39</v>
      </c>
      <c r="I92" s="260">
        <f t="shared" si="166"/>
        <v>5</v>
      </c>
      <c r="J92" s="262">
        <f t="shared" si="166"/>
        <v>1</v>
      </c>
      <c r="K92" s="274">
        <f>SUM(K87:K91)</f>
        <v>1082</v>
      </c>
      <c r="L92" s="260">
        <f t="shared" ref="L92:O92" si="167">SUM(L87:L91)</f>
        <v>715</v>
      </c>
      <c r="M92" s="260">
        <f t="shared" si="167"/>
        <v>227</v>
      </c>
      <c r="N92" s="260">
        <f t="shared" si="167"/>
        <v>0</v>
      </c>
      <c r="O92" s="260">
        <f t="shared" si="167"/>
        <v>0</v>
      </c>
      <c r="P92" s="272">
        <f>SUM(P87:P91)</f>
        <v>140</v>
      </c>
      <c r="Q92" s="348">
        <f t="shared" ref="Q92:R92" si="168">SUM(Q87:Q91)</f>
        <v>111</v>
      </c>
      <c r="R92" s="260">
        <f t="shared" si="168"/>
        <v>0</v>
      </c>
      <c r="S92" s="260">
        <f>SUM(S87:S91)</f>
        <v>0</v>
      </c>
      <c r="T92" s="260">
        <f t="shared" ref="T92:W92" si="169">SUM(T87:T91)</f>
        <v>906</v>
      </c>
      <c r="U92" s="260">
        <f t="shared" si="169"/>
        <v>65</v>
      </c>
      <c r="V92" s="272">
        <f t="shared" si="169"/>
        <v>0</v>
      </c>
      <c r="W92" s="348">
        <f t="shared" si="169"/>
        <v>911</v>
      </c>
      <c r="X92" s="272">
        <f>SUM(X87:X91)</f>
        <v>171</v>
      </c>
      <c r="Y92" s="348">
        <f t="shared" ref="Y92:AB92" si="170">SUM(Y87:Y91)</f>
        <v>0</v>
      </c>
      <c r="Z92" s="260">
        <f t="shared" si="170"/>
        <v>424</v>
      </c>
      <c r="AA92" s="260">
        <f t="shared" si="170"/>
        <v>419</v>
      </c>
      <c r="AB92" s="260">
        <f t="shared" si="170"/>
        <v>47</v>
      </c>
      <c r="AC92" s="260">
        <f>SUM(AC87:AC91)</f>
        <v>539</v>
      </c>
      <c r="AD92" s="272">
        <f>SUM(AD87:AD91)</f>
        <v>51</v>
      </c>
      <c r="AE92" s="349">
        <f>AVERAGE(AE87:AE91)</f>
        <v>44.837500000000006</v>
      </c>
      <c r="AF92" s="366">
        <f>AVERAGE(AF87:AF91)</f>
        <v>172.580625</v>
      </c>
      <c r="AG92" s="367"/>
      <c r="AH92" s="273">
        <f>SUM(AH87:AH91)</f>
        <v>1066</v>
      </c>
      <c r="AI92" s="274">
        <f>SUM(AI87:AI91)</f>
        <v>0</v>
      </c>
      <c r="AJ92" s="260">
        <f t="shared" ref="AJ92:AN92" si="171">SUM(AJ87:AJ91)</f>
        <v>0</v>
      </c>
      <c r="AK92" s="272">
        <f t="shared" si="171"/>
        <v>0</v>
      </c>
      <c r="AL92" s="348">
        <f t="shared" si="171"/>
        <v>9</v>
      </c>
      <c r="AM92" s="260">
        <f t="shared" si="171"/>
        <v>99</v>
      </c>
      <c r="AN92" s="272">
        <f t="shared" si="171"/>
        <v>17</v>
      </c>
      <c r="AO92" s="348">
        <f>SUM(AO87:AO91)</f>
        <v>53</v>
      </c>
      <c r="AP92" s="260">
        <f>SUM(AP87:AP91)</f>
        <v>121</v>
      </c>
      <c r="AQ92" s="260">
        <f t="shared" ref="AQ92:AS92" si="172">SUM(AQ87:AQ91)</f>
        <v>577</v>
      </c>
      <c r="AR92" s="260">
        <f t="shared" si="172"/>
        <v>160</v>
      </c>
      <c r="AS92" s="272">
        <f t="shared" si="172"/>
        <v>30</v>
      </c>
      <c r="AT92" s="348">
        <f>SUM(AT87:AT91)</f>
        <v>30</v>
      </c>
      <c r="AU92" s="260">
        <f>SUM(AU87:AU91)</f>
        <v>0</v>
      </c>
      <c r="AV92" s="260">
        <f>SUM(AV87:AV91)</f>
        <v>4</v>
      </c>
      <c r="AW92" s="260">
        <f>SUM(AW87:AW91)</f>
        <v>1</v>
      </c>
      <c r="AX92" s="260">
        <f t="shared" ref="AX92:BC92" si="173">SUM(AX87:AX91)</f>
        <v>2</v>
      </c>
      <c r="AY92" s="260">
        <f t="shared" si="173"/>
        <v>15</v>
      </c>
      <c r="AZ92" s="260">
        <f t="shared" si="173"/>
        <v>0</v>
      </c>
      <c r="BA92" s="260">
        <f t="shared" si="173"/>
        <v>0</v>
      </c>
      <c r="BB92" s="260">
        <f t="shared" si="173"/>
        <v>8</v>
      </c>
      <c r="BC92" s="262">
        <f t="shared" si="173"/>
        <v>0</v>
      </c>
    </row>
    <row r="93" spans="1:55" ht="34" customHeight="1" x14ac:dyDescent="0.2">
      <c r="A93" s="823" t="s">
        <v>313</v>
      </c>
      <c r="B93" s="263" t="s">
        <v>73</v>
      </c>
      <c r="C93" s="826">
        <f>SUM('Комунальні по юр. особам'!E614:E618,'Комунальні по юр. особам'!E619:E623,'Комунальні по юр. особам'!E624:E628,'Комунальні по юр. особам'!E629:E633,'Комунальні по юр. особам'!E634:E638,'Комунальні по юр. особам'!E639:E643,'Комунальні по юр. особам'!E644:E648,'Комунальні по юр. особам'!E649:E653,'Комунальні по юр. особам'!E654:E658,'Комунальні по юр. особам'!E659:E663,'Комунальні по юр. особам'!E664:E668)</f>
        <v>1106</v>
      </c>
      <c r="D93" s="828">
        <f>C93-SUM(K93:K97)</f>
        <v>-67</v>
      </c>
      <c r="E93" s="302">
        <f>SUM(K93,AT93)</f>
        <v>84</v>
      </c>
      <c r="F93" s="304">
        <f>SUM(G93:J93)</f>
        <v>1</v>
      </c>
      <c r="G93" s="234">
        <f>SUM('Комунальні по юр. особам'!I614,'Комунальні по юр. особам'!I619,'Комунальні по юр. особам'!I624,'Комунальні по юр. особам'!I629,'Комунальні по юр. особам'!I634,'Комунальні по юр. особам'!I639,'Комунальні по юр. особам'!I644,'Комунальні по юр. особам'!I649,'Комунальні по юр. особам'!I654,'Комунальні по юр. особам'!I659,'Комунальні по юр. особам'!I664)</f>
        <v>1</v>
      </c>
      <c r="H93" s="234">
        <f>SUM('Комунальні по юр. особам'!J614,'Комунальні по юр. особам'!J619,'Комунальні по юр. особам'!J624,'Комунальні по юр. особам'!J629,'Комунальні по юр. особам'!J634,'Комунальні по юр. особам'!J639,'Комунальні по юр. особам'!J644,'Комунальні по юр. особам'!J649,'Комунальні по юр. особам'!J654,'Комунальні по юр. особам'!J659,'Комунальні по юр. особам'!J664)</f>
        <v>0</v>
      </c>
      <c r="I93" s="234">
        <f>SUM('Комунальні по юр. особам'!K614,'Комунальні по юр. особам'!K619,'Комунальні по юр. особам'!K624,'Комунальні по юр. особам'!K629,'Комунальні по юр. особам'!K634,'Комунальні по юр. особам'!K639,'Комунальні по юр. особам'!K644,'Комунальні по юр. особам'!K649,'Комунальні по юр. особам'!K654,'Комунальні по юр. особам'!K659,'Комунальні по юр. особам'!K664)</f>
        <v>0</v>
      </c>
      <c r="J93" s="291">
        <f>SUM('Комунальні по юр. особам'!L614,'Комунальні по юр. особам'!L619,'Комунальні по юр. особам'!L624,'Комунальні по юр. особам'!L629,'Комунальні по юр. особам'!L634,'Комунальні по юр. особам'!L639,'Комунальні по юр. особам'!L644,'Комунальні по юр. особам'!L649,'Комунальні по юр. особам'!L654,'Комунальні по юр. особам'!L659,'Комунальні по юр. особам'!L664)</f>
        <v>0</v>
      </c>
      <c r="K93" s="329">
        <f>IF(AND(SUM(L93:P93)=SUM(W93:X93),SUM(Q93:V93)=SUM(W93:X93)),SUM(L93:P93),"ПЕРЕВІРТЕ ПРАВИЛЬНІСТЬ ДАНИХ")</f>
        <v>81</v>
      </c>
      <c r="L93" s="307">
        <f>SUM('Комунальні по юр. особам'!N614,'Комунальні по юр. особам'!N619,'Комунальні по юр. особам'!N624,'Комунальні по юр. особам'!N629,'Комунальні по юр. особам'!N634,'Комунальні по юр. особам'!N639,'Комунальні по юр. особам'!N644,'Комунальні по юр. особам'!N649,'Комунальні по юр. особам'!N654,'Комунальні по юр. особам'!N659,'Комунальні по юр. особам'!N664)</f>
        <v>0</v>
      </c>
      <c r="M93" s="307">
        <f>SUM('Комунальні по юр. особам'!O614,'Комунальні по юр. особам'!O619,'Комунальні по юр. особам'!O624,'Комунальні по юр. особам'!O629,'Комунальні по юр. особам'!O634,'Комунальні по юр. особам'!O639,'Комунальні по юр. особам'!O644,'Комунальні по юр. особам'!O649,'Комунальні по юр. особам'!O654,'Комунальні по юр. особам'!O659,'Комунальні по юр. особам'!O664)</f>
        <v>0</v>
      </c>
      <c r="N93" s="307">
        <f>SUM('Комунальні по юр. особам'!P614,'Комунальні по юр. особам'!P619,'Комунальні по юр. особам'!P624,'Комунальні по юр. особам'!P629,'Комунальні по юр. особам'!P634,'Комунальні по юр. особам'!P639,'Комунальні по юр. особам'!P644,'Комунальні по юр. особам'!P649,'Комунальні по юр. особам'!P654,'Комунальні по юр. особам'!P659,'Комунальні по юр. особам'!P664)</f>
        <v>0</v>
      </c>
      <c r="O93" s="307">
        <f>SUM('Комунальні по юр. особам'!Q614,'Комунальні по юр. особам'!Q619,'Комунальні по юр. особам'!Q624,'Комунальні по юр. особам'!Q629,'Комунальні по юр. особам'!Q634,'Комунальні по юр. особам'!Q639,'Комунальні по юр. особам'!Q644,'Комунальні по юр. особам'!Q649,'Комунальні по юр. особам'!Q654,'Комунальні по юр. особам'!Q659,'Комунальні по юр. особам'!Q664)</f>
        <v>0</v>
      </c>
      <c r="P93" s="312">
        <f>SUM('Комунальні по юр. особам'!R614,'Комунальні по юр. особам'!R619,'Комунальні по юр. особам'!R624,'Комунальні по юр. особам'!R629,'Комунальні по юр. особам'!R634,'Комунальні по юр. особам'!R639,'Комунальні по юр. особам'!R644,'Комунальні по юр. особам'!R649,'Комунальні по юр. особам'!R654,'Комунальні по юр. особам'!R659,'Комунальні по юр. особам'!R664)</f>
        <v>81</v>
      </c>
      <c r="Q93" s="314">
        <f>SUM('Комунальні по юр. особам'!S614,'Комунальні по юр. особам'!S619,'Комунальні по юр. особам'!S624,'Комунальні по юр. особам'!S629,'Комунальні по юр. особам'!S634,'Комунальні по юр. особам'!S639,'Комунальні по юр. особам'!S644,'Комунальні по юр. особам'!S649,'Комунальні по юр. особам'!S654,'Комунальні по юр. особам'!S659,'Комунальні по юр. особам'!S664)</f>
        <v>11</v>
      </c>
      <c r="R93" s="307">
        <f>SUM('Комунальні по юр. особам'!T614,'Комунальні по юр. особам'!T619,'Комунальні по юр. особам'!T624,'Комунальні по юр. особам'!T629,'Комунальні по юр. особам'!T634,'Комунальні по юр. особам'!T639,'Комунальні по юр. особам'!T644,'Комунальні по юр. особам'!T649,'Комунальні по юр. особам'!T654,'Комунальні по юр. особам'!T659,'Комунальні по юр. особам'!T664)</f>
        <v>0</v>
      </c>
      <c r="S93" s="307">
        <f>SUM('Комунальні по юр. особам'!U614,'Комунальні по юр. особам'!U619,'Комунальні по юр. особам'!U624,'Комунальні по юр. особам'!U629,'Комунальні по юр. особам'!U634,'Комунальні по юр. особам'!U639,'Комунальні по юр. особам'!U644,'Комунальні по юр. особам'!U649,'Комунальні по юр. особам'!U654,'Комунальні по юр. особам'!U659,'Комунальні по юр. особам'!U664)</f>
        <v>1</v>
      </c>
      <c r="T93" s="307">
        <f>SUM('Комунальні по юр. особам'!V614,'Комунальні по юр. особам'!V619,'Комунальні по юр. особам'!V624,'Комунальні по юр. особам'!V629,'Комунальні по юр. особам'!V634,'Комунальні по юр. особам'!V639,'Комунальні по юр. особам'!V644,'Комунальні по юр. особам'!V649,'Комунальні по юр. особам'!V654,'Комунальні по юр. особам'!V659,'Комунальні по юр. особам'!V664)</f>
        <v>66</v>
      </c>
      <c r="U93" s="307">
        <f>SUM('Комунальні по юр. особам'!W614,'Комунальні по юр. особам'!W619,'Комунальні по юр. особам'!W624,'Комунальні по юр. особам'!W629,'Комунальні по юр. особам'!W634,'Комунальні по юр. особам'!W639,'Комунальні по юр. особам'!W644,'Комунальні по юр. особам'!W649,'Комунальні по юр. особам'!W654,'Комунальні по юр. особам'!W659,'Комунальні по юр. особам'!W664)</f>
        <v>3</v>
      </c>
      <c r="V93" s="312">
        <f>SUM('Комунальні по юр. особам'!X614,'Комунальні по юр. особам'!X619,'Комунальні по юр. особам'!X624,'Комунальні по юр. особам'!X629,'Комунальні по юр. особам'!X634,'Комунальні по юр. особам'!X639,'Комунальні по юр. особам'!X644,'Комунальні по юр. особам'!X649,'Комунальні по юр. особам'!X654,'Комунальні по юр. особам'!X659,'Комунальні по юр. особам'!X664)</f>
        <v>0</v>
      </c>
      <c r="W93" s="314">
        <f>SUM('Комунальні по юр. особам'!Y614,'Комунальні по юр. особам'!Y619,'Комунальні по юр. особам'!Y624,'Комунальні по юр. особам'!Y629,'Комунальні по юр. особам'!Y634,'Комунальні по юр. особам'!Y639,'Комунальні по юр. особам'!Y644,'Комунальні по юр. особам'!Y649,'Комунальні по юр. особам'!Y654,'Комунальні по юр. особам'!Y659,'Комунальні по юр. особам'!Y664)</f>
        <v>61</v>
      </c>
      <c r="X93" s="312">
        <f>SUM('Комунальні по юр. особам'!Z614,'Комунальні по юр. особам'!Z619,'Комунальні по юр. особам'!Z624,'Комунальні по юр. особам'!Z629,'Комунальні по юр. особам'!Z634,'Комунальні по юр. особам'!Z639,'Комунальні по юр. особам'!Z644,'Комунальні по юр. особам'!Z649,'Комунальні по юр. особам'!Z654,'Комунальні по юр. особам'!Z659,'Комунальні по юр. особам'!Z664)</f>
        <v>20</v>
      </c>
      <c r="Y93" s="314">
        <f>SUM('Комунальні по юр. особам'!AA614,'Комунальні по юр. особам'!AA619,'Комунальні по юр. особам'!AA624,'Комунальні по юр. особам'!AA629,'Комунальні по юр. особам'!AA634,'Комунальні по юр. особам'!AA639,'Комунальні по юр. особам'!AA644,'Комунальні по юр. особам'!AA649,'Комунальні по юр. особам'!AA654,'Комунальні по юр. особам'!AA659,'Комунальні по юр. особам'!AA664)</f>
        <v>0</v>
      </c>
      <c r="Z93" s="307">
        <f>SUM('Комунальні по юр. особам'!AB614,'Комунальні по юр. особам'!AB619,'Комунальні по юр. особам'!AB624,'Комунальні по юр. особам'!AB629,'Комунальні по юр. особам'!AB634,'Комунальні по юр. особам'!AB639,'Комунальні по юр. особам'!AB644,'Комунальні по юр. особам'!AB649,'Комунальні по юр. особам'!AB654,'Комунальні по юр. особам'!AB659,'Комунальні по юр. особам'!AB664)</f>
        <v>23</v>
      </c>
      <c r="AA93" s="307">
        <f>SUM('Комунальні по юр. особам'!AC614,'Комунальні по юр. особам'!AC619,'Комунальні по юр. особам'!AC624,'Комунальні по юр. особам'!AC629,'Комунальні по юр. особам'!AC634,'Комунальні по юр. особам'!AC639,'Комунальні по юр. особам'!AC644,'Комунальні по юр. особам'!AC649,'Комунальні по юр. особам'!AC654,'Комунальні по юр. особам'!AC659,'Комунальні по юр. особам'!AC664)</f>
        <v>23</v>
      </c>
      <c r="AB93" s="307">
        <f>SUM('Комунальні по юр. особам'!AD614,'Комунальні по юр. особам'!AD619,'Комунальні по юр. особам'!AD624,'Комунальні по юр. особам'!AD629,'Комунальні по юр. особам'!AD634,'Комунальні по юр. особам'!AD639,'Комунальні по юр. особам'!AD644,'Комунальні по юр. особам'!AD649,'Комунальні по юр. особам'!AD654,'Комунальні по юр. особам'!AD659,'Комунальні по юр. особам'!AD664)</f>
        <v>0</v>
      </c>
      <c r="AC93" s="307">
        <f>SUM('Комунальні по юр. особам'!AE614,'Комунальні по юр. особам'!AE619,'Комунальні по юр. особам'!AE624,'Комунальні по юр. особам'!AE629,'Комунальні по юр. особам'!AE634,'Комунальні по юр. особам'!AE639,'Комунальні по юр. особам'!AE644,'Комунальні по юр. особам'!AE649,'Комунальні по юр. особам'!AE654,'Комунальні по юр. особам'!AE659,'Комунальні по юр. особам'!AE664)</f>
        <v>39</v>
      </c>
      <c r="AD93" s="312">
        <f>SUM('Комунальні по юр. особам'!AF614,'Комунальні по юр. особам'!AF619,'Комунальні по юр. особам'!AF624,'Комунальні по юр. особам'!AF629,'Комунальні по юр. особам'!AF634,'Комунальні по юр. особам'!AF639,'Комунальні по юр. особам'!AF644,'Комунальні по юр. особам'!AF649,'Комунальні по юр. особам'!AF654,'Комунальні по юр. особам'!AF659,'Комунальні по юр. особам'!AF664)</f>
        <v>8</v>
      </c>
      <c r="AE93" s="356">
        <f>AVERAGE('Комунальні по юр. особам'!AG614,'Комунальні по юр. особам'!AG619,'Комунальні по юр. особам'!AG624,'Комунальні по юр. особам'!AG629,'Комунальні по юр. особам'!AG634,'Комунальні по юр. особам'!AG639,'Комунальні по юр. особам'!AG644,'Комунальні по юр. особам'!AG649,'Комунальні по юр. особам'!AG654,'Комунальні по юр. особам'!AG659,'Комунальні по юр. особам'!AG664)</f>
        <v>41.25</v>
      </c>
      <c r="AF93" s="357">
        <f>AVERAGE('Комунальні по юр. особам'!AH614,'Комунальні по юр. особам'!AH619,'Комунальні по юр. особам'!AH624,'Комунальні по юр. особам'!AH629,'Комунальні по юр. особам'!AH634,'Комунальні по юр. особам'!AH639,'Комунальні по юр. особам'!AH644,'Комунальні по юр. особам'!AH649,'Комунальні по юр. особам'!AH654,'Комунальні по юр. особам'!AH659,'Комунальні по юр. особам'!AH664)</f>
        <v>20</v>
      </c>
      <c r="AG93" s="358">
        <f>AVERAGE('Комунальні по юр. особам'!AI614,'Комунальні по юр. особам'!AI619,'Комунальні по юр. особам'!AI624,'Комунальні по юр. особам'!AI629,'Комунальні по юр. особам'!AI634,'Комунальні по юр. особам'!AI639,'Комунальні по юр. особам'!AI644,'Комунальні по юр. особам'!AI649,'Комунальні по юр. особам'!AI654,'Комунальні по юр. особам'!AI659,'Комунальні по юр. особам'!AI664)</f>
        <v>8.5</v>
      </c>
      <c r="AH93" s="239">
        <f>SUM(AL93:AN93)</f>
        <v>81</v>
      </c>
      <c r="AI93" s="331">
        <f>SUM('Комунальні по юр. особам'!AK664,'Комунальні по юр. особам'!AK659,'Комунальні по юр. особам'!AK654,'Комунальні по юр. особам'!AK649,'Комунальні по юр. особам'!AK644,'Комунальні по юр. особам'!AK639,'Комунальні по юр. особам'!AK634,'Комунальні по юр. особам'!AK629,'Комунальні по юр. особам'!AK624,'Комунальні по юр. особам'!AK619,'Комунальні по юр. особам'!AK614)</f>
        <v>0</v>
      </c>
      <c r="AJ93" s="234">
        <f>SUM('Комунальні по юр. особам'!AL664,'Комунальні по юр. особам'!AL659,'Комунальні по юр. особам'!AL654,'Комунальні по юр. особам'!AL649,'Комунальні по юр. особам'!AL644,'Комунальні по юр. особам'!AL639,'Комунальні по юр. особам'!AL634,'Комунальні по юр. особам'!AL629,'Комунальні по юр. особам'!AL624,'Комунальні по юр. особам'!AL619,'Комунальні по юр. особам'!AL614)</f>
        <v>0</v>
      </c>
      <c r="AK93" s="235">
        <f>SUM('Комунальні по юр. особам'!AM664,'Комунальні по юр. особам'!AM659,'Комунальні по юр. особам'!AM654,'Комунальні по юр. особам'!AM649,'Комунальні по юр. особам'!AM644,'Комунальні по юр. особам'!AM639,'Комунальні по юр. особам'!AM634,'Комунальні по юр. особам'!AM629,'Комунальні по юр. особам'!AM624,'Комунальні по юр. особам'!AM619,'Комунальні по юр. особам'!AM614)</f>
        <v>0</v>
      </c>
      <c r="AL93" s="233">
        <f>SUM('Комунальні по юр. особам'!AN664,'Комунальні по юр. особам'!AN659,'Комунальні по юр. особам'!AN654,'Комунальні по юр. особам'!AN649,'Комунальні по юр. особам'!AN644,'Комунальні по юр. особам'!AN639,'Комунальні по юр. особам'!AN634,'Комунальні по юр. особам'!AN629,'Комунальні по юр. особам'!AN624,'Комунальні по юр. особам'!AN619,'Комунальні по юр. особам'!AN614)</f>
        <v>3</v>
      </c>
      <c r="AM93" s="234">
        <f>SUM('Комунальні по юр. особам'!AO664,'Комунальні по юр. особам'!AO659,'Комунальні по юр. особам'!AO654,'Комунальні по юр. особам'!AO649,'Комунальні по юр. особам'!AO644,'Комунальні по юр. особам'!AO639,'Комунальні по юр. особам'!AO634,'Комунальні по юр. особам'!AO629,'Комунальні по юр. особам'!AO624,'Комунальні по юр. особам'!AO619,'Комунальні по юр. особам'!AO614)</f>
        <v>78</v>
      </c>
      <c r="AN93" s="235">
        <f>SUM('Комунальні по юр. особам'!AP664,'Комунальні по юр. особам'!AP659,'Комунальні по юр. особам'!AP654,'Комунальні по юр. особам'!AP649,'Комунальні по юр. особам'!AP644,'Комунальні по юр. особам'!AP639,'Комунальні по юр. особам'!AP634,'Комунальні по юр. особам'!AP629,'Комунальні по юр. особам'!AP624,'Комунальні по юр. особам'!AP619,'Комунальні по юр. особам'!AP614)</f>
        <v>0</v>
      </c>
      <c r="AO93" s="236">
        <f>SUM('Комунальні по юр. особам'!AQ664,'Комунальні по юр. особам'!AQ659,'Комунальні по юр. особам'!AQ654,'Комунальні по юр. особам'!AQ649,'Комунальні по юр. особам'!AQ644,'Комунальні по юр. особам'!AQ639,'Комунальні по юр. особам'!AQ634,'Комунальні по юр. особам'!AQ629,'Комунальні по юр. особам'!AQ624,'Комунальні по юр. особам'!AQ619,'Комунальні по юр. особам'!AQ614)</f>
        <v>0</v>
      </c>
      <c r="AP93" s="237">
        <f>SUM('Комунальні по юр. особам'!AR664,'Комунальні по юр. особам'!AR659,'Комунальні по юр. особам'!AR654,'Комунальні по юр. особам'!AR649,'Комунальні по юр. особам'!AR644,'Комунальні по юр. особам'!AR639,'Комунальні по юр. особам'!AR634,'Комунальні по юр. особам'!AR629,'Комунальні по юр. особам'!AR624,'Комунальні по юр. особам'!AR619,'Комунальні по юр. особам'!AR614)</f>
        <v>0</v>
      </c>
      <c r="AQ93" s="237">
        <f>SUM('Комунальні по юр. особам'!AS664,'Комунальні по юр. особам'!AS659,'Комунальні по юр. особам'!AS654,'Комунальні по юр. особам'!AS649,'Комунальні по юр. особам'!AS644,'Комунальні по юр. особам'!AS639,'Комунальні по юр. особам'!AS634,'Комунальні по юр. особам'!AS629,'Комунальні по юр. особам'!AS624,'Комунальні по юр. особам'!AS619,'Комунальні по юр. особам'!AS614)</f>
        <v>0</v>
      </c>
      <c r="AR93" s="237">
        <f>SUM('Комунальні по юр. особам'!AT664,'Комунальні по юр. особам'!AT659,'Комунальні по юр. особам'!AT654,'Комунальні по юр. особам'!AT649,'Комунальні по юр. особам'!AT644,'Комунальні по юр. особам'!AT639,'Комунальні по юр. особам'!AT634,'Комунальні по юр. особам'!AT629,'Комунальні по юр. особам'!AT624,'Комунальні по юр. особам'!AT619,'Комунальні по юр. особам'!AT614)</f>
        <v>0</v>
      </c>
      <c r="AS93" s="238">
        <f>SUM('Комунальні по юр. особам'!AU664,'Комунальні по юр. особам'!AU659,'Комунальні по юр. особам'!AU654,'Комунальні по юр. особам'!AU649,'Комунальні по юр. особам'!AU644,'Комунальні по юр. особам'!AU639,'Комунальні по юр. особам'!AU634,'Комунальні по юр. особам'!AU629,'Комунальні по юр. особам'!AU624,'Комунальні по юр. особам'!AU619,'Комунальні по юр. особам'!AU614)</f>
        <v>0</v>
      </c>
      <c r="AT93" s="327">
        <f>SUM(AU93:BC93)</f>
        <v>3</v>
      </c>
      <c r="AU93" s="307">
        <f>SUM('Комунальні по юр. особам'!AW614,'Комунальні по юр. особам'!AW619,'Комунальні по юр. особам'!AW624,'Комунальні по юр. особам'!AW629,'Комунальні по юр. особам'!AW634,'Комунальні по юр. особам'!AW639,'Комунальні по юр. особам'!AW644,'Комунальні по юр. особам'!AW649,'Комунальні по юр. особам'!AW654,'Комунальні по юр. особам'!AW659,'Комунальні по юр. особам'!AW664)</f>
        <v>0</v>
      </c>
      <c r="AV93" s="307">
        <f>SUM('Комунальні по юр. особам'!AX614,'Комунальні по юр. особам'!AX619,'Комунальні по юр. особам'!AX624,'Комунальні по юр. особам'!AX629,'Комунальні по юр. особам'!AX634,'Комунальні по юр. особам'!AX639,'Комунальні по юр. особам'!AX644,'Комунальні по юр. особам'!AX649,'Комунальні по юр. особам'!AX654,'Комунальні по юр. особам'!AX659,'Комунальні по юр. особам'!AX664)</f>
        <v>0</v>
      </c>
      <c r="AW93" s="307">
        <f>SUM('Комунальні по юр. особам'!AY614,'Комунальні по юр. особам'!AY619,'Комунальні по юр. особам'!AY624,'Комунальні по юр. особам'!AY629,'Комунальні по юр. особам'!AY634,'Комунальні по юр. особам'!AY639,'Комунальні по юр. особам'!AY644,'Комунальні по юр. особам'!AY649,'Комунальні по юр. особам'!AY654,'Комунальні по юр. особам'!AY659,'Комунальні по юр. особам'!AY664)</f>
        <v>0</v>
      </c>
      <c r="AX93" s="307">
        <f>SUM('Комунальні по юр. особам'!AZ614,'Комунальні по юр. особам'!AZ619,'Комунальні по юр. особам'!AZ624,'Комунальні по юр. особам'!AZ629,'Комунальні по юр. особам'!AZ634,'Комунальні по юр. особам'!AZ639,'Комунальні по юр. особам'!AZ644,'Комунальні по юр. особам'!AZ649,'Комунальні по юр. особам'!AZ654,'Комунальні по юр. особам'!AZ659,'Комунальні по юр. особам'!AZ664)</f>
        <v>0</v>
      </c>
      <c r="AY93" s="307">
        <f>SUM('Комунальні по юр. особам'!BA614,'Комунальні по юр. особам'!BA619,'Комунальні по юр. особам'!BA624,'Комунальні по юр. особам'!BA629,'Комунальні по юр. особам'!BA634,'Комунальні по юр. особам'!BA639,'Комунальні по юр. особам'!BA644,'Комунальні по юр. особам'!BA649,'Комунальні по юр. особам'!BA654,'Комунальні по юр. особам'!BA659,'Комунальні по юр. особам'!BA664)</f>
        <v>2</v>
      </c>
      <c r="AZ93" s="307">
        <f>SUM('Комунальні по юр. особам'!BB614,'Комунальні по юр. особам'!BB619,'Комунальні по юр. особам'!BB624,'Комунальні по юр. особам'!BB629,'Комунальні по юр. особам'!BB634,'Комунальні по юр. особам'!BB639,'Комунальні по юр. особам'!BB644,'Комунальні по юр. особам'!BB649,'Комунальні по юр. особам'!BB654,'Комунальні по юр. особам'!BB659,'Комунальні по юр. особам'!BB664)</f>
        <v>0</v>
      </c>
      <c r="BA93" s="307">
        <f>SUM('Комунальні по юр. особам'!BC614,'Комунальні по юр. особам'!BC619,'Комунальні по юр. особам'!BC624,'Комунальні по юр. особам'!BC629,'Комунальні по юр. особам'!BC634,'Комунальні по юр. особам'!BC639,'Комунальні по юр. особам'!BC644,'Комунальні по юр. особам'!BC649,'Комунальні по юр. особам'!BC654,'Комунальні по юр. особам'!BC659,'Комунальні по юр. особам'!BC664)</f>
        <v>1</v>
      </c>
      <c r="BB93" s="307">
        <f>SUM('Комунальні по юр. особам'!BD614,'Комунальні по юр. особам'!BD619,'Комунальні по юр. особам'!BD624,'Комунальні по юр. особам'!BD629,'Комунальні по юр. особам'!BD634,'Комунальні по юр. особам'!BD639,'Комунальні по юр. особам'!BD644,'Комунальні по юр. особам'!BD649,'Комунальні по юр. особам'!BD654,'Комунальні по юр. особам'!BD659,'Комунальні по юр. особам'!BD664)</f>
        <v>0</v>
      </c>
      <c r="BC93" s="308">
        <f>SUM('Комунальні по юр. особам'!BE614,'Комунальні по юр. особам'!BE619,'Комунальні по юр. особам'!BE624,'Комунальні по юр. особам'!BE629,'Комунальні по юр. особам'!BE634,'Комунальні по юр. особам'!BE639,'Комунальні по юр. особам'!BE644,'Комунальні по юр. особам'!BE649,'Комунальні по юр. особам'!BE654,'Комунальні по юр. особам'!BE659,'Комунальні по юр. особам'!BE664)</f>
        <v>0</v>
      </c>
    </row>
    <row r="94" spans="1:55" ht="34" customHeight="1" x14ac:dyDescent="0.2">
      <c r="A94" s="824"/>
      <c r="B94" s="265" t="s">
        <v>75</v>
      </c>
      <c r="C94" s="827"/>
      <c r="D94" s="829"/>
      <c r="E94" s="303">
        <f t="shared" ref="E94" si="174">SUM(K94,AT94)</f>
        <v>0</v>
      </c>
      <c r="F94" s="305">
        <f t="shared" ref="F94" si="175">SUM(G94:J94)</f>
        <v>0</v>
      </c>
      <c r="G94" s="242">
        <f>SUM('Комунальні по юр. особам'!I615,'Комунальні по юр. особам'!I620,'Комунальні по юр. особам'!I625,'Комунальні по юр. особам'!I630,'Комунальні по юр. особам'!I635,'Комунальні по юр. особам'!I640,'Комунальні по юр. особам'!I645,'Комунальні по юр. особам'!I650,'Комунальні по юр. особам'!I655,'Комунальні по юр. особам'!I660,'Комунальні по юр. особам'!I665)</f>
        <v>0</v>
      </c>
      <c r="H94" s="242">
        <f>SUM('Комунальні по юр. особам'!J615,'Комунальні по юр. особам'!J620,'Комунальні по юр. особам'!J625,'Комунальні по юр. особам'!J630,'Комунальні по юр. особам'!J635,'Комунальні по юр. особам'!J640,'Комунальні по юр. особам'!J645,'Комунальні по юр. особам'!J650,'Комунальні по юр. особам'!J655,'Комунальні по юр. особам'!J660,'Комунальні по юр. особам'!J665)</f>
        <v>0</v>
      </c>
      <c r="I94" s="242">
        <f>SUM('Комунальні по юр. особам'!K615,'Комунальні по юр. особам'!K620,'Комунальні по юр. особам'!K625,'Комунальні по юр. особам'!K630,'Комунальні по юр. особам'!K635,'Комунальні по юр. особам'!K640,'Комунальні по юр. особам'!K645,'Комунальні по юр. особам'!K650,'Комунальні по юр. особам'!K655,'Комунальні по юр. особам'!K660,'Комунальні по юр. особам'!K665)</f>
        <v>0</v>
      </c>
      <c r="J94" s="268">
        <f>SUM('Комунальні по юр. особам'!L615,'Комунальні по юр. особам'!L620,'Комунальні по юр. особам'!L625,'Комунальні по юр. особам'!L630,'Комунальні по юр. особам'!L635,'Комунальні по юр. особам'!L640,'Комунальні по юр. особам'!L645,'Комунальні по юр. особам'!L650,'Комунальні по юр. особам'!L655,'Комунальні по юр. особам'!L660,'Комунальні по юр. особам'!L665)</f>
        <v>0</v>
      </c>
      <c r="K94" s="330">
        <f t="shared" ref="K94" si="176">IF(AND(SUM(L94:P94)=SUM(W94:X94),SUM(Q94:V94)=SUM(W94:X94)),SUM(L94:P94),"ПЕРЕВІРТЕ ПРАВИЛЬНІСТЬ ДАНИХ")</f>
        <v>0</v>
      </c>
      <c r="L94" s="63">
        <f>SUM('Комунальні по юр. особам'!N615,'Комунальні по юр. особам'!N620,'Комунальні по юр. особам'!N625,'Комунальні по юр. особам'!N630,'Комунальні по юр. особам'!N635,'Комунальні по юр. особам'!N640,'Комунальні по юр. особам'!N645,'Комунальні по юр. особам'!N650,'Комунальні по юр. особам'!N655,'Комунальні по юр. особам'!N660,'Комунальні по юр. особам'!N665)</f>
        <v>0</v>
      </c>
      <c r="M94" s="63">
        <f>SUM('Комунальні по юр. особам'!O615,'Комунальні по юр. особам'!O620,'Комунальні по юр. особам'!O625,'Комунальні по юр. особам'!O630,'Комунальні по юр. особам'!O635,'Комунальні по юр. особам'!O640,'Комунальні по юр. особам'!O645,'Комунальні по юр. особам'!O650,'Комунальні по юр. особам'!O655,'Комунальні по юр. особам'!O660,'Комунальні по юр. особам'!O665)</f>
        <v>0</v>
      </c>
      <c r="N94" s="63">
        <f>SUM('Комунальні по юр. особам'!P615,'Комунальні по юр. особам'!P620,'Комунальні по юр. особам'!P625,'Комунальні по юр. особам'!P630,'Комунальні по юр. особам'!P635,'Комунальні по юр. особам'!P640,'Комунальні по юр. особам'!P645,'Комунальні по юр. особам'!P650,'Комунальні по юр. особам'!P655,'Комунальні по юр. особам'!P660,'Комунальні по юр. особам'!P665)</f>
        <v>0</v>
      </c>
      <c r="O94" s="63">
        <f>SUM('Комунальні по юр. особам'!Q615,'Комунальні по юр. особам'!Q620,'Комунальні по юр. особам'!Q625,'Комунальні по юр. особам'!Q630,'Комунальні по юр. особам'!Q635,'Комунальні по юр. особам'!Q640,'Комунальні по юр. особам'!Q645,'Комунальні по юр. особам'!Q650,'Комунальні по юр. особам'!Q655,'Комунальні по юр. особам'!Q660,'Комунальні по юр. особам'!Q665)</f>
        <v>0</v>
      </c>
      <c r="P94" s="313">
        <f>SUM('Комунальні по юр. особам'!R615,'Комунальні по юр. особам'!R620,'Комунальні по юр. особам'!R625,'Комунальні по юр. особам'!R630,'Комунальні по юр. особам'!R635,'Комунальні по юр. особам'!R640,'Комунальні по юр. особам'!R645,'Комунальні по юр. особам'!R650,'Комунальні по юр. особам'!R655,'Комунальні по юр. особам'!R660,'Комунальні по юр. особам'!R665)</f>
        <v>0</v>
      </c>
      <c r="Q94" s="301">
        <f>SUM('Комунальні по юр. особам'!S615,'Комунальні по юр. особам'!S620,'Комунальні по юр. особам'!S625,'Комунальні по юр. особам'!S630,'Комунальні по юр. особам'!S635,'Комунальні по юр. особам'!S640,'Комунальні по юр. особам'!S645,'Комунальні по юр. особам'!S650,'Комунальні по юр. особам'!S655,'Комунальні по юр. особам'!S660,'Комунальні по юр. особам'!S665)</f>
        <v>0</v>
      </c>
      <c r="R94" s="63">
        <f>SUM('Комунальні по юр. особам'!T615,'Комунальні по юр. особам'!T620,'Комунальні по юр. особам'!T625,'Комунальні по юр. особам'!T630,'Комунальні по юр. особам'!T635,'Комунальні по юр. особам'!T640,'Комунальні по юр. особам'!T645,'Комунальні по юр. особам'!T650,'Комунальні по юр. особам'!T655,'Комунальні по юр. особам'!T660,'Комунальні по юр. особам'!T665)</f>
        <v>0</v>
      </c>
      <c r="S94" s="63">
        <f>SUM('Комунальні по юр. особам'!U615,'Комунальні по юр. особам'!U620,'Комунальні по юр. особам'!U625,'Комунальні по юр. особам'!U630,'Комунальні по юр. особам'!U635,'Комунальні по юр. особам'!U640,'Комунальні по юр. особам'!U645,'Комунальні по юр. особам'!U650,'Комунальні по юр. особам'!U655,'Комунальні по юр. особам'!U660,'Комунальні по юр. особам'!U665)</f>
        <v>0</v>
      </c>
      <c r="T94" s="63">
        <f>SUM('Комунальні по юр. особам'!V615,'Комунальні по юр. особам'!V620,'Комунальні по юр. особам'!V625,'Комунальні по юр. особам'!V630,'Комунальні по юр. особам'!V635,'Комунальні по юр. особам'!V640,'Комунальні по юр. особам'!V645,'Комунальні по юр. особам'!V650,'Комунальні по юр. особам'!V655,'Комунальні по юр. особам'!V660,'Комунальні по юр. особам'!V665)</f>
        <v>0</v>
      </c>
      <c r="U94" s="63">
        <f>SUM('Комунальні по юр. особам'!W615,'Комунальні по юр. особам'!W620,'Комунальні по юр. особам'!W625,'Комунальні по юр. особам'!W630,'Комунальні по юр. особам'!W635,'Комунальні по юр. особам'!W640,'Комунальні по юр. особам'!W645,'Комунальні по юр. особам'!W650,'Комунальні по юр. особам'!W655,'Комунальні по юр. особам'!W660,'Комунальні по юр. особам'!W665)</f>
        <v>0</v>
      </c>
      <c r="V94" s="313">
        <f>SUM('Комунальні по юр. особам'!X615,'Комунальні по юр. особам'!X620,'Комунальні по юр. особам'!X625,'Комунальні по юр. особам'!X630,'Комунальні по юр. особам'!X635,'Комунальні по юр. особам'!X640,'Комунальні по юр. особам'!X645,'Комунальні по юр. особам'!X650,'Комунальні по юр. особам'!X655,'Комунальні по юр. особам'!X660,'Комунальні по юр. особам'!X665)</f>
        <v>0</v>
      </c>
      <c r="W94" s="301">
        <f>SUM('Комунальні по юр. особам'!Y615,'Комунальні по юр. особам'!Y620,'Комунальні по юр. особам'!Y625,'Комунальні по юр. особам'!Y630,'Комунальні по юр. особам'!Y635,'Комунальні по юр. особам'!Y640,'Комунальні по юр. особам'!Y645,'Комунальні по юр. особам'!Y650,'Комунальні по юр. особам'!Y655,'Комунальні по юр. особам'!Y660,'Комунальні по юр. особам'!Y665)</f>
        <v>0</v>
      </c>
      <c r="X94" s="313">
        <f>SUM('Комунальні по юр. особам'!Z615,'Комунальні по юр. особам'!Z620,'Комунальні по юр. особам'!Z625,'Комунальні по юр. особам'!Z630,'Комунальні по юр. особам'!Z635,'Комунальні по юр. особам'!Z640,'Комунальні по юр. особам'!Z645,'Комунальні по юр. особам'!Z650,'Комунальні по юр. особам'!Z655,'Комунальні по юр. особам'!Z660,'Комунальні по юр. особам'!Z665)</f>
        <v>0</v>
      </c>
      <c r="Y94" s="301">
        <f>SUM('Комунальні по юр. особам'!AA615,'Комунальні по юр. особам'!AA620,'Комунальні по юр. особам'!AA625,'Комунальні по юр. особам'!AA630,'Комунальні по юр. особам'!AA635,'Комунальні по юр. особам'!AA640,'Комунальні по юр. особам'!AA645,'Комунальні по юр. особам'!AA650,'Комунальні по юр. особам'!AA655,'Комунальні по юр. особам'!AA660,'Комунальні по юр. особам'!AA665)</f>
        <v>0</v>
      </c>
      <c r="Z94" s="63">
        <f>SUM('Комунальні по юр. особам'!AB615,'Комунальні по юр. особам'!AB620,'Комунальні по юр. особам'!AB625,'Комунальні по юр. особам'!AB630,'Комунальні по юр. особам'!AB635,'Комунальні по юр. особам'!AB640,'Комунальні по юр. особам'!AB645,'Комунальні по юр. особам'!AB650,'Комунальні по юр. особам'!AB655,'Комунальні по юр. особам'!AB660,'Комунальні по юр. особам'!AB665)</f>
        <v>0</v>
      </c>
      <c r="AA94" s="63">
        <f>SUM('Комунальні по юр. особам'!AC615,'Комунальні по юр. особам'!AC620,'Комунальні по юр. особам'!AC625,'Комунальні по юр. особам'!AC630,'Комунальні по юр. особам'!AC635,'Комунальні по юр. особам'!AC640,'Комунальні по юр. особам'!AC645,'Комунальні по юр. особам'!AC650,'Комунальні по юр. особам'!AC655,'Комунальні по юр. особам'!AC660,'Комунальні по юр. особам'!AC665)</f>
        <v>0</v>
      </c>
      <c r="AB94" s="63">
        <f>SUM('Комунальні по юр. особам'!AD615,'Комунальні по юр. особам'!AD620,'Комунальні по юр. особам'!AD625,'Комунальні по юр. особам'!AD630,'Комунальні по юр. особам'!AD635,'Комунальні по юр. особам'!AD640,'Комунальні по юр. особам'!AD645,'Комунальні по юр. особам'!AD650,'Комунальні по юр. особам'!AD655,'Комунальні по юр. особам'!AD660,'Комунальні по юр. особам'!AD665)</f>
        <v>0</v>
      </c>
      <c r="AC94" s="63">
        <f>SUM('Комунальні по юр. особам'!AE615,'Комунальні по юр. особам'!AE620,'Комунальні по юр. особам'!AE625,'Комунальні по юр. особам'!AE630,'Комунальні по юр. особам'!AE635,'Комунальні по юр. особам'!AE640,'Комунальні по юр. особам'!AE645,'Комунальні по юр. особам'!AE650,'Комунальні по юр. особам'!AE655,'Комунальні по юр. особам'!AE660,'Комунальні по юр. особам'!AE665)</f>
        <v>0</v>
      </c>
      <c r="AD94" s="313">
        <f>SUM('Комунальні по юр. особам'!AF615,'Комунальні по юр. особам'!AF620,'Комунальні по юр. особам'!AF625,'Комунальні по юр. особам'!AF630,'Комунальні по юр. особам'!AF635,'Комунальні по юр. особам'!AF640,'Комунальні по юр. особам'!AF645,'Комунальні по юр. особам'!AF650,'Комунальні по юр. особам'!AF655,'Комунальні по юр. особам'!AF660,'Комунальні по юр. особам'!AF665)</f>
        <v>0</v>
      </c>
      <c r="AE94" s="271"/>
      <c r="AF94" s="359"/>
      <c r="AG94" s="360"/>
      <c r="AH94" s="247"/>
      <c r="AI94" s="270">
        <f>SUM('Комунальні по юр. особам'!AK665,'Комунальні по юр. особам'!AK660,'Комунальні по юр. особам'!AK655,'Комунальні по юр. особам'!AK650,'Комунальні по юр. особам'!AK645,'Комунальні по юр. особам'!AK640,'Комунальні по юр. особам'!AK635,'Комунальні по юр. особам'!AK630,'Комунальні по юр. особам'!AK625,'Комунальні по юр. особам'!AK620,'Комунальні по юр. особам'!AK615)</f>
        <v>0</v>
      </c>
      <c r="AJ94" s="242">
        <f>SUM('Комунальні по юр. особам'!AL665,'Комунальні по юр. особам'!AL660,'Комунальні по юр. особам'!AL655,'Комунальні по юр. особам'!AL650,'Комунальні по юр. особам'!AL645,'Комунальні по юр. особам'!AL640,'Комунальні по юр. особам'!AL635,'Комунальні по юр. особам'!AL630,'Комунальні по юр. особам'!AL625,'Комунальні по юр. особам'!AL620,'Комунальні по юр. особам'!AL615)</f>
        <v>0</v>
      </c>
      <c r="AK94" s="243">
        <f>SUM('Комунальні по юр. особам'!AM665,'Комунальні по юр. особам'!AM660,'Комунальні по юр. особам'!AM655,'Комунальні по юр. особам'!AM650,'Комунальні по юр. особам'!AM645,'Комунальні по юр. особам'!AM640,'Комунальні по юр. особам'!AM635,'Комунальні по юр. особам'!AM630,'Комунальні по юр. особам'!AM625,'Комунальні по юр. особам'!AM620,'Комунальні по юр. особам'!AM615)</f>
        <v>0</v>
      </c>
      <c r="AL94" s="241">
        <f>SUM('Комунальні по юр. особам'!AN665,'Комунальні по юр. особам'!AN660,'Комунальні по юр. особам'!AN655,'Комунальні по юр. особам'!AN650,'Комунальні по юр. особам'!AN645,'Комунальні по юр. особам'!AN640,'Комунальні по юр. особам'!AN635,'Комунальні по юр. особам'!AN630,'Комунальні по юр. особам'!AN625,'Комунальні по юр. особам'!AN620,'Комунальні по юр. особам'!AN615)</f>
        <v>0</v>
      </c>
      <c r="AM94" s="242">
        <f>SUM('Комунальні по юр. особам'!AO665,'Комунальні по юр. особам'!AO660,'Комунальні по юр. особам'!AO655,'Комунальні по юр. особам'!AO650,'Комунальні по юр. особам'!AO645,'Комунальні по юр. особам'!AO640,'Комунальні по юр. особам'!AO635,'Комунальні по юр. особам'!AO630,'Комунальні по юр. особам'!AO625,'Комунальні по юр. особам'!AO620,'Комунальні по юр. особам'!AO615)</f>
        <v>0</v>
      </c>
      <c r="AN94" s="243">
        <f>SUM('Комунальні по юр. особам'!AP665,'Комунальні по юр. особам'!AP660,'Комунальні по юр. особам'!AP655,'Комунальні по юр. особам'!AP650,'Комунальні по юр. особам'!AP645,'Комунальні по юр. особам'!AP640,'Комунальні по юр. особам'!AP635,'Комунальні по юр. особам'!AP630,'Комунальні по юр. особам'!AP625,'Комунальні по юр. особам'!AP620,'Комунальні по юр. особам'!AP615)</f>
        <v>0</v>
      </c>
      <c r="AO94" s="244">
        <f>SUM('Комунальні по юр. особам'!AQ665,'Комунальні по юр. особам'!AQ660,'Комунальні по юр. особам'!AQ655,'Комунальні по юр. особам'!AQ650,'Комунальні по юр. особам'!AQ645,'Комунальні по юр. особам'!AQ640,'Комунальні по юр. особам'!AQ635,'Комунальні по юр. особам'!AQ630,'Комунальні по юр. особам'!AQ625,'Комунальні по юр. особам'!AQ620,'Комунальні по юр. особам'!AQ615)</f>
        <v>0</v>
      </c>
      <c r="AP94" s="245">
        <f>SUM('Комунальні по юр. особам'!AR665,'Комунальні по юр. особам'!AR660,'Комунальні по юр. особам'!AR655,'Комунальні по юр. особам'!AR650,'Комунальні по юр. особам'!AR645,'Комунальні по юр. особам'!AR640,'Комунальні по юр. особам'!AR635,'Комунальні по юр. особам'!AR630,'Комунальні по юр. особам'!AR625,'Комунальні по юр. особам'!AR620,'Комунальні по юр. особам'!AR615)</f>
        <v>0</v>
      </c>
      <c r="AQ94" s="245">
        <f>SUM('Комунальні по юр. особам'!AS665,'Комунальні по юр. особам'!AS660,'Комунальні по юр. особам'!AS655,'Комунальні по юр. особам'!AS650,'Комунальні по юр. особам'!AS645,'Комунальні по юр. особам'!AS640,'Комунальні по юр. особам'!AS635,'Комунальні по юр. особам'!AS630,'Комунальні по юр. особам'!AS625,'Комунальні по юр. особам'!AS620,'Комунальні по юр. особам'!AS615)</f>
        <v>0</v>
      </c>
      <c r="AR94" s="245">
        <f>SUM('Комунальні по юр. особам'!AT665,'Комунальні по юр. особам'!AT660,'Комунальні по юр. особам'!AT655,'Комунальні по юр. особам'!AT650,'Комунальні по юр. особам'!AT645,'Комунальні по юр. особам'!AT640,'Комунальні по юр. особам'!AT635,'Комунальні по юр. особам'!AT630,'Комунальні по юр. особам'!AT625,'Комунальні по юр. особам'!AT620,'Комунальні по юр. особам'!AT615)</f>
        <v>0</v>
      </c>
      <c r="AS94" s="246">
        <f>SUM('Комунальні по юр. особам'!AU665,'Комунальні по юр. особам'!AU660,'Комунальні по юр. особам'!AU655,'Комунальні по юр. особам'!AU650,'Комунальні по юр. особам'!AU645,'Комунальні по юр. особам'!AU640,'Комунальні по юр. особам'!AU635,'Комунальні по юр. особам'!AU630,'Комунальні по юр. особам'!AU625,'Комунальні по юр. особам'!AU620,'Комунальні по юр. особам'!AU615)</f>
        <v>0</v>
      </c>
      <c r="AT94" s="328">
        <f t="shared" ref="AT94:AT95" si="177">SUM(AU94:BC94)</f>
        <v>0</v>
      </c>
      <c r="AU94" s="63">
        <f>SUM('Комунальні по юр. особам'!AW615,'Комунальні по юр. особам'!AW620,'Комунальні по юр. особам'!AW625,'Комунальні по юр. особам'!AW630,'Комунальні по юр. особам'!AW635,'Комунальні по юр. особам'!AW640,'Комунальні по юр. особам'!AW645,'Комунальні по юр. особам'!AW650,'Комунальні по юр. особам'!AW655,'Комунальні по юр. особам'!AW660,'Комунальні по юр. особам'!AW665)</f>
        <v>0</v>
      </c>
      <c r="AV94" s="63">
        <f>SUM('Комунальні по юр. особам'!AX615,'Комунальні по юр. особам'!AX620,'Комунальні по юр. особам'!AX625,'Комунальні по юр. особам'!AX630,'Комунальні по юр. особам'!AX635,'Комунальні по юр. особам'!AX640,'Комунальні по юр. особам'!AX645,'Комунальні по юр. особам'!AX650,'Комунальні по юр. особам'!AX655,'Комунальні по юр. особам'!AX660,'Комунальні по юр. особам'!AX665)</f>
        <v>0</v>
      </c>
      <c r="AW94" s="63">
        <f>SUM('Комунальні по юр. особам'!AY615,'Комунальні по юр. особам'!AY620,'Комунальні по юр. особам'!AY625,'Комунальні по юр. особам'!AY630,'Комунальні по юр. особам'!AY635,'Комунальні по юр. особам'!AY640,'Комунальні по юр. особам'!AY645,'Комунальні по юр. особам'!AY650,'Комунальні по юр. особам'!AY655,'Комунальні по юр. особам'!AY660,'Комунальні по юр. особам'!AY665)</f>
        <v>0</v>
      </c>
      <c r="AX94" s="63">
        <f>SUM('Комунальні по юр. особам'!AZ615,'Комунальні по юр. особам'!AZ620,'Комунальні по юр. особам'!AZ625,'Комунальні по юр. особам'!AZ630,'Комунальні по юр. особам'!AZ635,'Комунальні по юр. особам'!AZ640,'Комунальні по юр. особам'!AZ645,'Комунальні по юр. особам'!AZ650,'Комунальні по юр. особам'!AZ655,'Комунальні по юр. особам'!AZ660,'Комунальні по юр. особам'!AZ665)</f>
        <v>0</v>
      </c>
      <c r="AY94" s="63">
        <f>SUM('Комунальні по юр. особам'!BA615,'Комунальні по юр. особам'!BA620,'Комунальні по юр. особам'!BA625,'Комунальні по юр. особам'!BA630,'Комунальні по юр. особам'!BA635,'Комунальні по юр. особам'!BA640,'Комунальні по юр. особам'!BA645,'Комунальні по юр. особам'!BA650,'Комунальні по юр. особам'!BA655,'Комунальні по юр. особам'!BA660,'Комунальні по юр. особам'!BA665)</f>
        <v>0</v>
      </c>
      <c r="AZ94" s="63">
        <f>SUM('Комунальні по юр. особам'!BB615,'Комунальні по юр. особам'!BB620,'Комунальні по юр. особам'!BB625,'Комунальні по юр. особам'!BB630,'Комунальні по юр. особам'!BB635,'Комунальні по юр. особам'!BB640,'Комунальні по юр. особам'!BB645,'Комунальні по юр. особам'!BB650,'Комунальні по юр. особам'!BB655,'Комунальні по юр. особам'!BB660,'Комунальні по юр. особам'!BB665)</f>
        <v>0</v>
      </c>
      <c r="BA94" s="63">
        <f>SUM('Комунальні по юр. особам'!BC615,'Комунальні по юр. особам'!BC620,'Комунальні по юр. особам'!BC625,'Комунальні по юр. особам'!BC630,'Комунальні по юр. особам'!BC635,'Комунальні по юр. особам'!BC640,'Комунальні по юр. особам'!BC645,'Комунальні по юр. особам'!BC650,'Комунальні по юр. особам'!BC655,'Комунальні по юр. особам'!BC660,'Комунальні по юр. особам'!BC665)</f>
        <v>0</v>
      </c>
      <c r="BB94" s="63">
        <f>SUM('Комунальні по юр. особам'!BD615,'Комунальні по юр. особам'!BD620,'Комунальні по юр. особам'!BD625,'Комунальні по юр. особам'!BD630,'Комунальні по юр. особам'!BD635,'Комунальні по юр. особам'!BD640,'Комунальні по юр. особам'!BD645,'Комунальні по юр. особам'!BD650,'Комунальні по юр. особам'!BD655,'Комунальні по юр. особам'!BD660,'Комунальні по юр. особам'!BD665)</f>
        <v>0</v>
      </c>
      <c r="BC94" s="309">
        <f>SUM('Комунальні по юр. особам'!BE615,'Комунальні по юр. особам'!BE620,'Комунальні по юр. особам'!BE625,'Комунальні по юр. особам'!BE630,'Комунальні по юр. особам'!BE635,'Комунальні по юр. особам'!BE640,'Комунальні по юр. особам'!BE645,'Комунальні по юр. особам'!BE650,'Комунальні по юр. особам'!BE655,'Комунальні по юр. особам'!BE660,'Комунальні по юр. особам'!BE665)</f>
        <v>0</v>
      </c>
    </row>
    <row r="95" spans="1:55" ht="34" customHeight="1" x14ac:dyDescent="0.2">
      <c r="A95" s="824"/>
      <c r="B95" s="265" t="s">
        <v>77</v>
      </c>
      <c r="C95" s="827"/>
      <c r="D95" s="829"/>
      <c r="E95" s="303">
        <f>SUM(K95,AT95)</f>
        <v>16</v>
      </c>
      <c r="F95" s="305">
        <f>SUM(G95:J95)</f>
        <v>1</v>
      </c>
      <c r="G95" s="242">
        <f>SUM('Комунальні по юр. особам'!I616,'Комунальні по юр. особам'!I621,'Комунальні по юр. особам'!I626,'Комунальні по юр. особам'!I631,'Комунальні по юр. особам'!I636,'Комунальні по юр. особам'!I641,'Комунальні по юр. особам'!I646,'Комунальні по юр. особам'!I651,'Комунальні по юр. особам'!I656,'Комунальні по юр. особам'!I661,'Комунальні по юр. особам'!I666)</f>
        <v>1</v>
      </c>
      <c r="H95" s="242">
        <f>SUM('Комунальні по юр. особам'!J616,'Комунальні по юр. особам'!J621,'Комунальні по юр. особам'!J626,'Комунальні по юр. особам'!J631,'Комунальні по юр. особам'!J636,'Комунальні по юр. особам'!J641,'Комунальні по юр. особам'!J646,'Комунальні по юр. особам'!J651,'Комунальні по юр. особам'!J656,'Комунальні по юр. особам'!J661,'Комунальні по юр. особам'!J666)</f>
        <v>0</v>
      </c>
      <c r="I95" s="242">
        <f>SUM('Комунальні по юр. особам'!K616,'Комунальні по юр. особам'!K621,'Комунальні по юр. особам'!K626,'Комунальні по юр. особам'!K631,'Комунальні по юр. особам'!K636,'Комунальні по юр. особам'!K641,'Комунальні по юр. особам'!K646,'Комунальні по юр. особам'!K651,'Комунальні по юр. особам'!K656,'Комунальні по юр. особам'!K661,'Комунальні по юр. особам'!K666)</f>
        <v>0</v>
      </c>
      <c r="J95" s="268">
        <f>SUM('Комунальні по юр. особам'!L616,'Комунальні по юр. особам'!L621,'Комунальні по юр. особам'!L626,'Комунальні по юр. особам'!L631,'Комунальні по юр. особам'!L636,'Комунальні по юр. особам'!L641,'Комунальні по юр. особам'!L646,'Комунальні по юр. особам'!L651,'Комунальні по юр. особам'!L656,'Комунальні по юр. особам'!L661,'Комунальні по юр. особам'!L666)</f>
        <v>0</v>
      </c>
      <c r="K95" s="330">
        <f>IF(AND(SUM(L95:P95)=SUM(W95:X95),SUM(Q95:V95)=SUM(W95:X95)),SUM(L95:P95),"ПЕРЕВІРТЕ ПРАВИЛЬНІСТЬ ДАНИХ")</f>
        <v>16</v>
      </c>
      <c r="L95" s="63">
        <f>SUM('Комунальні по юр. особам'!N616,'Комунальні по юр. особам'!N621,'Комунальні по юр. особам'!N626,'Комунальні по юр. особам'!N631,'Комунальні по юр. особам'!N636,'Комунальні по юр. особам'!N641,'Комунальні по юр. особам'!N646,'Комунальні по юр. особам'!N651,'Комунальні по юр. особам'!N656,'Комунальні по юр. особам'!N661,'Комунальні по юр. особам'!N666)</f>
        <v>0</v>
      </c>
      <c r="M95" s="63">
        <f>SUM('Комунальні по юр. особам'!O616,'Комунальні по юр. особам'!O621,'Комунальні по юр. особам'!O626,'Комунальні по юр. особам'!O631,'Комунальні по юр. особам'!O636,'Комунальні по юр. особам'!O641,'Комунальні по юр. особам'!O646,'Комунальні по юр. особам'!O651,'Комунальні по юр. особам'!O656,'Комунальні по юр. особам'!O661,'Комунальні по юр. особам'!O666)</f>
        <v>16</v>
      </c>
      <c r="N95" s="63">
        <f>SUM('Комунальні по юр. особам'!P616,'Комунальні по юр. особам'!P621,'Комунальні по юр. особам'!P626,'Комунальні по юр. особам'!P631,'Комунальні по юр. особам'!P636,'Комунальні по юр. особам'!P641,'Комунальні по юр. особам'!P646,'Комунальні по юр. особам'!P651,'Комунальні по юр. особам'!P656,'Комунальні по юр. особам'!P661,'Комунальні по юр. особам'!P666)</f>
        <v>0</v>
      </c>
      <c r="O95" s="63">
        <f>SUM('Комунальні по юр. особам'!Q616,'Комунальні по юр. особам'!Q621,'Комунальні по юр. особам'!Q626,'Комунальні по юр. особам'!Q631,'Комунальні по юр. особам'!Q636,'Комунальні по юр. особам'!Q641,'Комунальні по юр. особам'!Q646,'Комунальні по юр. особам'!Q651,'Комунальні по юр. особам'!Q656,'Комунальні по юр. особам'!Q661,'Комунальні по юр. особам'!Q666)</f>
        <v>0</v>
      </c>
      <c r="P95" s="313">
        <f>SUM('Комунальні по юр. особам'!R616,'Комунальні по юр. особам'!R621,'Комунальні по юр. особам'!R626,'Комунальні по юр. особам'!R631,'Комунальні по юр. особам'!R636,'Комунальні по юр. особам'!R641,'Комунальні по юр. особам'!R646,'Комунальні по юр. особам'!R651,'Комунальні по юр. особам'!R656,'Комунальні по юр. особам'!R661,'Комунальні по юр. особам'!R666)</f>
        <v>0</v>
      </c>
      <c r="Q95" s="301">
        <f>SUM('Комунальні по юр. особам'!S616,'Комунальні по юр. особам'!S621,'Комунальні по юр. особам'!S626,'Комунальні по юр. особам'!S631,'Комунальні по юр. особам'!S636,'Комунальні по юр. особам'!S641,'Комунальні по юр. особам'!S646,'Комунальні по юр. особам'!S651,'Комунальні по юр. особам'!S656,'Комунальні по юр. особам'!S661,'Комунальні по юр. особам'!S666)</f>
        <v>0</v>
      </c>
      <c r="R95" s="63">
        <f>SUM('Комунальні по юр. особам'!T616,'Комунальні по юр. особам'!T621,'Комунальні по юр. особам'!T626,'Комунальні по юр. особам'!T631,'Комунальні по юр. особам'!T636,'Комунальні по юр. особам'!T641,'Комунальні по юр. особам'!T646,'Комунальні по юр. особам'!T651,'Комунальні по юр. особам'!T656,'Комунальні по юр. особам'!T661,'Комунальні по юр. особам'!T666)</f>
        <v>0</v>
      </c>
      <c r="S95" s="63">
        <f>SUM('Комунальні по юр. особам'!U616,'Комунальні по юр. особам'!U621,'Комунальні по юр. особам'!U626,'Комунальні по юр. особам'!U631,'Комунальні по юр. особам'!U636,'Комунальні по юр. особам'!U641,'Комунальні по юр. особам'!U646,'Комунальні по юр. особам'!U651,'Комунальні по юр. особам'!U656,'Комунальні по юр. особам'!U661,'Комунальні по юр. особам'!U666)</f>
        <v>16</v>
      </c>
      <c r="T95" s="63">
        <f>SUM('Комунальні по юр. особам'!V616,'Комунальні по юр. особам'!V621,'Комунальні по юр. особам'!V626,'Комунальні по юр. особам'!V631,'Комунальні по юр. особам'!V636,'Комунальні по юр. особам'!V641,'Комунальні по юр. особам'!V646,'Комунальні по юр. особам'!V651,'Комунальні по юр. особам'!V656,'Комунальні по юр. особам'!V661,'Комунальні по юр. особам'!V666)</f>
        <v>0</v>
      </c>
      <c r="U95" s="63">
        <f>SUM('Комунальні по юр. особам'!W616,'Комунальні по юр. особам'!W621,'Комунальні по юр. особам'!W626,'Комунальні по юр. особам'!W631,'Комунальні по юр. особам'!W636,'Комунальні по юр. особам'!W641,'Комунальні по юр. особам'!W646,'Комунальні по юр. особам'!W651,'Комунальні по юр. особам'!W656,'Комунальні по юр. особам'!W661,'Комунальні по юр. особам'!W666)</f>
        <v>0</v>
      </c>
      <c r="V95" s="313">
        <f>SUM('Комунальні по юр. особам'!X616,'Комунальні по юр. особам'!X621,'Комунальні по юр. особам'!X626,'Комунальні по юр. особам'!X631,'Комунальні по юр. особам'!X636,'Комунальні по юр. особам'!X641,'Комунальні по юр. особам'!X646,'Комунальні по юр. особам'!X651,'Комунальні по юр. особам'!X656,'Комунальні по юр. особам'!X661,'Комунальні по юр. особам'!X666)</f>
        <v>0</v>
      </c>
      <c r="W95" s="301">
        <f>SUM('Комунальні по юр. особам'!Y616,'Комунальні по юр. особам'!Y621,'Комунальні по юр. особам'!Y626,'Комунальні по юр. особам'!Y631,'Комунальні по юр. особам'!Y636,'Комунальні по юр. особам'!Y641,'Комунальні по юр. особам'!Y646,'Комунальні по юр. особам'!Y651,'Комунальні по юр. особам'!Y656,'Комунальні по юр. особам'!Y661,'Комунальні по юр. особам'!Y666)</f>
        <v>15</v>
      </c>
      <c r="X95" s="313">
        <f>SUM('Комунальні по юр. особам'!Z616,'Комунальні по юр. особам'!Z621,'Комунальні по юр. особам'!Z626,'Комунальні по юр. особам'!Z631,'Комунальні по юр. особам'!Z636,'Комунальні по юр. особам'!Z641,'Комунальні по юр. особам'!Z646,'Комунальні по юр. особам'!Z651,'Комунальні по юр. особам'!Z656,'Комунальні по юр. особам'!Z661,'Комунальні по юр. особам'!Z666)</f>
        <v>1</v>
      </c>
      <c r="Y95" s="301">
        <f>SUM('Комунальні по юр. особам'!AA616,'Комунальні по юр. особам'!AA621,'Комунальні по юр. особам'!AA626,'Комунальні по юр. особам'!AA631,'Комунальні по юр. особам'!AA636,'Комунальні по юр. особам'!AA641,'Комунальні по юр. особам'!AA646,'Комунальні по юр. особам'!AA651,'Комунальні по юр. особам'!AA656,'Комунальні по юр. особам'!AA661,'Комунальні по юр. особам'!AA666)</f>
        <v>0</v>
      </c>
      <c r="Z95" s="63">
        <f>SUM('Комунальні по юр. особам'!AB616,'Комунальні по юр. особам'!AB621,'Комунальні по юр. особам'!AB626,'Комунальні по юр. особам'!AB631,'Комунальні по юр. особам'!AB636,'Комунальні по юр. особам'!AB641,'Комунальні по юр. особам'!AB646,'Комунальні по юр. особам'!AB651,'Комунальні по юр. особам'!AB656,'Комунальні по юр. особам'!AB661,'Комунальні по юр. особам'!AB666)</f>
        <v>5</v>
      </c>
      <c r="AA95" s="63">
        <f>SUM('Комунальні по юр. особам'!AC616,'Комунальні по юр. особам'!AC621,'Комунальні по юр. особам'!AC626,'Комунальні по юр. особам'!AC631,'Комунальні по юр. особам'!AC636,'Комунальні по юр. особам'!AC641,'Комунальні по юр. особам'!AC646,'Комунальні по юр. особам'!AC651,'Комунальні по юр. особам'!AC656,'Комунальні по юр. особам'!AC661,'Комунальні по юр. особам'!AC666)</f>
        <v>5</v>
      </c>
      <c r="AB95" s="63">
        <f>SUM('Комунальні по юр. особам'!AD616,'Комунальні по юр. особам'!AD621,'Комунальні по юр. особам'!AD626,'Комунальні по юр. особам'!AD631,'Комунальні по юр. особам'!AD636,'Комунальні по юр. особам'!AD641,'Комунальні по юр. особам'!AD646,'Комунальні по юр. особам'!AD651,'Комунальні по юр. особам'!AD656,'Комунальні по юр. особам'!AD661,'Комунальні по юр. особам'!AD666)</f>
        <v>0</v>
      </c>
      <c r="AC95" s="63">
        <f>SUM('Комунальні по юр. особам'!AE616,'Комунальні по юр. особам'!AE621,'Комунальні по юр. особам'!AE626,'Комунальні по юр. особам'!AE631,'Комунальні по юр. особам'!AE636,'Комунальні по юр. особам'!AE641,'Комунальні по юр. особам'!AE646,'Комунальні по юр. особам'!AE651,'Комунальні по юр. особам'!AE656,'Комунальні по юр. особам'!AE661,'Комунальні по юр. особам'!AE666)</f>
        <v>7</v>
      </c>
      <c r="AD95" s="313">
        <f>SUM('Комунальні по юр. особам'!AF616,'Комунальні по юр. особам'!AF621,'Комунальні по юр. особам'!AF626,'Комунальні по юр. особам'!AF631,'Комунальні по юр. особам'!AF636,'Комунальні по юр. особам'!AF641,'Комунальні по юр. особам'!AF646,'Комунальні по юр. особам'!AF651,'Комунальні по юр. особам'!AF656,'Комунальні по юр. особам'!AF661,'Комунальні по юр. особам'!AF666)</f>
        <v>2</v>
      </c>
      <c r="AE95" s="271">
        <f>AVERAGE('Комунальні по юр. особам'!AG616,'Комунальні по юр. особам'!AG621,'Комунальні по юр. особам'!AG626,'Комунальні по юр. особам'!AG631,'Комунальні по юр. особам'!AG636,'Комунальні по юр. особам'!AG641,'Комунальні по юр. особам'!AG646,'Комунальні по юр. особам'!AG651,'Комунальні по юр. особам'!AG656,'Комунальні по юр. особам'!AG661,'Комунальні по юр. особам'!AG666)</f>
        <v>41</v>
      </c>
      <c r="AF95" s="361">
        <f>AVERAGE('Комунальні по юр. особам'!AH616,'Комунальні по юр. особам'!AH621,'Комунальні по юр. особам'!AH626,'Комунальні по юр. особам'!AH631,'Комунальні по юр. особам'!AH636,'Комунальні по юр. особам'!AH641,'Комунальні по юр. особам'!AH646,'Комунальні по юр. особам'!AH651,'Комунальні по юр. особам'!AH656,'Комунальні по юр. особам'!AH661,'Комунальні по юр. особам'!AH666)</f>
        <v>24</v>
      </c>
      <c r="AG95" s="362">
        <f>AVERAGE('Комунальні по юр. особам'!AI616,'Комунальні по юр. особам'!AI621,'Комунальні по юр. особам'!AI626,'Комунальні по юр. особам'!AI631,'Комунальні по юр. особам'!AI636,'Комунальні по юр. особам'!AI641,'Комунальні по юр. особам'!AI646,'Комунальні по юр. особам'!AI651,'Комунальні по юр. особам'!AI656,'Комунальні по юр. особам'!AI661,'Комунальні по юр. особам'!AI666)</f>
        <v>92</v>
      </c>
      <c r="AH95" s="247">
        <f>SUM(AI95:AK95)</f>
        <v>16</v>
      </c>
      <c r="AI95" s="270">
        <f>SUM('Комунальні по юр. особам'!AK666,'Комунальні по юр. особам'!AK661,'Комунальні по юр. особам'!AK656,'Комунальні по юр. особам'!AK651,'Комунальні по юр. особам'!AK646,'Комунальні по юр. особам'!AK641,'Комунальні по юр. особам'!AK636,'Комунальні по юр. особам'!AK631,'Комунальні по юр. особам'!AK626,'Комунальні по юр. особам'!AK621,'Комунальні по юр. особам'!AK616)</f>
        <v>5</v>
      </c>
      <c r="AJ95" s="242">
        <f>SUM('Комунальні по юр. особам'!AL666,'Комунальні по юр. особам'!AL661,'Комунальні по юр. особам'!AL656,'Комунальні по юр. особам'!AL651,'Комунальні по юр. особам'!AL646,'Комунальні по юр. особам'!AL641,'Комунальні по юр. особам'!AL636,'Комунальні по юр. особам'!AL631,'Комунальні по юр. особам'!AL626,'Комунальні по юр. особам'!AL621,'Комунальні по юр. особам'!AL616)</f>
        <v>8</v>
      </c>
      <c r="AK95" s="243">
        <f>SUM('Комунальні по юр. особам'!AM666,'Комунальні по юр. особам'!AM661,'Комунальні по юр. особам'!AM656,'Комунальні по юр. особам'!AM651,'Комунальні по юр. особам'!AM646,'Комунальні по юр. особам'!AM641,'Комунальні по юр. особам'!AM636,'Комунальні по юр. особам'!AM631,'Комунальні по юр. особам'!AM626,'Комунальні по юр. особам'!AM621,'Комунальні по юр. особам'!AM616)</f>
        <v>3</v>
      </c>
      <c r="AL95" s="241">
        <f>SUM('Комунальні по юр. особам'!AN666,'Комунальні по юр. особам'!AN661,'Комунальні по юр. особам'!AN656,'Комунальні по юр. особам'!AN651,'Комунальні по юр. особам'!AN646,'Комунальні по юр. особам'!AN641,'Комунальні по юр. особам'!AN636,'Комунальні по юр. особам'!AN631,'Комунальні по юр. особам'!AN626,'Комунальні по юр. особам'!AN621,'Комунальні по юр. особам'!AN616)</f>
        <v>0</v>
      </c>
      <c r="AM95" s="242">
        <f>SUM('Комунальні по юр. особам'!AO666,'Комунальні по юр. особам'!AO661,'Комунальні по юр. особам'!AO656,'Комунальні по юр. особам'!AO651,'Комунальні по юр. особам'!AO646,'Комунальні по юр. особам'!AO641,'Комунальні по юр. особам'!AO636,'Комунальні по юр. особам'!AO631,'Комунальні по юр. особам'!AO626,'Комунальні по юр. особам'!AO621,'Комунальні по юр. особам'!AO616)</f>
        <v>0</v>
      </c>
      <c r="AN95" s="243">
        <f>SUM('Комунальні по юр. особам'!AP666,'Комунальні по юр. особам'!AP661,'Комунальні по юр. особам'!AP656,'Комунальні по юр. особам'!AP651,'Комунальні по юр. особам'!AP646,'Комунальні по юр. особам'!AP641,'Комунальні по юр. особам'!AP636,'Комунальні по юр. особам'!AP631,'Комунальні по юр. особам'!AP626,'Комунальні по юр. особам'!AP621,'Комунальні по юр. особам'!AP616)</f>
        <v>0</v>
      </c>
      <c r="AO95" s="244">
        <f>SUM('Комунальні по юр. особам'!AQ666,'Комунальні по юр. особам'!AQ661,'Комунальні по юр. особам'!AQ656,'Комунальні по юр. особам'!AQ651,'Комунальні по юр. особам'!AQ646,'Комунальні по юр. особам'!AQ641,'Комунальні по юр. особам'!AQ636,'Комунальні по юр. особам'!AQ631,'Комунальні по юр. особам'!AQ626,'Комунальні по юр. особам'!AQ621,'Комунальні по юр. особам'!AQ616)</f>
        <v>0</v>
      </c>
      <c r="AP95" s="245">
        <f>SUM('Комунальні по юр. особам'!AR666,'Комунальні по юр. особам'!AR661,'Комунальні по юр. особам'!AR656,'Комунальні по юр. особам'!AR651,'Комунальні по юр. особам'!AR646,'Комунальні по юр. особам'!AR641,'Комунальні по юр. особам'!AR636,'Комунальні по юр. особам'!AR631,'Комунальні по юр. особам'!AR626,'Комунальні по юр. особам'!AR621,'Комунальні по юр. особам'!AR616)</f>
        <v>0</v>
      </c>
      <c r="AQ95" s="245">
        <f>SUM('Комунальні по юр. особам'!AS666,'Комунальні по юр. особам'!AS661,'Комунальні по юр. особам'!AS656,'Комунальні по юр. особам'!AS651,'Комунальні по юр. особам'!AS646,'Комунальні по юр. особам'!AS641,'Комунальні по юр. особам'!AS636,'Комунальні по юр. особам'!AS631,'Комунальні по юр. особам'!AS626,'Комунальні по юр. особам'!AS621,'Комунальні по юр. особам'!AS616)</f>
        <v>0</v>
      </c>
      <c r="AR95" s="245">
        <f>SUM('Комунальні по юр. особам'!AT666,'Комунальні по юр. особам'!AT661,'Комунальні по юр. особам'!AT656,'Комунальні по юр. особам'!AT651,'Комунальні по юр. особам'!AT646,'Комунальні по юр. особам'!AT641,'Комунальні по юр. особам'!AT636,'Комунальні по юр. особам'!AT631,'Комунальні по юр. особам'!AT626,'Комунальні по юр. особам'!AT621,'Комунальні по юр. особам'!AT616)</f>
        <v>0</v>
      </c>
      <c r="AS95" s="246">
        <f>SUM('Комунальні по юр. особам'!AU666,'Комунальні по юр. особам'!AU661,'Комунальні по юр. особам'!AU656,'Комунальні по юр. особам'!AU651,'Комунальні по юр. особам'!AU646,'Комунальні по юр. особам'!AU641,'Комунальні по юр. особам'!AU636,'Комунальні по юр. особам'!AU631,'Комунальні по юр. особам'!AU626,'Комунальні по юр. особам'!AU621,'Комунальні по юр. особам'!AU616)</f>
        <v>0</v>
      </c>
      <c r="AT95" s="328">
        <f t="shared" si="177"/>
        <v>0</v>
      </c>
      <c r="AU95" s="63">
        <f>SUM('Комунальні по юр. особам'!AW616,'Комунальні по юр. особам'!AW621,'Комунальні по юр. особам'!AW626,'Комунальні по юр. особам'!AW631,'Комунальні по юр. особам'!AW636,'Комунальні по юр. особам'!AW641,'Комунальні по юр. особам'!AW646,'Комунальні по юр. особам'!AW651,'Комунальні по юр. особам'!AW656,'Комунальні по юр. особам'!AW661,'Комунальні по юр. особам'!AW666)</f>
        <v>0</v>
      </c>
      <c r="AV95" s="63">
        <f>SUM('Комунальні по юр. особам'!AX616,'Комунальні по юр. особам'!AX621,'Комунальні по юр. особам'!AX626,'Комунальні по юр. особам'!AX631,'Комунальні по юр. особам'!AX636,'Комунальні по юр. особам'!AX641,'Комунальні по юр. особам'!AX646,'Комунальні по юр. особам'!AX651,'Комунальні по юр. особам'!AX656,'Комунальні по юр. особам'!AX661,'Комунальні по юр. особам'!AX666)</f>
        <v>0</v>
      </c>
      <c r="AW95" s="63">
        <f>SUM('Комунальні по юр. особам'!AY616,'Комунальні по юр. особам'!AY621,'Комунальні по юр. особам'!AY626,'Комунальні по юр. особам'!AY631,'Комунальні по юр. особам'!AY636,'Комунальні по юр. особам'!AY641,'Комунальні по юр. особам'!AY646,'Комунальні по юр. особам'!AY651,'Комунальні по юр. особам'!AY656,'Комунальні по юр. особам'!AY661,'Комунальні по юр. особам'!AY666)</f>
        <v>0</v>
      </c>
      <c r="AX95" s="63">
        <f>SUM('Комунальні по юр. особам'!AZ616,'Комунальні по юр. особам'!AZ621,'Комунальні по юр. особам'!AZ626,'Комунальні по юр. особам'!AZ631,'Комунальні по юр. особам'!AZ636,'Комунальні по юр. особам'!AZ641,'Комунальні по юр. особам'!AZ646,'Комунальні по юр. особам'!AZ651,'Комунальні по юр. особам'!AZ656,'Комунальні по юр. особам'!AZ661,'Комунальні по юр. особам'!AZ666)</f>
        <v>0</v>
      </c>
      <c r="AY95" s="63">
        <f>SUM('Комунальні по юр. особам'!BA616,'Комунальні по юр. особам'!BA621,'Комунальні по юр. особам'!BA626,'Комунальні по юр. особам'!BA631,'Комунальні по юр. особам'!BA636,'Комунальні по юр. особам'!BA641,'Комунальні по юр. особам'!BA646,'Комунальні по юр. особам'!BA651,'Комунальні по юр. особам'!BA656,'Комунальні по юр. особам'!BA661,'Комунальні по юр. особам'!BA666)</f>
        <v>0</v>
      </c>
      <c r="AZ95" s="63">
        <f>SUM('Комунальні по юр. особам'!BB616,'Комунальні по юр. особам'!BB621,'Комунальні по юр. особам'!BB626,'Комунальні по юр. особам'!BB631,'Комунальні по юр. особам'!BB636,'Комунальні по юр. особам'!BB641,'Комунальні по юр. особам'!BB646,'Комунальні по юр. особам'!BB651,'Комунальні по юр. особам'!BB656,'Комунальні по юр. особам'!BB661,'Комунальні по юр. особам'!BB666)</f>
        <v>0</v>
      </c>
      <c r="BA95" s="63">
        <f>SUM('Комунальні по юр. особам'!BC616,'Комунальні по юр. особам'!BC621,'Комунальні по юр. особам'!BC626,'Комунальні по юр. особам'!BC631,'Комунальні по юр. особам'!BC636,'Комунальні по юр. особам'!BC641,'Комунальні по юр. особам'!BC646,'Комунальні по юр. особам'!BC651,'Комунальні по юр. особам'!BC656,'Комунальні по юр. особам'!BC661,'Комунальні по юр. особам'!BC666)</f>
        <v>0</v>
      </c>
      <c r="BB95" s="63">
        <f>SUM('Комунальні по юр. особам'!BD616,'Комунальні по юр. особам'!BD621,'Комунальні по юр. особам'!BD626,'Комунальні по юр. особам'!BD631,'Комунальні по юр. особам'!BD636,'Комунальні по юр. особам'!BD641,'Комунальні по юр. особам'!BD646,'Комунальні по юр. особам'!BD651,'Комунальні по юр. особам'!BD656,'Комунальні по юр. особам'!BD661,'Комунальні по юр. особам'!BD666)</f>
        <v>0</v>
      </c>
      <c r="BC95" s="309">
        <f>SUM('Комунальні по юр. особам'!BE616,'Комунальні по юр. особам'!BE621,'Комунальні по юр. особам'!BE626,'Комунальні по юр. особам'!BE631,'Комунальні по юр. особам'!BE636,'Комунальні по юр. особам'!BE641,'Комунальні по юр. особам'!BE646,'Комунальні по юр. особам'!BE651,'Комунальні по юр. особам'!BE656,'Комунальні по юр. особам'!BE661,'Комунальні по юр. особам'!BE666)</f>
        <v>0</v>
      </c>
    </row>
    <row r="96" spans="1:55" ht="34" customHeight="1" x14ac:dyDescent="0.2">
      <c r="A96" s="824"/>
      <c r="B96" s="265" t="s">
        <v>78</v>
      </c>
      <c r="C96" s="827"/>
      <c r="D96" s="829"/>
      <c r="E96" s="303">
        <f>SUM(K96,AT96)</f>
        <v>1100</v>
      </c>
      <c r="F96" s="305">
        <f>SUM(G96:J96)</f>
        <v>12</v>
      </c>
      <c r="G96" s="242">
        <f>SUM('Комунальні по юр. особам'!I617,'Комунальні по юр. особам'!I622,'Комунальні по юр. особам'!I627,'Комунальні по юр. особам'!I632,'Комунальні по юр. особам'!I637,'Комунальні по юр. особам'!I642,'Комунальні по юр. особам'!I647,'Комунальні по юр. особам'!I652,'Комунальні по юр. особам'!I657,'Комунальні по юр. особам'!I662,'Комунальні по юр. особам'!I667)</f>
        <v>5</v>
      </c>
      <c r="H96" s="242">
        <f>SUM('Комунальні по юр. особам'!J617,'Комунальні по юр. особам'!J622,'Комунальні по юр. особам'!J627,'Комунальні по юр. особам'!J632,'Комунальні по юр. особам'!J637,'Комунальні по юр. особам'!J642,'Комунальні по юр. особам'!J647,'Комунальні по юр. особам'!J652,'Комунальні по юр. особам'!J657,'Комунальні по юр. особам'!J662,'Комунальні по юр. особам'!J667)</f>
        <v>0</v>
      </c>
      <c r="I96" s="242">
        <f>SUM('Комунальні по юр. особам'!K617,'Комунальні по юр. особам'!K622,'Комунальні по юр. особам'!K627,'Комунальні по юр. особам'!K632,'Комунальні по юр. особам'!K637,'Комунальні по юр. особам'!K642,'Комунальні по юр. особам'!K647,'Комунальні по юр. особам'!K652,'Комунальні по юр. особам'!K657,'Комунальні по юр. особам'!K662,'Комунальні по юр. особам'!K667)</f>
        <v>7</v>
      </c>
      <c r="J96" s="268">
        <f>SUM('Комунальні по юр. особам'!L617,'Комунальні по юр. особам'!L622,'Комунальні по юр. особам'!L627,'Комунальні по юр. особам'!L632,'Комунальні по юр. особам'!L637,'Комунальні по юр. особам'!L642,'Комунальні по юр. особам'!L647,'Комунальні по юр. особам'!L652,'Комунальні по юр. особам'!L657,'Комунальні по юр. особам'!L662,'Комунальні по юр. особам'!L667)</f>
        <v>0</v>
      </c>
      <c r="K96" s="330">
        <f>IF(AND(SUM(L96:P96)=SUM(W96:X96),SUM(Q96:V96)=SUM(W96:X96)),SUM(L96:P96),"ПЕРЕВІРТЕ ПРАВИЛЬНІСТЬ ДАНИХ")</f>
        <v>1076</v>
      </c>
      <c r="L96" s="63">
        <f>SUM('Комунальні по юр. особам'!N617,'Комунальні по юр. особам'!N622,'Комунальні по юр. особам'!N627,'Комунальні по юр. особам'!N632,'Комунальні по юр. особам'!N637,'Комунальні по юр. особам'!N642,'Комунальні по юр. особам'!N647,'Комунальні по юр. особам'!N652,'Комунальні по юр. особам'!N657,'Комунальні по юр. особам'!N662,'Комунальні по юр. особам'!N667)</f>
        <v>0</v>
      </c>
      <c r="M96" s="63">
        <f>SUM('Комунальні по юр. особам'!O617,'Комунальні по юр. особам'!O622,'Комунальні по юр. особам'!O627,'Комунальні по юр. особам'!O632,'Комунальні по юр. особам'!O637,'Комунальні по юр. особам'!O642,'Комунальні по юр. особам'!O647,'Комунальні по юр. особам'!O652,'Комунальні по юр. особам'!O657,'Комунальні по юр. особам'!O662,'Комунальні по юр. особам'!O667)</f>
        <v>0</v>
      </c>
      <c r="N96" s="63">
        <f>SUM('Комунальні по юр. особам'!P617,'Комунальні по юр. особам'!P622,'Комунальні по юр. особам'!P627,'Комунальні по юр. особам'!P632,'Комунальні по юр. особам'!P637,'Комунальні по юр. особам'!P642,'Комунальні по юр. особам'!P647,'Комунальні по юр. особам'!P652,'Комунальні по юр. особам'!P657,'Комунальні по юр. особам'!P662,'Комунальні по юр. особам'!P667)</f>
        <v>0</v>
      </c>
      <c r="O96" s="63">
        <f>SUM('Комунальні по юр. особам'!Q617,'Комунальні по юр. особам'!Q622,'Комунальні по юр. особам'!Q627,'Комунальні по юр. особам'!Q632,'Комунальні по юр. особам'!Q637,'Комунальні по юр. особам'!Q642,'Комунальні по юр. особам'!Q647,'Комунальні по юр. особам'!Q652,'Комунальні по юр. особам'!Q657,'Комунальні по юр. особам'!Q662,'Комунальні по юр. особам'!Q667)</f>
        <v>0</v>
      </c>
      <c r="P96" s="313">
        <f>SUM('Комунальні по юр. особам'!R617,'Комунальні по юр. особам'!R622,'Комунальні по юр. особам'!R627,'Комунальні по юр. особам'!R632,'Комунальні по юр. особам'!R637,'Комунальні по юр. особам'!R642,'Комунальні по юр. особам'!R647,'Комунальні по юр. особам'!R652,'Комунальні по юр. особам'!R657,'Комунальні по юр. особам'!R662,'Комунальні по юр. особам'!R667)</f>
        <v>1076</v>
      </c>
      <c r="Q96" s="301">
        <f>SUM('Комунальні по юр. особам'!S617,'Комунальні по юр. особам'!S622,'Комунальні по юр. особам'!S627,'Комунальні по юр. особам'!S632,'Комунальні по юр. особам'!S637,'Комунальні по юр. особам'!S642,'Комунальні по юр. особам'!S647,'Комунальні по юр. особам'!S652,'Комунальні по юр. особам'!S657,'Комунальні по юр. особам'!S662,'Комунальні по юр. особам'!S667)</f>
        <v>247</v>
      </c>
      <c r="R96" s="63">
        <f>SUM('Комунальні по юр. особам'!T617,'Комунальні по юр. особам'!T622,'Комунальні по юр. особам'!T627,'Комунальні по юр. особам'!T632,'Комунальні по юр. особам'!T637,'Комунальні по юр. особам'!T642,'Комунальні по юр. особам'!T647,'Комунальні по юр. особам'!T652,'Комунальні по юр. особам'!T657,'Комунальні по юр. особам'!T662,'Комунальні по юр. особам'!T667)</f>
        <v>0</v>
      </c>
      <c r="S96" s="63">
        <f>SUM('Комунальні по юр. особам'!U617,'Комунальні по юр. особам'!U622,'Комунальні по юр. особам'!U627,'Комунальні по юр. особам'!U632,'Комунальні по юр. особам'!U637,'Комунальні по юр. особам'!U642,'Комунальні по юр. особам'!U647,'Комунальні по юр. особам'!U652,'Комунальні по юр. особам'!U657,'Комунальні по юр. особам'!U662,'Комунальні по юр. особам'!U667)</f>
        <v>1</v>
      </c>
      <c r="T96" s="63">
        <f>SUM('Комунальні по юр. особам'!V617,'Комунальні по юр. особам'!V622,'Комунальні по юр. особам'!V627,'Комунальні по юр. особам'!V632,'Комунальні по юр. особам'!V637,'Комунальні по юр. особам'!V642,'Комунальні по юр. особам'!V647,'Комунальні по юр. особам'!V652,'Комунальні по юр. особам'!V657,'Комунальні по юр. особам'!V662,'Комунальні по юр. особам'!V667)</f>
        <v>747</v>
      </c>
      <c r="U96" s="63">
        <f>SUM('Комунальні по юр. особам'!W617,'Комунальні по юр. особам'!W622,'Комунальні по юр. особам'!W627,'Комунальні по юр. особам'!W632,'Комунальні по юр. особам'!W637,'Комунальні по юр. особам'!W642,'Комунальні по юр. особам'!W647,'Комунальні по юр. особам'!W652,'Комунальні по юр. особам'!W657,'Комунальні по юр. особам'!W662,'Комунальні по юр. особам'!W667)</f>
        <v>81</v>
      </c>
      <c r="V96" s="313">
        <f>SUM('Комунальні по юр. особам'!X617,'Комунальні по юр. особам'!X622,'Комунальні по юр. особам'!X627,'Комунальні по юр. особам'!X632,'Комунальні по юр. особам'!X637,'Комунальні по юр. особам'!X642,'Комунальні по юр. особам'!X647,'Комунальні по юр. особам'!X652,'Комунальні по юр. особам'!X657,'Комунальні по юр. особам'!X662,'Комунальні по юр. особам'!X667)</f>
        <v>0</v>
      </c>
      <c r="W96" s="301">
        <f>SUM('Комунальні по юр. особам'!Y617,'Комунальні по юр. особам'!Y622,'Комунальні по юр. особам'!Y627,'Комунальні по юр. особам'!Y632,'Комунальні по юр. особам'!Y637,'Комунальні по юр. особам'!Y642,'Комунальні по юр. особам'!Y647,'Комунальні по юр. особам'!Y652,'Комунальні по юр. особам'!Y657,'Комунальні по юр. особам'!Y662,'Комунальні по юр. особам'!Y667)</f>
        <v>885</v>
      </c>
      <c r="X96" s="313">
        <f>SUM('Комунальні по юр. особам'!Z617,'Комунальні по юр. особам'!Z622,'Комунальні по юр. особам'!Z627,'Комунальні по юр. особам'!Z632,'Комунальні по юр. особам'!Z637,'Комунальні по юр. особам'!Z642,'Комунальні по юр. особам'!Z647,'Комунальні по юр. особам'!Z652,'Комунальні по юр. особам'!Z657,'Комунальні по юр. особам'!Z662,'Комунальні по юр. особам'!Z667)</f>
        <v>191</v>
      </c>
      <c r="Y96" s="301">
        <f>SUM('Комунальні по юр. особам'!AA617,'Комунальні по юр. особам'!AA622,'Комунальні по юр. особам'!AA627,'Комунальні по юр. особам'!AA632,'Комунальні по юр. особам'!AA637,'Комунальні по юр. особам'!AA642,'Комунальні по юр. особам'!AA647,'Комунальні по юр. особам'!AA652,'Комунальні по юр. особам'!AA657,'Комунальні по юр. особам'!AA662,'Комунальні по юр. особам'!AA667)</f>
        <v>0</v>
      </c>
      <c r="Z96" s="63">
        <f>SUM('Комунальні по юр. особам'!AB617,'Комунальні по юр. особам'!AB622,'Комунальні по юр. особам'!AB627,'Комунальні по юр. особам'!AB632,'Комунальні по юр. особам'!AB637,'Комунальні по юр. особам'!AB642,'Комунальні по юр. особам'!AB647,'Комунальні по юр. особам'!AB652,'Комунальні по юр. особам'!AB657,'Комунальні по юр. особам'!AB662,'Комунальні по юр. особам'!AB667)</f>
        <v>281</v>
      </c>
      <c r="AA96" s="63">
        <f>SUM('Комунальні по юр. особам'!AC617,'Комунальні по юр. особам'!AC622,'Комунальні по юр. особам'!AC627,'Комунальні по юр. особам'!AC632,'Комунальні по юр. особам'!AC637,'Комунальні по юр. особам'!AC642,'Комунальні по юр. особам'!AC647,'Комунальні по юр. особам'!AC652,'Комунальні по юр. особам'!AC657,'Комунальні по юр. особам'!AC662,'Комунальні по юр. особам'!AC667)</f>
        <v>276</v>
      </c>
      <c r="AB96" s="63">
        <f>SUM('Комунальні по юр. особам'!AD617,'Комунальні по юр. особам'!AD622,'Комунальні по юр. особам'!AD627,'Комунальні по юр. особам'!AD632,'Комунальні по юр. особам'!AD637,'Комунальні по юр. особам'!AD642,'Комунальні по юр. особам'!AD647,'Комунальні по юр. особам'!AD652,'Комунальні по юр. особам'!AD657,'Комунальні по юр. особам'!AD662,'Комунальні по юр. особам'!AD667)</f>
        <v>14</v>
      </c>
      <c r="AC96" s="63">
        <f>SUM('Комунальні по юр. особам'!AE617,'Комунальні по юр. особам'!AE622,'Комунальні по юр. особам'!AE627,'Комунальні по юр. особам'!AE632,'Комунальні по юр. особам'!AE637,'Комунальні по юр. особам'!AE642,'Комунальні по юр. особам'!AE647,'Комунальні по юр. особам'!AE652,'Комунальні по юр. особам'!AE657,'Комунальні по юр. особам'!AE662,'Комунальні по юр. особам'!AE667)</f>
        <v>720</v>
      </c>
      <c r="AD96" s="313">
        <f>SUM('Комунальні по юр. особам'!AF617,'Комунальні по юр. особам'!AF622,'Комунальні по юр. особам'!AF627,'Комунальні по юр. особам'!AF632,'Комунальні по юр. особам'!AF637,'Комунальні по юр. особам'!AF642,'Комунальні по юр. особам'!AF647,'Комунальні по юр. особам'!AF652,'Комунальні по юр. особам'!AF657,'Комунальні по юр. особам'!AF662,'Комунальні по юр. особам'!AF667)</f>
        <v>125</v>
      </c>
      <c r="AE96" s="271">
        <f>AVERAGE('Комунальні по юр. особам'!AG617,'Комунальні по юр. особам'!AG622,'Комунальні по юр. особам'!AG627,'Комунальні по юр. особам'!AG632,'Комунальні по юр. особам'!AG637,'Комунальні по юр. особам'!AG642,'Комунальні по юр. особам'!AG647,'Комунальні по юр. особам'!AG652,'Комунальні по юр. особам'!AG657,'Комунальні по юр. особам'!AG662,'Комунальні по юр. особам'!AG667)</f>
        <v>40.654545454545456</v>
      </c>
      <c r="AF96" s="361">
        <f>AVERAGE('Комунальні по юр. особам'!AH617,'Комунальні по юр. особам'!AH622,'Комунальні по юр. особам'!AH627,'Комунальні по юр. особам'!AH632,'Комунальні по юр. особам'!AH637,'Комунальні по юр. особам'!AH642,'Комунальні по юр. особам'!AH647,'Комунальні по юр. особам'!AH652,'Комунальні по юр. особам'!AH657,'Комунальні по юр. особам'!AH662,'Комунальні по юр. особам'!AH667)</f>
        <v>19.630303030303029</v>
      </c>
      <c r="AG96" s="362">
        <f>AVERAGE('Комунальні по юр. особам'!AI617,'Комунальні по юр. особам'!AI622,'Комунальні по юр. особам'!AI627,'Комунальні по юр. особам'!AI632,'Комунальні по юр. особам'!AI637,'Комунальні по юр. особам'!AI642,'Комунальні по юр. особам'!AI647,'Комунальні по юр. особам'!AI652,'Комунальні по юр. особам'!AI657,'Комунальні по юр. особам'!AI662,'Комунальні по юр. особам'!AI667)</f>
        <v>89.5</v>
      </c>
      <c r="AH96" s="317">
        <f>SUM(AO96:AS96)</f>
        <v>1075</v>
      </c>
      <c r="AI96" s="270">
        <f>SUM('Комунальні по юр. особам'!AK667,'Комунальні по юр. особам'!AK662,'Комунальні по юр. особам'!AK657,'Комунальні по юр. особам'!AK652,'Комунальні по юр. особам'!AK647,'Комунальні по юр. особам'!AK642,'Комунальні по юр. особам'!AK637,'Комунальні по юр. особам'!AK632,'Комунальні по юр. особам'!AK627,'Комунальні по юр. особам'!AK622,'Комунальні по юр. особам'!AK617)</f>
        <v>0</v>
      </c>
      <c r="AJ96" s="242">
        <f>SUM('Комунальні по юр. особам'!AL667,'Комунальні по юр. особам'!AL662,'Комунальні по юр. особам'!AL657,'Комунальні по юр. особам'!AL652,'Комунальні по юр. особам'!AL647,'Комунальні по юр. особам'!AL642,'Комунальні по юр. особам'!AL637,'Комунальні по юр. особам'!AL632,'Комунальні по юр. особам'!AL627,'Комунальні по юр. особам'!AL622,'Комунальні по юр. особам'!AL617)</f>
        <v>0</v>
      </c>
      <c r="AK96" s="243">
        <f>SUM('Комунальні по юр. особам'!AM667,'Комунальні по юр. особам'!AM662,'Комунальні по юр. особам'!AM657,'Комунальні по юр. особам'!AM652,'Комунальні по юр. особам'!AM647,'Комунальні по юр. особам'!AM642,'Комунальні по юр. особам'!AM637,'Комунальні по юр. особам'!AM632,'Комунальні по юр. особам'!AM627,'Комунальні по юр. особам'!AM622,'Комунальні по юр. особам'!AM617)</f>
        <v>0</v>
      </c>
      <c r="AL96" s="241">
        <f>SUM('Комунальні по юр. особам'!AN667,'Комунальні по юр. особам'!AN662,'Комунальні по юр. особам'!AN657,'Комунальні по юр. особам'!AN652,'Комунальні по юр. особам'!AN647,'Комунальні по юр. особам'!AN642,'Комунальні по юр. особам'!AN637,'Комунальні по юр. особам'!AN632,'Комунальні по юр. особам'!AN627,'Комунальні по юр. особам'!AN622,'Комунальні по юр. особам'!AN617)</f>
        <v>0</v>
      </c>
      <c r="AM96" s="242">
        <f>SUM('Комунальні по юр. особам'!AO667,'Комунальні по юр. особам'!AO662,'Комунальні по юр. особам'!AO657,'Комунальні по юр. особам'!AO652,'Комунальні по юр. особам'!AO647,'Комунальні по юр. особам'!AO642,'Комунальні по юр. особам'!AO637,'Комунальні по юр. особам'!AO632,'Комунальні по юр. особам'!AO627,'Комунальні по юр. особам'!AO622,'Комунальні по юр. особам'!AO617)</f>
        <v>0</v>
      </c>
      <c r="AN96" s="243">
        <f>SUM('Комунальні по юр. особам'!AP667,'Комунальні по юр. особам'!AP662,'Комунальні по юр. особам'!AP657,'Комунальні по юр. особам'!AP652,'Комунальні по юр. особам'!AP647,'Комунальні по юр. особам'!AP642,'Комунальні по юр. особам'!AP637,'Комунальні по юр. особам'!AP632,'Комунальні по юр. особам'!AP627,'Комунальні по юр. особам'!AP622,'Комунальні по юр. особам'!AP617)</f>
        <v>0</v>
      </c>
      <c r="AO96" s="250">
        <f>SUM('Комунальні по юр. особам'!AQ667,'Комунальні по юр. особам'!AQ662,'Комунальні по юр. особам'!AQ657,'Комунальні по юр. особам'!AQ652,'Комунальні по юр. особам'!AQ647,'Комунальні по юр. особам'!AQ642,'Комунальні по юр. особам'!AQ637,'Комунальні по юр. особам'!AQ632,'Комунальні по юр. особам'!AQ627,'Комунальні по юр. особам'!AQ622,'Комунальні по юр. особам'!AQ617)</f>
        <v>133</v>
      </c>
      <c r="AP96" s="320">
        <f>SUM('Комунальні по юр. особам'!AR667,'Комунальні по юр. особам'!AR662,'Комунальні по юр. особам'!AR657,'Комунальні по юр. особам'!AR652,'Комунальні по юр. особам'!AR647,'Комунальні по юр. особам'!AR642,'Комунальні по юр. особам'!AR637,'Комунальні по юр. особам'!AR632,'Комунальні по юр. особам'!AR627,'Комунальні по юр. особам'!AR622,'Комунальні по юр. особам'!AR617)</f>
        <v>322</v>
      </c>
      <c r="AQ96" s="320">
        <f>SUM('Комунальні по юр. особам'!AS667,'Комунальні по юр. особам'!AS662,'Комунальні по юр. особам'!AS657,'Комунальні по юр. особам'!AS652,'Комунальні по юр. особам'!AS647,'Комунальні по юр. особам'!AS642,'Комунальні по юр. особам'!AS637,'Комунальні по юр. особам'!AS632,'Комунальні по юр. особам'!AS627,'Комунальні по юр. особам'!AS622,'Комунальні по юр. особам'!AS617)</f>
        <v>517</v>
      </c>
      <c r="AR96" s="320">
        <f>SUM('Комунальні по юр. особам'!AT667,'Комунальні по юр. особам'!AT662,'Комунальні по юр. особам'!AT657,'Комунальні по юр. особам'!AT652,'Комунальні по юр. особам'!AT647,'Комунальні по юр. особам'!AT642,'Комунальні по юр. особам'!AT637,'Комунальні по юр. особам'!AT632,'Комунальні по юр. особам'!AT627,'Комунальні по юр. особам'!AT622,'Комунальні по юр. особам'!AT617)</f>
        <v>85</v>
      </c>
      <c r="AS96" s="325">
        <f>SUM('Комунальні по юр. особам'!AU667,'Комунальні по юр. особам'!AU662,'Комунальні по юр. особам'!AU657,'Комунальні по юр. особам'!AU652,'Комунальні по юр. особам'!AU647,'Комунальні по юр. особам'!AU642,'Комунальні по юр. особам'!AU637,'Комунальні по юр. особам'!AU632,'Комунальні по юр. особам'!AU627,'Комунальні по юр. особам'!AU622,'Комунальні по юр. особам'!AU617)</f>
        <v>18</v>
      </c>
      <c r="AT96" s="328">
        <f>SUM(AU96:BC96)</f>
        <v>24</v>
      </c>
      <c r="AU96" s="63">
        <f>SUM('Комунальні по юр. особам'!AW617,'Комунальні по юр. особам'!AW622,'Комунальні по юр. особам'!AW627,'Комунальні по юр. особам'!AW632,'Комунальні по юр. особам'!AW637,'Комунальні по юр. особам'!AW642,'Комунальні по юр. особам'!AW647,'Комунальні по юр. особам'!AW652,'Комунальні по юр. особам'!AW657,'Комунальні по юр. особам'!AW662,'Комунальні по юр. особам'!AW667)</f>
        <v>0</v>
      </c>
      <c r="AV96" s="63">
        <f>SUM('Комунальні по юр. особам'!AX617,'Комунальні по юр. особам'!AX622,'Комунальні по юр. особам'!AX627,'Комунальні по юр. особам'!AX632,'Комунальні по юр. особам'!AX637,'Комунальні по юр. особам'!AX642,'Комунальні по юр. особам'!AX647,'Комунальні по юр. особам'!AX652,'Комунальні по юр. особам'!AX657,'Комунальні по юр. особам'!AX662,'Комунальні по юр. особам'!AX667)</f>
        <v>0</v>
      </c>
      <c r="AW96" s="63">
        <f>SUM('Комунальні по юр. особам'!AY617,'Комунальні по юр. особам'!AY622,'Комунальні по юр. особам'!AY627,'Комунальні по юр. особам'!AY632,'Комунальні по юр. особам'!AY637,'Комунальні по юр. особам'!AY642,'Комунальні по юр. особам'!AY647,'Комунальні по юр. особам'!AY652,'Комунальні по юр. особам'!AY657,'Комунальні по юр. особам'!AY662,'Комунальні по юр. особам'!AY667)</f>
        <v>4</v>
      </c>
      <c r="AX96" s="63">
        <f>SUM('Комунальні по юр. особам'!AZ617,'Комунальні по юр. особам'!AZ622,'Комунальні по юр. особам'!AZ627,'Комунальні по юр. особам'!AZ632,'Комунальні по юр. особам'!AZ637,'Комунальні по юр. особам'!AZ642,'Комунальні по юр. особам'!AZ647,'Комунальні по юр. особам'!AZ652,'Комунальні по юр. особам'!AZ657,'Комунальні по юр. особам'!AZ662,'Комунальні по юр. особам'!AZ667)</f>
        <v>2</v>
      </c>
      <c r="AY96" s="63">
        <f>SUM('Комунальні по юр. особам'!BA617,'Комунальні по юр. особам'!BA622,'Комунальні по юр. особам'!BA627,'Комунальні по юр. особам'!BA632,'Комунальні по юр. особам'!BA637,'Комунальні по юр. особам'!BA642,'Комунальні по юр. особам'!BA647,'Комунальні по юр. особам'!BA652,'Комунальні по юр. особам'!BA657,'Комунальні по юр. особам'!BA662,'Комунальні по юр. особам'!BA667)</f>
        <v>9</v>
      </c>
      <c r="AZ96" s="63">
        <f>SUM('Комунальні по юр. особам'!BB617,'Комунальні по юр. особам'!BB622,'Комунальні по юр. особам'!BB627,'Комунальні по юр. особам'!BB632,'Комунальні по юр. особам'!BB637,'Комунальні по юр. особам'!BB642,'Комунальні по юр. особам'!BB647,'Комунальні по юр. особам'!BB652,'Комунальні по юр. особам'!BB657,'Комунальні по юр. особам'!BB662,'Комунальні по юр. особам'!BB667)</f>
        <v>0</v>
      </c>
      <c r="BA96" s="63">
        <f>SUM('Комунальні по юр. особам'!BC617,'Комунальні по юр. особам'!BC622,'Комунальні по юр. особам'!BC627,'Комунальні по юр. особам'!BC632,'Комунальні по юр. особам'!BC637,'Комунальні по юр. особам'!BC642,'Комунальні по юр. особам'!BC647,'Комунальні по юр. особам'!BC652,'Комунальні по юр. особам'!BC657,'Комунальні по юр. особам'!BC662,'Комунальні по юр. особам'!BC667)</f>
        <v>8</v>
      </c>
      <c r="BB96" s="63">
        <f>SUM('Комунальні по юр. особам'!BD617,'Комунальні по юр. особам'!BD622,'Комунальні по юр. особам'!BD627,'Комунальні по юр. особам'!BD632,'Комунальні по юр. особам'!BD637,'Комунальні по юр. особам'!BD642,'Комунальні по юр. особам'!BD647,'Комунальні по юр. особам'!BD652,'Комунальні по юр. особам'!BD657,'Комунальні по юр. особам'!BD662,'Комунальні по юр. особам'!BD667)</f>
        <v>1</v>
      </c>
      <c r="BC96" s="309">
        <f>SUM('Комунальні по юр. особам'!BE617,'Комунальні по юр. особам'!BE622,'Комунальні по юр. особам'!BE627,'Комунальні по юр. особам'!BE632,'Комунальні по юр. особам'!BE637,'Комунальні по юр. особам'!BE642,'Комунальні по юр. особам'!BE647,'Комунальні по юр. особам'!BE652,'Комунальні по юр. особам'!BE657,'Комунальні по юр. особам'!BE662,'Комунальні по юр. особам'!BE667)</f>
        <v>0</v>
      </c>
    </row>
    <row r="97" spans="1:55" ht="34" customHeight="1" thickBot="1" x14ac:dyDescent="0.25">
      <c r="A97" s="824"/>
      <c r="B97" s="266" t="s">
        <v>79</v>
      </c>
      <c r="C97" s="827"/>
      <c r="D97" s="829"/>
      <c r="E97" s="338">
        <f t="shared" ref="E97" si="178">SUM(K97,AT97)</f>
        <v>0</v>
      </c>
      <c r="F97" s="339">
        <f t="shared" ref="F97" si="179">SUM(G97:J97)</f>
        <v>0</v>
      </c>
      <c r="G97" s="254"/>
      <c r="H97" s="254"/>
      <c r="I97" s="254"/>
      <c r="J97" s="340"/>
      <c r="K97" s="341">
        <f t="shared" ref="K97" si="180">IF(AND(SUM(L97:P97)=SUM(W97:X97),SUM(Q97:V97)=SUM(W97:X97)),SUM(L97:P97),"ПЕРЕВІРТЕ ПРАВИЛЬНІСТЬ ДАНИХ")</f>
        <v>0</v>
      </c>
      <c r="L97" s="337"/>
      <c r="M97" s="337"/>
      <c r="N97" s="337"/>
      <c r="O97" s="337"/>
      <c r="P97" s="342"/>
      <c r="Q97" s="336"/>
      <c r="R97" s="337"/>
      <c r="S97" s="337"/>
      <c r="T97" s="337"/>
      <c r="U97" s="337"/>
      <c r="V97" s="342"/>
      <c r="W97" s="336"/>
      <c r="X97" s="342"/>
      <c r="Y97" s="269"/>
      <c r="Z97" s="343"/>
      <c r="AA97" s="343"/>
      <c r="AB97" s="343"/>
      <c r="AC97" s="343"/>
      <c r="AD97" s="344"/>
      <c r="AE97" s="363"/>
      <c r="AF97" s="364"/>
      <c r="AG97" s="365"/>
      <c r="AH97" s="259"/>
      <c r="AI97" s="345"/>
      <c r="AJ97" s="254"/>
      <c r="AK97" s="255"/>
      <c r="AL97" s="253"/>
      <c r="AM97" s="254"/>
      <c r="AN97" s="255"/>
      <c r="AO97" s="256"/>
      <c r="AP97" s="257"/>
      <c r="AQ97" s="257"/>
      <c r="AR97" s="257"/>
      <c r="AS97" s="258"/>
      <c r="AT97" s="346">
        <f t="shared" ref="AT97" si="181">SUM(AU97:BC97)</f>
        <v>0</v>
      </c>
      <c r="AU97" s="337"/>
      <c r="AV97" s="337"/>
      <c r="AW97" s="337"/>
      <c r="AX97" s="337"/>
      <c r="AY97" s="337"/>
      <c r="AZ97" s="337"/>
      <c r="BA97" s="337"/>
      <c r="BB97" s="337"/>
      <c r="BC97" s="347"/>
    </row>
    <row r="98" spans="1:55" ht="34" customHeight="1" thickBot="1" x14ac:dyDescent="0.25">
      <c r="A98" s="830"/>
      <c r="B98" s="806" t="s">
        <v>466</v>
      </c>
      <c r="C98" s="807"/>
      <c r="D98" s="807"/>
      <c r="E98" s="272">
        <f>SUM(E93:E97)</f>
        <v>1200</v>
      </c>
      <c r="F98" s="348">
        <f>SUM(F93:F97)</f>
        <v>14</v>
      </c>
      <c r="G98" s="260">
        <f t="shared" ref="G98:J98" si="182">SUM(G93:G97)</f>
        <v>7</v>
      </c>
      <c r="H98" s="260">
        <f t="shared" si="182"/>
        <v>0</v>
      </c>
      <c r="I98" s="260">
        <f t="shared" si="182"/>
        <v>7</v>
      </c>
      <c r="J98" s="262">
        <f t="shared" si="182"/>
        <v>0</v>
      </c>
      <c r="K98" s="274">
        <f>SUM(K93:K97)</f>
        <v>1173</v>
      </c>
      <c r="L98" s="260">
        <f t="shared" ref="L98:O98" si="183">SUM(L93:L97)</f>
        <v>0</v>
      </c>
      <c r="M98" s="260">
        <f t="shared" si="183"/>
        <v>16</v>
      </c>
      <c r="N98" s="260">
        <f t="shared" si="183"/>
        <v>0</v>
      </c>
      <c r="O98" s="260">
        <f t="shared" si="183"/>
        <v>0</v>
      </c>
      <c r="P98" s="272">
        <f>SUM(P93:P97)</f>
        <v>1157</v>
      </c>
      <c r="Q98" s="348">
        <f t="shared" ref="Q98:R98" si="184">SUM(Q93:Q97)</f>
        <v>258</v>
      </c>
      <c r="R98" s="260">
        <f t="shared" si="184"/>
        <v>0</v>
      </c>
      <c r="S98" s="260">
        <f>SUM(S93:S97)</f>
        <v>18</v>
      </c>
      <c r="T98" s="260">
        <f t="shared" ref="T98:W98" si="185">SUM(T93:T97)</f>
        <v>813</v>
      </c>
      <c r="U98" s="260">
        <f t="shared" si="185"/>
        <v>84</v>
      </c>
      <c r="V98" s="272">
        <f t="shared" si="185"/>
        <v>0</v>
      </c>
      <c r="W98" s="348">
        <f t="shared" si="185"/>
        <v>961</v>
      </c>
      <c r="X98" s="272">
        <f>SUM(X93:X97)</f>
        <v>212</v>
      </c>
      <c r="Y98" s="348">
        <f t="shared" ref="Y98:AB98" si="186">SUM(Y93:Y97)</f>
        <v>0</v>
      </c>
      <c r="Z98" s="260">
        <f t="shared" si="186"/>
        <v>309</v>
      </c>
      <c r="AA98" s="260">
        <f t="shared" si="186"/>
        <v>304</v>
      </c>
      <c r="AB98" s="260">
        <f t="shared" si="186"/>
        <v>14</v>
      </c>
      <c r="AC98" s="260">
        <f>SUM(AC93:AC97)</f>
        <v>766</v>
      </c>
      <c r="AD98" s="272">
        <f>SUM(AD93:AD97)</f>
        <v>135</v>
      </c>
      <c r="AE98" s="349">
        <f>AVERAGE(AE93:AE97)</f>
        <v>40.968181818181819</v>
      </c>
      <c r="AF98" s="366">
        <f>AVERAGE(AF93:AF97)</f>
        <v>21.21010101010101</v>
      </c>
      <c r="AG98" s="367"/>
      <c r="AH98" s="273">
        <f>SUM(AH93:AH97)</f>
        <v>1172</v>
      </c>
      <c r="AI98" s="274">
        <f>SUM(AI93:AI97)</f>
        <v>5</v>
      </c>
      <c r="AJ98" s="260">
        <f t="shared" ref="AJ98:AN98" si="187">SUM(AJ93:AJ97)</f>
        <v>8</v>
      </c>
      <c r="AK98" s="272">
        <f t="shared" si="187"/>
        <v>3</v>
      </c>
      <c r="AL98" s="348">
        <f t="shared" si="187"/>
        <v>3</v>
      </c>
      <c r="AM98" s="260">
        <f t="shared" si="187"/>
        <v>78</v>
      </c>
      <c r="AN98" s="272">
        <f t="shared" si="187"/>
        <v>0</v>
      </c>
      <c r="AO98" s="348">
        <f>SUM(AO93:AO97)</f>
        <v>133</v>
      </c>
      <c r="AP98" s="260">
        <f>SUM(AP93:AP97)</f>
        <v>322</v>
      </c>
      <c r="AQ98" s="260">
        <f t="shared" ref="AQ98:AS98" si="188">SUM(AQ93:AQ97)</f>
        <v>517</v>
      </c>
      <c r="AR98" s="260">
        <f t="shared" si="188"/>
        <v>85</v>
      </c>
      <c r="AS98" s="272">
        <f t="shared" si="188"/>
        <v>18</v>
      </c>
      <c r="AT98" s="348">
        <f>SUM(AT93:AT97)</f>
        <v>27</v>
      </c>
      <c r="AU98" s="260">
        <f>SUM(AU93:AU97)</f>
        <v>0</v>
      </c>
      <c r="AV98" s="260">
        <f>SUM(AV93:AV97)</f>
        <v>0</v>
      </c>
      <c r="AW98" s="260">
        <f>SUM(AW93:AW97)</f>
        <v>4</v>
      </c>
      <c r="AX98" s="260">
        <f t="shared" ref="AX98:BC98" si="189">SUM(AX93:AX97)</f>
        <v>2</v>
      </c>
      <c r="AY98" s="260">
        <f t="shared" si="189"/>
        <v>11</v>
      </c>
      <c r="AZ98" s="260">
        <f t="shared" si="189"/>
        <v>0</v>
      </c>
      <c r="BA98" s="260">
        <f t="shared" si="189"/>
        <v>9</v>
      </c>
      <c r="BB98" s="260">
        <f t="shared" si="189"/>
        <v>1</v>
      </c>
      <c r="BC98" s="262">
        <f t="shared" si="189"/>
        <v>0</v>
      </c>
    </row>
    <row r="99" spans="1:55" ht="34" customHeight="1" x14ac:dyDescent="0.2">
      <c r="A99" s="823" t="s">
        <v>338</v>
      </c>
      <c r="B99" s="263" t="s">
        <v>73</v>
      </c>
      <c r="C99" s="833" t="s">
        <v>467</v>
      </c>
      <c r="D99" s="834">
        <f>C99-SUM(K99:K103)</f>
        <v>11</v>
      </c>
      <c r="E99" s="302">
        <f>SUM(K99,AT99)</f>
        <v>37</v>
      </c>
      <c r="F99" s="304">
        <f>SUM(G99:J99)</f>
        <v>2</v>
      </c>
      <c r="G99" s="234">
        <f>SUM('Комунальні по юр. особам'!I669,'Комунальні по юр. особам'!I674,'Комунальні по юр. особам'!I679,'Комунальні по юр. особам'!I684,'Комунальні по юр. особам'!I689)</f>
        <v>0</v>
      </c>
      <c r="H99" s="234">
        <f>SUM('Комунальні по юр. особам'!J669,'Комунальні по юр. особам'!J674,'Комунальні по юр. особам'!J679,'Комунальні по юр. особам'!J684,'Комунальні по юр. особам'!J689)</f>
        <v>2</v>
      </c>
      <c r="I99" s="234">
        <f>SUM('Комунальні по юр. особам'!K669,'Комунальні по юр. особам'!K674,'Комунальні по юр. особам'!K679,'Комунальні по юр. особам'!K684,'Комунальні по юр. особам'!K689)</f>
        <v>0</v>
      </c>
      <c r="J99" s="291">
        <f>SUM('Комунальні по юр. особам'!L669,'Комунальні по юр. особам'!L674,'Комунальні по юр. особам'!L679,'Комунальні по юр. особам'!L684,'Комунальні по юр. особам'!L689)</f>
        <v>0</v>
      </c>
      <c r="K99" s="329">
        <f>IF(AND(SUM(L99:P99)=SUM(W99:X99),SUM(Q99:V99)=SUM(W99:X99)),SUM(L99:P99),"ПЕРЕВІРТЕ ПРАВИЛЬНІСТЬ ДАНИХ")</f>
        <v>37</v>
      </c>
      <c r="L99" s="307">
        <f>SUM('Комунальні по юр. особам'!N669,'Комунальні по юр. особам'!N674,'Комунальні по юр. особам'!N679,'Комунальні по юр. особам'!N684,'Комунальні по юр. особам'!N689)</f>
        <v>37</v>
      </c>
      <c r="M99" s="307">
        <f>SUM('Комунальні по юр. особам'!O669,'Комунальні по юр. особам'!O674,'Комунальні по юр. особам'!O679,'Комунальні по юр. особам'!O684,'Комунальні по юр. особам'!O689)</f>
        <v>0</v>
      </c>
      <c r="N99" s="307">
        <f>SUM('Комунальні по юр. особам'!P669,'Комунальні по юр. особам'!P674,'Комунальні по юр. особам'!P679,'Комунальні по юр. особам'!P684,'Комунальні по юр. особам'!P689)</f>
        <v>0</v>
      </c>
      <c r="O99" s="307">
        <f>SUM('Комунальні по юр. особам'!Q669,'Комунальні по юр. особам'!Q674,'Комунальні по юр. особам'!Q679,'Комунальні по юр. особам'!Q684,'Комунальні по юр. особам'!Q689)</f>
        <v>0</v>
      </c>
      <c r="P99" s="312">
        <f>SUM('Комунальні по юр. особам'!R669,'Комунальні по юр. особам'!R674,'Комунальні по юр. особам'!R679,'Комунальні по юр. особам'!R684,'Комунальні по юр. особам'!R689)</f>
        <v>0</v>
      </c>
      <c r="Q99" s="314">
        <f>SUM('Комунальні по юр. особам'!S669,'Комунальні по юр. особам'!S674,'Комунальні по юр. особам'!S679,'Комунальні по юр. особам'!S684,'Комунальні по юр. особам'!S689)</f>
        <v>2</v>
      </c>
      <c r="R99" s="307">
        <f>SUM('Комунальні по юр. особам'!T669,'Комунальні по юр. особам'!T674,'Комунальні по юр. особам'!T679,'Комунальні по юр. особам'!T684,'Комунальні по юр. особам'!T689)</f>
        <v>0</v>
      </c>
      <c r="S99" s="307">
        <f>SUM('Комунальні по юр. особам'!U669,'Комунальні по юр. особам'!U674,'Комунальні по юр. особам'!U679,'Комунальні по юр. особам'!U684,'Комунальні по юр. особам'!U689)</f>
        <v>0</v>
      </c>
      <c r="T99" s="307">
        <f>SUM('Комунальні по юр. особам'!V669,'Комунальні по юр. особам'!V674,'Комунальні по юр. особам'!V679,'Комунальні по юр. особам'!V684,'Комунальні по юр. особам'!V689)</f>
        <v>35</v>
      </c>
      <c r="U99" s="307">
        <f>SUM('Комунальні по юр. особам'!W669,'Комунальні по юр. особам'!W674,'Комунальні по юр. особам'!W679,'Комунальні по юр. особам'!W684,'Комунальні по юр. особам'!W689)</f>
        <v>0</v>
      </c>
      <c r="V99" s="312">
        <f>SUM('Комунальні по юр. особам'!X669,'Комунальні по юр. особам'!X674,'Комунальні по юр. особам'!X679,'Комунальні по юр. особам'!X684,'Комунальні по юр. особам'!X689)</f>
        <v>0</v>
      </c>
      <c r="W99" s="314">
        <f>SUM('Комунальні по юр. особам'!Y669,'Комунальні по юр. особам'!Y674,'Комунальні по юр. особам'!Y679,'Комунальні по юр. особам'!Y684,'Комунальні по юр. особам'!Y689)</f>
        <v>35</v>
      </c>
      <c r="X99" s="312">
        <f>SUM('Комунальні по юр. особам'!Z669,'Комунальні по юр. особам'!Z674,'Комунальні по юр. особам'!Z679,'Комунальні по юр. особам'!Z684,'Комунальні по юр. особам'!Z689)</f>
        <v>2</v>
      </c>
      <c r="Y99" s="314">
        <f>SUM('Комунальні по юр. особам'!AA669,'Комунальні по юр. особам'!AA674,'Комунальні по юр. особам'!AA679,'Комунальні по юр. особам'!AA684,'Комунальні по юр. особам'!AA689)</f>
        <v>0</v>
      </c>
      <c r="Z99" s="307">
        <f>SUM('Комунальні по юр. особам'!AB669,'Комунальні по юр. особам'!AB674,'Комунальні по юр. особам'!AB679,'Комунальні по юр. особам'!AB684,'Комунальні по юр. особам'!AB689)</f>
        <v>13</v>
      </c>
      <c r="AA99" s="307">
        <f>SUM('Комунальні по юр. особам'!AC669,'Комунальні по юр. особам'!AC674,'Комунальні по юр. особам'!AC679,'Комунальні по юр. особам'!AC684,'Комунальні по юр. особам'!AC689)</f>
        <v>13</v>
      </c>
      <c r="AB99" s="307">
        <f>SUM('Комунальні по юр. особам'!AD669,'Комунальні по юр. особам'!AD674,'Комунальні по юр. особам'!AD679,'Комунальні по юр. особам'!AD684,'Комунальні по юр. особам'!AD689)</f>
        <v>2</v>
      </c>
      <c r="AC99" s="307">
        <f>SUM('Комунальні по юр. особам'!AE669,'Комунальні по юр. особам'!AE674,'Комунальні по юр. особам'!AE679,'Комунальні по юр. особам'!AE684,'Комунальні по юр. особам'!AE689)</f>
        <v>27</v>
      </c>
      <c r="AD99" s="312">
        <f>SUM('Комунальні по юр. особам'!AF669,'Комунальні по юр. особам'!AF674,'Комунальні по юр. особам'!AF679,'Комунальні по юр. особам'!AF684,'Комунальні по юр. особам'!AF689)</f>
        <v>2</v>
      </c>
      <c r="AE99" s="356">
        <f>AVERAGE('Комунальні по юр. особам'!AG689,'Комунальні по юр. особам'!AG684,'Комунальні по юр. особам'!AG679,'Комунальні по юр. особам'!AG674,'Комунальні по юр. особам'!AG669)</f>
        <v>40</v>
      </c>
      <c r="AF99" s="357">
        <f>AVERAGE('Комунальні по юр. особам'!AH689,'Комунальні по юр. особам'!AH684,'Комунальні по юр. особам'!AH679,'Комунальні по юр. особам'!AH674,'Комунальні по юр. особам'!AH669)</f>
        <v>20</v>
      </c>
      <c r="AG99" s="358">
        <f>AVERAGE('Комунальні по юр. особам'!AI689,'Комунальні по юр. особам'!AI684,'Комунальні по юр. особам'!AI679,'Комунальні по юр. особам'!AI674,'Комунальні по юр. особам'!AI669)</f>
        <v>10</v>
      </c>
      <c r="AH99" s="239">
        <f>SUM(AL99:AN99)</f>
        <v>37</v>
      </c>
      <c r="AI99" s="331">
        <f>SUM('Комунальні по юр. особам'!AK689,'Комунальні по юр. особам'!AK684,'Комунальні по юр. особам'!AK679,'Комунальні по юр. особам'!AK674,'Комунальні по юр. особам'!AK669)</f>
        <v>0</v>
      </c>
      <c r="AJ99" s="234">
        <f>SUM('Комунальні по юр. особам'!AL689,'Комунальні по юр. особам'!AL684,'Комунальні по юр. особам'!AL679,'Комунальні по юр. особам'!AL674,'Комунальні по юр. особам'!AL669)</f>
        <v>0</v>
      </c>
      <c r="AK99" s="235">
        <f>SUM('Комунальні по юр. особам'!AM689,'Комунальні по юр. особам'!AM684,'Комунальні по юр. особам'!AM679,'Комунальні по юр. особам'!AM674,'Комунальні по юр. особам'!AM669)</f>
        <v>0</v>
      </c>
      <c r="AL99" s="233">
        <f>SUM('Комунальні по юр. особам'!AN689,'Комунальні по юр. особам'!AN684,'Комунальні по юр. особам'!AN679,'Комунальні по юр. особам'!AN674,'Комунальні по юр. особам'!AN669)</f>
        <v>0</v>
      </c>
      <c r="AM99" s="234">
        <f>SUM('Комунальні по юр. особам'!AO689,'Комунальні по юр. особам'!AO684,'Комунальні по юр. особам'!AO679,'Комунальні по юр. особам'!AO674,'Комунальні по юр. особам'!AO669)</f>
        <v>37</v>
      </c>
      <c r="AN99" s="235">
        <f>SUM('Комунальні по юр. особам'!AP689,'Комунальні по юр. особам'!AP684,'Комунальні по юр. особам'!AP679,'Комунальні по юр. особам'!AP674,'Комунальні по юр. особам'!AP669)</f>
        <v>0</v>
      </c>
      <c r="AO99" s="236">
        <f>SUM('Комунальні по юр. особам'!AQ689,'Комунальні по юр. особам'!AQ684,'Комунальні по юр. особам'!AQ679,'Комунальні по юр. особам'!AQ674,'Комунальні по юр. особам'!AQ669)</f>
        <v>0</v>
      </c>
      <c r="AP99" s="237">
        <f>SUM('Комунальні по юр. особам'!AR689,'Комунальні по юр. особам'!AR684,'Комунальні по юр. особам'!AR679,'Комунальні по юр. особам'!AR674,'Комунальні по юр. особам'!AR669)</f>
        <v>0</v>
      </c>
      <c r="AQ99" s="237">
        <f>SUM('Комунальні по юр. особам'!AS689,'Комунальні по юр. особам'!AS684,'Комунальні по юр. особам'!AS679,'Комунальні по юр. особам'!AS674,'Комунальні по юр. особам'!AS669)</f>
        <v>0</v>
      </c>
      <c r="AR99" s="237">
        <f>SUM('Комунальні по юр. особам'!AT689,'Комунальні по юр. особам'!AT684,'Комунальні по юр. особам'!AT679,'Комунальні по юр. особам'!AT674,'Комунальні по юр. особам'!AT669)</f>
        <v>0</v>
      </c>
      <c r="AS99" s="238">
        <f>SUM('Комунальні по юр. особам'!AU689,'Комунальні по юр. особам'!AU684,'Комунальні по юр. особам'!AU679,'Комунальні по юр. особам'!AU674,'Комунальні по юр. особам'!AU669)</f>
        <v>0</v>
      </c>
      <c r="AT99" s="327">
        <f>SUM(AU99:BC99)</f>
        <v>0</v>
      </c>
      <c r="AU99" s="307">
        <f>SUM('Комунальні по юр. особам'!AW669,'Комунальні по юр. особам'!AW674,'Комунальні по юр. особам'!AW679,'Комунальні по юр. особам'!AW684,'Комунальні по юр. особам'!AW689)</f>
        <v>0</v>
      </c>
      <c r="AV99" s="307">
        <f>SUM('Комунальні по юр. особам'!AX669,'Комунальні по юр. особам'!AX674,'Комунальні по юр. особам'!AX679,'Комунальні по юр. особам'!AX684,'Комунальні по юр. особам'!AX689)</f>
        <v>0</v>
      </c>
      <c r="AW99" s="307">
        <f>SUM('Комунальні по юр. особам'!AY669,'Комунальні по юр. особам'!AY674,'Комунальні по юр. особам'!AY679,'Комунальні по юр. особам'!AY684,'Комунальні по юр. особам'!AY689)</f>
        <v>0</v>
      </c>
      <c r="AX99" s="307">
        <f>SUM('Комунальні по юр. особам'!AZ669,'Комунальні по юр. особам'!AZ674,'Комунальні по юр. особам'!AZ679,'Комунальні по юр. особам'!AZ684,'Комунальні по юр. особам'!AZ689)</f>
        <v>0</v>
      </c>
      <c r="AY99" s="307">
        <f>SUM('Комунальні по юр. особам'!BA669,'Комунальні по юр. особам'!BA674,'Комунальні по юр. особам'!BA679,'Комунальні по юр. особам'!BA684,'Комунальні по юр. особам'!BA689)</f>
        <v>0</v>
      </c>
      <c r="AZ99" s="307">
        <f>SUM('Комунальні по юр. особам'!BB669,'Комунальні по юр. особам'!BB674,'Комунальні по юр. особам'!BB679,'Комунальні по юр. особам'!BB684,'Комунальні по юр. особам'!BB689)</f>
        <v>0</v>
      </c>
      <c r="BA99" s="307">
        <f>SUM('Комунальні по юр. особам'!BC669,'Комунальні по юр. особам'!BC674,'Комунальні по юр. особам'!BC679,'Комунальні по юр. особам'!BC684,'Комунальні по юр. особам'!BC689)</f>
        <v>0</v>
      </c>
      <c r="BB99" s="307">
        <f>SUM('Комунальні по юр. особам'!BD669,'Комунальні по юр. особам'!BD674,'Комунальні по юр. особам'!BD679,'Комунальні по юр. особам'!BD684,'Комунальні по юр. особам'!BD689)</f>
        <v>0</v>
      </c>
      <c r="BC99" s="308">
        <f>SUM('Комунальні по юр. особам'!BE669,'Комунальні по юр. особам'!BE674,'Комунальні по юр. особам'!BE679,'Комунальні по юр. особам'!BE684,'Комунальні по юр. особам'!BE689)</f>
        <v>0</v>
      </c>
    </row>
    <row r="100" spans="1:55" ht="34" customHeight="1" x14ac:dyDescent="0.2">
      <c r="A100" s="824"/>
      <c r="B100" s="265" t="s">
        <v>75</v>
      </c>
      <c r="C100" s="827"/>
      <c r="D100" s="829"/>
      <c r="E100" s="303">
        <f t="shared" ref="E100" si="190">SUM(K100,AT100)</f>
        <v>0</v>
      </c>
      <c r="F100" s="305">
        <f t="shared" ref="F100" si="191">SUM(G100:J100)</f>
        <v>0</v>
      </c>
      <c r="G100" s="242">
        <f>SUM('Комунальні по юр. особам'!I670,'Комунальні по юр. особам'!I675,'Комунальні по юр. особам'!I680,'Комунальні по юр. особам'!I685,'Комунальні по юр. особам'!I690)</f>
        <v>0</v>
      </c>
      <c r="H100" s="242">
        <f>SUM('Комунальні по юр. особам'!J670,'Комунальні по юр. особам'!J675,'Комунальні по юр. особам'!J680,'Комунальні по юр. особам'!J685,'Комунальні по юр. особам'!J690)</f>
        <v>0</v>
      </c>
      <c r="I100" s="242">
        <f>SUM('Комунальні по юр. особам'!K670,'Комунальні по юр. особам'!K675,'Комунальні по юр. особам'!K680,'Комунальні по юр. особам'!K685,'Комунальні по юр. особам'!K690)</f>
        <v>0</v>
      </c>
      <c r="J100" s="268">
        <f>SUM('Комунальні по юр. особам'!L670,'Комунальні по юр. особам'!L675,'Комунальні по юр. особам'!L680,'Комунальні по юр. особам'!L685,'Комунальні по юр. особам'!L690)</f>
        <v>0</v>
      </c>
      <c r="K100" s="330">
        <f t="shared" ref="K100" si="192">IF(AND(SUM(L100:P100)=SUM(W100:X100),SUM(Q100:V100)=SUM(W100:X100)),SUM(L100:P100),"ПЕРЕВІРТЕ ПРАВИЛЬНІСТЬ ДАНИХ")</f>
        <v>0</v>
      </c>
      <c r="L100" s="63">
        <f>SUM('Комунальні по юр. особам'!N670,'Комунальні по юр. особам'!N675,'Комунальні по юр. особам'!N680,'Комунальні по юр. особам'!N685,'Комунальні по юр. особам'!N690)</f>
        <v>0</v>
      </c>
      <c r="M100" s="63">
        <f>SUM('Комунальні по юр. особам'!O670,'Комунальні по юр. особам'!O675,'Комунальні по юр. особам'!O680,'Комунальні по юр. особам'!O685,'Комунальні по юр. особам'!O690)</f>
        <v>0</v>
      </c>
      <c r="N100" s="63">
        <f>SUM('Комунальні по юр. особам'!P670,'Комунальні по юр. особам'!P675,'Комунальні по юр. особам'!P680,'Комунальні по юр. особам'!P685,'Комунальні по юр. особам'!P690)</f>
        <v>0</v>
      </c>
      <c r="O100" s="63">
        <f>SUM('Комунальні по юр. особам'!Q670,'Комунальні по юр. особам'!Q675,'Комунальні по юр. особам'!Q680,'Комунальні по юр. особам'!Q685,'Комунальні по юр. особам'!Q690)</f>
        <v>0</v>
      </c>
      <c r="P100" s="313">
        <f>SUM('Комунальні по юр. особам'!R670,'Комунальні по юр. особам'!R675,'Комунальні по юр. особам'!R680,'Комунальні по юр. особам'!R685,'Комунальні по юр. особам'!R690)</f>
        <v>0</v>
      </c>
      <c r="Q100" s="301">
        <f>SUM('Комунальні по юр. особам'!S670,'Комунальні по юр. особам'!S675,'Комунальні по юр. особам'!S680,'Комунальні по юр. особам'!S685,'Комунальні по юр. особам'!S690)</f>
        <v>0</v>
      </c>
      <c r="R100" s="63">
        <f>SUM('Комунальні по юр. особам'!T670,'Комунальні по юр. особам'!T675,'Комунальні по юр. особам'!T680,'Комунальні по юр. особам'!T685,'Комунальні по юр. особам'!T690)</f>
        <v>0</v>
      </c>
      <c r="S100" s="63">
        <f>SUM('Комунальні по юр. особам'!U670,'Комунальні по юр. особам'!U675,'Комунальні по юр. особам'!U680,'Комунальні по юр. особам'!U685,'Комунальні по юр. особам'!U690)</f>
        <v>0</v>
      </c>
      <c r="T100" s="63">
        <f>SUM('Комунальні по юр. особам'!V670,'Комунальні по юр. особам'!V675,'Комунальні по юр. особам'!V680,'Комунальні по юр. особам'!V685,'Комунальні по юр. особам'!V690)</f>
        <v>0</v>
      </c>
      <c r="U100" s="63">
        <f>SUM('Комунальні по юр. особам'!W670,'Комунальні по юр. особам'!W675,'Комунальні по юр. особам'!W680,'Комунальні по юр. особам'!W685,'Комунальні по юр. особам'!W690)</f>
        <v>0</v>
      </c>
      <c r="V100" s="313">
        <f>SUM('Комунальні по юр. особам'!X670,'Комунальні по юр. особам'!X675,'Комунальні по юр. особам'!X680,'Комунальні по юр. особам'!X685,'Комунальні по юр. особам'!X690)</f>
        <v>0</v>
      </c>
      <c r="W100" s="301">
        <f>SUM('Комунальні по юр. особам'!Y670,'Комунальні по юр. особам'!Y675,'Комунальні по юр. особам'!Y680,'Комунальні по юр. особам'!Y685,'Комунальні по юр. особам'!Y690)</f>
        <v>0</v>
      </c>
      <c r="X100" s="313">
        <f>SUM('Комунальні по юр. особам'!Z670,'Комунальні по юр. особам'!Z675,'Комунальні по юр. особам'!Z680,'Комунальні по юр. особам'!Z685,'Комунальні по юр. особам'!Z690)</f>
        <v>0</v>
      </c>
      <c r="Y100" s="301">
        <f>SUM('Комунальні по юр. особам'!AA670,'Комунальні по юр. особам'!AA675,'Комунальні по юр. особам'!AA680,'Комунальні по юр. особам'!AA685,'Комунальні по юр. особам'!AA690)</f>
        <v>0</v>
      </c>
      <c r="Z100" s="63">
        <f>SUM('Комунальні по юр. особам'!AB670,'Комунальні по юр. особам'!AB675,'Комунальні по юр. особам'!AB680,'Комунальні по юр. особам'!AB685,'Комунальні по юр. особам'!AB690)</f>
        <v>0</v>
      </c>
      <c r="AA100" s="63">
        <f>SUM('Комунальні по юр. особам'!AC670,'Комунальні по юр. особам'!AC675,'Комунальні по юр. особам'!AC680,'Комунальні по юр. особам'!AC685,'Комунальні по юр. особам'!AC690)</f>
        <v>0</v>
      </c>
      <c r="AB100" s="63">
        <f>SUM('Комунальні по юр. особам'!AD670,'Комунальні по юр. особам'!AD675,'Комунальні по юр. особам'!AD680,'Комунальні по юр. особам'!AD685,'Комунальні по юр. особам'!AD690)</f>
        <v>0</v>
      </c>
      <c r="AC100" s="63">
        <f>SUM('Комунальні по юр. особам'!AE670,'Комунальні по юр. особам'!AE675,'Комунальні по юр. особам'!AE680,'Комунальні по юр. особам'!AE685,'Комунальні по юр. особам'!AE690)</f>
        <v>0</v>
      </c>
      <c r="AD100" s="313">
        <f>SUM('Комунальні по юр. особам'!AF670,'Комунальні по юр. особам'!AF675,'Комунальні по юр. особам'!AF680,'Комунальні по юр. особам'!AF685,'Комунальні по юр. особам'!AF690)</f>
        <v>0</v>
      </c>
      <c r="AE100" s="271"/>
      <c r="AF100" s="359"/>
      <c r="AG100" s="360"/>
      <c r="AH100" s="247"/>
      <c r="AI100" s="270">
        <f>SUM('Комунальні по юр. особам'!AK690,'Комунальні по юр. особам'!AK685,'Комунальні по юр. особам'!AK680,'Комунальні по юр. особам'!AK675,'Комунальні по юр. особам'!AK670)</f>
        <v>0</v>
      </c>
      <c r="AJ100" s="242">
        <f>SUM('Комунальні по юр. особам'!AL690,'Комунальні по юр. особам'!AL685,'Комунальні по юр. особам'!AL680,'Комунальні по юр. особам'!AL675,'Комунальні по юр. особам'!AL670)</f>
        <v>0</v>
      </c>
      <c r="AK100" s="243">
        <f>SUM('Комунальні по юр. особам'!AM690,'Комунальні по юр. особам'!AM685,'Комунальні по юр. особам'!AM680,'Комунальні по юр. особам'!AM675,'Комунальні по юр. особам'!AM670)</f>
        <v>0</v>
      </c>
      <c r="AL100" s="241">
        <f>SUM('Комунальні по юр. особам'!AN690,'Комунальні по юр. особам'!AN685,'Комунальні по юр. особам'!AN680,'Комунальні по юр. особам'!AN675,'Комунальні по юр. особам'!AN670)</f>
        <v>0</v>
      </c>
      <c r="AM100" s="242">
        <f>SUM('Комунальні по юр. особам'!AO690,'Комунальні по юр. особам'!AO685,'Комунальні по юр. особам'!AO680,'Комунальні по юр. особам'!AO675,'Комунальні по юр. особам'!AO670)</f>
        <v>0</v>
      </c>
      <c r="AN100" s="243">
        <f>SUM('Комунальні по юр. особам'!AP690,'Комунальні по юр. особам'!AP685,'Комунальні по юр. особам'!AP680,'Комунальні по юр. особам'!AP675,'Комунальні по юр. особам'!AP670)</f>
        <v>0</v>
      </c>
      <c r="AO100" s="244">
        <f>SUM('Комунальні по юр. особам'!AQ690,'Комунальні по юр. особам'!AQ685,'Комунальні по юр. особам'!AQ680,'Комунальні по юр. особам'!AQ675,'Комунальні по юр. особам'!AQ670)</f>
        <v>0</v>
      </c>
      <c r="AP100" s="245">
        <f>SUM('Комунальні по юр. особам'!AR690,'Комунальні по юр. особам'!AR685,'Комунальні по юр. особам'!AR680,'Комунальні по юр. особам'!AR675,'Комунальні по юр. особам'!AR670)</f>
        <v>0</v>
      </c>
      <c r="AQ100" s="245">
        <f>SUM('Комунальні по юр. особам'!AS690,'Комунальні по юр. особам'!AS685,'Комунальні по юр. особам'!AS680,'Комунальні по юр. особам'!AS675,'Комунальні по юр. особам'!AS670)</f>
        <v>0</v>
      </c>
      <c r="AR100" s="245">
        <f>SUM('Комунальні по юр. особам'!AT690,'Комунальні по юр. особам'!AT685,'Комунальні по юр. особам'!AT680,'Комунальні по юр. особам'!AT675,'Комунальні по юр. особам'!AT670)</f>
        <v>0</v>
      </c>
      <c r="AS100" s="246">
        <f>SUM('Комунальні по юр. особам'!AU690,'Комунальні по юр. особам'!AU685,'Комунальні по юр. особам'!AU680,'Комунальні по юр. особам'!AU675,'Комунальні по юр. особам'!AU670)</f>
        <v>0</v>
      </c>
      <c r="AT100" s="328">
        <f t="shared" ref="AT100:AT102" si="193">SUM(AU100:BC100)</f>
        <v>0</v>
      </c>
      <c r="AU100" s="63">
        <f>SUM('Комунальні по юр. особам'!AW670,'Комунальні по юр. особам'!AW675,'Комунальні по юр. особам'!AW680,'Комунальні по юр. особам'!AW685,'Комунальні по юр. особам'!AW690)</f>
        <v>0</v>
      </c>
      <c r="AV100" s="63">
        <f>SUM('Комунальні по юр. особам'!AX670,'Комунальні по юр. особам'!AX675,'Комунальні по юр. особам'!AX680,'Комунальні по юр. особам'!AX685,'Комунальні по юр. особам'!AX690)</f>
        <v>0</v>
      </c>
      <c r="AW100" s="63">
        <f>SUM('Комунальні по юр. особам'!AY670,'Комунальні по юр. особам'!AY675,'Комунальні по юр. особам'!AY680,'Комунальні по юр. особам'!AY685,'Комунальні по юр. особам'!AY690)</f>
        <v>0</v>
      </c>
      <c r="AX100" s="63">
        <f>SUM('Комунальні по юр. особам'!AZ670,'Комунальні по юр. особам'!AZ675,'Комунальні по юр. особам'!AZ680,'Комунальні по юр. особам'!AZ685,'Комунальні по юр. особам'!AZ690)</f>
        <v>0</v>
      </c>
      <c r="AY100" s="63">
        <f>SUM('Комунальні по юр. особам'!BA670,'Комунальні по юр. особам'!BA675,'Комунальні по юр. особам'!BA680,'Комунальні по юр. особам'!BA685,'Комунальні по юр. особам'!BA690)</f>
        <v>0</v>
      </c>
      <c r="AZ100" s="63">
        <f>SUM('Комунальні по юр. особам'!BB670,'Комунальні по юр. особам'!BB675,'Комунальні по юр. особам'!BB680,'Комунальні по юр. особам'!BB685,'Комунальні по юр. особам'!BB690)</f>
        <v>0</v>
      </c>
      <c r="BA100" s="63">
        <f>SUM('Комунальні по юр. особам'!BC670,'Комунальні по юр. особам'!BC675,'Комунальні по юр. особам'!BC680,'Комунальні по юр. особам'!BC685,'Комунальні по юр. особам'!BC690)</f>
        <v>0</v>
      </c>
      <c r="BB100" s="63">
        <f>SUM('Комунальні по юр. особам'!BD670,'Комунальні по юр. особам'!BD675,'Комунальні по юр. особам'!BD680,'Комунальні по юр. особам'!BD685,'Комунальні по юр. особам'!BD690)</f>
        <v>0</v>
      </c>
      <c r="BC100" s="309">
        <f>SUM('Комунальні по юр. особам'!BE670,'Комунальні по юр. особам'!BE675,'Комунальні по юр. особам'!BE680,'Комунальні по юр. особам'!BE685,'Комунальні по юр. особам'!BE690)</f>
        <v>0</v>
      </c>
    </row>
    <row r="101" spans="1:55" ht="34" customHeight="1" x14ac:dyDescent="0.2">
      <c r="A101" s="824"/>
      <c r="B101" s="265" t="s">
        <v>77</v>
      </c>
      <c r="C101" s="827"/>
      <c r="D101" s="829"/>
      <c r="E101" s="303">
        <f>SUM(K101,AT101)</f>
        <v>6</v>
      </c>
      <c r="F101" s="305">
        <f>SUM(G101:J101)</f>
        <v>0</v>
      </c>
      <c r="G101" s="242">
        <f>SUM('Комунальні по юр. особам'!I671,'Комунальні по юр. особам'!I676,'Комунальні по юр. особам'!I681,'Комунальні по юр. особам'!I686,'Комунальні по юр. особам'!I691)</f>
        <v>0</v>
      </c>
      <c r="H101" s="242">
        <f>SUM('Комунальні по юр. особам'!J671,'Комунальні по юр. особам'!J676,'Комунальні по юр. особам'!J681,'Комунальні по юр. особам'!J686,'Комунальні по юр. особам'!J691)</f>
        <v>0</v>
      </c>
      <c r="I101" s="242">
        <f>SUM('Комунальні по юр. особам'!K671,'Комунальні по юр. особам'!K676,'Комунальні по юр. особам'!K681,'Комунальні по юр. особам'!K686,'Комунальні по юр. особам'!K691)</f>
        <v>0</v>
      </c>
      <c r="J101" s="268">
        <f>SUM('Комунальні по юр. особам'!L671,'Комунальні по юр. особам'!L676,'Комунальні по юр. особам'!L681,'Комунальні по юр. особам'!L686,'Комунальні по юр. особам'!L691)</f>
        <v>0</v>
      </c>
      <c r="K101" s="330">
        <f>IF(AND(SUM(L101:P101)=SUM(W101:X101),SUM(Q101:V101)=SUM(W101:X101)),SUM(L101:P101),"ПЕРЕВІРТЕ ПРАВИЛЬНІСТЬ ДАНИХ")</f>
        <v>6</v>
      </c>
      <c r="L101" s="63">
        <f>SUM('Комунальні по юр. особам'!N671,'Комунальні по юр. особам'!N676,'Комунальні по юр. особам'!N681,'Комунальні по юр. особам'!N686,'Комунальні по юр. особам'!N691)</f>
        <v>0</v>
      </c>
      <c r="M101" s="63">
        <f>SUM('Комунальні по юр. особам'!O671,'Комунальні по юр. особам'!O676,'Комунальні по юр. особам'!O681,'Комунальні по юр. особам'!O686,'Комунальні по юр. особам'!O691)</f>
        <v>6</v>
      </c>
      <c r="N101" s="63">
        <f>SUM('Комунальні по юр. особам'!P671,'Комунальні по юр. особам'!P676,'Комунальні по юр. особам'!P681,'Комунальні по юр. особам'!P686,'Комунальні по юр. особам'!P691)</f>
        <v>0</v>
      </c>
      <c r="O101" s="63">
        <f>SUM('Комунальні по юр. особам'!Q671,'Комунальні по юр. особам'!Q676,'Комунальні по юр. особам'!Q681,'Комунальні по юр. особам'!Q686,'Комунальні по юр. особам'!Q691)</f>
        <v>0</v>
      </c>
      <c r="P101" s="313">
        <f>SUM('Комунальні по юр. особам'!R671,'Комунальні по юр. особам'!R676,'Комунальні по юр. особам'!R681,'Комунальні по юр. особам'!R686,'Комунальні по юр. особам'!R691)</f>
        <v>0</v>
      </c>
      <c r="Q101" s="301">
        <f>SUM('Комунальні по юр. особам'!S671,'Комунальні по юр. особам'!S676,'Комунальні по юр. особам'!S681,'Комунальні по юр. особам'!S686,'Комунальні по юр. особам'!S691)</f>
        <v>0</v>
      </c>
      <c r="R101" s="63">
        <f>SUM('Комунальні по юр. особам'!T671,'Комунальні по юр. особам'!T676,'Комунальні по юр. особам'!T681,'Комунальні по юр. особам'!T686,'Комунальні по юр. особам'!T691)</f>
        <v>0</v>
      </c>
      <c r="S101" s="63">
        <f>SUM('Комунальні по юр. особам'!U671,'Комунальні по юр. особам'!U676,'Комунальні по юр. особам'!U681,'Комунальні по юр. особам'!U686,'Комунальні по юр. особам'!U691)</f>
        <v>6</v>
      </c>
      <c r="T101" s="63">
        <f>SUM('Комунальні по юр. особам'!V671,'Комунальні по юр. особам'!V676,'Комунальні по юр. особам'!V681,'Комунальні по юр. особам'!V686,'Комунальні по юр. особам'!V691)</f>
        <v>0</v>
      </c>
      <c r="U101" s="63">
        <f>SUM('Комунальні по юр. особам'!W671,'Комунальні по юр. особам'!W676,'Комунальні по юр. особам'!W681,'Комунальні по юр. особам'!W686,'Комунальні по юр. особам'!W691)</f>
        <v>0</v>
      </c>
      <c r="V101" s="313">
        <f>SUM('Комунальні по юр. особам'!X671,'Комунальні по юр. особам'!X676,'Комунальні по юр. особам'!X681,'Комунальні по юр. особам'!X686,'Комунальні по юр. особам'!X691)</f>
        <v>0</v>
      </c>
      <c r="W101" s="301">
        <f>SUM('Комунальні по юр. особам'!Y671,'Комунальні по юр. особам'!Y676,'Комунальні по юр. особам'!Y681,'Комунальні по юр. особам'!Y686,'Комунальні по юр. особам'!Y691)</f>
        <v>6</v>
      </c>
      <c r="X101" s="313">
        <f>SUM('Комунальні по юр. особам'!Z671,'Комунальні по юр. особам'!Z676,'Комунальні по юр. особам'!Z681,'Комунальні по юр. особам'!Z686,'Комунальні по юр. особам'!Z691)</f>
        <v>0</v>
      </c>
      <c r="Y101" s="301">
        <f>SUM('Комунальні по юр. особам'!AA671,'Комунальні по юр. особам'!AA676,'Комунальні по юр. особам'!AA681,'Комунальні по юр. особам'!AA686,'Комунальні по юр. особам'!AA691)</f>
        <v>0</v>
      </c>
      <c r="Z101" s="63">
        <f>SUM('Комунальні по юр. особам'!AB671,'Комунальні по юр. особам'!AB676,'Комунальні по юр. особам'!AB681,'Комунальні по юр. особам'!AB686,'Комунальні по юр. особам'!AB691)</f>
        <v>2</v>
      </c>
      <c r="AA101" s="63">
        <f>SUM('Комунальні по юр. особам'!AC671,'Комунальні по юр. особам'!AC676,'Комунальні по юр. особам'!AC681,'Комунальні по юр. особам'!AC686,'Комунальні по юр. особам'!AC691)</f>
        <v>2</v>
      </c>
      <c r="AB101" s="63">
        <f>SUM('Комунальні по юр. особам'!AD671,'Комунальні по юр. особам'!AD676,'Комунальні по юр. особам'!AD681,'Комунальні по юр. особам'!AD686,'Комунальні по юр. особам'!AD691)</f>
        <v>0</v>
      </c>
      <c r="AC101" s="63">
        <f>SUM('Комунальні по юр. особам'!AE671,'Комунальні по юр. особам'!AE676,'Комунальні по юр. особам'!AE681,'Комунальні по юр. особам'!AE686,'Комунальні по юр. особам'!AE691)</f>
        <v>1</v>
      </c>
      <c r="AD101" s="313">
        <f>SUM('Комунальні по юр. особам'!AF671,'Комунальні по юр. особам'!AF676,'Комунальні по юр. особам'!AF681,'Комунальні по юр. особам'!AF686,'Комунальні по юр. особам'!AF691)</f>
        <v>0</v>
      </c>
      <c r="AE101" s="271">
        <f>AVERAGE('Комунальні по юр. особам'!AG691,'Комунальні по юр. особам'!AG686,'Комунальні по юр. особам'!AG681,'Комунальні по юр. особам'!AG676,'Комунальні по юр. особам'!AG671)</f>
        <v>48</v>
      </c>
      <c r="AF101" s="361">
        <f>AVERAGE('Комунальні по юр. особам'!AH691,'Комунальні по юр. особам'!AH686,'Комунальні по юр. особам'!AH681,'Комунальні по юр. особам'!AH676,'Комунальні по юр. особам'!AH671)</f>
        <v>20</v>
      </c>
      <c r="AG101" s="362">
        <f>AVERAGE('Комунальні по юр. особам'!AI691,'Комунальні по юр. особам'!AI686,'Комунальні по юр. особам'!AI681,'Комунальні по юр. особам'!AI676,'Комунальні по юр. особам'!AI671)</f>
        <v>74.66</v>
      </c>
      <c r="AH101" s="247">
        <f>SUM(AI101:AK101)</f>
        <v>6</v>
      </c>
      <c r="AI101" s="270">
        <f>SUM('Комунальні по юр. особам'!AK691,'Комунальні по юр. особам'!AK686,'Комунальні по юр. особам'!AK681,'Комунальні по юр. особам'!AK676,'Комунальні по юр. особам'!AK671)</f>
        <v>4</v>
      </c>
      <c r="AJ101" s="242">
        <f>SUM('Комунальні по юр. особам'!AL691,'Комунальні по юр. особам'!AL686,'Комунальні по юр. особам'!AL681,'Комунальні по юр. особам'!AL676,'Комунальні по юр. особам'!AL671)</f>
        <v>2</v>
      </c>
      <c r="AK101" s="243">
        <f>SUM('Комунальні по юр. особам'!AM691,'Комунальні по юр. особам'!AM686,'Комунальні по юр. особам'!AM681,'Комунальні по юр. особам'!AM676,'Комунальні по юр. особам'!AM671)</f>
        <v>0</v>
      </c>
      <c r="AL101" s="241">
        <f>SUM('Комунальні по юр. особам'!AN691,'Комунальні по юр. особам'!AN686,'Комунальні по юр. особам'!AN681,'Комунальні по юр. особам'!AN676,'Комунальні по юр. особам'!AN671)</f>
        <v>0</v>
      </c>
      <c r="AM101" s="242">
        <f>SUM('Комунальні по юр. особам'!AO691,'Комунальні по юр. особам'!AO686,'Комунальні по юр. особам'!AO681,'Комунальні по юр. особам'!AO676,'Комунальні по юр. особам'!AO671)</f>
        <v>0</v>
      </c>
      <c r="AN101" s="243">
        <f>SUM('Комунальні по юр. особам'!AP691,'Комунальні по юр. особам'!AP686,'Комунальні по юр. особам'!AP681,'Комунальні по юр. особам'!AP676,'Комунальні по юр. особам'!AP671)</f>
        <v>0</v>
      </c>
      <c r="AO101" s="244">
        <f>SUM('Комунальні по юр. особам'!AQ691,'Комунальні по юр. особам'!AQ686,'Комунальні по юр. особам'!AQ681,'Комунальні по юр. особам'!AQ676,'Комунальні по юр. особам'!AQ671)</f>
        <v>0</v>
      </c>
      <c r="AP101" s="245">
        <f>SUM('Комунальні по юр. особам'!AR691,'Комунальні по юр. особам'!AR686,'Комунальні по юр. особам'!AR681,'Комунальні по юр. особам'!AR676,'Комунальні по юр. особам'!AR671)</f>
        <v>0</v>
      </c>
      <c r="AQ101" s="245">
        <f>SUM('Комунальні по юр. особам'!AS691,'Комунальні по юр. особам'!AS686,'Комунальні по юр. особам'!AS681,'Комунальні по юр. особам'!AS676,'Комунальні по юр. особам'!AS671)</f>
        <v>0</v>
      </c>
      <c r="AR101" s="245">
        <f>SUM('Комунальні по юр. особам'!AT691,'Комунальні по юр. особам'!AT686,'Комунальні по юр. особам'!AT681,'Комунальні по юр. особам'!AT676,'Комунальні по юр. особам'!AT671)</f>
        <v>0</v>
      </c>
      <c r="AS101" s="246">
        <f>SUM('Комунальні по юр. особам'!AU691,'Комунальні по юр. особам'!AU686,'Комунальні по юр. особам'!AU681,'Комунальні по юр. особам'!AU676,'Комунальні по юр. особам'!AU671)</f>
        <v>0</v>
      </c>
      <c r="AT101" s="328">
        <f t="shared" si="193"/>
        <v>0</v>
      </c>
      <c r="AU101" s="63">
        <f>SUM('Комунальні по юр. особам'!AW671,'Комунальні по юр. особам'!AW676,'Комунальні по юр. особам'!AW681,'Комунальні по юр. особам'!AW686,'Комунальні по юр. особам'!AW691)</f>
        <v>0</v>
      </c>
      <c r="AV101" s="63">
        <f>SUM('Комунальні по юр. особам'!AX671,'Комунальні по юр. особам'!AX676,'Комунальні по юр. особам'!AX681,'Комунальні по юр. особам'!AX686,'Комунальні по юр. особам'!AX691)</f>
        <v>0</v>
      </c>
      <c r="AW101" s="63">
        <f>SUM('Комунальні по юр. особам'!AY671,'Комунальні по юр. особам'!AY676,'Комунальні по юр. особам'!AY681,'Комунальні по юр. особам'!AY686,'Комунальні по юр. особам'!AY691)</f>
        <v>0</v>
      </c>
      <c r="AX101" s="63">
        <f>SUM('Комунальні по юр. особам'!AZ671,'Комунальні по юр. особам'!AZ676,'Комунальні по юр. особам'!AZ681,'Комунальні по юр. особам'!AZ686,'Комунальні по юр. особам'!AZ691)</f>
        <v>0</v>
      </c>
      <c r="AY101" s="63">
        <f>SUM('Комунальні по юр. особам'!BA671,'Комунальні по юр. особам'!BA676,'Комунальні по юр. особам'!BA681,'Комунальні по юр. особам'!BA686,'Комунальні по юр. особам'!BA691)</f>
        <v>0</v>
      </c>
      <c r="AZ101" s="63">
        <f>SUM('Комунальні по юр. особам'!BB671,'Комунальні по юр. особам'!BB676,'Комунальні по юр. особам'!BB681,'Комунальні по юр. особам'!BB686,'Комунальні по юр. особам'!BB691)</f>
        <v>0</v>
      </c>
      <c r="BA101" s="63">
        <f>SUM('Комунальні по юр. особам'!BC671,'Комунальні по юр. особам'!BC676,'Комунальні по юр. особам'!BC681,'Комунальні по юр. особам'!BC686,'Комунальні по юр. особам'!BC691)</f>
        <v>0</v>
      </c>
      <c r="BB101" s="63">
        <f>SUM('Комунальні по юр. особам'!BD671,'Комунальні по юр. особам'!BD676,'Комунальні по юр. особам'!BD681,'Комунальні по юр. особам'!BD686,'Комунальні по юр. особам'!BD691)</f>
        <v>0</v>
      </c>
      <c r="BC101" s="309">
        <f>SUM('Комунальні по юр. особам'!BE671,'Комунальні по юр. особам'!BE676,'Комунальні по юр. особам'!BE681,'Комунальні по юр. особам'!BE686,'Комунальні по юр. особам'!BE691)</f>
        <v>0</v>
      </c>
    </row>
    <row r="102" spans="1:55" ht="34" customHeight="1" x14ac:dyDescent="0.2">
      <c r="A102" s="824"/>
      <c r="B102" s="265" t="s">
        <v>78</v>
      </c>
      <c r="C102" s="827"/>
      <c r="D102" s="829"/>
      <c r="E102" s="303">
        <f>SUM(K102,AT102)</f>
        <v>309</v>
      </c>
      <c r="F102" s="305">
        <f>SUM(G102:J102)</f>
        <v>4</v>
      </c>
      <c r="G102" s="242">
        <f>SUM('Комунальні по юр. особам'!I672,'Комунальні по юр. особам'!I677,'Комунальні по юр. особам'!I682,'Комунальні по юр. особам'!I687,'Комунальні по юр. особам'!I692)</f>
        <v>0</v>
      </c>
      <c r="H102" s="242">
        <f>SUM('Комунальні по юр. особам'!J672,'Комунальні по юр. особам'!J677,'Комунальні по юр. особам'!J682,'Комунальні по юр. особам'!J687,'Комунальні по юр. особам'!J692)</f>
        <v>4</v>
      </c>
      <c r="I102" s="242">
        <f>SUM('Комунальні по юр. особам'!K672,'Комунальні по юр. особам'!K677,'Комунальні по юр. особам'!K682,'Комунальні по юр. особам'!K687,'Комунальні по юр. особам'!K692)</f>
        <v>0</v>
      </c>
      <c r="J102" s="268">
        <f>SUM('Комунальні по юр. особам'!L672,'Комунальні по юр. особам'!L677,'Комунальні по юр. особам'!L682,'Комунальні по юр. особам'!L687,'Комунальні по юр. особам'!L692)</f>
        <v>0</v>
      </c>
      <c r="K102" s="330">
        <f>IF(AND(SUM(L102:P102)=SUM(W102:X102),SUM(Q102:V102)=SUM(W102:X102)),SUM(L102:P102),"ПЕРЕВІРТЕ ПРАВИЛЬНІСТЬ ДАНИХ")</f>
        <v>306</v>
      </c>
      <c r="L102" s="63">
        <f>SUM('Комунальні по юр. особам'!N672,'Комунальні по юр. особам'!N677,'Комунальні по юр. особам'!N682,'Комунальні по юр. особам'!N687,'Комунальні по юр. особам'!N692)</f>
        <v>306</v>
      </c>
      <c r="M102" s="63">
        <f>SUM('Комунальні по юр. особам'!O672,'Комунальні по юр. особам'!O677,'Комунальні по юр. особам'!O682,'Комунальні по юр. особам'!O687,'Комунальні по юр. особам'!O692)</f>
        <v>0</v>
      </c>
      <c r="N102" s="63">
        <f>SUM('Комунальні по юр. особам'!P672,'Комунальні по юр. особам'!P677,'Комунальні по юр. особам'!P682,'Комунальні по юр. особам'!P687,'Комунальні по юр. особам'!P692)</f>
        <v>0</v>
      </c>
      <c r="O102" s="63">
        <f>SUM('Комунальні по юр. особам'!Q672,'Комунальні по юр. особам'!Q677,'Комунальні по юр. особам'!Q682,'Комунальні по юр. особам'!Q687,'Комунальні по юр. особам'!Q692)</f>
        <v>0</v>
      </c>
      <c r="P102" s="313">
        <f>SUM('Комунальні по юр. особам'!R672,'Комунальні по юр. особам'!R677,'Комунальні по юр. особам'!R682,'Комунальні по юр. особам'!R687,'Комунальні по юр. особам'!R692)</f>
        <v>0</v>
      </c>
      <c r="Q102" s="301">
        <f>SUM('Комунальні по юр. особам'!S672,'Комунальні по юр. особам'!S677,'Комунальні по юр. особам'!S682,'Комунальні по юр. особам'!S687,'Комунальні по юр. особам'!S692)</f>
        <v>23</v>
      </c>
      <c r="R102" s="63">
        <f>SUM('Комунальні по юр. особам'!T672,'Комунальні по юр. особам'!T677,'Комунальні по юр. особам'!T682,'Комунальні по юр. особам'!T687,'Комунальні по юр. особам'!T692)</f>
        <v>0</v>
      </c>
      <c r="S102" s="63">
        <f>SUM('Комунальні по юр. особам'!U672,'Комунальні по юр. особам'!U677,'Комунальні по юр. особам'!U682,'Комунальні по юр. особам'!U687,'Комунальні по юр. особам'!U692)</f>
        <v>0</v>
      </c>
      <c r="T102" s="63">
        <f>SUM('Комунальні по юр. особам'!V672,'Комунальні по юр. особам'!V677,'Комунальні по юр. особам'!V682,'Комунальні по юр. особам'!V687,'Комунальні по юр. особам'!V692)</f>
        <v>282</v>
      </c>
      <c r="U102" s="63">
        <f>SUM('Комунальні по юр. особам'!W672,'Комунальні по юр. особам'!W677,'Комунальні по юр. особам'!W682,'Комунальні по юр. особам'!W687,'Комунальні по юр. особам'!W692)</f>
        <v>1</v>
      </c>
      <c r="V102" s="313">
        <f>SUM('Комунальні по юр. особам'!X672,'Комунальні по юр. особам'!X677,'Комунальні по юр. особам'!X682,'Комунальні по юр. особам'!X687,'Комунальні по юр. особам'!X692)</f>
        <v>0</v>
      </c>
      <c r="W102" s="301">
        <f>SUM('Комунальні по юр. особам'!Y672,'Комунальні по юр. особам'!Y677,'Комунальні по юр. особам'!Y682,'Комунальні по юр. особам'!Y687,'Комунальні по юр. особам'!Y692)</f>
        <v>270</v>
      </c>
      <c r="X102" s="313">
        <f>SUM('Комунальні по юр. особам'!Z672,'Комунальні по юр. особам'!Z677,'Комунальні по юр. особам'!Z682,'Комунальні по юр. особам'!Z687,'Комунальні по юр. особам'!Z692)</f>
        <v>36</v>
      </c>
      <c r="Y102" s="301">
        <f>SUM('Комунальні по юр. особам'!AA672,'Комунальні по юр. особам'!AA677,'Комунальні по юр. особам'!AA682,'Комунальні по юр. особам'!AA687,'Комунальні по юр. особам'!AA692)</f>
        <v>0</v>
      </c>
      <c r="Z102" s="63">
        <f>SUM('Комунальні по юр. особам'!AB672,'Комунальні по юр. особам'!AB677,'Комунальні по юр. особам'!AB682,'Комунальні по юр. особам'!AB687,'Комунальні по юр. особам'!AB692)</f>
        <v>117</v>
      </c>
      <c r="AA102" s="63">
        <f>SUM('Комунальні по юр. особам'!AC672,'Комунальні по юр. особам'!AC677,'Комунальні по юр. особам'!AC682,'Комунальні по юр. особам'!AC687,'Комунальні по юр. особам'!AC692)</f>
        <v>116</v>
      </c>
      <c r="AB102" s="63">
        <f>SUM('Комунальні по юр. особам'!AD672,'Комунальні по юр. особам'!AD677,'Комунальні по юр. особам'!AD682,'Комунальні по юр. особам'!AD687,'Комунальні по юр. особам'!AD692)</f>
        <v>19</v>
      </c>
      <c r="AC102" s="63">
        <f>SUM('Комунальні по юр. особам'!AE672,'Комунальні по юр. особам'!AE677,'Комунальні по юр. особам'!AE682,'Комунальні по юр. особам'!AE687,'Комунальні по юр. особам'!AE692)</f>
        <v>163</v>
      </c>
      <c r="AD102" s="313">
        <f>SUM('Комунальні по юр. особам'!AF672,'Комунальні по юр. особам'!AF677,'Комунальні по юр. особам'!AF682,'Комунальні по юр. особам'!AF687,'Комунальні по юр. особам'!AF692)</f>
        <v>14</v>
      </c>
      <c r="AE102" s="271">
        <f>AVERAGE('Комунальні по юр. особам'!AG692,'Комунальні по юр. особам'!AG687,'Комунальні по юр. особам'!AG682,'Комунальні по юр. особам'!AG677,'Комунальні по юр. особам'!AG672)</f>
        <v>39.4</v>
      </c>
      <c r="AF102" s="361">
        <f>AVERAGE('Комунальні по юр. особам'!AH692,'Комунальні по юр. особам'!AH687,'Комунальні по юр. особам'!AH682,'Комунальні по юр. особам'!AH677,'Комунальні по юр. особам'!AH672)</f>
        <v>20.6</v>
      </c>
      <c r="AG102" s="362">
        <f>AVERAGE('Комунальні по юр. особам'!AI692,'Комунальні по юр. особам'!AI687,'Комунальні по юр. особам'!AI682,'Комунальні по юр. особам'!AI677,'Комунальні по юр. особам'!AI672)</f>
        <v>97.6</v>
      </c>
      <c r="AH102" s="317">
        <f>SUM(AO102:AS102)</f>
        <v>306</v>
      </c>
      <c r="AI102" s="270">
        <f>SUM('Комунальні по юр. особам'!AK692,'Комунальні по юр. особам'!AK687,'Комунальні по юр. особам'!AK682,'Комунальні по юр. особам'!AK677,'Комунальні по юр. особам'!AK672)</f>
        <v>0</v>
      </c>
      <c r="AJ102" s="242">
        <f>SUM('Комунальні по юр. особам'!AL692,'Комунальні по юр. особам'!AL687,'Комунальні по юр. особам'!AL682,'Комунальні по юр. особам'!AL677,'Комунальні по юр. особам'!AL672)</f>
        <v>0</v>
      </c>
      <c r="AK102" s="243">
        <f>SUM('Комунальні по юр. особам'!AM692,'Комунальні по юр. особам'!AM687,'Комунальні по юр. особам'!AM682,'Комунальні по юр. особам'!AM677,'Комунальні по юр. особам'!AM672)</f>
        <v>0</v>
      </c>
      <c r="AL102" s="241">
        <f>SUM('Комунальні по юр. особам'!AN692,'Комунальні по юр. особам'!AN687,'Комунальні по юр. особам'!AN682,'Комунальні по юр. особам'!AN677,'Комунальні по юр. особам'!AN672)</f>
        <v>0</v>
      </c>
      <c r="AM102" s="242">
        <f>SUM('Комунальні по юр. особам'!AO692,'Комунальні по юр. особам'!AO687,'Комунальні по юр. особам'!AO682,'Комунальні по юр. особам'!AO677,'Комунальні по юр. особам'!AO672)</f>
        <v>0</v>
      </c>
      <c r="AN102" s="243">
        <f>SUM('Комунальні по юр. особам'!AP692,'Комунальні по юр. особам'!AP687,'Комунальні по юр. особам'!AP682,'Комунальні по юр. особам'!AP677,'Комунальні по юр. особам'!AP672)</f>
        <v>0</v>
      </c>
      <c r="AO102" s="250">
        <f>SUM('Комунальні по юр. особам'!AQ692,'Комунальні по юр. особам'!AQ687,'Комунальні по юр. особам'!AQ682,'Комунальні по юр. особам'!AQ677,'Комунальні по юр. особам'!AQ672)</f>
        <v>13</v>
      </c>
      <c r="AP102" s="320">
        <f>SUM('Комунальні по юр. особам'!AR692,'Комунальні по юр. особам'!AR687,'Комунальні по юр. особам'!AR682,'Комунальні по юр. особам'!AR677,'Комунальні по юр. особам'!AR672)</f>
        <v>40</v>
      </c>
      <c r="AQ102" s="320">
        <f>SUM('Комунальні по юр. особам'!AS692,'Комунальні по юр. особам'!AS687,'Комунальні по юр. особам'!AS682,'Комунальні по юр. особам'!AS677,'Комунальні по юр. особам'!AS672)</f>
        <v>220</v>
      </c>
      <c r="AR102" s="320">
        <f>SUM('Комунальні по юр. особам'!AT692,'Комунальні по юр. особам'!AT687,'Комунальні по юр. особам'!AT682,'Комунальні по юр. особам'!AT677,'Комунальні по юр. особам'!AT672)</f>
        <v>33</v>
      </c>
      <c r="AS102" s="325">
        <f>SUM('Комунальні по юр. особам'!AU692,'Комунальні по юр. особам'!AU687,'Комунальні по юр. особам'!AU682,'Комунальні по юр. особам'!AU677,'Комунальні по юр. особам'!AU672)</f>
        <v>0</v>
      </c>
      <c r="AT102" s="328">
        <f t="shared" si="193"/>
        <v>3</v>
      </c>
      <c r="AU102" s="63">
        <f>SUM('Комунальні по юр. особам'!AW672,'Комунальні по юр. особам'!AW677,'Комунальні по юр. особам'!AW682,'Комунальні по юр. особам'!AW687,'Комунальні по юр. особам'!AW692)</f>
        <v>0</v>
      </c>
      <c r="AV102" s="63">
        <f>SUM('Комунальні по юр. особам'!AX672,'Комунальні по юр. особам'!AX677,'Комунальні по юр. особам'!AX682,'Комунальні по юр. особам'!AX687,'Комунальні по юр. особам'!AX692)</f>
        <v>0</v>
      </c>
      <c r="AW102" s="63">
        <f>SUM('Комунальні по юр. особам'!AY672,'Комунальні по юр. особам'!AY677,'Комунальні по юр. особам'!AY682,'Комунальні по юр. особам'!AY687,'Комунальні по юр. особам'!AY692)</f>
        <v>0</v>
      </c>
      <c r="AX102" s="63">
        <f>SUM('Комунальні по юр. особам'!AZ672,'Комунальні по юр. особам'!AZ677,'Комунальні по юр. особам'!AZ682,'Комунальні по юр. особам'!AZ687,'Комунальні по юр. особам'!AZ692)</f>
        <v>0</v>
      </c>
      <c r="AY102" s="63">
        <f>SUM('Комунальні по юр. особам'!BA672,'Комунальні по юр. особам'!BA677,'Комунальні по юр. особам'!BA682,'Комунальні по юр. особам'!BA687,'Комунальні по юр. особам'!BA692)</f>
        <v>1</v>
      </c>
      <c r="AZ102" s="63">
        <f>SUM('Комунальні по юр. особам'!BB672,'Комунальні по юр. особам'!BB677,'Комунальні по юр. особам'!BB682,'Комунальні по юр. особам'!BB687,'Комунальні по юр. особам'!BB692)</f>
        <v>0</v>
      </c>
      <c r="BA102" s="63">
        <f>SUM('Комунальні по юр. особам'!BC672,'Комунальні по юр. особам'!BC677,'Комунальні по юр. особам'!BC682,'Комунальні по юр. особам'!BC687,'Комунальні по юр. особам'!BC692)</f>
        <v>1</v>
      </c>
      <c r="BB102" s="63">
        <f>SUM('Комунальні по юр. особам'!BD672,'Комунальні по юр. особам'!BD677,'Комунальні по юр. особам'!BD682,'Комунальні по юр. особам'!BD687,'Комунальні по юр. особам'!BD692)</f>
        <v>0</v>
      </c>
      <c r="BC102" s="309">
        <f>SUM('Комунальні по юр. особам'!BE672,'Комунальні по юр. особам'!BE677,'Комунальні по юр. особам'!BE682,'Комунальні по юр. особам'!BE687,'Комунальні по юр. особам'!BE692)</f>
        <v>1</v>
      </c>
    </row>
    <row r="103" spans="1:55" ht="34" customHeight="1" thickBot="1" x14ac:dyDescent="0.25">
      <c r="A103" s="824"/>
      <c r="B103" s="266" t="s">
        <v>79</v>
      </c>
      <c r="C103" s="827"/>
      <c r="D103" s="829"/>
      <c r="E103" s="338">
        <f t="shared" ref="E103" si="194">SUM(K103,AT103)</f>
        <v>0</v>
      </c>
      <c r="F103" s="339">
        <f t="shared" ref="F103" si="195">SUM(G103:J103)</f>
        <v>0</v>
      </c>
      <c r="G103" s="254"/>
      <c r="H103" s="254"/>
      <c r="I103" s="254"/>
      <c r="J103" s="340"/>
      <c r="K103" s="341">
        <f t="shared" ref="K103" si="196">IF(AND(SUM(L103:P103)=SUM(W103:X103),SUM(Q103:V103)=SUM(W103:X103)),SUM(L103:P103),"ПЕРЕВІРТЕ ПРАВИЛЬНІСТЬ ДАНИХ")</f>
        <v>0</v>
      </c>
      <c r="L103" s="337"/>
      <c r="M103" s="337"/>
      <c r="N103" s="337"/>
      <c r="O103" s="337"/>
      <c r="P103" s="342"/>
      <c r="Q103" s="336"/>
      <c r="R103" s="337"/>
      <c r="S103" s="337"/>
      <c r="T103" s="337"/>
      <c r="U103" s="337"/>
      <c r="V103" s="342"/>
      <c r="W103" s="336"/>
      <c r="X103" s="342"/>
      <c r="Y103" s="269"/>
      <c r="Z103" s="343"/>
      <c r="AA103" s="343"/>
      <c r="AB103" s="343"/>
      <c r="AC103" s="343"/>
      <c r="AD103" s="344"/>
      <c r="AE103" s="363"/>
      <c r="AF103" s="364"/>
      <c r="AG103" s="365"/>
      <c r="AH103" s="259"/>
      <c r="AI103" s="345"/>
      <c r="AJ103" s="254"/>
      <c r="AK103" s="255"/>
      <c r="AL103" s="253"/>
      <c r="AM103" s="254"/>
      <c r="AN103" s="255"/>
      <c r="AO103" s="256"/>
      <c r="AP103" s="257"/>
      <c r="AQ103" s="257"/>
      <c r="AR103" s="257"/>
      <c r="AS103" s="258"/>
      <c r="AT103" s="346">
        <f t="shared" ref="AT103" si="197">SUM(AU103:BC103)</f>
        <v>0</v>
      </c>
      <c r="AU103" s="337"/>
      <c r="AV103" s="337"/>
      <c r="AW103" s="337"/>
      <c r="AX103" s="337"/>
      <c r="AY103" s="337"/>
      <c r="AZ103" s="337"/>
      <c r="BA103" s="337"/>
      <c r="BB103" s="337"/>
      <c r="BC103" s="347"/>
    </row>
    <row r="104" spans="1:55" ht="34" customHeight="1" thickBot="1" x14ac:dyDescent="0.25">
      <c r="A104" s="830"/>
      <c r="B104" s="806" t="s">
        <v>466</v>
      </c>
      <c r="C104" s="807"/>
      <c r="D104" s="807"/>
      <c r="E104" s="272">
        <f>SUM(E99:E103)</f>
        <v>352</v>
      </c>
      <c r="F104" s="348">
        <f>SUM(F99:F103)</f>
        <v>6</v>
      </c>
      <c r="G104" s="260">
        <f t="shared" ref="G104:J104" si="198">SUM(G99:G103)</f>
        <v>0</v>
      </c>
      <c r="H104" s="260">
        <f t="shared" si="198"/>
        <v>6</v>
      </c>
      <c r="I104" s="260">
        <f t="shared" si="198"/>
        <v>0</v>
      </c>
      <c r="J104" s="262">
        <f t="shared" si="198"/>
        <v>0</v>
      </c>
      <c r="K104" s="274">
        <f>SUM(K99:K103)</f>
        <v>349</v>
      </c>
      <c r="L104" s="260">
        <f t="shared" ref="L104:O104" si="199">SUM(L99:L103)</f>
        <v>343</v>
      </c>
      <c r="M104" s="260">
        <f t="shared" si="199"/>
        <v>6</v>
      </c>
      <c r="N104" s="260">
        <f t="shared" si="199"/>
        <v>0</v>
      </c>
      <c r="O104" s="260">
        <f t="shared" si="199"/>
        <v>0</v>
      </c>
      <c r="P104" s="272">
        <f>SUM(P99:P103)</f>
        <v>0</v>
      </c>
      <c r="Q104" s="348">
        <f t="shared" ref="Q104:R104" si="200">SUM(Q99:Q103)</f>
        <v>25</v>
      </c>
      <c r="R104" s="260">
        <f t="shared" si="200"/>
        <v>0</v>
      </c>
      <c r="S104" s="260">
        <f>SUM(S99:S103)</f>
        <v>6</v>
      </c>
      <c r="T104" s="260">
        <f t="shared" ref="T104:W104" si="201">SUM(T99:T103)</f>
        <v>317</v>
      </c>
      <c r="U104" s="260">
        <f t="shared" si="201"/>
        <v>1</v>
      </c>
      <c r="V104" s="272">
        <f t="shared" si="201"/>
        <v>0</v>
      </c>
      <c r="W104" s="348">
        <f t="shared" si="201"/>
        <v>311</v>
      </c>
      <c r="X104" s="272">
        <f>SUM(X99:X103)</f>
        <v>38</v>
      </c>
      <c r="Y104" s="348">
        <f t="shared" ref="Y104:AB104" si="202">SUM(Y99:Y103)</f>
        <v>0</v>
      </c>
      <c r="Z104" s="260">
        <f t="shared" si="202"/>
        <v>132</v>
      </c>
      <c r="AA104" s="260">
        <f t="shared" si="202"/>
        <v>131</v>
      </c>
      <c r="AB104" s="260">
        <f t="shared" si="202"/>
        <v>21</v>
      </c>
      <c r="AC104" s="260">
        <f>SUM(AC99:AC103)</f>
        <v>191</v>
      </c>
      <c r="AD104" s="272">
        <f>SUM(AD99:AD103)</f>
        <v>16</v>
      </c>
      <c r="AE104" s="349">
        <f>AVERAGE(AE99:AE103)</f>
        <v>42.466666666666669</v>
      </c>
      <c r="AF104" s="366">
        <f>AVERAGE(AF99:AF103)</f>
        <v>20.2</v>
      </c>
      <c r="AG104" s="367"/>
      <c r="AH104" s="273">
        <f>SUM(AH99:AH103)</f>
        <v>349</v>
      </c>
      <c r="AI104" s="274">
        <f>SUM(AI99:AI103)</f>
        <v>4</v>
      </c>
      <c r="AJ104" s="260">
        <f t="shared" ref="AJ104:AN104" si="203">SUM(AJ99:AJ103)</f>
        <v>2</v>
      </c>
      <c r="AK104" s="272">
        <f t="shared" si="203"/>
        <v>0</v>
      </c>
      <c r="AL104" s="348">
        <f t="shared" si="203"/>
        <v>0</v>
      </c>
      <c r="AM104" s="260">
        <f t="shared" si="203"/>
        <v>37</v>
      </c>
      <c r="AN104" s="272">
        <f t="shared" si="203"/>
        <v>0</v>
      </c>
      <c r="AO104" s="348">
        <f>SUM(AO99:AO103)</f>
        <v>13</v>
      </c>
      <c r="AP104" s="260">
        <f>SUM(AP99:AP103)</f>
        <v>40</v>
      </c>
      <c r="AQ104" s="260">
        <f t="shared" ref="AQ104:AS104" si="204">SUM(AQ99:AQ103)</f>
        <v>220</v>
      </c>
      <c r="AR104" s="260">
        <f t="shared" si="204"/>
        <v>33</v>
      </c>
      <c r="AS104" s="272">
        <f t="shared" si="204"/>
        <v>0</v>
      </c>
      <c r="AT104" s="348">
        <f>SUM(AT99:AT103)</f>
        <v>3</v>
      </c>
      <c r="AU104" s="260">
        <f>SUM(AU99:AU103)</f>
        <v>0</v>
      </c>
      <c r="AV104" s="260">
        <f>SUM(AV99:AV103)</f>
        <v>0</v>
      </c>
      <c r="AW104" s="260">
        <f>SUM(AW99:AW103)</f>
        <v>0</v>
      </c>
      <c r="AX104" s="260">
        <f t="shared" ref="AX104:BC104" si="205">SUM(AX99:AX103)</f>
        <v>0</v>
      </c>
      <c r="AY104" s="260">
        <f t="shared" si="205"/>
        <v>1</v>
      </c>
      <c r="AZ104" s="260">
        <f t="shared" si="205"/>
        <v>0</v>
      </c>
      <c r="BA104" s="260">
        <f t="shared" si="205"/>
        <v>1</v>
      </c>
      <c r="BB104" s="260">
        <f t="shared" si="205"/>
        <v>0</v>
      </c>
      <c r="BC104" s="262">
        <f t="shared" si="205"/>
        <v>1</v>
      </c>
    </row>
    <row r="105" spans="1:55" ht="34" customHeight="1" x14ac:dyDescent="0.2">
      <c r="A105" s="823" t="s">
        <v>359</v>
      </c>
      <c r="B105" s="263" t="s">
        <v>73</v>
      </c>
      <c r="C105" s="826">
        <f>SUM('Комунальні по юр. особам'!E694:E698,'Комунальні по юр. особам'!E699:E703,'Комунальні по юр. особам'!E704:E708,'Комунальні по юр. особам'!E709:E713,'Комунальні по юр. особам'!E714:E718,'Комунальні по юр. особам'!E719:E723,'Комунальні по юр. особам'!E724:E728,'Комунальні по юр. особам'!E729:E733,'Комунальні по юр. особам'!E734:E738,'Комунальні по юр. особам'!E739:E743)</f>
        <v>786</v>
      </c>
      <c r="D105" s="828">
        <f>C105-SUM(K105:K109)</f>
        <v>30</v>
      </c>
      <c r="E105" s="302">
        <f>SUM(K105,AT105)</f>
        <v>59</v>
      </c>
      <c r="F105" s="304">
        <f>SUM(G105:J105)</f>
        <v>2</v>
      </c>
      <c r="G105" s="234">
        <f>SUM('Комунальні по юр. особам'!I694,'Комунальні по юр. особам'!I699,'Комунальні по юр. особам'!I704,'Комунальні по юр. особам'!I709,'Комунальні по юр. особам'!I714,'Комунальні по юр. особам'!I719,'Комунальні по юр. особам'!I724,'Комунальні по юр. особам'!I729,'Комунальні по юр. особам'!I734,'Комунальні по юр. особам'!I739)</f>
        <v>0</v>
      </c>
      <c r="H105" s="234">
        <f>SUM('Комунальні по юр. особам'!J694,'Комунальні по юр. особам'!J699,'Комунальні по юр. особам'!J704,'Комунальні по юр. особам'!J709,'Комунальні по юр. особам'!J714,'Комунальні по юр. особам'!J719,'Комунальні по юр. особам'!J724,'Комунальні по юр. особам'!J729,'Комунальні по юр. особам'!J734,'Комунальні по юр. особам'!J739)</f>
        <v>2</v>
      </c>
      <c r="I105" s="234">
        <f>SUM('Комунальні по юр. особам'!K694,'Комунальні по юр. особам'!K699,'Комунальні по юр. особам'!K704,'Комунальні по юр. особам'!K709,'Комунальні по юр. особам'!K714,'Комунальні по юр. особам'!K719,'Комунальні по юр. особам'!K724,'Комунальні по юр. особам'!K729,'Комунальні по юр. особам'!K734,'Комунальні по юр. особам'!K739)</f>
        <v>0</v>
      </c>
      <c r="J105" s="291">
        <f>SUM('Комунальні по юр. особам'!L694,'Комунальні по юр. особам'!L699,'Комунальні по юр. особам'!L704,'Комунальні по юр. особам'!L709,'Комунальні по юр. особам'!L714,'Комунальні по юр. особам'!L719,'Комунальні по юр. особам'!L724,'Комунальні по юр. особам'!L729,'Комунальні по юр. особам'!L734,'Комунальні по юр. особам'!L739)</f>
        <v>0</v>
      </c>
      <c r="K105" s="329">
        <f>IF(AND(SUM(L105:P105)=SUM(W105:X105),SUM(Q105:V105)=SUM(W105:X105)),SUM(L105:P105),"ПЕРЕВІРТЕ ПРАВИЛЬНІСТЬ ДАНИХ")</f>
        <v>57</v>
      </c>
      <c r="L105" s="307">
        <f>SUM('Комунальні по юр. особам'!N739,'Комунальні по юр. особам'!N734,'Комунальні по юр. особам'!N729,'Комунальні по юр. особам'!N724,'Комунальні по юр. особам'!N719,'Комунальні по юр. особам'!N714,'Комунальні по юр. особам'!N709,'Комунальні по юр. особам'!N704,'Комунальні по юр. особам'!N699,'Комунальні по юр. особам'!N694)</f>
        <v>57</v>
      </c>
      <c r="M105" s="307">
        <f>SUM('Комунальні по юр. особам'!O739,'Комунальні по юр. особам'!O734,'Комунальні по юр. особам'!O729,'Комунальні по юр. особам'!O724,'Комунальні по юр. особам'!O719,'Комунальні по юр. особам'!O714,'Комунальні по юр. особам'!O709,'Комунальні по юр. особам'!O704,'Комунальні по юр. особам'!O699,'Комунальні по юр. особам'!O694)</f>
        <v>0</v>
      </c>
      <c r="N105" s="307">
        <f>SUM('Комунальні по юр. особам'!P739,'Комунальні по юр. особам'!P734,'Комунальні по юр. особам'!P729,'Комунальні по юр. особам'!P724,'Комунальні по юр. особам'!P719,'Комунальні по юр. особам'!P714,'Комунальні по юр. особам'!P709,'Комунальні по юр. особам'!P704,'Комунальні по юр. особам'!P699,'Комунальні по юр. особам'!P694)</f>
        <v>0</v>
      </c>
      <c r="O105" s="307">
        <f>SUM('Комунальні по юр. особам'!Q739,'Комунальні по юр. особам'!Q734,'Комунальні по юр. особам'!Q729,'Комунальні по юр. особам'!Q724,'Комунальні по юр. особам'!Q719,'Комунальні по юр. особам'!Q714,'Комунальні по юр. особам'!Q709,'Комунальні по юр. особам'!Q704,'Комунальні по юр. особам'!Q699,'Комунальні по юр. особам'!Q694)</f>
        <v>0</v>
      </c>
      <c r="P105" s="312">
        <f>SUM('Комунальні по юр. особам'!R739,'Комунальні по юр. особам'!R734,'Комунальні по юр. особам'!R729,'Комунальні по юр. особам'!R724,'Комунальні по юр. особам'!R719,'Комунальні по юр. особам'!R714,'Комунальні по юр. особам'!R709,'Комунальні по юр. особам'!R704,'Комунальні по юр. особам'!R699,'Комунальні по юр. особам'!R694)</f>
        <v>0</v>
      </c>
      <c r="Q105" s="314">
        <f>SUM('Комунальні по юр. особам'!S739,'Комунальні по юр. особам'!S734,'Комунальні по юр. особам'!S729,'Комунальні по юр. особам'!S724,'Комунальні по юр. особам'!S719,'Комунальні по юр. особам'!S714,'Комунальні по юр. особам'!S709,'Комунальні по юр. особам'!S704,'Комунальні по юр. особам'!S699,'Комунальні по юр. особам'!S694)</f>
        <v>5</v>
      </c>
      <c r="R105" s="307">
        <f>SUM('Комунальні по юр. особам'!T739,'Комунальні по юр. особам'!T734,'Комунальні по юр. особам'!T729,'Комунальні по юр. особам'!T724,'Комунальні по юр. особам'!T719,'Комунальні по юр. особам'!T714,'Комунальні по юр. особам'!T709,'Комунальні по юр. особам'!T704,'Комунальні по юр. особам'!T699,'Комунальні по юр. особам'!T694)</f>
        <v>5</v>
      </c>
      <c r="S105" s="307">
        <f>SUM('Комунальні по юр. особам'!U739,'Комунальні по юр. особам'!U734,'Комунальні по юр. особам'!U729,'Комунальні по юр. особам'!U724,'Комунальні по юр. особам'!U719,'Комунальні по юр. особам'!U714,'Комунальні по юр. особам'!U709,'Комунальні по юр. особам'!U704,'Комунальні по юр. особам'!U699,'Комунальні по юр. особам'!U694)</f>
        <v>0</v>
      </c>
      <c r="T105" s="307">
        <f>SUM('Комунальні по юр. особам'!V739,'Комунальні по юр. особам'!V734,'Комунальні по юр. особам'!V729,'Комунальні по юр. особам'!V724,'Комунальні по юр. особам'!V719,'Комунальні по юр. особам'!V714,'Комунальні по юр. особам'!V709,'Комунальні по юр. особам'!V704,'Комунальні по юр. особам'!V699,'Комунальні по юр. особам'!V694)</f>
        <v>47</v>
      </c>
      <c r="U105" s="307">
        <f>SUM('Комунальні по юр. особам'!W739,'Комунальні по юр. особам'!W734,'Комунальні по юр. особам'!W729,'Комунальні по юр. особам'!W724,'Комунальні по юр. особам'!W719,'Комунальні по юр. особам'!W714,'Комунальні по юр. особам'!W709,'Комунальні по юр. особам'!W704,'Комунальні по юр. особам'!W699,'Комунальні по юр. особам'!W694)</f>
        <v>0</v>
      </c>
      <c r="V105" s="312">
        <f>SUM('Комунальні по юр. особам'!X739,'Комунальні по юр. особам'!X734,'Комунальні по юр. особам'!X729,'Комунальні по юр. особам'!X724,'Комунальні по юр. особам'!X719,'Комунальні по юр. особам'!X714,'Комунальні по юр. особам'!X709,'Комунальні по юр. особам'!X704,'Комунальні по юр. особам'!X699,'Комунальні по юр. особам'!X694)</f>
        <v>0</v>
      </c>
      <c r="W105" s="314">
        <f>SUM('Комунальні по юр. особам'!Y739,'Комунальні по юр. особам'!Y734,'Комунальні по юр. особам'!Y729,'Комунальні по юр. особам'!Y724,'Комунальні по юр. особам'!Y719,'Комунальні по юр. особам'!Y714,'Комунальні по юр. особам'!Y709,'Комунальні по юр. особам'!Y704,'Комунальні по юр. особам'!Y699,'Комунальні по юр. особам'!Y694)</f>
        <v>49</v>
      </c>
      <c r="X105" s="312">
        <f>SUM('Комунальні по юр. особам'!Z739,'Комунальні по юр. особам'!Z734,'Комунальні по юр. особам'!Z729,'Комунальні по юр. особам'!Z724,'Комунальні по юр. особам'!Z719,'Комунальні по юр. особам'!Z714,'Комунальні по юр. особам'!Z709,'Комунальні по юр. особам'!Z704,'Комунальні по юр. особам'!Z699,'Комунальні по юр. особам'!Z694)</f>
        <v>8</v>
      </c>
      <c r="Y105" s="314">
        <f>SUM('Комунальні по юр. особам'!AA739,'Комунальні по юр. особам'!AA734,'Комунальні по юр. особам'!AA729,'Комунальні по юр. особам'!AA724,'Комунальні по юр. особам'!AA719,'Комунальні по юр. особам'!AA714,'Комунальні по юр. особам'!AA709,'Комунальні по юр. особам'!AA704,'Комунальні по юр. особам'!AA699,'Комунальні по юр. особам'!AA694)</f>
        <v>0</v>
      </c>
      <c r="Z105" s="307">
        <f>SUM('Комунальні по юр. особам'!AB739,'Комунальні по юр. особам'!AB734,'Комунальні по юр. особам'!AB729,'Комунальні по юр. особам'!AB724,'Комунальні по юр. особам'!AB719,'Комунальні по юр. особам'!AB714,'Комунальні по юр. особам'!AB709,'Комунальні по юр. особам'!AB704,'Комунальні по юр. особам'!AB699,'Комунальні по юр. особам'!AB694)</f>
        <v>22</v>
      </c>
      <c r="AA105" s="307">
        <f>SUM('Комунальні по юр. особам'!AC739,'Комунальні по юр. особам'!AC734,'Комунальні по юр. особам'!AC729,'Комунальні по юр. особам'!AC724,'Комунальні по юр. особам'!AC719,'Комунальні по юр. особам'!AC714,'Комунальні по юр. особам'!AC709,'Комунальні по юр. особам'!AC704,'Комунальні по юр. особам'!AC699,'Комунальні по юр. особам'!AC694)</f>
        <v>21</v>
      </c>
      <c r="AB105" s="307">
        <f>SUM('Комунальні по юр. особам'!AD739,'Комунальні по юр. особам'!AD734,'Комунальні по юр. особам'!AD729,'Комунальні по юр. особам'!AD724,'Комунальні по юр. особам'!AD719,'Комунальні по юр. особам'!AD714,'Комунальні по юр. особам'!AD709,'Комунальні по юр. особам'!AD704,'Комунальні по юр. особам'!AD699,'Комунальні по юр. особам'!AD694)</f>
        <v>3</v>
      </c>
      <c r="AC105" s="307">
        <f>SUM('Комунальні по юр. особам'!AE739,'Комунальні по юр. особам'!AE734,'Комунальні по юр. особам'!AE729,'Комунальні по юр. особам'!AE724,'Комунальні по юр. особам'!AE719,'Комунальні по юр. особам'!AE714,'Комунальні по юр. особам'!AE709,'Комунальні по юр. особам'!AE704,'Комунальні по юр. особам'!AE699,'Комунальні по юр. особам'!AE694)</f>
        <v>45</v>
      </c>
      <c r="AD105" s="312">
        <f>SUM('Комунальні по юр. особам'!AF739,'Комунальні по юр. особам'!AF734,'Комунальні по юр. особам'!AF729,'Комунальні по юр. особам'!AF724,'Комунальні по юр. особам'!AF719,'Комунальні по юр. особам'!AF714,'Комунальні по юр. особам'!AF709,'Комунальні по юр. особам'!AF704,'Комунальні по юр. особам'!AF699,'Комунальні по юр. особам'!AF694)</f>
        <v>6</v>
      </c>
      <c r="AE105" s="356">
        <f>AVERAGE('Комунальні по юр. особам'!AG694,'Комунальні по юр. особам'!AG699,'Комунальні по юр. особам'!AG704,'Комунальні по юр. особам'!AG709,'Комунальні по юр. особам'!AG714,'Комунальні по юр. особам'!AG719,'Комунальні по юр. особам'!AG724,'Комунальні по юр. особам'!AG729,'Комунальні по юр. особам'!AG734,'Комунальні по юр. особам'!AG739)</f>
        <v>42.2</v>
      </c>
      <c r="AF105" s="357">
        <f>AVERAGE('Комунальні по юр. особам'!AH694,'Комунальні по юр. особам'!AH699,'Комунальні по юр. особам'!AH704,'Комунальні по юр. особам'!AH709,'Комунальні по юр. особам'!AH714,'Комунальні по юр. особам'!AH719,'Комунальні по юр. особам'!AH724,'Комунальні по юр. особам'!AH729,'Комунальні по юр. особам'!AH734,'Комунальні по юр. особам'!AH739)</f>
        <v>23.1</v>
      </c>
      <c r="AG105" s="358">
        <f>AVERAGE('Комунальні по юр. особам'!AI694,'Комунальні по юр. особам'!AI699,'Комунальні по юр. особам'!AI704,'Комунальні по юр. особам'!AI709,'Комунальні по юр. особам'!AI714,'Комунальні по юр. особам'!AI719,'Комунальні по юр. особам'!AI724,'Комунальні по юр. особам'!AI729,'Комунальні по юр. особам'!AI734,'Комунальні по юр. особам'!AI739)</f>
        <v>10.199999999999999</v>
      </c>
      <c r="AH105" s="239">
        <f>SUM(AL105:AN105)</f>
        <v>57</v>
      </c>
      <c r="AI105" s="331">
        <f>SUM('Комунальні по юр. особам'!AK739,'Комунальні по юр. особам'!AK734,'Комунальні по юр. особам'!AK729,'Комунальні по юр. особам'!AK724,'Комунальні по юр. особам'!AK719,'Комунальні по юр. особам'!AK714,'Комунальні по юр. особам'!AK709,'Комунальні по юр. особам'!AK704,'Комунальні по юр. особам'!AK699,'Комунальні по юр. особам'!AK694)</f>
        <v>0</v>
      </c>
      <c r="AJ105" s="234">
        <f>SUM('Комунальні по юр. особам'!AL739,'Комунальні по юр. особам'!AL734,'Комунальні по юр. особам'!AL729,'Комунальні по юр. особам'!AL724,'Комунальні по юр. особам'!AL719,'Комунальні по юр. особам'!AL714,'Комунальні по юр. особам'!AL709,'Комунальні по юр. особам'!AL704,'Комунальні по юр. особам'!AL699,'Комунальні по юр. особам'!AL694)</f>
        <v>0</v>
      </c>
      <c r="AK105" s="235">
        <f>SUM('Комунальні по юр. особам'!AM739,'Комунальні по юр. особам'!AM734,'Комунальні по юр. особам'!AM729,'Комунальні по юр. особам'!AM724,'Комунальні по юр. особам'!AM719,'Комунальні по юр. особам'!AM714,'Комунальні по юр. особам'!AM709,'Комунальні по юр. особам'!AM704,'Комунальні по юр. особам'!AM699,'Комунальні по юр. особам'!AM694)</f>
        <v>0</v>
      </c>
      <c r="AL105" s="233">
        <f>SUM('Комунальні по юр. особам'!AN739,'Комунальні по юр. особам'!AN734,'Комунальні по юр. особам'!AN729,'Комунальні по юр. особам'!AN724,'Комунальні по юр. особам'!AN719,'Комунальні по юр. особам'!AN714,'Комунальні по юр. особам'!AN709,'Комунальні по юр. особам'!AN704,'Комунальні по юр. особам'!AN699,'Комунальні по юр. особам'!AN694)</f>
        <v>4</v>
      </c>
      <c r="AM105" s="234">
        <f>SUM('Комунальні по юр. особам'!AO739,'Комунальні по юр. особам'!AO734,'Комунальні по юр. особам'!AO729,'Комунальні по юр. особам'!AO724,'Комунальні по юр. особам'!AO719,'Комунальні по юр. особам'!AO714,'Комунальні по юр. особам'!AO709,'Комунальні по юр. особам'!AO704,'Комунальні по юр. особам'!AO699,'Комунальні по юр. особам'!AO694)</f>
        <v>53</v>
      </c>
      <c r="AN105" s="235">
        <f>SUM('Комунальні по юр. особам'!AP739,'Комунальні по юр. особам'!AP734,'Комунальні по юр. особам'!AP729,'Комунальні по юр. особам'!AP724,'Комунальні по юр. особам'!AP719,'Комунальні по юр. особам'!AP714,'Комунальні по юр. особам'!AP709,'Комунальні по юр. особам'!AP704,'Комунальні по юр. особам'!AP699,'Комунальні по юр. особам'!AP694)</f>
        <v>0</v>
      </c>
      <c r="AO105" s="236">
        <f>SUM('Комунальні по юр. особам'!AQ739,'Комунальні по юр. особам'!AQ734,'Комунальні по юр. особам'!AQ729,'Комунальні по юр. особам'!AQ724,'Комунальні по юр. особам'!AQ719,'Комунальні по юр. особам'!AQ714,'Комунальні по юр. особам'!AQ709,'Комунальні по юр. особам'!AQ704,'Комунальні по юр. особам'!AQ699,'Комунальні по юр. особам'!AQ694)</f>
        <v>0</v>
      </c>
      <c r="AP105" s="237">
        <f>SUM('Комунальні по юр. особам'!AR739,'Комунальні по юр. особам'!AR734,'Комунальні по юр. особам'!AR729,'Комунальні по юр. особам'!AR724,'Комунальні по юр. особам'!AR719,'Комунальні по юр. особам'!AR714,'Комунальні по юр. особам'!AR709,'Комунальні по юр. особам'!AR704,'Комунальні по юр. особам'!AR699,'Комунальні по юр. особам'!AR694)</f>
        <v>0</v>
      </c>
      <c r="AQ105" s="237">
        <f>SUM('Комунальні по юр. особам'!AS739,'Комунальні по юр. особам'!AS734,'Комунальні по юр. особам'!AS729,'Комунальні по юр. особам'!AS724,'Комунальні по юр. особам'!AS719,'Комунальні по юр. особам'!AS714,'Комунальні по юр. особам'!AS709,'Комунальні по юр. особам'!AS704,'Комунальні по юр. особам'!AS699,'Комунальні по юр. особам'!AS694)</f>
        <v>0</v>
      </c>
      <c r="AR105" s="237">
        <f>SUM('Комунальні по юр. особам'!AT739,'Комунальні по юр. особам'!AT734,'Комунальні по юр. особам'!AT729,'Комунальні по юр. особам'!AT724,'Комунальні по юр. особам'!AT719,'Комунальні по юр. особам'!AT714,'Комунальні по юр. особам'!AT709,'Комунальні по юр. особам'!AT704,'Комунальні по юр. особам'!AT699,'Комунальні по юр. особам'!AT694)</f>
        <v>0</v>
      </c>
      <c r="AS105" s="238">
        <f>SUM('Комунальні по юр. особам'!AU739,'Комунальні по юр. особам'!AU734,'Комунальні по юр. особам'!AU729,'Комунальні по юр. особам'!AU724,'Комунальні по юр. особам'!AU719,'Комунальні по юр. особам'!AU714,'Комунальні по юр. особам'!AU709,'Комунальні по юр. особам'!AU704,'Комунальні по юр. особам'!AU699,'Комунальні по юр. особам'!AU694)</f>
        <v>0</v>
      </c>
      <c r="AT105" s="327">
        <f>SUM(AU105:BC105)</f>
        <v>2</v>
      </c>
      <c r="AU105" s="307">
        <f>SUM('Комунальні по юр. особам'!AW694,'Комунальні по юр. особам'!AW699,'Комунальні по юр. особам'!AW704,'Комунальні по юр. особам'!AW709,'Комунальні по юр. особам'!AW714,'Комунальні по юр. особам'!AW719,'Комунальні по юр. особам'!AW724,'Комунальні по юр. особам'!AW729,'Комунальні по юр. особам'!AW734,'Комунальні по юр. особам'!AW739)</f>
        <v>0</v>
      </c>
      <c r="AV105" s="307">
        <f>SUM('Комунальні по юр. особам'!AX694,'Комунальні по юр. особам'!AX699,'Комунальні по юр. особам'!AX704,'Комунальні по юр. особам'!AX709,'Комунальні по юр. особам'!AX714,'Комунальні по юр. особам'!AX719,'Комунальні по юр. особам'!AX724,'Комунальні по юр. особам'!AX729,'Комунальні по юр. особам'!AX734,'Комунальні по юр. особам'!AX739)</f>
        <v>0</v>
      </c>
      <c r="AW105" s="307">
        <f>SUM('Комунальні по юр. особам'!AY694,'Комунальні по юр. особам'!AY699,'Комунальні по юр. особам'!AY704,'Комунальні по юр. особам'!AY709,'Комунальні по юр. особам'!AY714,'Комунальні по юр. особам'!AY719,'Комунальні по юр. особам'!AY724,'Комунальні по юр. особам'!AY729,'Комунальні по юр. особам'!AY734,'Комунальні по юр. особам'!AY739)</f>
        <v>0</v>
      </c>
      <c r="AX105" s="307">
        <f>SUM('Комунальні по юр. особам'!AZ694,'Комунальні по юр. особам'!AZ699,'Комунальні по юр. особам'!AZ704,'Комунальні по юр. особам'!AZ709,'Комунальні по юр. особам'!AZ714,'Комунальні по юр. особам'!AZ719,'Комунальні по юр. особам'!AZ724,'Комунальні по юр. особам'!AZ729,'Комунальні по юр. особам'!AZ734,'Комунальні по юр. особам'!AZ739)</f>
        <v>0</v>
      </c>
      <c r="AY105" s="307">
        <f>SUM('Комунальні по юр. особам'!BA694,'Комунальні по юр. особам'!BA699,'Комунальні по юр. особам'!BA704,'Комунальні по юр. особам'!BA709,'Комунальні по юр. особам'!BA714,'Комунальні по юр. особам'!BA719,'Комунальні по юр. особам'!BA724,'Комунальні по юр. особам'!BA729,'Комунальні по юр. особам'!BA734,'Комунальні по юр. особам'!BA739)</f>
        <v>1</v>
      </c>
      <c r="AZ105" s="307">
        <f>SUM('Комунальні по юр. особам'!BB694,'Комунальні по юр. особам'!BB699,'Комунальні по юр. особам'!BB704,'Комунальні по юр. особам'!BB709,'Комунальні по юр. особам'!BB714,'Комунальні по юр. особам'!BB719,'Комунальні по юр. особам'!BB724,'Комунальні по юр. особам'!BB729,'Комунальні по юр. особам'!BB734,'Комунальні по юр. особам'!BB739)</f>
        <v>0</v>
      </c>
      <c r="BA105" s="307">
        <f>SUM('Комунальні по юр. особам'!BC694,'Комунальні по юр. особам'!BC699,'Комунальні по юр. особам'!BC704,'Комунальні по юр. особам'!BC709,'Комунальні по юр. особам'!BC714,'Комунальні по юр. особам'!BC719,'Комунальні по юр. особам'!BC724,'Комунальні по юр. особам'!BC729,'Комунальні по юр. особам'!BC734,'Комунальні по юр. особам'!BC739)</f>
        <v>0</v>
      </c>
      <c r="BB105" s="307">
        <f>SUM('Комунальні по юр. особам'!BD694,'Комунальні по юр. особам'!BD699,'Комунальні по юр. особам'!BD704,'Комунальні по юр. особам'!BD709,'Комунальні по юр. особам'!BD714,'Комунальні по юр. особам'!BD719,'Комунальні по юр. особам'!BD724,'Комунальні по юр. особам'!BD729,'Комунальні по юр. особам'!BD734,'Комунальні по юр. особам'!BD739)</f>
        <v>1</v>
      </c>
      <c r="BC105" s="308">
        <f>SUM('Комунальні по юр. особам'!BE694,'Комунальні по юр. особам'!BE699,'Комунальні по юр. особам'!BE704,'Комунальні по юр. особам'!BE709,'Комунальні по юр. особам'!BE714,'Комунальні по юр. особам'!BE719,'Комунальні по юр. особам'!BE724,'Комунальні по юр. особам'!BE729,'Комунальні по юр. особам'!BE734,'Комунальні по юр. особам'!BE739)</f>
        <v>0</v>
      </c>
    </row>
    <row r="106" spans="1:55" ht="34" customHeight="1" x14ac:dyDescent="0.2">
      <c r="A106" s="824"/>
      <c r="B106" s="265" t="s">
        <v>75</v>
      </c>
      <c r="C106" s="827"/>
      <c r="D106" s="829"/>
      <c r="E106" s="303">
        <f t="shared" ref="E106" si="206">SUM(K106,AT106)</f>
        <v>0</v>
      </c>
      <c r="F106" s="305">
        <f t="shared" ref="F106" si="207">SUM(G106:J106)</f>
        <v>0</v>
      </c>
      <c r="G106" s="242">
        <f>SUM('Комунальні по юр. особам'!I695,'Комунальні по юр. особам'!I700,'Комунальні по юр. особам'!I705,'Комунальні по юр. особам'!I710,'Комунальні по юр. особам'!I715,'Комунальні по юр. особам'!I720,'Комунальні по юр. особам'!I725,'Комунальні по юр. особам'!I730,'Комунальні по юр. особам'!I735,'Комунальні по юр. особам'!I740)</f>
        <v>0</v>
      </c>
      <c r="H106" s="242">
        <f>SUM('Комунальні по юр. особам'!J695,'Комунальні по юр. особам'!J700,'Комунальні по юр. особам'!J705,'Комунальні по юр. особам'!J710,'Комунальні по юр. особам'!J715,'Комунальні по юр. особам'!J720,'Комунальні по юр. особам'!J725,'Комунальні по юр. особам'!J730,'Комунальні по юр. особам'!J735,'Комунальні по юр. особам'!J740)</f>
        <v>0</v>
      </c>
      <c r="I106" s="242">
        <f>SUM('Комунальні по юр. особам'!K695,'Комунальні по юр. особам'!K700,'Комунальні по юр. особам'!K705,'Комунальні по юр. особам'!K710,'Комунальні по юр. особам'!K715,'Комунальні по юр. особам'!K720,'Комунальні по юр. особам'!K725,'Комунальні по юр. особам'!K730,'Комунальні по юр. особам'!K735,'Комунальні по юр. особам'!K740)</f>
        <v>0</v>
      </c>
      <c r="J106" s="268">
        <f>SUM('Комунальні по юр. особам'!L695,'Комунальні по юр. особам'!L700,'Комунальні по юр. особам'!L705,'Комунальні по юр. особам'!L710,'Комунальні по юр. особам'!L715,'Комунальні по юр. особам'!L720,'Комунальні по юр. особам'!L725,'Комунальні по юр. особам'!L730,'Комунальні по юр. особам'!L735,'Комунальні по юр. особам'!L740)</f>
        <v>0</v>
      </c>
      <c r="K106" s="330">
        <f t="shared" ref="K106" si="208">IF(AND(SUM(L106:P106)=SUM(W106:X106),SUM(Q106:V106)=SUM(W106:X106)),SUM(L106:P106),"ПЕРЕВІРТЕ ПРАВИЛЬНІСТЬ ДАНИХ")</f>
        <v>0</v>
      </c>
      <c r="L106" s="63">
        <f>SUM('Комунальні по юр. особам'!N740,'Комунальні по юр. особам'!N735,'Комунальні по юр. особам'!N730,'Комунальні по юр. особам'!N725,'Комунальні по юр. особам'!N720,'Комунальні по юр. особам'!N715,'Комунальні по юр. особам'!N710,'Комунальні по юр. особам'!N705,'Комунальні по юр. особам'!N700,'Комунальні по юр. особам'!N695)</f>
        <v>0</v>
      </c>
      <c r="M106" s="63">
        <f>SUM('Комунальні по юр. особам'!O740,'Комунальні по юр. особам'!O735,'Комунальні по юр. особам'!O730,'Комунальні по юр. особам'!O725,'Комунальні по юр. особам'!O720,'Комунальні по юр. особам'!O715,'Комунальні по юр. особам'!O710,'Комунальні по юр. особам'!O705,'Комунальні по юр. особам'!O700,'Комунальні по юр. особам'!O695)</f>
        <v>0</v>
      </c>
      <c r="N106" s="63">
        <f>SUM('Комунальні по юр. особам'!P740,'Комунальні по юр. особам'!P735,'Комунальні по юр. особам'!P730,'Комунальні по юр. особам'!P725,'Комунальні по юр. особам'!P720,'Комунальні по юр. особам'!P715,'Комунальні по юр. особам'!P710,'Комунальні по юр. особам'!P705,'Комунальні по юр. особам'!P700,'Комунальні по юр. особам'!P695)</f>
        <v>0</v>
      </c>
      <c r="O106" s="63">
        <f>SUM('Комунальні по юр. особам'!Q740,'Комунальні по юр. особам'!Q735,'Комунальні по юр. особам'!Q730,'Комунальні по юр. особам'!Q725,'Комунальні по юр. особам'!Q720,'Комунальні по юр. особам'!Q715,'Комунальні по юр. особам'!Q710,'Комунальні по юр. особам'!Q705,'Комунальні по юр. особам'!Q700,'Комунальні по юр. особам'!Q695)</f>
        <v>0</v>
      </c>
      <c r="P106" s="313">
        <f>SUM('Комунальні по юр. особам'!R740,'Комунальні по юр. особам'!R735,'Комунальні по юр. особам'!R730,'Комунальні по юр. особам'!R725,'Комунальні по юр. особам'!R720,'Комунальні по юр. особам'!R715,'Комунальні по юр. особам'!R710,'Комунальні по юр. особам'!R705,'Комунальні по юр. особам'!R700,'Комунальні по юр. особам'!R695)</f>
        <v>0</v>
      </c>
      <c r="Q106" s="301">
        <f>SUM('Комунальні по юр. особам'!S740,'Комунальні по юр. особам'!S735,'Комунальні по юр. особам'!S730,'Комунальні по юр. особам'!S725,'Комунальні по юр. особам'!S720,'Комунальні по юр. особам'!S715,'Комунальні по юр. особам'!S710,'Комунальні по юр. особам'!S705,'Комунальні по юр. особам'!S700,'Комунальні по юр. особам'!S695)</f>
        <v>0</v>
      </c>
      <c r="R106" s="63">
        <f>SUM('Комунальні по юр. особам'!T740,'Комунальні по юр. особам'!T735,'Комунальні по юр. особам'!T730,'Комунальні по юр. особам'!T725,'Комунальні по юр. особам'!T720,'Комунальні по юр. особам'!T715,'Комунальні по юр. особам'!T710,'Комунальні по юр. особам'!T705,'Комунальні по юр. особам'!T700,'Комунальні по юр. особам'!T695)</f>
        <v>0</v>
      </c>
      <c r="S106" s="63">
        <f>SUM('Комунальні по юр. особам'!U740,'Комунальні по юр. особам'!U735,'Комунальні по юр. особам'!U730,'Комунальні по юр. особам'!U725,'Комунальні по юр. особам'!U720,'Комунальні по юр. особам'!U715,'Комунальні по юр. особам'!U710,'Комунальні по юр. особам'!U705,'Комунальні по юр. особам'!U700,'Комунальні по юр. особам'!U695)</f>
        <v>0</v>
      </c>
      <c r="T106" s="63">
        <f>SUM('Комунальні по юр. особам'!V740,'Комунальні по юр. особам'!V735,'Комунальні по юр. особам'!V730,'Комунальні по юр. особам'!V725,'Комунальні по юр. особам'!V720,'Комунальні по юр. особам'!V715,'Комунальні по юр. особам'!V710,'Комунальні по юр. особам'!V705,'Комунальні по юр. особам'!V700,'Комунальні по юр. особам'!V695)</f>
        <v>0</v>
      </c>
      <c r="U106" s="63">
        <f>SUM('Комунальні по юр. особам'!W740,'Комунальні по юр. особам'!W735,'Комунальні по юр. особам'!W730,'Комунальні по юр. особам'!W725,'Комунальні по юр. особам'!W720,'Комунальні по юр. особам'!W715,'Комунальні по юр. особам'!W710,'Комунальні по юр. особам'!W705,'Комунальні по юр. особам'!W700,'Комунальні по юр. особам'!W695)</f>
        <v>0</v>
      </c>
      <c r="V106" s="313">
        <f>SUM('Комунальні по юр. особам'!X740,'Комунальні по юр. особам'!X735,'Комунальні по юр. особам'!X730,'Комунальні по юр. особам'!X725,'Комунальні по юр. особам'!X720,'Комунальні по юр. особам'!X715,'Комунальні по юр. особам'!X710,'Комунальні по юр. особам'!X705,'Комунальні по юр. особам'!X700,'Комунальні по юр. особам'!X695)</f>
        <v>0</v>
      </c>
      <c r="W106" s="301">
        <f>SUM('Комунальні по юр. особам'!Y740,'Комунальні по юр. особам'!Y735,'Комунальні по юр. особам'!Y730,'Комунальні по юр. особам'!Y725,'Комунальні по юр. особам'!Y720,'Комунальні по юр. особам'!Y715,'Комунальні по юр. особам'!Y710,'Комунальні по юр. особам'!Y705,'Комунальні по юр. особам'!Y700,'Комунальні по юр. особам'!Y695)</f>
        <v>0</v>
      </c>
      <c r="X106" s="313">
        <f>SUM('Комунальні по юр. особам'!Z740,'Комунальні по юр. особам'!Z735,'Комунальні по юр. особам'!Z730,'Комунальні по юр. особам'!Z725,'Комунальні по юр. особам'!Z720,'Комунальні по юр. особам'!Z715,'Комунальні по юр. особам'!Z710,'Комунальні по юр. особам'!Z705,'Комунальні по юр. особам'!Z700,'Комунальні по юр. особам'!Z695)</f>
        <v>0</v>
      </c>
      <c r="Y106" s="301">
        <f>SUM('Комунальні по юр. особам'!AA740,'Комунальні по юр. особам'!AA735,'Комунальні по юр. особам'!AA730,'Комунальні по юр. особам'!AA725,'Комунальні по юр. особам'!AA720,'Комунальні по юр. особам'!AA715,'Комунальні по юр. особам'!AA710,'Комунальні по юр. особам'!AA705,'Комунальні по юр. особам'!AA700,'Комунальні по юр. особам'!AA695)</f>
        <v>0</v>
      </c>
      <c r="Z106" s="63">
        <f>SUM('Комунальні по юр. особам'!AB740,'Комунальні по юр. особам'!AB735,'Комунальні по юр. особам'!AB730,'Комунальні по юр. особам'!AB725,'Комунальні по юр. особам'!AB720,'Комунальні по юр. особам'!AB715,'Комунальні по юр. особам'!AB710,'Комунальні по юр. особам'!AB705,'Комунальні по юр. особам'!AB700,'Комунальні по юр. особам'!AB695)</f>
        <v>0</v>
      </c>
      <c r="AA106" s="63">
        <f>SUM('Комунальні по юр. особам'!AC740,'Комунальні по юр. особам'!AC735,'Комунальні по юр. особам'!AC730,'Комунальні по юр. особам'!AC725,'Комунальні по юр. особам'!AC720,'Комунальні по юр. особам'!AC715,'Комунальні по юр. особам'!AC710,'Комунальні по юр. особам'!AC705,'Комунальні по юр. особам'!AC700,'Комунальні по юр. особам'!AC695)</f>
        <v>0</v>
      </c>
      <c r="AB106" s="63">
        <f>SUM('Комунальні по юр. особам'!AD740,'Комунальні по юр. особам'!AD735,'Комунальні по юр. особам'!AD730,'Комунальні по юр. особам'!AD725,'Комунальні по юр. особам'!AD720,'Комунальні по юр. особам'!AD715,'Комунальні по юр. особам'!AD710,'Комунальні по юр. особам'!AD705,'Комунальні по юр. особам'!AD700,'Комунальні по юр. особам'!AD695)</f>
        <v>0</v>
      </c>
      <c r="AC106" s="63">
        <f>SUM('Комунальні по юр. особам'!AE740,'Комунальні по юр. особам'!AE735,'Комунальні по юр. особам'!AE730,'Комунальні по юр. особам'!AE725,'Комунальні по юр. особам'!AE720,'Комунальні по юр. особам'!AE715,'Комунальні по юр. особам'!AE710,'Комунальні по юр. особам'!AE705,'Комунальні по юр. особам'!AE700,'Комунальні по юр. особам'!AE695)</f>
        <v>0</v>
      </c>
      <c r="AD106" s="313">
        <f>SUM('Комунальні по юр. особам'!AF740,'Комунальні по юр. особам'!AF735,'Комунальні по юр. особам'!AF730,'Комунальні по юр. особам'!AF725,'Комунальні по юр. особам'!AF720,'Комунальні по юр. особам'!AF715,'Комунальні по юр. особам'!AF710,'Комунальні по юр. особам'!AF705,'Комунальні по юр. особам'!AF700,'Комунальні по юр. особам'!AF695)</f>
        <v>0</v>
      </c>
      <c r="AE106" s="271"/>
      <c r="AF106" s="359"/>
      <c r="AG106" s="360"/>
      <c r="AH106" s="247"/>
      <c r="AI106" s="270">
        <f>SUM('Комунальні по юр. особам'!AK740,'Комунальні по юр. особам'!AK735,'Комунальні по юр. особам'!AK730,'Комунальні по юр. особам'!AK725,'Комунальні по юр. особам'!AK720,'Комунальні по юр. особам'!AK715,'Комунальні по юр. особам'!AK710,'Комунальні по юр. особам'!AK705,'Комунальні по юр. особам'!AK700,'Комунальні по юр. особам'!AK695)</f>
        <v>0</v>
      </c>
      <c r="AJ106" s="242">
        <f>SUM('Комунальні по юр. особам'!AL740,'Комунальні по юр. особам'!AL735,'Комунальні по юр. особам'!AL730,'Комунальні по юр. особам'!AL725,'Комунальні по юр. особам'!AL720,'Комунальні по юр. особам'!AL715,'Комунальні по юр. особам'!AL710,'Комунальні по юр. особам'!AL705,'Комунальні по юр. особам'!AL700,'Комунальні по юр. особам'!AL695)</f>
        <v>0</v>
      </c>
      <c r="AK106" s="243">
        <f>SUM('Комунальні по юр. особам'!AM740,'Комунальні по юр. особам'!AM735,'Комунальні по юр. особам'!AM730,'Комунальні по юр. особам'!AM725,'Комунальні по юр. особам'!AM720,'Комунальні по юр. особам'!AM715,'Комунальні по юр. особам'!AM710,'Комунальні по юр. особам'!AM705,'Комунальні по юр. особам'!AM700,'Комунальні по юр. особам'!AM695)</f>
        <v>0</v>
      </c>
      <c r="AL106" s="241">
        <f>SUM('Комунальні по юр. особам'!AN740,'Комунальні по юр. особам'!AN735,'Комунальні по юр. особам'!AN730,'Комунальні по юр. особам'!AN725,'Комунальні по юр. особам'!AN720,'Комунальні по юр. особам'!AN715,'Комунальні по юр. особам'!AN710,'Комунальні по юр. особам'!AN705,'Комунальні по юр. особам'!AN700,'Комунальні по юр. особам'!AN695)</f>
        <v>0</v>
      </c>
      <c r="AM106" s="242">
        <f>SUM('Комунальні по юр. особам'!AO740,'Комунальні по юр. особам'!AO735,'Комунальні по юр. особам'!AO730,'Комунальні по юр. особам'!AO725,'Комунальні по юр. особам'!AO720,'Комунальні по юр. особам'!AO715,'Комунальні по юр. особам'!AO710,'Комунальні по юр. особам'!AO705,'Комунальні по юр. особам'!AO700,'Комунальні по юр. особам'!AO695)</f>
        <v>0</v>
      </c>
      <c r="AN106" s="243">
        <f>SUM('Комунальні по юр. особам'!AP740,'Комунальні по юр. особам'!AP735,'Комунальні по юр. особам'!AP730,'Комунальні по юр. особам'!AP725,'Комунальні по юр. особам'!AP720,'Комунальні по юр. особам'!AP715,'Комунальні по юр. особам'!AP710,'Комунальні по юр. особам'!AP705,'Комунальні по юр. особам'!AP700,'Комунальні по юр. особам'!AP695)</f>
        <v>0</v>
      </c>
      <c r="AO106" s="244">
        <f>SUM('Комунальні по юр. особам'!AQ740,'Комунальні по юр. особам'!AQ735,'Комунальні по юр. особам'!AQ730,'Комунальні по юр. особам'!AQ725,'Комунальні по юр. особам'!AQ720,'Комунальні по юр. особам'!AQ715,'Комунальні по юр. особам'!AQ710,'Комунальні по юр. особам'!AQ705,'Комунальні по юр. особам'!AQ700,'Комунальні по юр. особам'!AQ695)</f>
        <v>0</v>
      </c>
      <c r="AP106" s="245">
        <f>SUM('Комунальні по юр. особам'!AR740,'Комунальні по юр. особам'!AR735,'Комунальні по юр. особам'!AR730,'Комунальні по юр. особам'!AR725,'Комунальні по юр. особам'!AR720,'Комунальні по юр. особам'!AR715,'Комунальні по юр. особам'!AR710,'Комунальні по юр. особам'!AR705,'Комунальні по юр. особам'!AR700,'Комунальні по юр. особам'!AR695)</f>
        <v>0</v>
      </c>
      <c r="AQ106" s="245">
        <f>SUM('Комунальні по юр. особам'!AS740,'Комунальні по юр. особам'!AS735,'Комунальні по юр. особам'!AS730,'Комунальні по юр. особам'!AS725,'Комунальні по юр. особам'!AS720,'Комунальні по юр. особам'!AS715,'Комунальні по юр. особам'!AS710,'Комунальні по юр. особам'!AS705,'Комунальні по юр. особам'!AS700,'Комунальні по юр. особам'!AS695)</f>
        <v>0</v>
      </c>
      <c r="AR106" s="245">
        <f>SUM('Комунальні по юр. особам'!AT740,'Комунальні по юр. особам'!AT735,'Комунальні по юр. особам'!AT730,'Комунальні по юр. особам'!AT725,'Комунальні по юр. особам'!AT720,'Комунальні по юр. особам'!AT715,'Комунальні по юр. особам'!AT710,'Комунальні по юр. особам'!AT705,'Комунальні по юр. особам'!AT700,'Комунальні по юр. особам'!AT695)</f>
        <v>0</v>
      </c>
      <c r="AS106" s="246">
        <f>SUM('Комунальні по юр. особам'!AU740,'Комунальні по юр. особам'!AU735,'Комунальні по юр. особам'!AU730,'Комунальні по юр. особам'!AU725,'Комунальні по юр. особам'!AU720,'Комунальні по юр. особам'!AU715,'Комунальні по юр. особам'!AU710,'Комунальні по юр. особам'!AU705,'Комунальні по юр. особам'!AU700,'Комунальні по юр. особам'!AU695)</f>
        <v>0</v>
      </c>
      <c r="AT106" s="328">
        <f t="shared" ref="AT106:AT108" si="209">SUM(AU106:BC106)</f>
        <v>0</v>
      </c>
      <c r="AU106" s="63">
        <f>SUM('Комунальні по юр. особам'!AW695,'Комунальні по юр. особам'!AW700,'Комунальні по юр. особам'!AW705,'Комунальні по юр. особам'!AW710,'Комунальні по юр. особам'!AW715,'Комунальні по юр. особам'!AW720,'Комунальні по юр. особам'!AW725,'Комунальні по юр. особам'!AW730,'Комунальні по юр. особам'!AW735,'Комунальні по юр. особам'!AW740)</f>
        <v>0</v>
      </c>
      <c r="AV106" s="63">
        <f>SUM('Комунальні по юр. особам'!AX695,'Комунальні по юр. особам'!AX700,'Комунальні по юр. особам'!AX705,'Комунальні по юр. особам'!AX710,'Комунальні по юр. особам'!AX715,'Комунальні по юр. особам'!AX720,'Комунальні по юр. особам'!AX725,'Комунальні по юр. особам'!AX730,'Комунальні по юр. особам'!AX735,'Комунальні по юр. особам'!AX740)</f>
        <v>0</v>
      </c>
      <c r="AW106" s="63">
        <f>SUM('Комунальні по юр. особам'!AY695,'Комунальні по юр. особам'!AY700,'Комунальні по юр. особам'!AY705,'Комунальні по юр. особам'!AY710,'Комунальні по юр. особам'!AY715,'Комунальні по юр. особам'!AY720,'Комунальні по юр. особам'!AY725,'Комунальні по юр. особам'!AY730,'Комунальні по юр. особам'!AY735,'Комунальні по юр. особам'!AY740)</f>
        <v>0</v>
      </c>
      <c r="AX106" s="63">
        <f>SUM('Комунальні по юр. особам'!AZ695,'Комунальні по юр. особам'!AZ700,'Комунальні по юр. особам'!AZ705,'Комунальні по юр. особам'!AZ710,'Комунальні по юр. особам'!AZ715,'Комунальні по юр. особам'!AZ720,'Комунальні по юр. особам'!AZ725,'Комунальні по юр. особам'!AZ730,'Комунальні по юр. особам'!AZ735,'Комунальні по юр. особам'!AZ740)</f>
        <v>0</v>
      </c>
      <c r="AY106" s="63">
        <f>SUM('Комунальні по юр. особам'!BA695,'Комунальні по юр. особам'!BA700,'Комунальні по юр. особам'!BA705,'Комунальні по юр. особам'!BA710,'Комунальні по юр. особам'!BA715,'Комунальні по юр. особам'!BA720,'Комунальні по юр. особам'!BA725,'Комунальні по юр. особам'!BA730,'Комунальні по юр. особам'!BA735,'Комунальні по юр. особам'!BA740)</f>
        <v>0</v>
      </c>
      <c r="AZ106" s="63">
        <f>SUM('Комунальні по юр. особам'!BB695,'Комунальні по юр. особам'!BB700,'Комунальні по юр. особам'!BB705,'Комунальні по юр. особам'!BB710,'Комунальні по юр. особам'!BB715,'Комунальні по юр. особам'!BB720,'Комунальні по юр. особам'!BB725,'Комунальні по юр. особам'!BB730,'Комунальні по юр. особам'!BB735,'Комунальні по юр. особам'!BB740)</f>
        <v>0</v>
      </c>
      <c r="BA106" s="63">
        <f>SUM('Комунальні по юр. особам'!BC695,'Комунальні по юр. особам'!BC700,'Комунальні по юр. особам'!BC705,'Комунальні по юр. особам'!BC710,'Комунальні по юр. особам'!BC715,'Комунальні по юр. особам'!BC720,'Комунальні по юр. особам'!BC725,'Комунальні по юр. особам'!BC730,'Комунальні по юр. особам'!BC735,'Комунальні по юр. особам'!BC740)</f>
        <v>0</v>
      </c>
      <c r="BB106" s="63">
        <f>SUM('Комунальні по юр. особам'!BD695,'Комунальні по юр. особам'!BD700,'Комунальні по юр. особам'!BD705,'Комунальні по юр. особам'!BD710,'Комунальні по юр. особам'!BD715,'Комунальні по юр. особам'!BD720,'Комунальні по юр. особам'!BD725,'Комунальні по юр. особам'!BD730,'Комунальні по юр. особам'!BD735,'Комунальні по юр. особам'!BD740)</f>
        <v>0</v>
      </c>
      <c r="BC106" s="309">
        <f>SUM('Комунальні по юр. особам'!BE695,'Комунальні по юр. особам'!BE700,'Комунальні по юр. особам'!BE705,'Комунальні по юр. особам'!BE710,'Комунальні по юр. особам'!BE715,'Комунальні по юр. особам'!BE720,'Комунальні по юр. особам'!BE725,'Комунальні по юр. особам'!BE730,'Комунальні по юр. особам'!BE735,'Комунальні по юр. особам'!BE740)</f>
        <v>0</v>
      </c>
    </row>
    <row r="107" spans="1:55" ht="34" customHeight="1" x14ac:dyDescent="0.2">
      <c r="A107" s="824"/>
      <c r="B107" s="265" t="s">
        <v>77</v>
      </c>
      <c r="C107" s="827"/>
      <c r="D107" s="829"/>
      <c r="E107" s="303">
        <f>SUM(K107,AT107)</f>
        <v>6</v>
      </c>
      <c r="F107" s="305">
        <f>SUM(G107:J107)</f>
        <v>0</v>
      </c>
      <c r="G107" s="242">
        <f>SUM('Комунальні по юр. особам'!I696,'Комунальні по юр. особам'!I701,'Комунальні по юр. особам'!I706,'Комунальні по юр. особам'!I711,'Комунальні по юр. особам'!I716,'Комунальні по юр. особам'!I721,'Комунальні по юр. особам'!I726,'Комунальні по юр. особам'!I731,'Комунальні по юр. особам'!I736,'Комунальні по юр. особам'!I741)</f>
        <v>0</v>
      </c>
      <c r="H107" s="242">
        <f>SUM('Комунальні по юр. особам'!J696,'Комунальні по юр. особам'!J701,'Комунальні по юр. особам'!J706,'Комунальні по юр. особам'!J711,'Комунальні по юр. особам'!J716,'Комунальні по юр. особам'!J721,'Комунальні по юр. особам'!J726,'Комунальні по юр. особам'!J731,'Комунальні по юр. особам'!J736,'Комунальні по юр. особам'!J741)</f>
        <v>0</v>
      </c>
      <c r="I107" s="242">
        <f>SUM('Комунальні по юр. особам'!K696,'Комунальні по юр. особам'!K701,'Комунальні по юр. особам'!K706,'Комунальні по юр. особам'!K711,'Комунальні по юр. особам'!K716,'Комунальні по юр. особам'!K721,'Комунальні по юр. особам'!K726,'Комунальні по юр. особам'!K731,'Комунальні по юр. особам'!K736,'Комунальні по юр. особам'!K741)</f>
        <v>0</v>
      </c>
      <c r="J107" s="268">
        <f>SUM('Комунальні по юр. особам'!L696,'Комунальні по юр. особам'!L701,'Комунальні по юр. особам'!L706,'Комунальні по юр. особам'!L711,'Комунальні по юр. особам'!L716,'Комунальні по юр. особам'!L721,'Комунальні по юр. особам'!L726,'Комунальні по юр. особам'!L731,'Комунальні по юр. особам'!L736,'Комунальні по юр. особам'!L741)</f>
        <v>0</v>
      </c>
      <c r="K107" s="330">
        <f>IF(AND(SUM(L107:P107)=SUM(W107:X107),SUM(Q107:V107)=SUM(W107:X107)),SUM(L107:P107),"ПЕРЕВІРТЕ ПРАВИЛЬНІСТЬ ДАНИХ")</f>
        <v>5</v>
      </c>
      <c r="L107" s="353">
        <f>SUM('Комунальні по юр. особам'!N741,'Комунальні по юр. особам'!N736,'Комунальні по юр. особам'!N731,'Комунальні по юр. особам'!N726,'Комунальні по юр. особам'!N721,'Комунальні по юр. особам'!N716,'Комунальні по юр. особам'!N711,'Комунальні по юр. особам'!N706,'Комунальні по юр. особам'!N701,'Комунальні по юр. особам'!N696)</f>
        <v>0</v>
      </c>
      <c r="M107" s="353">
        <f>SUM('Комунальні по юр. особам'!O741,'Комунальні по юр. особам'!O736,'Комунальні по юр. особам'!O731,'Комунальні по юр. особам'!O726,'Комунальні по юр. особам'!O721,'Комунальні по юр. особам'!O716,'Комунальні по юр. особам'!O711,'Комунальні по юр. особам'!O706,'Комунальні по юр. особам'!O701,'Комунальні по юр. особам'!O696)</f>
        <v>5</v>
      </c>
      <c r="N107" s="353">
        <f>SUM('Комунальні по юр. особам'!P741,'Комунальні по юр. особам'!P736,'Комунальні по юр. особам'!P731,'Комунальні по юр. особам'!P726,'Комунальні по юр. особам'!P721,'Комунальні по юр. особам'!P716,'Комунальні по юр. особам'!P711,'Комунальні по юр. особам'!P706,'Комунальні по юр. особам'!P701,'Комунальні по юр. особам'!P696)</f>
        <v>0</v>
      </c>
      <c r="O107" s="353">
        <f>SUM('Комунальні по юр. особам'!Q741,'Комунальні по юр. особам'!Q736,'Комунальні по юр. особам'!Q731,'Комунальні по юр. особам'!Q726,'Комунальні по юр. особам'!Q721,'Комунальні по юр. особам'!Q716,'Комунальні по юр. особам'!Q711,'Комунальні по юр. особам'!Q706,'Комунальні по юр. особам'!Q701,'Комунальні по юр. особам'!Q696)</f>
        <v>0</v>
      </c>
      <c r="P107" s="354">
        <f>SUM('Комунальні по юр. особам'!R741,'Комунальні по юр. особам'!R736,'Комунальні по юр. особам'!R731,'Комунальні по юр. особам'!R726,'Комунальні по юр. особам'!R721,'Комунальні по юр. особам'!R716,'Комунальні по юр. особам'!R711,'Комунальні по юр. особам'!R706,'Комунальні по юр. особам'!R701,'Комунальні по юр. особам'!R696)</f>
        <v>0</v>
      </c>
      <c r="Q107" s="355">
        <f>SUM('Комунальні по юр. особам'!S741,'Комунальні по юр. особам'!S736,'Комунальні по юр. особам'!S731,'Комунальні по юр. особам'!S726,'Комунальні по юр. особам'!S721,'Комунальні по юр. особам'!S716,'Комунальні по юр. особам'!S711,'Комунальні по юр. особам'!S706,'Комунальні по юр. особам'!S701,'Комунальні по юр. особам'!S696)</f>
        <v>0</v>
      </c>
      <c r="R107" s="353">
        <f>SUM('Комунальні по юр. особам'!T741,'Комунальні по юр. особам'!T736,'Комунальні по юр. особам'!T731,'Комунальні по юр. особам'!T726,'Комунальні по юр. особам'!T721,'Комунальні по юр. особам'!T716,'Комунальні по юр. особам'!T711,'Комунальні по юр. особам'!T706,'Комунальні по юр. особам'!T701,'Комунальні по юр. особам'!T696)</f>
        <v>0</v>
      </c>
      <c r="S107" s="353">
        <f>SUM('Комунальні по юр. особам'!U741,'Комунальні по юр. особам'!U736,'Комунальні по юр. особам'!U731,'Комунальні по юр. особам'!U726,'Комунальні по юр. особам'!U721,'Комунальні по юр. особам'!U716,'Комунальні по юр. особам'!U711,'Комунальні по юр. особам'!U706,'Комунальні по юр. особам'!U701,'Комунальні по юр. особам'!U696)</f>
        <v>5</v>
      </c>
      <c r="T107" s="353">
        <f>SUM('Комунальні по юр. особам'!V741,'Комунальні по юр. особам'!V736,'Комунальні по юр. особам'!V731,'Комунальні по юр. особам'!V726,'Комунальні по юр. особам'!V721,'Комунальні по юр. особам'!V716,'Комунальні по юр. особам'!V711,'Комунальні по юр. особам'!V706,'Комунальні по юр. особам'!V701,'Комунальні по юр. особам'!V696)</f>
        <v>0</v>
      </c>
      <c r="U107" s="353">
        <f>SUM('Комунальні по юр. особам'!W741,'Комунальні по юр. особам'!W736,'Комунальні по юр. особам'!W731,'Комунальні по юр. особам'!W726,'Комунальні по юр. особам'!W721,'Комунальні по юр. особам'!W716,'Комунальні по юр. особам'!W711,'Комунальні по юр. особам'!W706,'Комунальні по юр. особам'!W701,'Комунальні по юр. особам'!W696)</f>
        <v>0</v>
      </c>
      <c r="V107" s="354">
        <f>SUM('Комунальні по юр. особам'!X741,'Комунальні по юр. особам'!X736,'Комунальні по юр. особам'!X731,'Комунальні по юр. особам'!X726,'Комунальні по юр. особам'!X721,'Комунальні по юр. особам'!X716,'Комунальні по юр. особам'!X711,'Комунальні по юр. особам'!X706,'Комунальні по юр. особам'!X701,'Комунальні по юр. особам'!X696)</f>
        <v>0</v>
      </c>
      <c r="W107" s="355">
        <f>SUM('Комунальні по юр. особам'!Y741,'Комунальні по юр. особам'!Y736,'Комунальні по юр. особам'!Y731,'Комунальні по юр. особам'!Y726,'Комунальні по юр. особам'!Y721,'Комунальні по юр. особам'!Y716,'Комунальні по юр. особам'!Y711,'Комунальні по юр. особам'!Y706,'Комунальні по юр. особам'!Y701,'Комунальні по юр. особам'!Y696)</f>
        <v>5</v>
      </c>
      <c r="X107" s="354">
        <f>SUM('Комунальні по юр. особам'!Z741,'Комунальні по юр. особам'!Z736,'Комунальні по юр. особам'!Z731,'Комунальні по юр. особам'!Z726,'Комунальні по юр. особам'!Z721,'Комунальні по юр. особам'!Z716,'Комунальні по юр. особам'!Z711,'Комунальні по юр. особам'!Z706,'Комунальні по юр. особам'!Z701,'Комунальні по юр. особам'!Z696)</f>
        <v>0</v>
      </c>
      <c r="Y107" s="355">
        <f>SUM('Комунальні по юр. особам'!AA741,'Комунальні по юр. особам'!AA736,'Комунальні по юр. особам'!AA731,'Комунальні по юр. особам'!AA726,'Комунальні по юр. особам'!AA721,'Комунальні по юр. особам'!AA716,'Комунальні по юр. особам'!AA711,'Комунальні по юр. особам'!AA706,'Комунальні по юр. особам'!AA701,'Комунальні по юр. особам'!AA696)</f>
        <v>0</v>
      </c>
      <c r="Z107" s="353">
        <f>SUM('Комунальні по юр. особам'!AB741,'Комунальні по юр. особам'!AB736,'Комунальні по юр. особам'!AB731,'Комунальні по юр. особам'!AB726,'Комунальні по юр. особам'!AB721,'Комунальні по юр. особам'!AB716,'Комунальні по юр. особам'!AB711,'Комунальні по юр. особам'!AB706,'Комунальні по юр. особам'!AB701,'Комунальні по юр. особам'!AB696)</f>
        <v>2</v>
      </c>
      <c r="AA107" s="353">
        <f>SUM('Комунальні по юр. особам'!AC741,'Комунальні по юр. особам'!AC736,'Комунальні по юр. особам'!AC731,'Комунальні по юр. особам'!AC726,'Комунальні по юр. особам'!AC721,'Комунальні по юр. особам'!AC716,'Комунальні по юр. особам'!AC711,'Комунальні по юр. особам'!AC706,'Комунальні по юр. особам'!AC701,'Комунальні по юр. особам'!AC696)</f>
        <v>2</v>
      </c>
      <c r="AB107" s="353">
        <f>SUM('Комунальні по юр. особам'!AD741,'Комунальні по юр. особам'!AD736,'Комунальні по юр. особам'!AD731,'Комунальні по юр. особам'!AD726,'Комунальні по юр. особам'!AD721,'Комунальні по юр. особам'!AD716,'Комунальні по юр. особам'!AD711,'Комунальні по юр. особам'!AD706,'Комунальні по юр. особам'!AD701,'Комунальні по юр. особам'!AD696)</f>
        <v>0</v>
      </c>
      <c r="AC107" s="353">
        <f>SUM('Комунальні по юр. особам'!AE741,'Комунальні по юр. особам'!AE736,'Комунальні по юр. особам'!AE731,'Комунальні по юр. особам'!AE726,'Комунальні по юр. особам'!AE721,'Комунальні по юр. особам'!AE716,'Комунальні по юр. особам'!AE711,'Комунальні по юр. особам'!AE706,'Комунальні по юр. особам'!AE701,'Комунальні по юр. особам'!AE696)</f>
        <v>3</v>
      </c>
      <c r="AD107" s="354">
        <f>SUM('Комунальні по юр. особам'!AF741,'Комунальні по юр. особам'!AF736,'Комунальні по юр. особам'!AF731,'Комунальні по юр. особам'!AF726,'Комунальні по юр. особам'!AF721,'Комунальні по юр. особам'!AF716,'Комунальні по юр. особам'!AF711,'Комунальні по юр. особам'!AF706,'Комунальні по юр. особам'!AF701,'Комунальні по юр. особам'!AF696)</f>
        <v>0</v>
      </c>
      <c r="AE107" s="271">
        <f>AVERAGE('Комунальні по юр. особам'!AG696,'Комунальні по юр. особам'!AG701,'Комунальні по юр. особам'!AG706,'Комунальні по юр. особам'!AG711,'Комунальні по юр. особам'!AG716,'Комунальні по юр. особам'!AG721,'Комунальні по юр. особам'!AG726,'Комунальні по юр. особам'!AG731,'Комунальні по юр. особам'!AG736,'Комунальні по юр. особам'!AG741)</f>
        <v>44.4</v>
      </c>
      <c r="AF107" s="361">
        <f>AVERAGE('Комунальні по юр. особам'!AH696,'Комунальні по юр. особам'!AH701,'Комунальні по юр. особам'!AH706,'Комунальні по юр. особам'!AH711,'Комунальні по юр. особам'!AH716,'Комунальні по юр. особам'!AH721,'Комунальні по юр. особам'!AH726,'Комунальні по юр. особам'!AH731,'Комунальні по юр. особам'!AH736,'Комунальні по юр. особам'!AH741)</f>
        <v>17.2</v>
      </c>
      <c r="AG107" s="362">
        <f>AVERAGE('Комунальні по юр. особам'!AI696,'Комунальні по юр. особам'!AI701,'Комунальні по юр. особам'!AI706,'Комунальні по юр. особам'!AI711,'Комунальні по юр. особам'!AI716,'Комунальні по юр. особам'!AI721,'Комунальні по юр. особам'!AI726,'Комунальні по юр. особам'!AI731,'Комунальні по юр. особам'!AI736,'Комунальні по юр. особам'!AI741)</f>
        <v>96</v>
      </c>
      <c r="AH107" s="247">
        <f>SUM(AI107:AK107)</f>
        <v>5</v>
      </c>
      <c r="AI107" s="351">
        <f>SUM('Комунальні по юр. особам'!AK741,'Комунальні по юр. особам'!AK736,'Комунальні по юр. особам'!AK731,'Комунальні по юр. особам'!AK726,'Комунальні по юр. особам'!AK721,'Комунальні по юр. особам'!AK716,'Комунальні по юр. особам'!AK711,'Комунальні по юр. особам'!AK706,'Комунальні по юр. особам'!AK701,'Комунальні по юр. особам'!AK696)</f>
        <v>0</v>
      </c>
      <c r="AJ107" s="352">
        <f>SUM('Комунальні по юр. особам'!AL741,'Комунальні по юр. особам'!AL736,'Комунальні по юр. особам'!AL731,'Комунальні по юр. особам'!AL726,'Комунальні по юр. особам'!AL721,'Комунальні по юр. особам'!AL716,'Комунальні по юр. особам'!AL711,'Комунальні по юр. особам'!AL706,'Комунальні по юр. особам'!AL701,'Комунальні по юр. особам'!AL696)</f>
        <v>5</v>
      </c>
      <c r="AK107" s="350">
        <f>SUM('Комунальні по юр. особам'!AM741,'Комунальні по юр. особам'!AM736,'Комунальні по юр. особам'!AM731,'Комунальні по юр. особам'!AM726,'Комунальні по юр. особам'!AM721,'Комунальні по юр. особам'!AM716,'Комунальні по юр. особам'!AM711,'Комунальні по юр. особам'!AM706,'Комунальні по юр. особам'!AM701,'Комунальні по юр. особам'!AM696)</f>
        <v>0</v>
      </c>
      <c r="AL107" s="241">
        <f>SUM('Комунальні по юр. особам'!AN741,'Комунальні по юр. особам'!AN736,'Комунальні по юр. особам'!AN731,'Комунальні по юр. особам'!AN726,'Комунальні по юр. особам'!AN721,'Комунальні по юр. особам'!AN716,'Комунальні по юр. особам'!AN711,'Комунальні по юр. особам'!AN706,'Комунальні по юр. особам'!AN701,'Комунальні по юр. особам'!AN696)</f>
        <v>0</v>
      </c>
      <c r="AM107" s="242">
        <f>SUM('Комунальні по юр. особам'!AO741,'Комунальні по юр. особам'!AO736,'Комунальні по юр. особам'!AO731,'Комунальні по юр. особам'!AO726,'Комунальні по юр. особам'!AO721,'Комунальні по юр. особам'!AO716,'Комунальні по юр. особам'!AO711,'Комунальні по юр. особам'!AO706,'Комунальні по юр. особам'!AO701,'Комунальні по юр. особам'!AO696)</f>
        <v>0</v>
      </c>
      <c r="AN107" s="243">
        <f>SUM('Комунальні по юр. особам'!AP741,'Комунальні по юр. особам'!AP736,'Комунальні по юр. особам'!AP731,'Комунальні по юр. особам'!AP726,'Комунальні по юр. особам'!AP721,'Комунальні по юр. особам'!AP716,'Комунальні по юр. особам'!AP711,'Комунальні по юр. особам'!AP706,'Комунальні по юр. особам'!AP701,'Комунальні по юр. особам'!AP696)</f>
        <v>0</v>
      </c>
      <c r="AO107" s="244">
        <f>SUM('Комунальні по юр. особам'!AQ741,'Комунальні по юр. особам'!AQ736,'Комунальні по юр. особам'!AQ731,'Комунальні по юр. особам'!AQ726,'Комунальні по юр. особам'!AQ721,'Комунальні по юр. особам'!AQ716,'Комунальні по юр. особам'!AQ711,'Комунальні по юр. особам'!AQ706,'Комунальні по юр. особам'!AQ701,'Комунальні по юр. особам'!AQ696)</f>
        <v>0</v>
      </c>
      <c r="AP107" s="245">
        <f>SUM('Комунальні по юр. особам'!AR741,'Комунальні по юр. особам'!AR736,'Комунальні по юр. особам'!AR731,'Комунальні по юр. особам'!AR726,'Комунальні по юр. особам'!AR721,'Комунальні по юр. особам'!AR716,'Комунальні по юр. особам'!AR711,'Комунальні по юр. особам'!AR706,'Комунальні по юр. особам'!AR701,'Комунальні по юр. особам'!AR696)</f>
        <v>0</v>
      </c>
      <c r="AQ107" s="245">
        <f>SUM('Комунальні по юр. особам'!AS741,'Комунальні по юр. особам'!AS736,'Комунальні по юр. особам'!AS731,'Комунальні по юр. особам'!AS726,'Комунальні по юр. особам'!AS721,'Комунальні по юр. особам'!AS716,'Комунальні по юр. особам'!AS711,'Комунальні по юр. особам'!AS706,'Комунальні по юр. особам'!AS701,'Комунальні по юр. особам'!AS696)</f>
        <v>0</v>
      </c>
      <c r="AR107" s="245">
        <f>SUM('Комунальні по юр. особам'!AT741,'Комунальні по юр. особам'!AT736,'Комунальні по юр. особам'!AT731,'Комунальні по юр. особам'!AT726,'Комунальні по юр. особам'!AT721,'Комунальні по юр. особам'!AT716,'Комунальні по юр. особам'!AT711,'Комунальні по юр. особам'!AT706,'Комунальні по юр. особам'!AT701,'Комунальні по юр. особам'!AT696)</f>
        <v>0</v>
      </c>
      <c r="AS107" s="246">
        <f>SUM('Комунальні по юр. особам'!AU741,'Комунальні по юр. особам'!AU736,'Комунальні по юр. особам'!AU731,'Комунальні по юр. особам'!AU726,'Комунальні по юр. особам'!AU721,'Комунальні по юр. особам'!AU716,'Комунальні по юр. особам'!AU711,'Комунальні по юр. особам'!AU706,'Комунальні по юр. особам'!AU701,'Комунальні по юр. особам'!AU696)</f>
        <v>0</v>
      </c>
      <c r="AT107" s="328">
        <f t="shared" si="209"/>
        <v>1</v>
      </c>
      <c r="AU107" s="63">
        <f>SUM('Комунальні по юр. особам'!AW696,'Комунальні по юр. особам'!AW701,'Комунальні по юр. особам'!AW706,'Комунальні по юр. особам'!AW711,'Комунальні по юр. особам'!AW716,'Комунальні по юр. особам'!AW721,'Комунальні по юр. особам'!AW726,'Комунальні по юр. особам'!AW731,'Комунальні по юр. особам'!AW736,'Комунальні по юр. особам'!AW741)</f>
        <v>0</v>
      </c>
      <c r="AV107" s="63">
        <f>SUM('Комунальні по юр. особам'!AX696,'Комунальні по юр. особам'!AX701,'Комунальні по юр. особам'!AX706,'Комунальні по юр. особам'!AX711,'Комунальні по юр. особам'!AX716,'Комунальні по юр. особам'!AX721,'Комунальні по юр. особам'!AX726,'Комунальні по юр. особам'!AX731,'Комунальні по юр. особам'!AX736,'Комунальні по юр. особам'!AX741)</f>
        <v>0</v>
      </c>
      <c r="AW107" s="63">
        <f>SUM('Комунальні по юр. особам'!AY696,'Комунальні по юр. особам'!AY701,'Комунальні по юр. особам'!AY706,'Комунальні по юр. особам'!AY711,'Комунальні по юр. особам'!AY716,'Комунальні по юр. особам'!AY721,'Комунальні по юр. особам'!AY726,'Комунальні по юр. особам'!AY731,'Комунальні по юр. особам'!AY736,'Комунальні по юр. особам'!AY741)</f>
        <v>0</v>
      </c>
      <c r="AX107" s="63">
        <f>SUM('Комунальні по юр. особам'!AZ696,'Комунальні по юр. особам'!AZ701,'Комунальні по юр. особам'!AZ706,'Комунальні по юр. особам'!AZ711,'Комунальні по юр. особам'!AZ716,'Комунальні по юр. особам'!AZ721,'Комунальні по юр. особам'!AZ726,'Комунальні по юр. особам'!AZ731,'Комунальні по юр. особам'!AZ736,'Комунальні по юр. особам'!AZ741)</f>
        <v>0</v>
      </c>
      <c r="AY107" s="63">
        <f>SUM('Комунальні по юр. особам'!BA696,'Комунальні по юр. особам'!BA701,'Комунальні по юр. особам'!BA706,'Комунальні по юр. особам'!BA711,'Комунальні по юр. особам'!BA716,'Комунальні по юр. особам'!BA721,'Комунальні по юр. особам'!BA726,'Комунальні по юр. особам'!BA731,'Комунальні по юр. особам'!BA736,'Комунальні по юр. особам'!BA741)</f>
        <v>1</v>
      </c>
      <c r="AZ107" s="63">
        <f>SUM('Комунальні по юр. особам'!BB696,'Комунальні по юр. особам'!BB701,'Комунальні по юр. особам'!BB706,'Комунальні по юр. особам'!BB711,'Комунальні по юр. особам'!BB716,'Комунальні по юр. особам'!BB721,'Комунальні по юр. особам'!BB726,'Комунальні по юр. особам'!BB731,'Комунальні по юр. особам'!BB736,'Комунальні по юр. особам'!BB741)</f>
        <v>0</v>
      </c>
      <c r="BA107" s="63">
        <f>SUM('Комунальні по юр. особам'!BC696,'Комунальні по юр. особам'!BC701,'Комунальні по юр. особам'!BC706,'Комунальні по юр. особам'!BC711,'Комунальні по юр. особам'!BC716,'Комунальні по юр. особам'!BC721,'Комунальні по юр. особам'!BC726,'Комунальні по юр. особам'!BC731,'Комунальні по юр. особам'!BC736,'Комунальні по юр. особам'!BC741)</f>
        <v>0</v>
      </c>
      <c r="BB107" s="63">
        <f>SUM('Комунальні по юр. особам'!BD696,'Комунальні по юр. особам'!BD701,'Комунальні по юр. особам'!BD706,'Комунальні по юр. особам'!BD711,'Комунальні по юр. особам'!BD716,'Комунальні по юр. особам'!BD721,'Комунальні по юр. особам'!BD726,'Комунальні по юр. особам'!BD731,'Комунальні по юр. особам'!BD736,'Комунальні по юр. особам'!BD741)</f>
        <v>0</v>
      </c>
      <c r="BC107" s="309">
        <f>SUM('Комунальні по юр. особам'!BE696,'Комунальні по юр. особам'!BE701,'Комунальні по юр. особам'!BE706,'Комунальні по юр. особам'!BE711,'Комунальні по юр. особам'!BE716,'Комунальні по юр. особам'!BE721,'Комунальні по юр. особам'!BE726,'Комунальні по юр. особам'!BE731,'Комунальні по юр. особам'!BE736,'Комунальні по юр. особам'!BE741)</f>
        <v>0</v>
      </c>
    </row>
    <row r="108" spans="1:55" ht="34" customHeight="1" x14ac:dyDescent="0.2">
      <c r="A108" s="824"/>
      <c r="B108" s="265" t="s">
        <v>78</v>
      </c>
      <c r="C108" s="827"/>
      <c r="D108" s="829"/>
      <c r="E108" s="303">
        <f>SUM(K108,AT108)</f>
        <v>711</v>
      </c>
      <c r="F108" s="305">
        <f>SUM(G108:J108)</f>
        <v>16</v>
      </c>
      <c r="G108" s="242">
        <f>SUM('Комунальні по юр. особам'!I697,'Комунальні по юр. особам'!I702,'Комунальні по юр. особам'!I707,'Комунальні по юр. особам'!I712,'Комунальні по юр. особам'!I717,'Комунальні по юр. особам'!I722,'Комунальні по юр. особам'!I727,'Комунальні по юр. особам'!I732,'Комунальні по юр. особам'!I737,'Комунальні по юр. особам'!I742)</f>
        <v>3</v>
      </c>
      <c r="H108" s="242">
        <f>SUM('Комунальні по юр. особам'!J697,'Комунальні по юр. особам'!J702,'Комунальні по юр. особам'!J707,'Комунальні по юр. особам'!J712,'Комунальні по юр. особам'!J717,'Комунальні по юр. особам'!J722,'Комунальні по юр. особам'!J727,'Комунальні по юр. особам'!J732,'Комунальні по юр. особам'!J737,'Комунальні по юр. особам'!J742)</f>
        <v>9</v>
      </c>
      <c r="I108" s="242">
        <f>SUM('Комунальні по юр. особам'!K697,'Комунальні по юр. особам'!K702,'Комунальні по юр. особам'!K707,'Комунальні по юр. особам'!K712,'Комунальні по юр. особам'!K717,'Комунальні по юр. особам'!K722,'Комунальні по юр. особам'!K727,'Комунальні по юр. особам'!K732,'Комунальні по юр. особам'!K737,'Комунальні по юр. особам'!K742)</f>
        <v>4</v>
      </c>
      <c r="J108" s="268">
        <f>SUM('Комунальні по юр. особам'!L697,'Комунальні по юр. особам'!L702,'Комунальні по юр. особам'!L707,'Комунальні по юр. особам'!L712,'Комунальні по юр. особам'!L717,'Комунальні по юр. особам'!L722,'Комунальні по юр. особам'!L727,'Комунальні по юр. особам'!L732,'Комунальні по юр. особам'!L737,'Комунальні по юр. особам'!L742)</f>
        <v>0</v>
      </c>
      <c r="K108" s="330">
        <f>IF(AND(SUM(L108:P108)=SUM(W108:X108),SUM(Q108:V108)=SUM(W108:X108)),SUM(L108:P108),"ПЕРЕВІРТЕ ПРАВИЛЬНІСТЬ ДАНИХ")</f>
        <v>694</v>
      </c>
      <c r="L108" s="63">
        <f>SUM('Комунальні по юр. особам'!N742,'Комунальні по юр. особам'!N737,'Комунальні по юр. особам'!N732,'Комунальні по юр. особам'!N727,'Комунальні по юр. особам'!N722,'Комунальні по юр. особам'!N717,'Комунальні по юр. особам'!N712,'Комунальні по юр. особам'!N707,'Комунальні по юр. особам'!N702,'Комунальні по юр. особам'!N697)</f>
        <v>690</v>
      </c>
      <c r="M108" s="63">
        <f>SUM('Комунальні по юр. особам'!O742,'Комунальні по юр. особам'!O737,'Комунальні по юр. особам'!O732,'Комунальні по юр. особам'!O727,'Комунальні по юр. особам'!O722,'Комунальні по юр. особам'!O717,'Комунальні по юр. особам'!O712,'Комунальні по юр. особам'!O707,'Комунальні по юр. особам'!O702,'Комунальні по юр. особам'!O697)</f>
        <v>0</v>
      </c>
      <c r="N108" s="63">
        <f>SUM('Комунальні по юр. особам'!P742,'Комунальні по юр. особам'!P737,'Комунальні по юр. особам'!P732,'Комунальні по юр. особам'!P727,'Комунальні по юр. особам'!P722,'Комунальні по юр. особам'!P717,'Комунальні по юр. особам'!P712,'Комунальні по юр. особам'!P707,'Комунальні по юр. особам'!P702,'Комунальні по юр. особам'!P697)</f>
        <v>0</v>
      </c>
      <c r="O108" s="63">
        <f>SUM('Комунальні по юр. особам'!Q742,'Комунальні по юр. особам'!Q737,'Комунальні по юр. особам'!Q732,'Комунальні по юр. особам'!Q727,'Комунальні по юр. особам'!Q722,'Комунальні по юр. особам'!Q717,'Комунальні по юр. особам'!Q712,'Комунальні по юр. особам'!Q707,'Комунальні по юр. особам'!Q702,'Комунальні по юр. особам'!Q697)</f>
        <v>0</v>
      </c>
      <c r="P108" s="313">
        <f>SUM('Комунальні по юр. особам'!R742,'Комунальні по юр. особам'!R737,'Комунальні по юр. особам'!R732,'Комунальні по юр. особам'!R727,'Комунальні по юр. особам'!R722,'Комунальні по юр. особам'!R717,'Комунальні по юр. особам'!R712,'Комунальні по юр. особам'!R707,'Комунальні по юр. особам'!R702,'Комунальні по юр. особам'!R697)</f>
        <v>4</v>
      </c>
      <c r="Q108" s="301">
        <f>SUM('Комунальні по юр. особам'!S742,'Комунальні по юр. особам'!S737,'Комунальні по юр. особам'!S732,'Комунальні по юр. особам'!S727,'Комунальні по юр. особам'!S722,'Комунальні по юр. особам'!S717,'Комунальні по юр. особам'!S712,'Комунальні по юр. особам'!S707,'Комунальні по юр. особам'!S702,'Комунальні по юр. особам'!S697)</f>
        <v>86</v>
      </c>
      <c r="R108" s="63">
        <f>SUM('Комунальні по юр. особам'!T742,'Комунальні по юр. особам'!T737,'Комунальні по юр. особам'!T732,'Комунальні по юр. особам'!T727,'Комунальні по юр. особам'!T722,'Комунальні по юр. особам'!T717,'Комунальні по юр. особам'!T712,'Комунальні по юр. особам'!T707,'Комунальні по юр. особам'!T702,'Комунальні по юр. особам'!T697)</f>
        <v>12</v>
      </c>
      <c r="S108" s="63">
        <f>SUM('Комунальні по юр. особам'!U742,'Комунальні по юр. особам'!U737,'Комунальні по юр. особам'!U732,'Комунальні по юр. особам'!U727,'Комунальні по юр. особам'!U722,'Комунальні по юр. особам'!U717,'Комунальні по юр. особам'!U712,'Комунальні по юр. особам'!U707,'Комунальні по юр. особам'!U702,'Комунальні по юр. особам'!U697)</f>
        <v>0</v>
      </c>
      <c r="T108" s="63">
        <f>SUM('Комунальні по юр. особам'!V742,'Комунальні по юр. особам'!V737,'Комунальні по юр. особам'!V732,'Комунальні по юр. особам'!V727,'Комунальні по юр. особам'!V722,'Комунальні по юр. особам'!V717,'Комунальні по юр. особам'!V712,'Комунальні по юр. особам'!V707,'Комунальні по юр. особам'!V702,'Комунальні по юр. особам'!V697)</f>
        <v>583</v>
      </c>
      <c r="U108" s="63">
        <f>SUM('Комунальні по юр. особам'!W742,'Комунальні по юр. особам'!W737,'Комунальні по юр. особам'!W732,'Комунальні по юр. особам'!W727,'Комунальні по юр. особам'!W722,'Комунальні по юр. особам'!W717,'Комунальні по юр. особам'!W712,'Комунальні по юр. особам'!W707,'Комунальні по юр. особам'!W702,'Комунальні по юр. особам'!W697)</f>
        <v>13</v>
      </c>
      <c r="V108" s="313">
        <f>SUM('Комунальні по юр. особам'!X742,'Комунальні по юр. особам'!X737,'Комунальні по юр. особам'!X732,'Комунальні по юр. особам'!X727,'Комунальні по юр. особам'!X722,'Комунальні по юр. особам'!X717,'Комунальні по юр. особам'!X712,'Комунальні по юр. особам'!X707,'Комунальні по юр. особам'!X702,'Комунальні по юр. особам'!X697)</f>
        <v>0</v>
      </c>
      <c r="W108" s="301">
        <f>SUM('Комунальні по юр. особам'!Y742,'Комунальні по юр. особам'!Y737,'Комунальні по юр. особам'!Y732,'Комунальні по юр. особам'!Y727,'Комунальні по юр. особам'!Y722,'Комунальні по юр. особам'!Y717,'Комунальні по юр. особам'!Y712,'Комунальні по юр. особам'!Y707,'Комунальні по юр. особам'!Y702,'Комунальні по юр. особам'!Y697)</f>
        <v>633</v>
      </c>
      <c r="X108" s="313">
        <f>SUM('Комунальні по юр. особам'!Z742,'Комунальні по юр. особам'!Z737,'Комунальні по юр. особам'!Z732,'Комунальні по юр. особам'!Z727,'Комунальні по юр. особам'!Z722,'Комунальні по юр. особам'!Z717,'Комунальні по юр. особам'!Z712,'Комунальні по юр. особам'!Z707,'Комунальні по юр. особам'!Z702,'Комунальні по юр. особам'!Z697)</f>
        <v>61</v>
      </c>
      <c r="Y108" s="301">
        <f>SUM('Комунальні по юр. особам'!AA742,'Комунальні по юр. особам'!AA737,'Комунальні по юр. особам'!AA732,'Комунальні по юр. особам'!AA727,'Комунальні по юр. особам'!AA722,'Комунальні по юр. особам'!AA717,'Комунальні по юр. особам'!AA712,'Комунальні по юр. особам'!AA707,'Комунальні по юр. особам'!AA702,'Комунальні по юр. особам'!AA697)</f>
        <v>0</v>
      </c>
      <c r="Z108" s="63">
        <f>SUM('Комунальні по юр. особам'!AB742,'Комунальні по юр. особам'!AB737,'Комунальні по юр. особам'!AB732,'Комунальні по юр. особам'!AB727,'Комунальні по юр. особам'!AB722,'Комунальні по юр. особам'!AB717,'Комунальні по юр. особам'!AB712,'Комунальні по юр. особам'!AB707,'Комунальні по юр. особам'!AB702,'Комунальні по юр. особам'!AB697)</f>
        <v>111</v>
      </c>
      <c r="AA108" s="63">
        <f>SUM('Комунальні по юр. особам'!AC742,'Комунальні по юр. особам'!AC737,'Комунальні по юр. особам'!AC732,'Комунальні по юр. особам'!AC727,'Комунальні по юр. особам'!AC722,'Комунальні по юр. особам'!AC717,'Комунальні по юр. особам'!AC712,'Комунальні по юр. особам'!AC707,'Комунальні по юр. особам'!AC702,'Комунальні по юр. особам'!AC697)</f>
        <v>108</v>
      </c>
      <c r="AB108" s="63">
        <f>SUM('Комунальні по юр. особам'!AD742,'Комунальні по юр. особам'!AD737,'Комунальні по юр. особам'!AD732,'Комунальні по юр. особам'!AD727,'Комунальні по юр. особам'!AD722,'Комунальні по юр. особам'!AD717,'Комунальні по юр. особам'!AD712,'Комунальні по юр. особам'!AD707,'Комунальні по юр. особам'!AD702,'Комунальні по юр. особам'!AD697)</f>
        <v>67</v>
      </c>
      <c r="AC108" s="63">
        <f>SUM('Комунальні по юр. особам'!AE742,'Комунальні по юр. особам'!AE737,'Комунальні по юр. особам'!AE732,'Комунальні по юр. особам'!AE727,'Комунальні по юр. особам'!AE722,'Комунальні по юр. особам'!AE717,'Комунальні по юр. особам'!AE712,'Комунальні по юр. особам'!AE707,'Комунальні по юр. особам'!AE702,'Комунальні по юр. особам'!AE697)</f>
        <v>475</v>
      </c>
      <c r="AD108" s="313">
        <f>SUM('Комунальні по юр. особам'!AF742,'Комунальні по юр. особам'!AF737,'Комунальні по юр. особам'!AF732,'Комунальні по юр. особам'!AF727,'Комунальні по юр. особам'!AF722,'Комунальні по юр. особам'!AF717,'Комунальні по юр. особам'!AF712,'Комунальні по юр. особам'!AF707,'Комунальні по юр. особам'!AF702,'Комунальні по юр. особам'!AF697)</f>
        <v>46</v>
      </c>
      <c r="AE108" s="271">
        <f>AVERAGE('Комунальні по юр. особам'!AG697,'Комунальні по юр. особам'!AG702,'Комунальні по юр. особам'!AG707,'Комунальні по юр. особам'!AG712,'Комунальні по юр. особам'!AG717,'Комунальні по юр. особам'!AG722,'Комунальні по юр. особам'!AG727,'Комунальні по юр. особам'!AG732,'Комунальні по юр. особам'!AG737,'Комунальні по юр. особам'!AG742)</f>
        <v>41.328000000000003</v>
      </c>
      <c r="AF108" s="361">
        <f>AVERAGE('Комунальні по юр. особам'!AH697,'Комунальні по юр. особам'!AH702,'Комунальні по юр. особам'!AH707,'Комунальні по юр. особам'!AH712,'Комунальні по юр. особам'!AH717,'Комунальні по юр. особам'!AH722,'Комунальні по юр. особам'!AH727,'Комунальні по юр. особам'!AH732,'Комунальні по юр. особам'!AH737,'Комунальні по юр. особам'!AH742)</f>
        <v>18.193999999999999</v>
      </c>
      <c r="AG108" s="362">
        <f>AVERAGE('Комунальні по юр. особам'!AI697,'Комунальні по юр. особам'!AI702,'Комунальні по юр. особам'!AI707,'Комунальні по юр. особам'!AI712,'Комунальні по юр. особам'!AI717,'Комунальні по юр. особам'!AI722,'Комунальні по юр. особам'!AI727,'Комунальні по юр. особам'!AI732,'Комунальні по юр. особам'!AI737,'Комунальні по юр. особам'!AI742)</f>
        <v>95.689999999999984</v>
      </c>
      <c r="AH108" s="317">
        <f>SUM(AO108:AS108)</f>
        <v>687</v>
      </c>
      <c r="AI108" s="270">
        <f>SUM('Комунальні по юр. особам'!AK742,'Комунальні по юр. особам'!AK737,'Комунальні по юр. особам'!AK732,'Комунальні по юр. особам'!AK727,'Комунальні по юр. особам'!AK722,'Комунальні по юр. особам'!AK717,'Комунальні по юр. особам'!AK712,'Комунальні по юр. особам'!AK707,'Комунальні по юр. особам'!AK702,'Комунальні по юр. особам'!AK697)</f>
        <v>0</v>
      </c>
      <c r="AJ108" s="242">
        <f>SUM('Комунальні по юр. особам'!AL742,'Комунальні по юр. особам'!AL737,'Комунальні по юр. особам'!AL732,'Комунальні по юр. особам'!AL727,'Комунальні по юр. особам'!AL722,'Комунальні по юр. особам'!AL717,'Комунальні по юр. особам'!AL712,'Комунальні по юр. особам'!AL707,'Комунальні по юр. особам'!AL702,'Комунальні по юр. особам'!AL697)</f>
        <v>0</v>
      </c>
      <c r="AK108" s="243">
        <f>SUM('Комунальні по юр. особам'!AM742,'Комунальні по юр. особам'!AM737,'Комунальні по юр. особам'!AM732,'Комунальні по юр. особам'!AM727,'Комунальні по юр. особам'!AM722,'Комунальні по юр. особам'!AM717,'Комунальні по юр. особам'!AM712,'Комунальні по юр. особам'!AM707,'Комунальні по юр. особам'!AM702,'Комунальні по юр. особам'!AM697)</f>
        <v>0</v>
      </c>
      <c r="AL108" s="241">
        <f>SUM('Комунальні по юр. особам'!AN742,'Комунальні по юр. особам'!AN737,'Комунальні по юр. особам'!AN732,'Комунальні по юр. особам'!AN727,'Комунальні по юр. особам'!AN722,'Комунальні по юр. особам'!AN717,'Комунальні по юр. особам'!AN712,'Комунальні по юр. особам'!AN707,'Комунальні по юр. особам'!AN702,'Комунальні по юр. особам'!AN697)</f>
        <v>0</v>
      </c>
      <c r="AM108" s="242">
        <f>SUM('Комунальні по юр. особам'!AO742,'Комунальні по юр. особам'!AO737,'Комунальні по юр. особам'!AO732,'Комунальні по юр. особам'!AO727,'Комунальні по юр. особам'!AO722,'Комунальні по юр. особам'!AO717,'Комунальні по юр. особам'!AO712,'Комунальні по юр. особам'!AO707,'Комунальні по юр. особам'!AO702,'Комунальні по юр. особам'!AO697)</f>
        <v>0</v>
      </c>
      <c r="AN108" s="243">
        <f>SUM('Комунальні по юр. особам'!AP742,'Комунальні по юр. особам'!AP737,'Комунальні по юр. особам'!AP732,'Комунальні по юр. особам'!AP727,'Комунальні по юр. особам'!AP722,'Комунальні по юр. особам'!AP717,'Комунальні по юр. особам'!AP712,'Комунальні по юр. особам'!AP707,'Комунальні по юр. особам'!AP702,'Комунальні по юр. особам'!AP697)</f>
        <v>0</v>
      </c>
      <c r="AO108" s="250">
        <f>SUM('Комунальні по юр. особам'!AQ742,'Комунальні по юр. особам'!AQ737,'Комунальні по юр. особам'!AQ732,'Комунальні по юр. особам'!AQ727,'Комунальні по юр. особам'!AQ722,'Комунальні по юр. особам'!AQ717,'Комунальні по юр. особам'!AQ712,'Комунальні по юр. особам'!AQ707,'Комунальні по юр. особам'!AQ702,'Комунальні по юр. особам'!AQ697)</f>
        <v>54</v>
      </c>
      <c r="AP108" s="320">
        <f>SUM('Комунальні по юр. особам'!AR742,'Комунальні по юр. особам'!AR737,'Комунальні по юр. особам'!AR732,'Комунальні по юр. особам'!AR727,'Комунальні по юр. особам'!AR722,'Комунальні по юр. особам'!AR717,'Комунальні по юр. особам'!AR712,'Комунальні по юр. особам'!AR707,'Комунальні по юр. особам'!AR702,'Комунальні по юр. особам'!AR697)</f>
        <v>90</v>
      </c>
      <c r="AQ108" s="320">
        <f>SUM('Комунальні по юр. особам'!AS742,'Комунальні по юр. особам'!AS737,'Комунальні по юр. особам'!AS732,'Комунальні по юр. особам'!AS727,'Комунальні по юр. особам'!AS722,'Комунальні по юр. особам'!AS717,'Комунальні по юр. особам'!AS712,'Комунальні по юр. особам'!AS707,'Комунальні по юр. особам'!AS702,'Комунальні по юр. особам'!AS697)</f>
        <v>371</v>
      </c>
      <c r="AR108" s="320">
        <f>SUM('Комунальні по юр. особам'!AT742,'Комунальні по юр. особам'!AT737,'Комунальні по юр. особам'!AT732,'Комунальні по юр. особам'!AT727,'Комунальні по юр. особам'!AT722,'Комунальні по юр. особам'!AT717,'Комунальні по юр. особам'!AT712,'Комунальні по юр. особам'!AT707,'Комунальні по юр. особам'!AT702,'Комунальні по юр. особам'!AT697)</f>
        <v>168</v>
      </c>
      <c r="AS108" s="325">
        <f>SUM('Комунальні по юр. особам'!AU742,'Комунальні по юр. особам'!AU737,'Комунальні по юр. особам'!AU732,'Комунальні по юр. особам'!AU727,'Комунальні по юр. особам'!AU722,'Комунальні по юр. особам'!AU717,'Комунальні по юр. особам'!AU712,'Комунальні по юр. особам'!AU707,'Комунальні по юр. особам'!AU702,'Комунальні по юр. особам'!AU697)</f>
        <v>4</v>
      </c>
      <c r="AT108" s="328">
        <f t="shared" si="209"/>
        <v>17</v>
      </c>
      <c r="AU108" s="63">
        <f>SUM('Комунальні по юр. особам'!AW697,'Комунальні по юр. особам'!AW702,'Комунальні по юр. особам'!AW707,'Комунальні по юр. особам'!AW712,'Комунальні по юр. особам'!AW717,'Комунальні по юр. особам'!AW722,'Комунальні по юр. особам'!AW727,'Комунальні по юр. особам'!AW732,'Комунальні по юр. особам'!AW737,'Комунальні по юр. особам'!AW742)</f>
        <v>0</v>
      </c>
      <c r="AV108" s="63">
        <f>SUM('Комунальні по юр. особам'!AX697,'Комунальні по юр. особам'!AX702,'Комунальні по юр. особам'!AX707,'Комунальні по юр. особам'!AX712,'Комунальні по юр. особам'!AX717,'Комунальні по юр. особам'!AX722,'Комунальні по юр. особам'!AX727,'Комунальні по юр. особам'!AX732,'Комунальні по юр. особам'!AX737,'Комунальні по юр. особам'!AX742)</f>
        <v>1</v>
      </c>
      <c r="AW108" s="63">
        <f>SUM('Комунальні по юр. особам'!AY697,'Комунальні по юр. особам'!AY702,'Комунальні по юр. особам'!AY707,'Комунальні по юр. особам'!AY712,'Комунальні по юр. особам'!AY717,'Комунальні по юр. особам'!AY722,'Комунальні по юр. особам'!AY727,'Комунальні по юр. особам'!AY732,'Комунальні по юр. особам'!AY737,'Комунальні по юр. особам'!AY742)</f>
        <v>3</v>
      </c>
      <c r="AX108" s="63">
        <f>SUM('Комунальні по юр. особам'!AZ697,'Комунальні по юр. особам'!AZ702,'Комунальні по юр. особам'!AZ707,'Комунальні по юр. особам'!AZ712,'Комунальні по юр. особам'!AZ717,'Комунальні по юр. особам'!AZ722,'Комунальні по юр. особам'!AZ727,'Комунальні по юр. особам'!AZ732,'Комунальні по юр. особам'!AZ737,'Комунальні по юр. особам'!AZ742)</f>
        <v>0</v>
      </c>
      <c r="AY108" s="63">
        <f>SUM('Комунальні по юр. особам'!BA697,'Комунальні по юр. особам'!BA702,'Комунальні по юр. особам'!BA707,'Комунальні по юр. особам'!BA712,'Комунальні по юр. особам'!BA717,'Комунальні по юр. особам'!BA722,'Комунальні по юр. особам'!BA727,'Комунальні по юр. особам'!BA732,'Комунальні по юр. особам'!BA737,'Комунальні по юр. особам'!BA742)</f>
        <v>6</v>
      </c>
      <c r="AZ108" s="63">
        <f>SUM('Комунальні по юр. особам'!BB697,'Комунальні по юр. особам'!BB702,'Комунальні по юр. особам'!BB707,'Комунальні по юр. особам'!BB712,'Комунальні по юр. особам'!BB717,'Комунальні по юр. особам'!BB722,'Комунальні по юр. особам'!BB727,'Комунальні по юр. особам'!BB732,'Комунальні по юр. особам'!BB737,'Комунальні по юр. особам'!BB742)</f>
        <v>0</v>
      </c>
      <c r="BA108" s="63">
        <f>SUM('Комунальні по юр. особам'!BC697,'Комунальні по юр. особам'!BC702,'Комунальні по юр. особам'!BC707,'Комунальні по юр. особам'!BC712,'Комунальні по юр. особам'!BC717,'Комунальні по юр. особам'!BC722,'Комунальні по юр. особам'!BC727,'Комунальні по юр. особам'!BC732,'Комунальні по юр. особам'!BC737,'Комунальні по юр. особам'!BC742)</f>
        <v>1</v>
      </c>
      <c r="BB108" s="63">
        <f>SUM('Комунальні по юр. особам'!BD697,'Комунальні по юр. особам'!BD702,'Комунальні по юр. особам'!BD707,'Комунальні по юр. особам'!BD712,'Комунальні по юр. особам'!BD717,'Комунальні по юр. особам'!BD722,'Комунальні по юр. особам'!BD727,'Комунальні по юр. особам'!BD732,'Комунальні по юр. особам'!BD737,'Комунальні по юр. особам'!BD742)</f>
        <v>6</v>
      </c>
      <c r="BC108" s="309">
        <f>SUM('Комунальні по юр. особам'!BE697,'Комунальні по юр. особам'!BE702,'Комунальні по юр. особам'!BE707,'Комунальні по юр. особам'!BE712,'Комунальні по юр. особам'!BE717,'Комунальні по юр. особам'!BE722,'Комунальні по юр. особам'!BE727,'Комунальні по юр. особам'!BE732,'Комунальні по юр. особам'!BE737,'Комунальні по юр. особам'!BE742)</f>
        <v>0</v>
      </c>
    </row>
    <row r="109" spans="1:55" ht="34" customHeight="1" thickBot="1" x14ac:dyDescent="0.25">
      <c r="A109" s="824"/>
      <c r="B109" s="266" t="s">
        <v>79</v>
      </c>
      <c r="C109" s="827"/>
      <c r="D109" s="829"/>
      <c r="E109" s="338">
        <f t="shared" ref="E109" si="210">SUM(K109,AT109)</f>
        <v>0</v>
      </c>
      <c r="F109" s="339">
        <f t="shared" ref="F109" si="211">SUM(G109:J109)</f>
        <v>0</v>
      </c>
      <c r="G109" s="254"/>
      <c r="H109" s="254"/>
      <c r="I109" s="254"/>
      <c r="J109" s="340"/>
      <c r="K109" s="341">
        <f t="shared" ref="K109" si="212">IF(AND(SUM(L109:P109)=SUM(W109:X109),SUM(Q109:V109)=SUM(W109:X109)),SUM(L109:P109),"ПЕРЕВІРТЕ ПРАВИЛЬНІСТЬ ДАНИХ")</f>
        <v>0</v>
      </c>
      <c r="L109" s="337"/>
      <c r="M109" s="337"/>
      <c r="N109" s="337"/>
      <c r="O109" s="337"/>
      <c r="P109" s="342"/>
      <c r="Q109" s="336"/>
      <c r="R109" s="337"/>
      <c r="S109" s="337"/>
      <c r="T109" s="337"/>
      <c r="U109" s="337"/>
      <c r="V109" s="342"/>
      <c r="W109" s="336"/>
      <c r="X109" s="342"/>
      <c r="Y109" s="269"/>
      <c r="Z109" s="343"/>
      <c r="AA109" s="343"/>
      <c r="AB109" s="343"/>
      <c r="AC109" s="343"/>
      <c r="AD109" s="344"/>
      <c r="AE109" s="363"/>
      <c r="AF109" s="364"/>
      <c r="AG109" s="365"/>
      <c r="AH109" s="259"/>
      <c r="AI109" s="345"/>
      <c r="AJ109" s="254"/>
      <c r="AK109" s="255"/>
      <c r="AL109" s="253"/>
      <c r="AM109" s="254"/>
      <c r="AN109" s="255"/>
      <c r="AO109" s="256"/>
      <c r="AP109" s="257"/>
      <c r="AQ109" s="257"/>
      <c r="AR109" s="257"/>
      <c r="AS109" s="258"/>
      <c r="AT109" s="346">
        <f t="shared" ref="AT109" si="213">SUM(AU109:BC109)</f>
        <v>0</v>
      </c>
      <c r="AU109" s="337"/>
      <c r="AV109" s="337"/>
      <c r="AW109" s="337"/>
      <c r="AX109" s="337"/>
      <c r="AY109" s="337"/>
      <c r="AZ109" s="337"/>
      <c r="BA109" s="337"/>
      <c r="BB109" s="337"/>
      <c r="BC109" s="347"/>
    </row>
    <row r="110" spans="1:55" ht="34" customHeight="1" thickBot="1" x14ac:dyDescent="0.25">
      <c r="A110" s="824"/>
      <c r="B110" s="806" t="s">
        <v>466</v>
      </c>
      <c r="C110" s="807"/>
      <c r="D110" s="807"/>
      <c r="E110" s="260">
        <f>SUM(E105:E109)</f>
        <v>776</v>
      </c>
      <c r="F110" s="260">
        <f>SUM(F105:F109)</f>
        <v>18</v>
      </c>
      <c r="G110" s="260">
        <f t="shared" ref="G110:J110" si="214">SUM(G105:G109)</f>
        <v>3</v>
      </c>
      <c r="H110" s="260">
        <f t="shared" si="214"/>
        <v>11</v>
      </c>
      <c r="I110" s="260">
        <f t="shared" si="214"/>
        <v>4</v>
      </c>
      <c r="J110" s="272">
        <f t="shared" si="214"/>
        <v>0</v>
      </c>
      <c r="K110" s="273">
        <f>SUM(K105:K109)</f>
        <v>756</v>
      </c>
      <c r="L110" s="274">
        <f t="shared" ref="L110:O110" si="215">SUM(L105:L109)</f>
        <v>747</v>
      </c>
      <c r="M110" s="260">
        <f t="shared" si="215"/>
        <v>5</v>
      </c>
      <c r="N110" s="260">
        <f t="shared" si="215"/>
        <v>0</v>
      </c>
      <c r="O110" s="260">
        <f t="shared" si="215"/>
        <v>0</v>
      </c>
      <c r="P110" s="260">
        <f>SUM(P105:P109)</f>
        <v>4</v>
      </c>
      <c r="Q110" s="260">
        <f t="shared" ref="Q110:R110" si="216">SUM(Q105:Q109)</f>
        <v>91</v>
      </c>
      <c r="R110" s="260">
        <f t="shared" si="216"/>
        <v>17</v>
      </c>
      <c r="S110" s="260">
        <f>SUM(S105:S109)</f>
        <v>5</v>
      </c>
      <c r="T110" s="260">
        <f t="shared" ref="T110:W110" si="217">SUM(T105:T109)</f>
        <v>630</v>
      </c>
      <c r="U110" s="260">
        <f t="shared" si="217"/>
        <v>13</v>
      </c>
      <c r="V110" s="260">
        <f t="shared" si="217"/>
        <v>0</v>
      </c>
      <c r="W110" s="260">
        <f t="shared" si="217"/>
        <v>687</v>
      </c>
      <c r="X110" s="260">
        <f>SUM(X105:X109)</f>
        <v>69</v>
      </c>
      <c r="Y110" s="260">
        <f t="shared" ref="Y110:AB110" si="218">SUM(Y105:Y109)</f>
        <v>0</v>
      </c>
      <c r="Z110" s="260">
        <f t="shared" si="218"/>
        <v>135</v>
      </c>
      <c r="AA110" s="260">
        <f t="shared" si="218"/>
        <v>131</v>
      </c>
      <c r="AB110" s="260">
        <f t="shared" si="218"/>
        <v>70</v>
      </c>
      <c r="AC110" s="260">
        <f>SUM(AC105:AC109)</f>
        <v>523</v>
      </c>
      <c r="AD110" s="260">
        <f>SUM(AD105:AD109)</f>
        <v>52</v>
      </c>
      <c r="AE110" s="349">
        <f>AVERAGE(AE105:AE109)</f>
        <v>42.642666666666663</v>
      </c>
      <c r="AF110" s="366">
        <f>AVERAGE(AF105:AF109)</f>
        <v>19.498000000000001</v>
      </c>
      <c r="AG110" s="367"/>
      <c r="AH110" s="260">
        <f>SUM(AH105:AH109)</f>
        <v>749</v>
      </c>
      <c r="AI110" s="260">
        <f>SUM(AI105:AI109)</f>
        <v>0</v>
      </c>
      <c r="AJ110" s="260">
        <f t="shared" ref="AJ110:AN110" si="219">SUM(AJ105:AJ109)</f>
        <v>5</v>
      </c>
      <c r="AK110" s="260">
        <f t="shared" si="219"/>
        <v>0</v>
      </c>
      <c r="AL110" s="260">
        <f t="shared" si="219"/>
        <v>4</v>
      </c>
      <c r="AM110" s="260">
        <f t="shared" si="219"/>
        <v>53</v>
      </c>
      <c r="AN110" s="260">
        <f t="shared" si="219"/>
        <v>0</v>
      </c>
      <c r="AO110" s="260">
        <f>SUM(AO105:AO109)</f>
        <v>54</v>
      </c>
      <c r="AP110" s="260">
        <f>SUM(AP105:AP109)</f>
        <v>90</v>
      </c>
      <c r="AQ110" s="260">
        <f t="shared" ref="AQ110:AS110" si="220">SUM(AQ105:AQ109)</f>
        <v>371</v>
      </c>
      <c r="AR110" s="260">
        <f t="shared" si="220"/>
        <v>168</v>
      </c>
      <c r="AS110" s="272">
        <f t="shared" si="220"/>
        <v>4</v>
      </c>
      <c r="AT110" s="273">
        <f>SUM(AT105:AT109)</f>
        <v>20</v>
      </c>
      <c r="AU110" s="274">
        <f>SUM(AU105:AU109)</f>
        <v>0</v>
      </c>
      <c r="AV110" s="260">
        <f>SUM(AV105:AV109)</f>
        <v>1</v>
      </c>
      <c r="AW110" s="260">
        <f>SUM(AW105:AW109)</f>
        <v>3</v>
      </c>
      <c r="AX110" s="260">
        <f t="shared" ref="AX110:BC110" si="221">SUM(AX105:AX109)</f>
        <v>0</v>
      </c>
      <c r="AY110" s="260">
        <f t="shared" si="221"/>
        <v>8</v>
      </c>
      <c r="AZ110" s="260">
        <f t="shared" si="221"/>
        <v>0</v>
      </c>
      <c r="BA110" s="260">
        <f t="shared" si="221"/>
        <v>1</v>
      </c>
      <c r="BB110" s="260">
        <f t="shared" si="221"/>
        <v>7</v>
      </c>
      <c r="BC110" s="262">
        <f t="shared" si="221"/>
        <v>0</v>
      </c>
    </row>
    <row r="111" spans="1:55" ht="34" customHeight="1" x14ac:dyDescent="0.2">
      <c r="A111" s="823" t="s">
        <v>362</v>
      </c>
      <c r="B111" s="263" t="s">
        <v>73</v>
      </c>
      <c r="C111" s="633">
        <v>262</v>
      </c>
      <c r="D111" s="636">
        <f>C111-SUM(K111:K115)</f>
        <v>113</v>
      </c>
      <c r="E111" s="302">
        <f t="shared" ref="E111:E115" si="222">SUM(K111,AT111)</f>
        <v>37</v>
      </c>
      <c r="F111" s="304">
        <f>SUM(G111:J111)</f>
        <v>1</v>
      </c>
      <c r="G111" s="234">
        <v>1</v>
      </c>
      <c r="H111" s="234"/>
      <c r="I111" s="234"/>
      <c r="J111" s="291"/>
      <c r="K111" s="329">
        <f t="shared" ref="K111:K115" si="223">IF(AND(SUM(L111:P111)=SUM(W111:X111),SUM(Q111:V111)=SUM(W111:X111)),SUM(L111:P111),"ПЕРЕВІРТЕ ПРАВИЛЬНІСТЬ ДАНИХ")</f>
        <v>37</v>
      </c>
      <c r="L111" s="307"/>
      <c r="M111" s="307"/>
      <c r="N111" s="307"/>
      <c r="O111" s="307"/>
      <c r="P111" s="312">
        <v>37</v>
      </c>
      <c r="Q111" s="314">
        <v>1</v>
      </c>
      <c r="R111" s="307"/>
      <c r="S111" s="307"/>
      <c r="T111" s="307">
        <v>36</v>
      </c>
      <c r="U111" s="307"/>
      <c r="V111" s="312"/>
      <c r="W111" s="314">
        <v>35</v>
      </c>
      <c r="X111" s="312">
        <v>2</v>
      </c>
      <c r="Y111" s="314"/>
      <c r="Z111" s="307">
        <v>6</v>
      </c>
      <c r="AA111" s="307">
        <v>6</v>
      </c>
      <c r="AB111" s="307">
        <v>1</v>
      </c>
      <c r="AC111" s="307">
        <v>18</v>
      </c>
      <c r="AD111" s="312">
        <v>5</v>
      </c>
      <c r="AE111" s="356">
        <v>38</v>
      </c>
      <c r="AF111" s="357">
        <v>19</v>
      </c>
      <c r="AG111" s="358">
        <v>9</v>
      </c>
      <c r="AH111" s="239">
        <f>SUM(AL111:AN111)</f>
        <v>36</v>
      </c>
      <c r="AI111" s="331" t="s">
        <v>74</v>
      </c>
      <c r="AJ111" s="234" t="s">
        <v>74</v>
      </c>
      <c r="AK111" s="235" t="s">
        <v>74</v>
      </c>
      <c r="AL111" s="233">
        <v>3</v>
      </c>
      <c r="AM111" s="234">
        <v>33</v>
      </c>
      <c r="AN111" s="235"/>
      <c r="AO111" s="236" t="s">
        <v>74</v>
      </c>
      <c r="AP111" s="237" t="s">
        <v>74</v>
      </c>
      <c r="AQ111" s="237" t="s">
        <v>74</v>
      </c>
      <c r="AR111" s="237" t="s">
        <v>74</v>
      </c>
      <c r="AS111" s="238" t="s">
        <v>74</v>
      </c>
      <c r="AT111" s="327">
        <f>SUM(AU111:BC111)</f>
        <v>0</v>
      </c>
      <c r="AU111" s="307"/>
      <c r="AV111" s="307"/>
      <c r="AW111" s="307"/>
      <c r="AX111" s="307"/>
      <c r="AY111" s="307"/>
      <c r="AZ111" s="307"/>
      <c r="BA111" s="307"/>
      <c r="BB111" s="307"/>
      <c r="BC111" s="308"/>
    </row>
    <row r="112" spans="1:55" ht="34" customHeight="1" x14ac:dyDescent="0.2">
      <c r="A112" s="824"/>
      <c r="B112" s="265" t="s">
        <v>75</v>
      </c>
      <c r="C112" s="634"/>
      <c r="D112" s="637"/>
      <c r="E112" s="303">
        <f t="shared" si="222"/>
        <v>0</v>
      </c>
      <c r="F112" s="305">
        <f>SUM(G112:J112)</f>
        <v>0</v>
      </c>
      <c r="G112" s="242"/>
      <c r="H112" s="242"/>
      <c r="I112" s="242"/>
      <c r="J112" s="268"/>
      <c r="K112" s="330">
        <f t="shared" si="223"/>
        <v>0</v>
      </c>
      <c r="L112" s="63"/>
      <c r="M112" s="63"/>
      <c r="N112" s="63"/>
      <c r="O112" s="63"/>
      <c r="P112" s="313"/>
      <c r="Q112" s="301"/>
      <c r="R112" s="63"/>
      <c r="S112" s="63"/>
      <c r="T112" s="63"/>
      <c r="U112" s="63"/>
      <c r="V112" s="313"/>
      <c r="W112" s="301"/>
      <c r="X112" s="313"/>
      <c r="Y112" s="301"/>
      <c r="Z112" s="63"/>
      <c r="AA112" s="63"/>
      <c r="AB112" s="63"/>
      <c r="AC112" s="63"/>
      <c r="AD112" s="313"/>
      <c r="AE112" s="271"/>
      <c r="AF112" s="359"/>
      <c r="AG112" s="360"/>
      <c r="AH112" s="247">
        <f>SUM(AL112:AN112)</f>
        <v>0</v>
      </c>
      <c r="AI112" s="270" t="s">
        <v>76</v>
      </c>
      <c r="AJ112" s="242" t="s">
        <v>76</v>
      </c>
      <c r="AK112" s="243" t="s">
        <v>76</v>
      </c>
      <c r="AL112" s="241"/>
      <c r="AM112" s="242"/>
      <c r="AN112" s="243"/>
      <c r="AO112" s="244" t="s">
        <v>74</v>
      </c>
      <c r="AP112" s="245" t="s">
        <v>74</v>
      </c>
      <c r="AQ112" s="245" t="s">
        <v>74</v>
      </c>
      <c r="AR112" s="245" t="s">
        <v>74</v>
      </c>
      <c r="AS112" s="246" t="s">
        <v>74</v>
      </c>
      <c r="AT112" s="328">
        <f t="shared" ref="AT112:AT115" si="224">SUM(AU112:BC112)</f>
        <v>0</v>
      </c>
      <c r="AU112" s="63"/>
      <c r="AV112" s="63"/>
      <c r="AW112" s="63"/>
      <c r="AX112" s="63"/>
      <c r="AY112" s="63"/>
      <c r="AZ112" s="63"/>
      <c r="BA112" s="63"/>
      <c r="BB112" s="63"/>
      <c r="BC112" s="309"/>
    </row>
    <row r="113" spans="1:55" ht="34" customHeight="1" x14ac:dyDescent="0.2">
      <c r="A113" s="824"/>
      <c r="B113" s="265" t="s">
        <v>77</v>
      </c>
      <c r="C113" s="634"/>
      <c r="D113" s="637"/>
      <c r="E113" s="303">
        <f t="shared" si="222"/>
        <v>0</v>
      </c>
      <c r="F113" s="305">
        <f t="shared" ref="F113:F115" si="225">SUM(G113:J113)</f>
        <v>0</v>
      </c>
      <c r="G113" s="242"/>
      <c r="H113" s="242"/>
      <c r="I113" s="242"/>
      <c r="J113" s="268"/>
      <c r="K113" s="330">
        <f t="shared" si="223"/>
        <v>0</v>
      </c>
      <c r="L113" s="63"/>
      <c r="M113" s="63"/>
      <c r="N113" s="63"/>
      <c r="O113" s="63"/>
      <c r="P113" s="313"/>
      <c r="Q113" s="301"/>
      <c r="R113" s="63"/>
      <c r="S113" s="63"/>
      <c r="T113" s="63"/>
      <c r="U113" s="63"/>
      <c r="V113" s="313"/>
      <c r="W113" s="301"/>
      <c r="X113" s="313"/>
      <c r="Y113" s="301"/>
      <c r="Z113" s="63"/>
      <c r="AA113" s="63"/>
      <c r="AB113" s="63"/>
      <c r="AC113" s="63"/>
      <c r="AD113" s="313"/>
      <c r="AE113" s="271"/>
      <c r="AF113" s="361"/>
      <c r="AG113" s="362"/>
      <c r="AH113" s="247">
        <f>SUM(AI113:AK113)</f>
        <v>0</v>
      </c>
      <c r="AI113" s="270"/>
      <c r="AJ113" s="242"/>
      <c r="AK113" s="243"/>
      <c r="AL113" s="241" t="s">
        <v>74</v>
      </c>
      <c r="AM113" s="242" t="s">
        <v>74</v>
      </c>
      <c r="AN113" s="243" t="s">
        <v>74</v>
      </c>
      <c r="AO113" s="244" t="s">
        <v>74</v>
      </c>
      <c r="AP113" s="245" t="s">
        <v>74</v>
      </c>
      <c r="AQ113" s="245" t="s">
        <v>74</v>
      </c>
      <c r="AR113" s="245" t="s">
        <v>74</v>
      </c>
      <c r="AS113" s="246" t="s">
        <v>74</v>
      </c>
      <c r="AT113" s="328">
        <f t="shared" si="224"/>
        <v>0</v>
      </c>
      <c r="AU113" s="63"/>
      <c r="AV113" s="63"/>
      <c r="AW113" s="63"/>
      <c r="AX113" s="63"/>
      <c r="AY113" s="63"/>
      <c r="AZ113" s="63"/>
      <c r="BA113" s="63"/>
      <c r="BB113" s="63"/>
      <c r="BC113" s="309"/>
    </row>
    <row r="114" spans="1:55" ht="34" customHeight="1" x14ac:dyDescent="0.2">
      <c r="A114" s="824"/>
      <c r="B114" s="265" t="s">
        <v>78</v>
      </c>
      <c r="C114" s="634"/>
      <c r="D114" s="637"/>
      <c r="E114" s="303">
        <f t="shared" si="222"/>
        <v>115</v>
      </c>
      <c r="F114" s="305">
        <f t="shared" si="225"/>
        <v>2</v>
      </c>
      <c r="G114" s="242">
        <v>2</v>
      </c>
      <c r="H114" s="242"/>
      <c r="I114" s="242"/>
      <c r="J114" s="268"/>
      <c r="K114" s="330">
        <f t="shared" si="223"/>
        <v>112</v>
      </c>
      <c r="L114" s="63"/>
      <c r="M114" s="63"/>
      <c r="N114" s="63"/>
      <c r="O114" s="63"/>
      <c r="P114" s="313">
        <v>112</v>
      </c>
      <c r="Q114" s="301">
        <v>2</v>
      </c>
      <c r="R114" s="63"/>
      <c r="S114" s="63"/>
      <c r="T114" s="63">
        <v>110</v>
      </c>
      <c r="U114" s="63"/>
      <c r="V114" s="313"/>
      <c r="W114" s="301">
        <v>94</v>
      </c>
      <c r="X114" s="313">
        <v>18</v>
      </c>
      <c r="Y114" s="301"/>
      <c r="Z114" s="63">
        <v>26</v>
      </c>
      <c r="AA114" s="63">
        <v>25</v>
      </c>
      <c r="AB114" s="63">
        <v>1</v>
      </c>
      <c r="AC114" s="63">
        <v>74</v>
      </c>
      <c r="AD114" s="313">
        <v>15</v>
      </c>
      <c r="AE114" s="271">
        <v>37</v>
      </c>
      <c r="AF114" s="361">
        <v>22</v>
      </c>
      <c r="AG114" s="362">
        <v>94</v>
      </c>
      <c r="AH114" s="317">
        <f>SUM(AO114:AS114)</f>
        <v>107</v>
      </c>
      <c r="AI114" s="270" t="s">
        <v>76</v>
      </c>
      <c r="AJ114" s="242" t="s">
        <v>76</v>
      </c>
      <c r="AK114" s="243" t="s">
        <v>76</v>
      </c>
      <c r="AL114" s="241" t="s">
        <v>74</v>
      </c>
      <c r="AM114" s="242" t="s">
        <v>74</v>
      </c>
      <c r="AN114" s="243" t="s">
        <v>74</v>
      </c>
      <c r="AO114" s="250">
        <v>16</v>
      </c>
      <c r="AP114" s="320">
        <v>36</v>
      </c>
      <c r="AQ114" s="320">
        <v>29</v>
      </c>
      <c r="AR114" s="320">
        <v>24</v>
      </c>
      <c r="AS114" s="325">
        <v>2</v>
      </c>
      <c r="AT114" s="328">
        <f>SUM(AU114:BC114)</f>
        <v>3</v>
      </c>
      <c r="AU114" s="63"/>
      <c r="AV114" s="63"/>
      <c r="AW114" s="63"/>
      <c r="AX114" s="63"/>
      <c r="AY114" s="63"/>
      <c r="AZ114" s="63"/>
      <c r="BA114" s="63">
        <v>1</v>
      </c>
      <c r="BB114" s="63"/>
      <c r="BC114" s="309">
        <v>2</v>
      </c>
    </row>
    <row r="115" spans="1:55" ht="34" customHeight="1" thickBot="1" x14ac:dyDescent="0.25">
      <c r="A115" s="824"/>
      <c r="B115" s="266" t="s">
        <v>79</v>
      </c>
      <c r="C115" s="635"/>
      <c r="D115" s="638"/>
      <c r="E115" s="338">
        <f t="shared" si="222"/>
        <v>0</v>
      </c>
      <c r="F115" s="339">
        <f t="shared" si="225"/>
        <v>0</v>
      </c>
      <c r="G115" s="254"/>
      <c r="H115" s="254"/>
      <c r="I115" s="254"/>
      <c r="J115" s="340"/>
      <c r="K115" s="341">
        <f t="shared" si="223"/>
        <v>0</v>
      </c>
      <c r="L115" s="337"/>
      <c r="M115" s="337"/>
      <c r="N115" s="337"/>
      <c r="O115" s="337"/>
      <c r="P115" s="342"/>
      <c r="Q115" s="336"/>
      <c r="R115" s="337"/>
      <c r="S115" s="337"/>
      <c r="T115" s="337"/>
      <c r="U115" s="337"/>
      <c r="V115" s="342"/>
      <c r="W115" s="336"/>
      <c r="X115" s="342"/>
      <c r="Y115" s="269"/>
      <c r="Z115" s="343"/>
      <c r="AA115" s="343"/>
      <c r="AB115" s="343"/>
      <c r="AC115" s="343"/>
      <c r="AD115" s="344"/>
      <c r="AE115" s="363"/>
      <c r="AF115" s="364"/>
      <c r="AG115" s="365"/>
      <c r="AH115" s="259">
        <f>SUM(AO115:AS115)</f>
        <v>0</v>
      </c>
      <c r="AI115" s="345" t="s">
        <v>74</v>
      </c>
      <c r="AJ115" s="254" t="s">
        <v>74</v>
      </c>
      <c r="AK115" s="255" t="s">
        <v>74</v>
      </c>
      <c r="AL115" s="253" t="s">
        <v>74</v>
      </c>
      <c r="AM115" s="254" t="s">
        <v>76</v>
      </c>
      <c r="AN115" s="255" t="s">
        <v>76</v>
      </c>
      <c r="AO115" s="256"/>
      <c r="AP115" s="257"/>
      <c r="AQ115" s="257"/>
      <c r="AR115" s="257"/>
      <c r="AS115" s="258"/>
      <c r="AT115" s="346">
        <f t="shared" si="224"/>
        <v>0</v>
      </c>
      <c r="AU115" s="337"/>
      <c r="AV115" s="337"/>
      <c r="AW115" s="337"/>
      <c r="AX115" s="337"/>
      <c r="AY115" s="337"/>
      <c r="AZ115" s="337"/>
      <c r="BA115" s="337"/>
      <c r="BB115" s="337"/>
      <c r="BC115" s="347"/>
    </row>
    <row r="116" spans="1:55" ht="34" customHeight="1" thickBot="1" x14ac:dyDescent="0.25">
      <c r="A116" s="830"/>
      <c r="B116" s="806" t="s">
        <v>466</v>
      </c>
      <c r="C116" s="807"/>
      <c r="D116" s="807"/>
      <c r="E116" s="260">
        <f>SUM(E111:E115)</f>
        <v>152</v>
      </c>
      <c r="F116" s="260">
        <f>SUM(F111:F115)</f>
        <v>3</v>
      </c>
      <c r="G116" s="260">
        <f t="shared" ref="G116:J116" si="226">SUM(G111:G115)</f>
        <v>3</v>
      </c>
      <c r="H116" s="260">
        <f t="shared" si="226"/>
        <v>0</v>
      </c>
      <c r="I116" s="260">
        <f t="shared" si="226"/>
        <v>0</v>
      </c>
      <c r="J116" s="272">
        <f t="shared" si="226"/>
        <v>0</v>
      </c>
      <c r="K116" s="273">
        <f>SUM(K111:K115)</f>
        <v>149</v>
      </c>
      <c r="L116" s="274">
        <f t="shared" ref="L116:O116" si="227">SUM(L111:L115)</f>
        <v>0</v>
      </c>
      <c r="M116" s="260">
        <f t="shared" si="227"/>
        <v>0</v>
      </c>
      <c r="N116" s="260">
        <f t="shared" si="227"/>
        <v>0</v>
      </c>
      <c r="O116" s="260">
        <f t="shared" si="227"/>
        <v>0</v>
      </c>
      <c r="P116" s="260">
        <f>SUM(P111:P115)</f>
        <v>149</v>
      </c>
      <c r="Q116" s="260">
        <f t="shared" ref="Q116:R116" si="228">SUM(Q111:Q115)</f>
        <v>3</v>
      </c>
      <c r="R116" s="260">
        <f t="shared" si="228"/>
        <v>0</v>
      </c>
      <c r="S116" s="260">
        <f>SUM(S111:S115)</f>
        <v>0</v>
      </c>
      <c r="T116" s="260">
        <f t="shared" ref="T116:W116" si="229">SUM(T111:T115)</f>
        <v>146</v>
      </c>
      <c r="U116" s="260">
        <f t="shared" si="229"/>
        <v>0</v>
      </c>
      <c r="V116" s="260">
        <f t="shared" si="229"/>
        <v>0</v>
      </c>
      <c r="W116" s="260">
        <f t="shared" si="229"/>
        <v>129</v>
      </c>
      <c r="X116" s="260">
        <f>SUM(X111:X115)</f>
        <v>20</v>
      </c>
      <c r="Y116" s="260">
        <f t="shared" ref="Y116:AB116" si="230">SUM(Y111:Y115)</f>
        <v>0</v>
      </c>
      <c r="Z116" s="260">
        <f t="shared" si="230"/>
        <v>32</v>
      </c>
      <c r="AA116" s="260">
        <f t="shared" si="230"/>
        <v>31</v>
      </c>
      <c r="AB116" s="260">
        <f t="shared" si="230"/>
        <v>2</v>
      </c>
      <c r="AC116" s="260">
        <f>SUM(AC111:AC115)</f>
        <v>92</v>
      </c>
      <c r="AD116" s="260">
        <f>SUM(AD111:AD115)</f>
        <v>20</v>
      </c>
      <c r="AE116" s="349">
        <f>AVERAGE(AE111:AE115)</f>
        <v>37.5</v>
      </c>
      <c r="AF116" s="366">
        <f>AVERAGE(AF111:AF115)</f>
        <v>20.5</v>
      </c>
      <c r="AG116" s="367"/>
      <c r="AH116" s="260">
        <f>SUM(AH111:AH115)</f>
        <v>143</v>
      </c>
      <c r="AI116" s="260">
        <f>SUM(AI111:AI115)</f>
        <v>0</v>
      </c>
      <c r="AJ116" s="260">
        <f t="shared" ref="AJ116:AN116" si="231">SUM(AJ111:AJ115)</f>
        <v>0</v>
      </c>
      <c r="AK116" s="260">
        <f t="shared" si="231"/>
        <v>0</v>
      </c>
      <c r="AL116" s="260">
        <f t="shared" si="231"/>
        <v>3</v>
      </c>
      <c r="AM116" s="260">
        <f t="shared" si="231"/>
        <v>33</v>
      </c>
      <c r="AN116" s="260">
        <f t="shared" si="231"/>
        <v>0</v>
      </c>
      <c r="AO116" s="260">
        <f>SUM(AO111:AO115)</f>
        <v>16</v>
      </c>
      <c r="AP116" s="260">
        <f>SUM(AP111:AP115)</f>
        <v>36</v>
      </c>
      <c r="AQ116" s="260">
        <f t="shared" ref="AQ116:AS116" si="232">SUM(AQ111:AQ115)</f>
        <v>29</v>
      </c>
      <c r="AR116" s="260">
        <f t="shared" si="232"/>
        <v>24</v>
      </c>
      <c r="AS116" s="272">
        <f t="shared" si="232"/>
        <v>2</v>
      </c>
      <c r="AT116" s="273">
        <f>SUM(AT111:AT115)</f>
        <v>3</v>
      </c>
      <c r="AU116" s="274">
        <f>SUM(AU111:AU115)</f>
        <v>0</v>
      </c>
      <c r="AV116" s="260">
        <f>SUM(AV111:AV115)</f>
        <v>0</v>
      </c>
      <c r="AW116" s="260">
        <f>SUM(AW111:AW115)</f>
        <v>0</v>
      </c>
      <c r="AX116" s="260">
        <f t="shared" ref="AX116:BB116" si="233">SUM(AX111:AX115)</f>
        <v>0</v>
      </c>
      <c r="AY116" s="260">
        <f t="shared" si="233"/>
        <v>0</v>
      </c>
      <c r="AZ116" s="260">
        <f t="shared" si="233"/>
        <v>0</v>
      </c>
      <c r="BA116" s="260">
        <f t="shared" si="233"/>
        <v>1</v>
      </c>
      <c r="BB116" s="260">
        <f t="shared" si="233"/>
        <v>0</v>
      </c>
      <c r="BC116" s="262">
        <f>SUM(BC111:BC115)</f>
        <v>2</v>
      </c>
    </row>
    <row r="117" spans="1:55" ht="34" customHeight="1" x14ac:dyDescent="0.2">
      <c r="A117" s="823" t="s">
        <v>373</v>
      </c>
      <c r="B117" s="263" t="s">
        <v>73</v>
      </c>
      <c r="C117" s="826">
        <f>SUM('Комунальні по юр. особам'!E749:E753,'Комунальні по юр. особам'!E754:E758,'Комунальні по юр. особам'!E759:E763,'Комунальні по юр. особам'!E764:E768,'Комунальні по юр. особам'!E769:E773)</f>
        <v>820</v>
      </c>
      <c r="D117" s="828">
        <f>C117-SUM(K117:K121)</f>
        <v>173</v>
      </c>
      <c r="E117" s="302">
        <f>SUM(K117,AT117)</f>
        <v>58</v>
      </c>
      <c r="F117" s="304">
        <f>SUM(G117:J117)</f>
        <v>1</v>
      </c>
      <c r="G117" s="234">
        <f>SUM('Комунальні по юр. особам'!I749,'Комунальні по юр. особам'!I754,'Комунальні по юр. особам'!I759,'Комунальні по юр. особам'!I764,'Комунальні по юр. особам'!I769)</f>
        <v>1</v>
      </c>
      <c r="H117" s="234">
        <f>SUM('Комунальні по юр. особам'!J749,'Комунальні по юр. особам'!J754,'Комунальні по юр. особам'!J759,'Комунальні по юр. особам'!J764,'Комунальні по юр. особам'!J769)</f>
        <v>0</v>
      </c>
      <c r="I117" s="234">
        <f>SUM('Комунальні по юр. особам'!K749,'Комунальні по юр. особам'!K754,'Комунальні по юр. особам'!K759,'Комунальні по юр. особам'!K764,'Комунальні по юр. особам'!K769)</f>
        <v>0</v>
      </c>
      <c r="J117" s="291">
        <f>SUM('Комунальні по юр. особам'!L749,'Комунальні по юр. особам'!L754,'Комунальні по юр. особам'!L759,'Комунальні по юр. особам'!L764,'Комунальні по юр. особам'!L769)</f>
        <v>0</v>
      </c>
      <c r="K117" s="329">
        <f>IF(AND(SUM(L117:P117)=SUM(W117:X117),SUM(Q117:V117)=SUM(W117:X117)),SUM(L117:P117),"ПЕРЕВІРТЕ ПРАВИЛЬНІСТЬ ДАНИХ")</f>
        <v>57</v>
      </c>
      <c r="L117" s="307">
        <f>SUM('Комунальні по юр. особам'!N749,'Комунальні по юр. особам'!N754,'Комунальні по юр. особам'!N759,'Комунальні по юр. особам'!N764,'Комунальні по юр. особам'!N769)</f>
        <v>57</v>
      </c>
      <c r="M117" s="307">
        <f>SUM('Комунальні по юр. особам'!O749,'Комунальні по юр. особам'!O754,'Комунальні по юр. особам'!O759,'Комунальні по юр. особам'!O764,'Комунальні по юр. особам'!O769)</f>
        <v>0</v>
      </c>
      <c r="N117" s="307">
        <f>SUM('Комунальні по юр. особам'!P749,'Комунальні по юр. особам'!P754,'Комунальні по юр. особам'!P759,'Комунальні по юр. особам'!P764,'Комунальні по юр. особам'!P769)</f>
        <v>0</v>
      </c>
      <c r="O117" s="307">
        <f>SUM('Комунальні по юр. особам'!Q749,'Комунальні по юр. особам'!Q754,'Комунальні по юр. особам'!Q759,'Комунальні по юр. особам'!Q764,'Комунальні по юр. особам'!Q769)</f>
        <v>0</v>
      </c>
      <c r="P117" s="312">
        <f>SUM('Комунальні по юр. особам'!R749,'Комунальні по юр. особам'!R754,'Комунальні по юр. особам'!R759,'Комунальні по юр. особам'!R764,'Комунальні по юр. особам'!R769)</f>
        <v>0</v>
      </c>
      <c r="Q117" s="314">
        <f>SUM('Комунальні по юр. особам'!S749,'Комунальні по юр. особам'!S754,'Комунальні по юр. особам'!S759,'Комунальні по юр. особам'!S764,'Комунальні по юр. особам'!S769)</f>
        <v>4</v>
      </c>
      <c r="R117" s="307">
        <f>SUM('Комунальні по юр. особам'!T749,'Комунальні по юр. особам'!T754,'Комунальні по юр. особам'!T759,'Комунальні по юр. особам'!T764,'Комунальні по юр. особам'!T769)</f>
        <v>0</v>
      </c>
      <c r="S117" s="307">
        <f>SUM('Комунальні по юр. особам'!U749,'Комунальні по юр. особам'!U754,'Комунальні по юр. особам'!U759,'Комунальні по юр. особам'!U764,'Комунальні по юр. особам'!U769)</f>
        <v>0</v>
      </c>
      <c r="T117" s="307">
        <f>SUM('Комунальні по юр. особам'!V749,'Комунальні по юр. особам'!V754,'Комунальні по юр. особам'!V759,'Комунальні по юр. особам'!V764,'Комунальні по юр. особам'!V769)</f>
        <v>45</v>
      </c>
      <c r="U117" s="307">
        <f>SUM('Комунальні по юр. особам'!W749,'Комунальні по юр. особам'!W754,'Комунальні по юр. особам'!W759,'Комунальні по юр. особам'!W764,'Комунальні по юр. особам'!W769)</f>
        <v>8</v>
      </c>
      <c r="V117" s="312">
        <f>SUM('Комунальні по юр. особам'!X749,'Комунальні по юр. особам'!X754,'Комунальні по юр. особам'!X759,'Комунальні по юр. особам'!X764,'Комунальні по юр. особам'!X769)</f>
        <v>0</v>
      </c>
      <c r="W117" s="314">
        <f>SUM('Комунальні по юр. особам'!Y749,'Комунальні по юр. особам'!Y754,'Комунальні по юр. особам'!Y759,'Комунальні по юр. особам'!Y764,'Комунальні по юр. особам'!Y769)</f>
        <v>51</v>
      </c>
      <c r="X117" s="312">
        <f>SUM('Комунальні по юр. особам'!Z749,'Комунальні по юр. особам'!Z754,'Комунальні по юр. особам'!Z759,'Комунальні по юр. особам'!Z764,'Комунальні по юр. особам'!Z769)</f>
        <v>6</v>
      </c>
      <c r="Y117" s="314">
        <f>SUM('Комунальні по юр. особам'!AA749,'Комунальні по юр. особам'!AA754,'Комунальні по юр. особам'!AA759,'Комунальні по юр. особам'!AA764,'Комунальні по юр. особам'!AA769)</f>
        <v>0</v>
      </c>
      <c r="Z117" s="307">
        <f>SUM('Комунальні по юр. особам'!AB749,'Комунальні по юр. особам'!AB754,'Комунальні по юр. особам'!AB759,'Комунальні по юр. особам'!AB764,'Комунальні по юр. особам'!AB769)</f>
        <v>14</v>
      </c>
      <c r="AA117" s="307">
        <f>SUM('Комунальні по юр. особам'!AC749,'Комунальні по юр. особам'!AC754,'Комунальні по юр. особам'!AC759,'Комунальні по юр. особам'!AC764,'Комунальні по юр. особам'!AC769)</f>
        <v>14</v>
      </c>
      <c r="AB117" s="307">
        <f>SUM('Комунальні по юр. особам'!AD749,'Комунальні по юр. особам'!AD754,'Комунальні по юр. особам'!AD759,'Комунальні по юр. особам'!AD764,'Комунальні по юр. особам'!AD769)</f>
        <v>3</v>
      </c>
      <c r="AC117" s="307">
        <f>SUM('Комунальні по юр. особам'!AE749,'Комунальні по юр. особам'!AE754,'Комунальні по юр. особам'!AE759,'Комунальні по юр. особам'!AE764,'Комунальні по юр. особам'!AE769)</f>
        <v>34</v>
      </c>
      <c r="AD117" s="312">
        <f>SUM('Комунальні по юр. особам'!AF749,'Комунальні по юр. особам'!AF754,'Комунальні по юр. особам'!AF759,'Комунальні по юр. особам'!AF764,'Комунальні по юр. особам'!AF769)</f>
        <v>0</v>
      </c>
      <c r="AE117" s="356">
        <f>AVERAGE('Комунальні по юр. особам'!AG749,'Комунальні по юр. особам'!AG754,'Комунальні по юр. особам'!AG759,'Комунальні по юр. особам'!AG764,'Комунальні по юр. особам'!AG769)</f>
        <v>42</v>
      </c>
      <c r="AF117" s="357">
        <f>AVERAGE('Комунальні по юр. особам'!AH749,'Комунальні по юр. особам'!AH754,'Комунальні по юр. особам'!AH759,'Комунальні по юр. особам'!AH764,'Комунальні по юр. особам'!AH769)</f>
        <v>21.333333333333332</v>
      </c>
      <c r="AG117" s="358">
        <f>AVERAGE('Комунальні по юр. особам'!AI749,'Комунальні по юр. особам'!AI754,'Комунальні по юр. особам'!AI759,'Комунальні по юр. особам'!AI764,'Комунальні по юр. особам'!AI769)</f>
        <v>11.666666666666666</v>
      </c>
      <c r="AH117" s="239">
        <f>SUM(AL117:AN117)</f>
        <v>57</v>
      </c>
      <c r="AI117" s="331">
        <f>SUM('Комунальні по юр. особам'!AK769,'Комунальні по юр. особам'!AK764,'Комунальні по юр. особам'!AK759,'Комунальні по юр. особам'!AK754,'Комунальні по юр. особам'!AK749)</f>
        <v>0</v>
      </c>
      <c r="AJ117" s="234">
        <f>SUM('Комунальні по юр. особам'!AL769,'Комунальні по юр. особам'!AL764,'Комунальні по юр. особам'!AL759,'Комунальні по юр. особам'!AL754,'Комунальні по юр. особам'!AL749)</f>
        <v>0</v>
      </c>
      <c r="AK117" s="235">
        <f>SUM('Комунальні по юр. особам'!AM769,'Комунальні по юр. особам'!AM764,'Комунальні по юр. особам'!AM759,'Комунальні по юр. особам'!AM754,'Комунальні по юр. особам'!AM749)</f>
        <v>0</v>
      </c>
      <c r="AL117" s="233">
        <f>SUM('Комунальні по юр. особам'!AN769,'Комунальні по юр. особам'!AN764,'Комунальні по юр. особам'!AN759,'Комунальні по юр. особам'!AN754,'Комунальні по юр. особам'!AN749)</f>
        <v>0</v>
      </c>
      <c r="AM117" s="234">
        <f>SUM('Комунальні по юр. особам'!AO769,'Комунальні по юр. особам'!AO764,'Комунальні по юр. особам'!AO759,'Комунальні по юр. особам'!AO754,'Комунальні по юр. особам'!AO749)</f>
        <v>52</v>
      </c>
      <c r="AN117" s="235">
        <f>SUM('Комунальні по юр. особам'!AP769,'Комунальні по юр. особам'!AP764,'Комунальні по юр. особам'!AP759,'Комунальні по юр. особам'!AP754,'Комунальні по юр. особам'!AP749)</f>
        <v>5</v>
      </c>
      <c r="AO117" s="236">
        <f>SUM('Комунальні по юр. особам'!AQ769,'Комунальні по юр. особам'!AQ764,'Комунальні по юр. особам'!AQ759,'Комунальні по юр. особам'!AQ754,'Комунальні по юр. особам'!AQ749)</f>
        <v>0</v>
      </c>
      <c r="AP117" s="237">
        <f>SUM('Комунальні по юр. особам'!AR769,'Комунальні по юр. особам'!AR764,'Комунальні по юр. особам'!AR759,'Комунальні по юр. особам'!AR754,'Комунальні по юр. особам'!AR749)</f>
        <v>0</v>
      </c>
      <c r="AQ117" s="237">
        <f>SUM('Комунальні по юр. особам'!AS769,'Комунальні по юр. особам'!AS764,'Комунальні по юр. особам'!AS759,'Комунальні по юр. особам'!AS754,'Комунальні по юр. особам'!AS749)</f>
        <v>0</v>
      </c>
      <c r="AR117" s="237">
        <f>SUM('Комунальні по юр. особам'!AT769,'Комунальні по юр. особам'!AT764,'Комунальні по юр. особам'!AT759,'Комунальні по юр. особам'!AT754,'Комунальні по юр. особам'!AT749)</f>
        <v>0</v>
      </c>
      <c r="AS117" s="238">
        <f>SUM('Комунальні по юр. особам'!AU769,'Комунальні по юр. особам'!AU764,'Комунальні по юр. особам'!AU759,'Комунальні по юр. особам'!AU754,'Комунальні по юр. особам'!AU749)</f>
        <v>0</v>
      </c>
      <c r="AT117" s="327">
        <f>SUM(AU117:BC117)</f>
        <v>1</v>
      </c>
      <c r="AU117" s="307">
        <f>SUM('Комунальні по юр. особам'!AW769,'Комунальні по юр. особам'!AW764,'Комунальні по юр. особам'!AW759,'Комунальні по юр. особам'!AW754,'Комунальні по юр. особам'!AW749)</f>
        <v>0</v>
      </c>
      <c r="AV117" s="307">
        <f>SUM('Комунальні по юр. особам'!AX769,'Комунальні по юр. особам'!AX764,'Комунальні по юр. особам'!AX759,'Комунальні по юр. особам'!AX754,'Комунальні по юр. особам'!AX749)</f>
        <v>0</v>
      </c>
      <c r="AW117" s="307">
        <f>SUM('Комунальні по юр. особам'!AY769,'Комунальні по юр. особам'!AY764,'Комунальні по юр. особам'!AY759,'Комунальні по юр. особам'!AY754,'Комунальні по юр. особам'!AY749)</f>
        <v>0</v>
      </c>
      <c r="AX117" s="307">
        <f>SUM('Комунальні по юр. особам'!AZ769,'Комунальні по юр. особам'!AZ764,'Комунальні по юр. особам'!AZ759,'Комунальні по юр. особам'!AZ754,'Комунальні по юр. особам'!AZ749)</f>
        <v>1</v>
      </c>
      <c r="AY117" s="307">
        <f>SUM('Комунальні по юр. особам'!BA769,'Комунальні по юр. особам'!BA764,'Комунальні по юр. особам'!BA759,'Комунальні по юр. особам'!BA754,'Комунальні по юр. особам'!BA749)</f>
        <v>0</v>
      </c>
      <c r="AZ117" s="307">
        <f>SUM('Комунальні по юр. особам'!BB769,'Комунальні по юр. особам'!BB764,'Комунальні по юр. особам'!BB759,'Комунальні по юр. особам'!BB754,'Комунальні по юр. особам'!BB749)</f>
        <v>0</v>
      </c>
      <c r="BA117" s="307">
        <f>SUM('Комунальні по юр. особам'!BC769,'Комунальні по юр. особам'!BC764,'Комунальні по юр. особам'!BC759,'Комунальні по юр. особам'!BC754,'Комунальні по юр. особам'!BC749)</f>
        <v>0</v>
      </c>
      <c r="BB117" s="307">
        <f>SUM('Комунальні по юр. особам'!BD769,'Комунальні по юр. особам'!BD764,'Комунальні по юр. особам'!BD759,'Комунальні по юр. особам'!BD754,'Комунальні по юр. особам'!BD749)</f>
        <v>0</v>
      </c>
      <c r="BC117" s="308">
        <f>SUM('Комунальні по юр. особам'!BE769,'Комунальні по юр. особам'!BE764,'Комунальні по юр. особам'!BE759,'Комунальні по юр. особам'!BE754,'Комунальні по юр. особам'!BE749)</f>
        <v>0</v>
      </c>
    </row>
    <row r="118" spans="1:55" ht="34" customHeight="1" x14ac:dyDescent="0.2">
      <c r="A118" s="824"/>
      <c r="B118" s="265" t="s">
        <v>75</v>
      </c>
      <c r="C118" s="827"/>
      <c r="D118" s="829"/>
      <c r="E118" s="303">
        <f t="shared" ref="E118" si="234">SUM(K118,AT118)</f>
        <v>0</v>
      </c>
      <c r="F118" s="305">
        <f t="shared" ref="F118" si="235">SUM(G118:J118)</f>
        <v>0</v>
      </c>
      <c r="G118" s="242">
        <f>SUM('Комунальні по юр. особам'!I750,'Комунальні по юр. особам'!I755,'Комунальні по юр. особам'!I760,'Комунальні по юр. особам'!I765,'Комунальні по юр. особам'!I770)</f>
        <v>0</v>
      </c>
      <c r="H118" s="242">
        <f>SUM('Комунальні по юр. особам'!J750,'Комунальні по юр. особам'!J755,'Комунальні по юр. особам'!J760,'Комунальні по юр. особам'!J765,'Комунальні по юр. особам'!J770)</f>
        <v>0</v>
      </c>
      <c r="I118" s="242">
        <f>SUM('Комунальні по юр. особам'!K750,'Комунальні по юр. особам'!K755,'Комунальні по юр. особам'!K760,'Комунальні по юр. особам'!K765,'Комунальні по юр. особам'!K770)</f>
        <v>0</v>
      </c>
      <c r="J118" s="268">
        <f>SUM('Комунальні по юр. особам'!L750,'Комунальні по юр. особам'!L755,'Комунальні по юр. особам'!L760,'Комунальні по юр. особам'!L765,'Комунальні по юр. особам'!L770)</f>
        <v>0</v>
      </c>
      <c r="K118" s="330">
        <f t="shared" ref="K118:K120" si="236">IF(AND(SUM(L118:P118)=SUM(W118:X118),SUM(Q118:V118)=SUM(W118:X118)),SUM(L118:P118),"ПЕРЕВІРТЕ ПРАВИЛЬНІСТЬ ДАНИХ")</f>
        <v>0</v>
      </c>
      <c r="L118" s="63">
        <f>SUM('Комунальні по юр. особам'!N750,'Комунальні по юр. особам'!N755,'Комунальні по юр. особам'!N760,'Комунальні по юр. особам'!N765,'Комунальні по юр. особам'!N770)</f>
        <v>0</v>
      </c>
      <c r="M118" s="63">
        <f>SUM('Комунальні по юр. особам'!O750,'Комунальні по юр. особам'!O755,'Комунальні по юр. особам'!O760,'Комунальні по юр. особам'!O765,'Комунальні по юр. особам'!O770)</f>
        <v>0</v>
      </c>
      <c r="N118" s="63">
        <f>SUM('Комунальні по юр. особам'!P750,'Комунальні по юр. особам'!P755,'Комунальні по юр. особам'!P760,'Комунальні по юр. особам'!P765,'Комунальні по юр. особам'!P770)</f>
        <v>0</v>
      </c>
      <c r="O118" s="63">
        <f>SUM('Комунальні по юр. особам'!Q750,'Комунальні по юр. особам'!Q755,'Комунальні по юр. особам'!Q760,'Комунальні по юр. особам'!Q765,'Комунальні по юр. особам'!Q770)</f>
        <v>0</v>
      </c>
      <c r="P118" s="313">
        <f>SUM('Комунальні по юр. особам'!R750,'Комунальні по юр. особам'!R755,'Комунальні по юр. особам'!R760,'Комунальні по юр. особам'!R765,'Комунальні по юр. особам'!R770)</f>
        <v>0</v>
      </c>
      <c r="Q118" s="301">
        <f>SUM('Комунальні по юр. особам'!S750,'Комунальні по юр. особам'!S755,'Комунальні по юр. особам'!S760,'Комунальні по юр. особам'!S765,'Комунальні по юр. особам'!S770)</f>
        <v>0</v>
      </c>
      <c r="R118" s="63">
        <f>SUM('Комунальні по юр. особам'!T750,'Комунальні по юр. особам'!T755,'Комунальні по юр. особам'!T760,'Комунальні по юр. особам'!T765,'Комунальні по юр. особам'!T770)</f>
        <v>0</v>
      </c>
      <c r="S118" s="63">
        <f>SUM('Комунальні по юр. особам'!U750,'Комунальні по юр. особам'!U755,'Комунальні по юр. особам'!U760,'Комунальні по юр. особам'!U765,'Комунальні по юр. особам'!U770)</f>
        <v>0</v>
      </c>
      <c r="T118" s="63">
        <f>SUM('Комунальні по юр. особам'!V750,'Комунальні по юр. особам'!V755,'Комунальні по юр. особам'!V760,'Комунальні по юр. особам'!V765,'Комунальні по юр. особам'!V770)</f>
        <v>0</v>
      </c>
      <c r="U118" s="63">
        <f>SUM('Комунальні по юр. особам'!W750,'Комунальні по юр. особам'!W755,'Комунальні по юр. особам'!W760,'Комунальні по юр. особам'!W765,'Комунальні по юр. особам'!W770)</f>
        <v>0</v>
      </c>
      <c r="V118" s="313">
        <f>SUM('Комунальні по юр. особам'!X750,'Комунальні по юр. особам'!X755,'Комунальні по юр. особам'!X760,'Комунальні по юр. особам'!X765,'Комунальні по юр. особам'!X770)</f>
        <v>0</v>
      </c>
      <c r="W118" s="301">
        <f>SUM('Комунальні по юр. особам'!Y750,'Комунальні по юр. особам'!Y755,'Комунальні по юр. особам'!Y760,'Комунальні по юр. особам'!Y765,'Комунальні по юр. особам'!Y770)</f>
        <v>0</v>
      </c>
      <c r="X118" s="313">
        <f>SUM('Комунальні по юр. особам'!Z750,'Комунальні по юр. особам'!Z755,'Комунальні по юр. особам'!Z760,'Комунальні по юр. особам'!Z765,'Комунальні по юр. особам'!Z770)</f>
        <v>0</v>
      </c>
      <c r="Y118" s="301">
        <f>SUM('Комунальні по юр. особам'!AA750,'Комунальні по юр. особам'!AA755,'Комунальні по юр. особам'!AA760,'Комунальні по юр. особам'!AA765,'Комунальні по юр. особам'!AA770)</f>
        <v>0</v>
      </c>
      <c r="Z118" s="63">
        <f>SUM('Комунальні по юр. особам'!AB750,'Комунальні по юр. особам'!AB755,'Комунальні по юр. особам'!AB760,'Комунальні по юр. особам'!AB765,'Комунальні по юр. особам'!AB770)</f>
        <v>0</v>
      </c>
      <c r="AA118" s="63">
        <f>SUM('Комунальні по юр. особам'!AC750,'Комунальні по юр. особам'!AC755,'Комунальні по юр. особам'!AC760,'Комунальні по юр. особам'!AC765,'Комунальні по юр. особам'!AC770)</f>
        <v>0</v>
      </c>
      <c r="AB118" s="63">
        <f>SUM('Комунальні по юр. особам'!AD750,'Комунальні по юр. особам'!AD755,'Комунальні по юр. особам'!AD760,'Комунальні по юр. особам'!AD765,'Комунальні по юр. особам'!AD770)</f>
        <v>0</v>
      </c>
      <c r="AC118" s="63">
        <f>SUM('Комунальні по юр. особам'!AE750,'Комунальні по юр. особам'!AE755,'Комунальні по юр. особам'!AE760,'Комунальні по юр. особам'!AE765,'Комунальні по юр. особам'!AE770)</f>
        <v>0</v>
      </c>
      <c r="AD118" s="313">
        <f>SUM('Комунальні по юр. особам'!AF750,'Комунальні по юр. особам'!AF755,'Комунальні по юр. особам'!AF760,'Комунальні по юр. особам'!AF765,'Комунальні по юр. особам'!AF770)</f>
        <v>0</v>
      </c>
      <c r="AE118" s="271"/>
      <c r="AF118" s="359"/>
      <c r="AG118" s="360"/>
      <c r="AH118" s="247"/>
      <c r="AI118" s="270">
        <f>SUM('Комунальні по юр. особам'!AK770,'Комунальні по юр. особам'!AK765,'Комунальні по юр. особам'!AK760,'Комунальні по юр. особам'!AK755,'Комунальні по юр. особам'!AK750)</f>
        <v>0</v>
      </c>
      <c r="AJ118" s="242">
        <f>SUM('Комунальні по юр. особам'!AL770,'Комунальні по юр. особам'!AL765,'Комунальні по юр. особам'!AL760,'Комунальні по юр. особам'!AL755,'Комунальні по юр. особам'!AL750)</f>
        <v>0</v>
      </c>
      <c r="AK118" s="243">
        <f>SUM('Комунальні по юр. особам'!AM770,'Комунальні по юр. особам'!AM765,'Комунальні по юр. особам'!AM760,'Комунальні по юр. особам'!AM755,'Комунальні по юр. особам'!AM750)</f>
        <v>0</v>
      </c>
      <c r="AL118" s="241">
        <f>SUM('Комунальні по юр. особам'!AN770,'Комунальні по юр. особам'!AN765,'Комунальні по юр. особам'!AN760,'Комунальні по юр. особам'!AN755,'Комунальні по юр. особам'!AN750)</f>
        <v>0</v>
      </c>
      <c r="AM118" s="242">
        <f>SUM('Комунальні по юр. особам'!AO770,'Комунальні по юр. особам'!AO765,'Комунальні по юр. особам'!AO760,'Комунальні по юр. особам'!AO755,'Комунальні по юр. особам'!AO750)</f>
        <v>0</v>
      </c>
      <c r="AN118" s="243">
        <f>SUM('Комунальні по юр. особам'!AP770,'Комунальні по юр. особам'!AP765,'Комунальні по юр. особам'!AP760,'Комунальні по юр. особам'!AP755,'Комунальні по юр. особам'!AP750)</f>
        <v>0</v>
      </c>
      <c r="AO118" s="244">
        <f>SUM('Комунальні по юр. особам'!AQ770,'Комунальні по юр. особам'!AQ765,'Комунальні по юр. особам'!AQ760,'Комунальні по юр. особам'!AQ755,'Комунальні по юр. особам'!AQ750)</f>
        <v>0</v>
      </c>
      <c r="AP118" s="245">
        <f>SUM('Комунальні по юр. особам'!AR770,'Комунальні по юр. особам'!AR765,'Комунальні по юр. особам'!AR760,'Комунальні по юр. особам'!AR755,'Комунальні по юр. особам'!AR750)</f>
        <v>0</v>
      </c>
      <c r="AQ118" s="245">
        <f>SUM('Комунальні по юр. особам'!AS770,'Комунальні по юр. особам'!AS765,'Комунальні по юр. особам'!AS760,'Комунальні по юр. особам'!AS755,'Комунальні по юр. особам'!AS750)</f>
        <v>0</v>
      </c>
      <c r="AR118" s="245">
        <f>SUM('Комунальні по юр. особам'!AT770,'Комунальні по юр. особам'!AT765,'Комунальні по юр. особам'!AT760,'Комунальні по юр. особам'!AT755,'Комунальні по юр. особам'!AT750)</f>
        <v>0</v>
      </c>
      <c r="AS118" s="246">
        <f>SUM('Комунальні по юр. особам'!AU770,'Комунальні по юр. особам'!AU765,'Комунальні по юр. особам'!AU760,'Комунальні по юр. особам'!AU755,'Комунальні по юр. особам'!AU750)</f>
        <v>0</v>
      </c>
      <c r="AT118" s="328">
        <f t="shared" ref="AT118" si="237">SUM(AU118:BC118)</f>
        <v>0</v>
      </c>
      <c r="AU118" s="63">
        <f>SUM('Комунальні по юр. особам'!AW770,'Комунальні по юр. особам'!AW765,'Комунальні по юр. особам'!AW760,'Комунальні по юр. особам'!AW755,'Комунальні по юр. особам'!AW750)</f>
        <v>0</v>
      </c>
      <c r="AV118" s="63">
        <f>SUM('Комунальні по юр. особам'!AX770,'Комунальні по юр. особам'!AX765,'Комунальні по юр. особам'!AX760,'Комунальні по юр. особам'!AX755,'Комунальні по юр. особам'!AX750)</f>
        <v>0</v>
      </c>
      <c r="AW118" s="63">
        <f>SUM('Комунальні по юр. особам'!AY770,'Комунальні по юр. особам'!AY765,'Комунальні по юр. особам'!AY760,'Комунальні по юр. особам'!AY755,'Комунальні по юр. особам'!AY750)</f>
        <v>0</v>
      </c>
      <c r="AX118" s="63">
        <f>SUM('Комунальні по юр. особам'!AZ770,'Комунальні по юр. особам'!AZ765,'Комунальні по юр. особам'!AZ760,'Комунальні по юр. особам'!AZ755,'Комунальні по юр. особам'!AZ750)</f>
        <v>0</v>
      </c>
      <c r="AY118" s="63">
        <f>SUM('Комунальні по юр. особам'!BA770,'Комунальні по юр. особам'!BA765,'Комунальні по юр. особам'!BA760,'Комунальні по юр. особам'!BA755,'Комунальні по юр. особам'!BA750)</f>
        <v>0</v>
      </c>
      <c r="AZ118" s="63">
        <f>SUM('Комунальні по юр. особам'!BB770,'Комунальні по юр. особам'!BB765,'Комунальні по юр. особам'!BB760,'Комунальні по юр. особам'!BB755,'Комунальні по юр. особам'!BB750)</f>
        <v>0</v>
      </c>
      <c r="BA118" s="63">
        <f>SUM('Комунальні по юр. особам'!BC770,'Комунальні по юр. особам'!BC765,'Комунальні по юр. особам'!BC760,'Комунальні по юр. особам'!BC755,'Комунальні по юр. особам'!BC750)</f>
        <v>0</v>
      </c>
      <c r="BB118" s="63">
        <f>SUM('Комунальні по юр. особам'!BD770,'Комунальні по юр. особам'!BD765,'Комунальні по юр. особам'!BD760,'Комунальні по юр. особам'!BD755,'Комунальні по юр. особам'!BD750)</f>
        <v>0</v>
      </c>
      <c r="BC118" s="309">
        <f>SUM('Комунальні по юр. особам'!BE770,'Комунальні по юр. особам'!BE765,'Комунальні по юр. особам'!BE760,'Комунальні по юр. особам'!BE755,'Комунальні по юр. особам'!BE750)</f>
        <v>0</v>
      </c>
    </row>
    <row r="119" spans="1:55" ht="34" customHeight="1" x14ac:dyDescent="0.2">
      <c r="A119" s="824"/>
      <c r="B119" s="265" t="s">
        <v>77</v>
      </c>
      <c r="C119" s="827"/>
      <c r="D119" s="829"/>
      <c r="E119" s="303">
        <f>SUM(K119,AT119)</f>
        <v>0</v>
      </c>
      <c r="F119" s="305">
        <f>SUM(G119:J119)</f>
        <v>0</v>
      </c>
      <c r="G119" s="242">
        <f>SUM('Комунальні по юр. особам'!I751,'Комунальні по юр. особам'!I756,'Комунальні по юр. особам'!I761,'Комунальні по юр. особам'!I766,'Комунальні по юр. особам'!I771)</f>
        <v>0</v>
      </c>
      <c r="H119" s="242">
        <f>SUM('Комунальні по юр. особам'!J751,'Комунальні по юр. особам'!J756,'Комунальні по юр. особам'!J761,'Комунальні по юр. особам'!J766,'Комунальні по юр. особам'!J771)</f>
        <v>0</v>
      </c>
      <c r="I119" s="242">
        <f>SUM('Комунальні по юр. особам'!K751,'Комунальні по юр. особам'!K756,'Комунальні по юр. особам'!K761,'Комунальні по юр. особам'!K766,'Комунальні по юр. особам'!K771)</f>
        <v>0</v>
      </c>
      <c r="J119" s="268">
        <f>SUM('Комунальні по юр. особам'!L751,'Комунальні по юр. особам'!L756,'Комунальні по юр. особам'!L761,'Комунальні по юр. особам'!L766,'Комунальні по юр. особам'!L771)</f>
        <v>0</v>
      </c>
      <c r="K119" s="330">
        <f t="shared" si="236"/>
        <v>0</v>
      </c>
      <c r="L119" s="63">
        <f>SUM('Комунальні по юр. особам'!N751,'Комунальні по юр. особам'!N756,'Комунальні по юр. особам'!N761,'Комунальні по юр. особам'!N766,'Комунальні по юр. особам'!N771)</f>
        <v>0</v>
      </c>
      <c r="M119" s="63">
        <f>SUM('Комунальні по юр. особам'!O751,'Комунальні по юр. особам'!O756,'Комунальні по юр. особам'!O761,'Комунальні по юр. особам'!O766,'Комунальні по юр. особам'!O771)</f>
        <v>0</v>
      </c>
      <c r="N119" s="63">
        <f>SUM('Комунальні по юр. особам'!P751,'Комунальні по юр. особам'!P756,'Комунальні по юр. особам'!P761,'Комунальні по юр. особам'!P766,'Комунальні по юр. особам'!P771)</f>
        <v>0</v>
      </c>
      <c r="O119" s="63">
        <f>SUM('Комунальні по юр. особам'!Q751,'Комунальні по юр. особам'!Q756,'Комунальні по юр. особам'!Q761,'Комунальні по юр. особам'!Q766,'Комунальні по юр. особам'!Q771)</f>
        <v>0</v>
      </c>
      <c r="P119" s="313">
        <f>SUM('Комунальні по юр. особам'!R751,'Комунальні по юр. особам'!R756,'Комунальні по юр. особам'!R761,'Комунальні по юр. особам'!R766,'Комунальні по юр. особам'!R771)</f>
        <v>0</v>
      </c>
      <c r="Q119" s="301">
        <f>SUM('Комунальні по юр. особам'!S751,'Комунальні по юр. особам'!S756,'Комунальні по юр. особам'!S761,'Комунальні по юр. особам'!S766,'Комунальні по юр. особам'!S771)</f>
        <v>0</v>
      </c>
      <c r="R119" s="63">
        <f>SUM('Комунальні по юр. особам'!T751,'Комунальні по юр. особам'!T756,'Комунальні по юр. особам'!T761,'Комунальні по юр. особам'!T766,'Комунальні по юр. особам'!T771)</f>
        <v>0</v>
      </c>
      <c r="S119" s="63">
        <f>SUM('Комунальні по юр. особам'!U751,'Комунальні по юр. особам'!U756,'Комунальні по юр. особам'!U761,'Комунальні по юр. особам'!U766,'Комунальні по юр. особам'!U771)</f>
        <v>0</v>
      </c>
      <c r="T119" s="63">
        <f>SUM('Комунальні по юр. особам'!V751,'Комунальні по юр. особам'!V756,'Комунальні по юр. особам'!V761,'Комунальні по юр. особам'!V766,'Комунальні по юр. особам'!V771)</f>
        <v>0</v>
      </c>
      <c r="U119" s="63">
        <f>SUM('Комунальні по юр. особам'!W751,'Комунальні по юр. особам'!W756,'Комунальні по юр. особам'!W761,'Комунальні по юр. особам'!W766,'Комунальні по юр. особам'!W771)</f>
        <v>0</v>
      </c>
      <c r="V119" s="313">
        <f>SUM('Комунальні по юр. особам'!X751,'Комунальні по юр. особам'!X756,'Комунальні по юр. особам'!X761,'Комунальні по юр. особам'!X766,'Комунальні по юр. особам'!X771)</f>
        <v>0</v>
      </c>
      <c r="W119" s="301">
        <f>SUM('Комунальні по юр. особам'!Y751,'Комунальні по юр. особам'!Y756,'Комунальні по юр. особам'!Y761,'Комунальні по юр. особам'!Y766,'Комунальні по юр. особам'!Y771)</f>
        <v>0</v>
      </c>
      <c r="X119" s="313">
        <f>SUM('Комунальні по юр. особам'!Z751,'Комунальні по юр. особам'!Z756,'Комунальні по юр. особам'!Z761,'Комунальні по юр. особам'!Z766,'Комунальні по юр. особам'!Z771)</f>
        <v>0</v>
      </c>
      <c r="Y119" s="301">
        <f>SUM('Комунальні по юр. особам'!AA751,'Комунальні по юр. особам'!AA756,'Комунальні по юр. особам'!AA761,'Комунальні по юр. особам'!AA766,'Комунальні по юр. особам'!AA771)</f>
        <v>0</v>
      </c>
      <c r="Z119" s="63">
        <f>SUM('Комунальні по юр. особам'!AB751,'Комунальні по юр. особам'!AB756,'Комунальні по юр. особам'!AB761,'Комунальні по юр. особам'!AB766,'Комунальні по юр. особам'!AB771)</f>
        <v>0</v>
      </c>
      <c r="AA119" s="63">
        <f>SUM('Комунальні по юр. особам'!AC751,'Комунальні по юр. особам'!AC756,'Комунальні по юр. особам'!AC761,'Комунальні по юр. особам'!AC766,'Комунальні по юр. особам'!AC771)</f>
        <v>0</v>
      </c>
      <c r="AB119" s="63">
        <f>SUM('Комунальні по юр. особам'!AD751,'Комунальні по юр. особам'!AD756,'Комунальні по юр. особам'!AD761,'Комунальні по юр. особам'!AD766,'Комунальні по юр. особам'!AD771)</f>
        <v>0</v>
      </c>
      <c r="AC119" s="63">
        <f>SUM('Комунальні по юр. особам'!AE751,'Комунальні по юр. особам'!AE756,'Комунальні по юр. особам'!AE761,'Комунальні по юр. особам'!AE766,'Комунальні по юр. особам'!AE771)</f>
        <v>0</v>
      </c>
      <c r="AD119" s="313">
        <f>SUM('Комунальні по юр. особам'!AF751,'Комунальні по юр. особам'!AF756,'Комунальні по юр. особам'!AF761,'Комунальні по юр. особам'!AF766,'Комунальні по юр. особам'!AF771)</f>
        <v>0</v>
      </c>
      <c r="AE119" s="271"/>
      <c r="AF119" s="361"/>
      <c r="AG119" s="362"/>
      <c r="AH119" s="247">
        <f>SUM(AI119:AK119)</f>
        <v>0</v>
      </c>
      <c r="AI119" s="270">
        <f>SUM('Комунальні по юр. особам'!AK771,'Комунальні по юр. особам'!AK766,'Комунальні по юр. особам'!AK761,'Комунальні по юр. особам'!AK756,'Комунальні по юр. особам'!AK751)</f>
        <v>0</v>
      </c>
      <c r="AJ119" s="242">
        <f>SUM('Комунальні по юр. особам'!AL771,'Комунальні по юр. особам'!AL766,'Комунальні по юр. особам'!AL761,'Комунальні по юр. особам'!AL756,'Комунальні по юр. особам'!AL751)</f>
        <v>0</v>
      </c>
      <c r="AK119" s="243">
        <f>SUM('Комунальні по юр. особам'!AM771,'Комунальні по юр. особам'!AM766,'Комунальні по юр. особам'!AM761,'Комунальні по юр. особам'!AM756,'Комунальні по юр. особам'!AM751)</f>
        <v>0</v>
      </c>
      <c r="AL119" s="241">
        <f>SUM('Комунальні по юр. особам'!AN771,'Комунальні по юр. особам'!AN766,'Комунальні по юр. особам'!AN761,'Комунальні по юр. особам'!AN756,'Комунальні по юр. особам'!AN751)</f>
        <v>0</v>
      </c>
      <c r="AM119" s="242">
        <f>SUM('Комунальні по юр. особам'!AO771,'Комунальні по юр. особам'!AO766,'Комунальні по юр. особам'!AO761,'Комунальні по юр. особам'!AO756,'Комунальні по юр. особам'!AO751)</f>
        <v>0</v>
      </c>
      <c r="AN119" s="243">
        <f>SUM('Комунальні по юр. особам'!AP771,'Комунальні по юр. особам'!AP766,'Комунальні по юр. особам'!AP761,'Комунальні по юр. особам'!AP756,'Комунальні по юр. особам'!AP751)</f>
        <v>0</v>
      </c>
      <c r="AO119" s="244">
        <f>SUM('Комунальні по юр. особам'!AQ771,'Комунальні по юр. особам'!AQ766,'Комунальні по юр. особам'!AQ761,'Комунальні по юр. особам'!AQ756,'Комунальні по юр. особам'!AQ751)</f>
        <v>0</v>
      </c>
      <c r="AP119" s="245">
        <f>SUM('Комунальні по юр. особам'!AR771,'Комунальні по юр. особам'!AR766,'Комунальні по юр. особам'!AR761,'Комунальні по юр. особам'!AR756,'Комунальні по юр. особам'!AR751)</f>
        <v>0</v>
      </c>
      <c r="AQ119" s="245">
        <f>SUM('Комунальні по юр. особам'!AS771,'Комунальні по юр. особам'!AS766,'Комунальні по юр. особам'!AS761,'Комунальні по юр. особам'!AS756,'Комунальні по юр. особам'!AS751)</f>
        <v>0</v>
      </c>
      <c r="AR119" s="245">
        <f>SUM('Комунальні по юр. особам'!AT771,'Комунальні по юр. особам'!AT766,'Комунальні по юр. особам'!AT761,'Комунальні по юр. особам'!AT756,'Комунальні по юр. особам'!AT751)</f>
        <v>0</v>
      </c>
      <c r="AS119" s="246">
        <f>SUM('Комунальні по юр. особам'!AU771,'Комунальні по юр. особам'!AU766,'Комунальні по юр. особам'!AU761,'Комунальні по юр. особам'!AU756,'Комунальні по юр. особам'!AU751)</f>
        <v>0</v>
      </c>
      <c r="AT119" s="328">
        <f>SUM(AU119:BC119)</f>
        <v>0</v>
      </c>
      <c r="AU119" s="63">
        <f>SUM('Комунальні по юр. особам'!AW771,'Комунальні по юр. особам'!AW766,'Комунальні по юр. особам'!AW761,'Комунальні по юр. особам'!AW756,'Комунальні по юр. особам'!AW751)</f>
        <v>0</v>
      </c>
      <c r="AV119" s="63">
        <f>SUM('Комунальні по юр. особам'!AX771,'Комунальні по юр. особам'!AX766,'Комунальні по юр. особам'!AX761,'Комунальні по юр. особам'!AX756,'Комунальні по юр. особам'!AX751)</f>
        <v>0</v>
      </c>
      <c r="AW119" s="63">
        <f>SUM('Комунальні по юр. особам'!AY771,'Комунальні по юр. особам'!AY766,'Комунальні по юр. особам'!AY761,'Комунальні по юр. особам'!AY756,'Комунальні по юр. особам'!AY751)</f>
        <v>0</v>
      </c>
      <c r="AX119" s="63">
        <f>SUM('Комунальні по юр. особам'!AZ771,'Комунальні по юр. особам'!AZ766,'Комунальні по юр. особам'!AZ761,'Комунальні по юр. особам'!AZ756,'Комунальні по юр. особам'!AZ751)</f>
        <v>0</v>
      </c>
      <c r="AY119" s="63">
        <f>SUM('Комунальні по юр. особам'!BA771,'Комунальні по юр. особам'!BA766,'Комунальні по юр. особам'!BA761,'Комунальні по юр. особам'!BA756,'Комунальні по юр. особам'!BA751)</f>
        <v>0</v>
      </c>
      <c r="AZ119" s="63">
        <f>SUM('Комунальні по юр. особам'!BB771,'Комунальні по юр. особам'!BB766,'Комунальні по юр. особам'!BB761,'Комунальні по юр. особам'!BB756,'Комунальні по юр. особам'!BB751)</f>
        <v>0</v>
      </c>
      <c r="BA119" s="63">
        <f>SUM('Комунальні по юр. особам'!BC771,'Комунальні по юр. особам'!BC766,'Комунальні по юр. особам'!BC761,'Комунальні по юр. особам'!BC756,'Комунальні по юр. особам'!BC751)</f>
        <v>0</v>
      </c>
      <c r="BB119" s="63">
        <f>SUM('Комунальні по юр. особам'!BD771,'Комунальні по юр. особам'!BD766,'Комунальні по юр. особам'!BD761,'Комунальні по юр. особам'!BD756,'Комунальні по юр. особам'!BD751)</f>
        <v>0</v>
      </c>
      <c r="BC119" s="309">
        <f>SUM('Комунальні по юр. особам'!BE771,'Комунальні по юр. особам'!BE766,'Комунальні по юр. особам'!BE761,'Комунальні по юр. особам'!BE756,'Комунальні по юр. особам'!BE751)</f>
        <v>0</v>
      </c>
    </row>
    <row r="120" spans="1:55" ht="34" customHeight="1" x14ac:dyDescent="0.2">
      <c r="A120" s="824"/>
      <c r="B120" s="265" t="s">
        <v>78</v>
      </c>
      <c r="C120" s="827"/>
      <c r="D120" s="829"/>
      <c r="E120" s="303">
        <f>SUM(K120,AT120)</f>
        <v>607</v>
      </c>
      <c r="F120" s="305">
        <f>SUM(G120:J120)</f>
        <v>47</v>
      </c>
      <c r="G120" s="242">
        <f>SUM('Комунальні по юр. особам'!I752,'Комунальні по юр. особам'!I757,'Комунальні по юр. особам'!I762,'Комунальні по юр. особам'!I767,'Комунальні по юр. особам'!I772)</f>
        <v>21</v>
      </c>
      <c r="H120" s="242">
        <f>SUM('Комунальні по юр. особам'!J752,'Комунальні по юр. особам'!J757,'Комунальні по юр. особам'!J762,'Комунальні по юр. особам'!J767,'Комунальні по юр. особам'!J772)</f>
        <v>17</v>
      </c>
      <c r="I120" s="242">
        <f>SUM('Комунальні по юр. особам'!K752,'Комунальні по юр. особам'!K757,'Комунальні по юр. особам'!K762,'Комунальні по юр. особам'!K767,'Комунальні по юр. особам'!K772)</f>
        <v>5</v>
      </c>
      <c r="J120" s="268">
        <f>SUM('Комунальні по юр. особам'!L752,'Комунальні по юр. особам'!L757,'Комунальні по юр. особам'!L762,'Комунальні по юр. особам'!L767,'Комунальні по юр. особам'!L772)</f>
        <v>4</v>
      </c>
      <c r="K120" s="330">
        <f t="shared" si="236"/>
        <v>590</v>
      </c>
      <c r="L120" s="63">
        <f>SUM('Комунальні по юр. особам'!N752,'Комунальні по юр. особам'!N757,'Комунальні по юр. особам'!N762,'Комунальні по юр. особам'!N767,'Комунальні по юр. особам'!N772)</f>
        <v>590</v>
      </c>
      <c r="M120" s="63">
        <f>SUM('Комунальні по юр. особам'!O752,'Комунальні по юр. особам'!O757,'Комунальні по юр. особам'!O762,'Комунальні по юр. особам'!O767,'Комунальні по юр. особам'!O772)</f>
        <v>0</v>
      </c>
      <c r="N120" s="63">
        <f>SUM('Комунальні по юр. особам'!P752,'Комунальні по юр. особам'!P757,'Комунальні по юр. особам'!P762,'Комунальні по юр. особам'!P767,'Комунальні по юр. особам'!P772)</f>
        <v>0</v>
      </c>
      <c r="O120" s="63">
        <f>SUM('Комунальні по юр. особам'!Q752,'Комунальні по юр. особам'!Q757,'Комунальні по юр. особам'!Q762,'Комунальні по юр. особам'!Q767,'Комунальні по юр. особам'!Q772)</f>
        <v>0</v>
      </c>
      <c r="P120" s="313">
        <f>SUM('Комунальні по юр. особам'!R752,'Комунальні по юр. особам'!R757,'Комунальні по юр. особам'!R762,'Комунальні по юр. особам'!R767,'Комунальні по юр. особам'!R772)</f>
        <v>0</v>
      </c>
      <c r="Q120" s="301">
        <f>SUM('Комунальні по юр. особам'!S752,'Комунальні по юр. особам'!S757,'Комунальні по юр. особам'!S762,'Комунальні по юр. особам'!S767,'Комунальні по юр. особам'!S772)</f>
        <v>32</v>
      </c>
      <c r="R120" s="63">
        <f>SUM('Комунальні по юр. особам'!T752,'Комунальні по юр. особам'!T757,'Комунальні по юр. особам'!T762,'Комунальні по юр. особам'!T767,'Комунальні по юр. особам'!T772)</f>
        <v>0</v>
      </c>
      <c r="S120" s="63">
        <f>SUM('Комунальні по юр. особам'!U752,'Комунальні по юр. особам'!U757,'Комунальні по юр. особам'!U762,'Комунальні по юр. особам'!U767,'Комунальні по юр. особам'!U772)</f>
        <v>0</v>
      </c>
      <c r="T120" s="63">
        <f>SUM('Комунальні по юр. особам'!V752,'Комунальні по юр. особам'!V757,'Комунальні по юр. особам'!V762,'Комунальні по юр. особам'!V767,'Комунальні по юр. особам'!V772)</f>
        <v>511</v>
      </c>
      <c r="U120" s="63">
        <f>SUM('Комунальні по юр. особам'!W752,'Комунальні по юр. особам'!W757,'Комунальні по юр. особам'!W762,'Комунальні по юр. особам'!W767,'Комунальні по юр. особам'!W772)</f>
        <v>39</v>
      </c>
      <c r="V120" s="313">
        <f>SUM('Комунальні по юр. особам'!X752,'Комунальні по юр. особам'!X757,'Комунальні по юр. особам'!X762,'Комунальні по юр. особам'!X767,'Комунальні по юр. особам'!X772)</f>
        <v>8</v>
      </c>
      <c r="W120" s="301">
        <f>SUM('Комунальні по юр. особам'!Y752,'Комунальні по юр. особам'!Y757,'Комунальні по юр. особам'!Y762,'Комунальні по юр. особам'!Y767,'Комунальні по юр. особам'!Y772)</f>
        <v>529</v>
      </c>
      <c r="X120" s="313">
        <f>SUM('Комунальні по юр. особам'!Z752,'Комунальні по юр. особам'!Z757,'Комунальні по юр. особам'!Z762,'Комунальні по юр. особам'!Z767,'Комунальні по юр. особам'!Z772)</f>
        <v>61</v>
      </c>
      <c r="Y120" s="301">
        <f>SUM('Комунальні по юр. особам'!AA752,'Комунальні по юр. особам'!AA757,'Комунальні по юр. особам'!AA762,'Комунальні по юр. особам'!AA767,'Комунальні по юр. особам'!AA772)</f>
        <v>0</v>
      </c>
      <c r="Z120" s="63">
        <f>SUM('Комунальні по юр. особам'!AB752,'Комунальні по юр. особам'!AB757,'Комунальні по юр. особам'!AB762,'Комунальні по юр. особам'!AB767,'Комунальні по юр. особам'!AB772)</f>
        <v>163</v>
      </c>
      <c r="AA120" s="63">
        <f>SUM('Комунальні по юр. особам'!AC752,'Комунальні по юр. особам'!AC757,'Комунальні по юр. особам'!AC762,'Комунальні по юр. особам'!AC767,'Комунальні по юр. особам'!AC772)</f>
        <v>163</v>
      </c>
      <c r="AB120" s="63">
        <f>SUM('Комунальні по юр. особам'!AD752,'Комунальні по юр. особам'!AD757,'Комунальні по юр. особам'!AD762,'Комунальні по юр. особам'!AD767,'Комунальні по юр. особам'!AD772)</f>
        <v>50</v>
      </c>
      <c r="AC120" s="63">
        <f>SUM('Комунальні по юр. особам'!AE752,'Комунальні по юр. особам'!AE757,'Комунальні по юр. особам'!AE762,'Комунальні по юр. особам'!AE767,'Комунальні по юр. особам'!AE772)</f>
        <v>419</v>
      </c>
      <c r="AD120" s="313">
        <f>SUM('Комунальні по юр. особам'!AF752,'Комунальні по юр. особам'!AF757,'Комунальні по юр. особам'!AF762,'Комунальні по юр. особам'!AF767,'Комунальні по юр. особам'!AF772)</f>
        <v>48</v>
      </c>
      <c r="AE120" s="271">
        <f>AVERAGE('Комунальні по юр. особам'!AG752,'Комунальні по юр. особам'!AG757,'Комунальні по юр. особам'!AG762,'Комунальні по юр. особам'!AG767,'Комунальні по юр. особам'!AG772)</f>
        <v>42.6</v>
      </c>
      <c r="AF120" s="361">
        <f>AVERAGE('Комунальні по юр. особам'!AH752,'Комунальні по юр. особам'!AH757,'Комунальні по юр. особам'!AH762,'Комунальні по юр. особам'!AH767,'Комунальні по юр. особам'!AH772)</f>
        <v>23.6</v>
      </c>
      <c r="AG120" s="362">
        <f>AVERAGE('Комунальні по юр. особам'!AI752,'Комунальні по юр. особам'!AI757,'Комунальні по юр. особам'!AI762,'Комунальні по юр. особам'!AI767,'Комунальні по юр. особам'!AI772)</f>
        <v>94</v>
      </c>
      <c r="AH120" s="317">
        <f>SUM(AO120:AS120)</f>
        <v>583</v>
      </c>
      <c r="AI120" s="270">
        <f>SUM('Комунальні по юр. особам'!AK772,'Комунальні по юр. особам'!AK767,'Комунальні по юр. особам'!AK762,'Комунальні по юр. особам'!AK757,'Комунальні по юр. особам'!AK752)</f>
        <v>0</v>
      </c>
      <c r="AJ120" s="242">
        <f>SUM('Комунальні по юр. особам'!AL772,'Комунальні по юр. особам'!AL767,'Комунальні по юр. особам'!AL762,'Комунальні по юр. особам'!AL757,'Комунальні по юр. особам'!AL752)</f>
        <v>0</v>
      </c>
      <c r="AK120" s="243">
        <f>SUM('Комунальні по юр. особам'!AM772,'Комунальні по юр. особам'!AM767,'Комунальні по юр. особам'!AM762,'Комунальні по юр. особам'!AM757,'Комунальні по юр. особам'!AM752)</f>
        <v>0</v>
      </c>
      <c r="AL120" s="241">
        <f>SUM('Комунальні по юр. особам'!AN772,'Комунальні по юр. особам'!AN767,'Комунальні по юр. особам'!AN762,'Комунальні по юр. особам'!AN757,'Комунальні по юр. особам'!AN752)</f>
        <v>0</v>
      </c>
      <c r="AM120" s="242">
        <f>SUM('Комунальні по юр. особам'!AO772,'Комунальні по юр. особам'!AO767,'Комунальні по юр. особам'!AO762,'Комунальні по юр. особам'!AO757,'Комунальні по юр. особам'!AO752)</f>
        <v>0</v>
      </c>
      <c r="AN120" s="243">
        <f>SUM('Комунальні по юр. особам'!AP772,'Комунальні по юр. особам'!AP767,'Комунальні по юр. особам'!AP762,'Комунальні по юр. особам'!AP757,'Комунальні по юр. особам'!AP752)</f>
        <v>0</v>
      </c>
      <c r="AO120" s="250">
        <f>SUM('Комунальні по юр. особам'!AQ772,'Комунальні по юр. особам'!AQ767,'Комунальні по юр. особам'!AQ762,'Комунальні по юр. особам'!AQ757,'Комунальні по юр. особам'!AQ752)</f>
        <v>5</v>
      </c>
      <c r="AP120" s="320">
        <f>SUM('Комунальні по юр. особам'!AR772,'Комунальні по юр. особам'!AR767,'Комунальні по юр. особам'!AR762,'Комунальні по юр. особам'!AR757,'Комунальні по юр. особам'!AR752)</f>
        <v>83</v>
      </c>
      <c r="AQ120" s="320">
        <f>SUM('Комунальні по юр. особам'!AS772,'Комунальні по юр. особам'!AS767,'Комунальні по юр. особам'!AS762,'Комунальні по юр. особам'!AS757,'Комунальні по юр. особам'!AS752)</f>
        <v>389</v>
      </c>
      <c r="AR120" s="320">
        <f>SUM('Комунальні по юр. особам'!AT772,'Комунальні по юр. особам'!AT767,'Комунальні по юр. особам'!AT762,'Комунальні по юр. особам'!AT757,'Комунальні по юр. особам'!AT752)</f>
        <v>102</v>
      </c>
      <c r="AS120" s="325">
        <f>SUM('Комунальні по юр. особам'!AU772,'Комунальні по юр. особам'!AU767,'Комунальні по юр. особам'!AU762,'Комунальні по юр. особам'!AU757,'Комунальні по юр. особам'!AU752)</f>
        <v>4</v>
      </c>
      <c r="AT120" s="328">
        <f>SUM(AU120:BC120)</f>
        <v>17</v>
      </c>
      <c r="AU120" s="63">
        <f>SUM('Комунальні по юр. особам'!AW772,'Комунальні по юр. особам'!AW767,'Комунальні по юр. особам'!AW762,'Комунальні по юр. особам'!AW757,'Комунальні по юр. особам'!AW752)</f>
        <v>0</v>
      </c>
      <c r="AV120" s="63">
        <f>SUM('Комунальні по юр. особам'!AX772,'Комунальні по юр. особам'!AX767,'Комунальні по юр. особам'!AX762,'Комунальні по юр. особам'!AX757,'Комунальні по юр. особам'!AX752)</f>
        <v>0</v>
      </c>
      <c r="AW120" s="63">
        <f>SUM('Комунальні по юр. особам'!AY772,'Комунальні по юр. особам'!AY767,'Комунальні по юр. особам'!AY762,'Комунальні по юр. особам'!AY757,'Комунальні по юр. особам'!AY752)</f>
        <v>4</v>
      </c>
      <c r="AX120" s="63">
        <f>SUM('Комунальні по юр. особам'!AZ772,'Комунальні по юр. особам'!AZ767,'Комунальні по юр. особам'!AZ762,'Комунальні по юр. особам'!AZ757,'Комунальні по юр. особам'!AZ752)</f>
        <v>2</v>
      </c>
      <c r="AY120" s="63">
        <f>SUM('Комунальні по юр. особам'!BA772,'Комунальні по юр. особам'!BA767,'Комунальні по юр. особам'!BA762,'Комунальні по юр. особам'!BA757,'Комунальні по юр. особам'!BA752)</f>
        <v>7</v>
      </c>
      <c r="AZ120" s="63">
        <f>SUM('Комунальні по юр. особам'!BB772,'Комунальні по юр. особам'!BB767,'Комунальні по юр. особам'!BB762,'Комунальні по юр. особам'!BB757,'Комунальні по юр. особам'!BB752)</f>
        <v>0</v>
      </c>
      <c r="BA120" s="63">
        <f>SUM('Комунальні по юр. особам'!BC772,'Комунальні по юр. особам'!BC767,'Комунальні по юр. особам'!BC762,'Комунальні по юр. особам'!BC757,'Комунальні по юр. особам'!BC752)</f>
        <v>2</v>
      </c>
      <c r="BB120" s="63">
        <f>SUM('Комунальні по юр. особам'!BD772,'Комунальні по юр. особам'!BD767,'Комунальні по юр. особам'!BD762,'Комунальні по юр. особам'!BD757,'Комунальні по юр. особам'!BD752)</f>
        <v>1</v>
      </c>
      <c r="BC120" s="309">
        <f>SUM('Комунальні по юр. особам'!BE772,'Комунальні по юр. особам'!BE767,'Комунальні по юр. особам'!BE762,'Комунальні по юр. особам'!BE757,'Комунальні по юр. особам'!BE752)</f>
        <v>1</v>
      </c>
    </row>
    <row r="121" spans="1:55" ht="34" customHeight="1" thickBot="1" x14ac:dyDescent="0.25">
      <c r="A121" s="824"/>
      <c r="B121" s="266" t="s">
        <v>79</v>
      </c>
      <c r="C121" s="827"/>
      <c r="D121" s="829"/>
      <c r="E121" s="338">
        <f t="shared" ref="E121" si="238">SUM(K121,AT121)</f>
        <v>0</v>
      </c>
      <c r="F121" s="339">
        <f t="shared" ref="F121" si="239">SUM(G121:J121)</f>
        <v>0</v>
      </c>
      <c r="G121" s="254"/>
      <c r="H121" s="254"/>
      <c r="I121" s="254"/>
      <c r="J121" s="340"/>
      <c r="K121" s="341">
        <f t="shared" ref="K121" si="240">IF(AND(SUM(L121:P121)=SUM(W121:X121),SUM(Q121:V121)=SUM(W121:X121)),SUM(L121:P121),"ПЕРЕВІРТЕ ПРАВИЛЬНІСТЬ ДАНИХ")</f>
        <v>0</v>
      </c>
      <c r="L121" s="337"/>
      <c r="M121" s="337"/>
      <c r="N121" s="337"/>
      <c r="O121" s="337"/>
      <c r="P121" s="342"/>
      <c r="Q121" s="336"/>
      <c r="R121" s="337"/>
      <c r="S121" s="337"/>
      <c r="T121" s="337"/>
      <c r="U121" s="337"/>
      <c r="V121" s="342"/>
      <c r="W121" s="336"/>
      <c r="X121" s="342"/>
      <c r="Y121" s="269"/>
      <c r="Z121" s="343"/>
      <c r="AA121" s="343"/>
      <c r="AB121" s="343"/>
      <c r="AC121" s="343"/>
      <c r="AD121" s="344"/>
      <c r="AE121" s="363"/>
      <c r="AF121" s="364"/>
      <c r="AG121" s="365"/>
      <c r="AH121" s="259"/>
      <c r="AI121" s="345"/>
      <c r="AJ121" s="254"/>
      <c r="AK121" s="255"/>
      <c r="AL121" s="253"/>
      <c r="AM121" s="254"/>
      <c r="AN121" s="255"/>
      <c r="AO121" s="256"/>
      <c r="AP121" s="257"/>
      <c r="AQ121" s="257"/>
      <c r="AR121" s="257"/>
      <c r="AS121" s="258"/>
      <c r="AT121" s="346">
        <f t="shared" ref="AT121" si="241">SUM(AU121:BC121)</f>
        <v>0</v>
      </c>
      <c r="AU121" s="337"/>
      <c r="AV121" s="337"/>
      <c r="AW121" s="337"/>
      <c r="AX121" s="337"/>
      <c r="AY121" s="337"/>
      <c r="AZ121" s="337"/>
      <c r="BA121" s="337"/>
      <c r="BB121" s="337"/>
      <c r="BC121" s="347"/>
    </row>
    <row r="122" spans="1:55" ht="34" customHeight="1" thickBot="1" x14ac:dyDescent="0.25">
      <c r="A122" s="830"/>
      <c r="B122" s="806" t="s">
        <v>466</v>
      </c>
      <c r="C122" s="807"/>
      <c r="D122" s="807"/>
      <c r="E122" s="260">
        <f>SUM(E117:E121)</f>
        <v>665</v>
      </c>
      <c r="F122" s="260">
        <f>SUM(F117:F121)</f>
        <v>48</v>
      </c>
      <c r="G122" s="260">
        <f t="shared" ref="G122:J122" si="242">SUM(G117:G121)</f>
        <v>22</v>
      </c>
      <c r="H122" s="260">
        <f t="shared" si="242"/>
        <v>17</v>
      </c>
      <c r="I122" s="260">
        <f t="shared" si="242"/>
        <v>5</v>
      </c>
      <c r="J122" s="272">
        <f t="shared" si="242"/>
        <v>4</v>
      </c>
      <c r="K122" s="273">
        <f>SUM(K117:K121)</f>
        <v>647</v>
      </c>
      <c r="L122" s="274">
        <f t="shared" ref="L122:O122" si="243">SUM(L117:L121)</f>
        <v>647</v>
      </c>
      <c r="M122" s="260">
        <f t="shared" si="243"/>
        <v>0</v>
      </c>
      <c r="N122" s="260">
        <f t="shared" si="243"/>
        <v>0</v>
      </c>
      <c r="O122" s="260">
        <f t="shared" si="243"/>
        <v>0</v>
      </c>
      <c r="P122" s="260">
        <f>SUM(P117:P121)</f>
        <v>0</v>
      </c>
      <c r="Q122" s="260">
        <f t="shared" ref="Q122:R122" si="244">SUM(Q117:Q121)</f>
        <v>36</v>
      </c>
      <c r="R122" s="260">
        <f t="shared" si="244"/>
        <v>0</v>
      </c>
      <c r="S122" s="260">
        <f>SUM(S117:S121)</f>
        <v>0</v>
      </c>
      <c r="T122" s="260">
        <f t="shared" ref="T122:W122" si="245">SUM(T117:T121)</f>
        <v>556</v>
      </c>
      <c r="U122" s="260">
        <f t="shared" si="245"/>
        <v>47</v>
      </c>
      <c r="V122" s="260">
        <f t="shared" si="245"/>
        <v>8</v>
      </c>
      <c r="W122" s="260">
        <f t="shared" si="245"/>
        <v>580</v>
      </c>
      <c r="X122" s="260">
        <f>SUM(X117:X121)</f>
        <v>67</v>
      </c>
      <c r="Y122" s="260">
        <f t="shared" ref="Y122:AB122" si="246">SUM(Y117:Y121)</f>
        <v>0</v>
      </c>
      <c r="Z122" s="260">
        <f t="shared" si="246"/>
        <v>177</v>
      </c>
      <c r="AA122" s="260">
        <f t="shared" si="246"/>
        <v>177</v>
      </c>
      <c r="AB122" s="260">
        <f t="shared" si="246"/>
        <v>53</v>
      </c>
      <c r="AC122" s="260">
        <f>SUM(AC117:AC121)</f>
        <v>453</v>
      </c>
      <c r="AD122" s="260">
        <f>SUM(AD117:AD121)</f>
        <v>48</v>
      </c>
      <c r="AE122" s="349">
        <f>AVERAGE(AE117:AE121)</f>
        <v>42.3</v>
      </c>
      <c r="AF122" s="366">
        <f>AVERAGE(AF117:AF121)</f>
        <v>22.466666666666669</v>
      </c>
      <c r="AG122" s="367"/>
      <c r="AH122" s="260">
        <f>SUM(AH117:AH121)</f>
        <v>640</v>
      </c>
      <c r="AI122" s="260">
        <f>SUM(AI117:AI121)</f>
        <v>0</v>
      </c>
      <c r="AJ122" s="260">
        <f t="shared" ref="AJ122:AN122" si="247">SUM(AJ117:AJ121)</f>
        <v>0</v>
      </c>
      <c r="AK122" s="260">
        <f t="shared" si="247"/>
        <v>0</v>
      </c>
      <c r="AL122" s="260">
        <f t="shared" si="247"/>
        <v>0</v>
      </c>
      <c r="AM122" s="260">
        <f t="shared" si="247"/>
        <v>52</v>
      </c>
      <c r="AN122" s="260">
        <f t="shared" si="247"/>
        <v>5</v>
      </c>
      <c r="AO122" s="260">
        <f>SUM(AO117:AO121)</f>
        <v>5</v>
      </c>
      <c r="AP122" s="260">
        <f>SUM(AP117:AP121)</f>
        <v>83</v>
      </c>
      <c r="AQ122" s="260">
        <f t="shared" ref="AQ122:AS122" si="248">SUM(AQ117:AQ121)</f>
        <v>389</v>
      </c>
      <c r="AR122" s="260">
        <f t="shared" si="248"/>
        <v>102</v>
      </c>
      <c r="AS122" s="272">
        <f t="shared" si="248"/>
        <v>4</v>
      </c>
      <c r="AT122" s="273">
        <f>SUM(AT117:AT121)</f>
        <v>18</v>
      </c>
      <c r="AU122" s="274">
        <f>SUM(AU117:AU121)</f>
        <v>0</v>
      </c>
      <c r="AV122" s="260">
        <f>SUM(AV117:AV121)</f>
        <v>0</v>
      </c>
      <c r="AW122" s="260">
        <f>SUM(AW117:AW121)</f>
        <v>4</v>
      </c>
      <c r="AX122" s="260">
        <f t="shared" ref="AX122:BC122" si="249">SUM(AX117:AX121)</f>
        <v>3</v>
      </c>
      <c r="AY122" s="260">
        <f t="shared" si="249"/>
        <v>7</v>
      </c>
      <c r="AZ122" s="260">
        <f t="shared" si="249"/>
        <v>0</v>
      </c>
      <c r="BA122" s="260">
        <f t="shared" si="249"/>
        <v>2</v>
      </c>
      <c r="BB122" s="260">
        <f t="shared" si="249"/>
        <v>1</v>
      </c>
      <c r="BC122" s="262">
        <f t="shared" si="249"/>
        <v>1</v>
      </c>
    </row>
    <row r="123" spans="1:55" ht="34" customHeight="1" x14ac:dyDescent="0.2">
      <c r="A123" s="823" t="s">
        <v>376</v>
      </c>
      <c r="B123" s="263" t="s">
        <v>73</v>
      </c>
      <c r="C123" s="633">
        <v>301</v>
      </c>
      <c r="D123" s="636">
        <f>C123-SUM(K123:K127)</f>
        <v>99</v>
      </c>
      <c r="E123" s="302">
        <f t="shared" ref="E123:E127" si="250">SUM(K123,AT123)</f>
        <v>49</v>
      </c>
      <c r="F123" s="304">
        <f t="shared" ref="F123:F126" si="251">SUM(G123:J123)</f>
        <v>2</v>
      </c>
      <c r="G123" s="234">
        <v>2</v>
      </c>
      <c r="H123" s="234"/>
      <c r="I123" s="234"/>
      <c r="J123" s="291"/>
      <c r="K123" s="329">
        <f t="shared" ref="K123:K127" si="252">IF(AND(SUM(L123:P123)=SUM(W123:X123),SUM(Q123:V123)=SUM(W123:X123)),SUM(L123:P123),"ПЕРЕВІРТЕ ПРАВИЛЬНІСТЬ ДАНИХ")</f>
        <v>49</v>
      </c>
      <c r="L123" s="307"/>
      <c r="M123" s="307"/>
      <c r="N123" s="307"/>
      <c r="O123" s="307"/>
      <c r="P123" s="312">
        <v>49</v>
      </c>
      <c r="Q123" s="314">
        <v>9</v>
      </c>
      <c r="R123" s="307"/>
      <c r="S123" s="307"/>
      <c r="T123" s="307">
        <v>40</v>
      </c>
      <c r="U123" s="307"/>
      <c r="V123" s="312"/>
      <c r="W123" s="314">
        <v>46</v>
      </c>
      <c r="X123" s="312">
        <v>3</v>
      </c>
      <c r="Y123" s="314"/>
      <c r="Z123" s="307">
        <v>8</v>
      </c>
      <c r="AA123" s="307">
        <v>8</v>
      </c>
      <c r="AB123" s="307">
        <v>0</v>
      </c>
      <c r="AC123" s="307">
        <v>29</v>
      </c>
      <c r="AD123" s="312">
        <v>2</v>
      </c>
      <c r="AE123" s="356">
        <v>42.75</v>
      </c>
      <c r="AF123" s="357">
        <v>19.420000000000002</v>
      </c>
      <c r="AG123" s="358">
        <v>8.5299999999999994</v>
      </c>
      <c r="AH123" s="239">
        <f>SUM(AL123:AN123)</f>
        <v>49</v>
      </c>
      <c r="AI123" s="331" t="s">
        <v>74</v>
      </c>
      <c r="AJ123" s="234" t="s">
        <v>74</v>
      </c>
      <c r="AK123" s="235" t="s">
        <v>74</v>
      </c>
      <c r="AL123" s="233">
        <v>19</v>
      </c>
      <c r="AM123" s="234">
        <v>30</v>
      </c>
      <c r="AN123" s="235"/>
      <c r="AO123" s="236" t="s">
        <v>74</v>
      </c>
      <c r="AP123" s="237" t="s">
        <v>74</v>
      </c>
      <c r="AQ123" s="237" t="s">
        <v>74</v>
      </c>
      <c r="AR123" s="237" t="s">
        <v>74</v>
      </c>
      <c r="AS123" s="238" t="s">
        <v>74</v>
      </c>
      <c r="AT123" s="327">
        <f t="shared" ref="AT123:AT127" si="253">SUM(AU123:BC123)</f>
        <v>0</v>
      </c>
      <c r="AU123" s="307"/>
      <c r="AV123" s="307"/>
      <c r="AW123" s="307"/>
      <c r="AX123" s="307"/>
      <c r="AY123" s="307"/>
      <c r="AZ123" s="307"/>
      <c r="BA123" s="307"/>
      <c r="BB123" s="307"/>
      <c r="BC123" s="308"/>
    </row>
    <row r="124" spans="1:55" ht="34" customHeight="1" x14ac:dyDescent="0.2">
      <c r="A124" s="824"/>
      <c r="B124" s="265" t="s">
        <v>75</v>
      </c>
      <c r="C124" s="634"/>
      <c r="D124" s="637"/>
      <c r="E124" s="303">
        <f t="shared" si="250"/>
        <v>0</v>
      </c>
      <c r="F124" s="305">
        <f t="shared" si="251"/>
        <v>0</v>
      </c>
      <c r="G124" s="242"/>
      <c r="H124" s="242"/>
      <c r="I124" s="242"/>
      <c r="J124" s="268"/>
      <c r="K124" s="330">
        <f t="shared" si="252"/>
        <v>0</v>
      </c>
      <c r="L124" s="63"/>
      <c r="M124" s="63"/>
      <c r="N124" s="63"/>
      <c r="O124" s="63"/>
      <c r="P124" s="313"/>
      <c r="Q124" s="301"/>
      <c r="R124" s="63"/>
      <c r="S124" s="63"/>
      <c r="T124" s="63"/>
      <c r="U124" s="63"/>
      <c r="V124" s="313"/>
      <c r="W124" s="301"/>
      <c r="X124" s="313"/>
      <c r="Y124" s="301"/>
      <c r="Z124" s="63"/>
      <c r="AA124" s="63"/>
      <c r="AB124" s="63"/>
      <c r="AC124" s="63"/>
      <c r="AD124" s="313"/>
      <c r="AE124" s="271"/>
      <c r="AF124" s="359"/>
      <c r="AG124" s="360"/>
      <c r="AH124" s="247">
        <f>SUM(AL124:AN124)</f>
        <v>0</v>
      </c>
      <c r="AI124" s="270" t="s">
        <v>76</v>
      </c>
      <c r="AJ124" s="242" t="s">
        <v>76</v>
      </c>
      <c r="AK124" s="243" t="s">
        <v>76</v>
      </c>
      <c r="AL124" s="241"/>
      <c r="AM124" s="242"/>
      <c r="AN124" s="243"/>
      <c r="AO124" s="244" t="s">
        <v>74</v>
      </c>
      <c r="AP124" s="245" t="s">
        <v>74</v>
      </c>
      <c r="AQ124" s="245" t="s">
        <v>74</v>
      </c>
      <c r="AR124" s="245" t="s">
        <v>74</v>
      </c>
      <c r="AS124" s="246" t="s">
        <v>74</v>
      </c>
      <c r="AT124" s="328">
        <f t="shared" si="253"/>
        <v>0</v>
      </c>
      <c r="AU124" s="63"/>
      <c r="AV124" s="63"/>
      <c r="AW124" s="63"/>
      <c r="AX124" s="63"/>
      <c r="AY124" s="63"/>
      <c r="AZ124" s="63"/>
      <c r="BA124" s="63"/>
      <c r="BB124" s="63"/>
      <c r="BC124" s="309"/>
    </row>
    <row r="125" spans="1:55" ht="34" customHeight="1" x14ac:dyDescent="0.2">
      <c r="A125" s="824"/>
      <c r="B125" s="265" t="s">
        <v>77</v>
      </c>
      <c r="C125" s="634"/>
      <c r="D125" s="637"/>
      <c r="E125" s="303">
        <f t="shared" si="250"/>
        <v>0</v>
      </c>
      <c r="F125" s="305">
        <f t="shared" si="251"/>
        <v>0</v>
      </c>
      <c r="G125" s="242"/>
      <c r="H125" s="242"/>
      <c r="I125" s="242"/>
      <c r="J125" s="268"/>
      <c r="K125" s="330">
        <f t="shared" si="252"/>
        <v>0</v>
      </c>
      <c r="L125" s="63"/>
      <c r="M125" s="63"/>
      <c r="N125" s="63"/>
      <c r="O125" s="63"/>
      <c r="P125" s="313"/>
      <c r="Q125" s="301"/>
      <c r="R125" s="63"/>
      <c r="S125" s="63"/>
      <c r="T125" s="63"/>
      <c r="U125" s="63"/>
      <c r="V125" s="313"/>
      <c r="W125" s="301"/>
      <c r="X125" s="313"/>
      <c r="Y125" s="301"/>
      <c r="Z125" s="63"/>
      <c r="AA125" s="63"/>
      <c r="AB125" s="63"/>
      <c r="AC125" s="63"/>
      <c r="AD125" s="313"/>
      <c r="AE125" s="271"/>
      <c r="AF125" s="361"/>
      <c r="AG125" s="362"/>
      <c r="AH125" s="247">
        <f>SUM(AI125:AK125)</f>
        <v>0</v>
      </c>
      <c r="AI125" s="270"/>
      <c r="AJ125" s="242"/>
      <c r="AK125" s="243"/>
      <c r="AL125" s="241" t="s">
        <v>74</v>
      </c>
      <c r="AM125" s="242" t="s">
        <v>74</v>
      </c>
      <c r="AN125" s="243" t="s">
        <v>74</v>
      </c>
      <c r="AO125" s="244" t="s">
        <v>74</v>
      </c>
      <c r="AP125" s="245" t="s">
        <v>74</v>
      </c>
      <c r="AQ125" s="245" t="s">
        <v>74</v>
      </c>
      <c r="AR125" s="245" t="s">
        <v>74</v>
      </c>
      <c r="AS125" s="246" t="s">
        <v>74</v>
      </c>
      <c r="AT125" s="328">
        <f t="shared" si="253"/>
        <v>0</v>
      </c>
      <c r="AU125" s="63"/>
      <c r="AV125" s="63"/>
      <c r="AW125" s="63"/>
      <c r="AX125" s="63"/>
      <c r="AY125" s="63"/>
      <c r="AZ125" s="63"/>
      <c r="BA125" s="63"/>
      <c r="BB125" s="63"/>
      <c r="BC125" s="309"/>
    </row>
    <row r="126" spans="1:55" ht="34" customHeight="1" x14ac:dyDescent="0.2">
      <c r="A126" s="824"/>
      <c r="B126" s="265" t="s">
        <v>78</v>
      </c>
      <c r="C126" s="634"/>
      <c r="D126" s="637"/>
      <c r="E126" s="303">
        <f t="shared" si="250"/>
        <v>160</v>
      </c>
      <c r="F126" s="305">
        <f t="shared" si="251"/>
        <v>22</v>
      </c>
      <c r="G126" s="242">
        <v>17</v>
      </c>
      <c r="H126" s="242">
        <v>5</v>
      </c>
      <c r="I126" s="242"/>
      <c r="J126" s="268"/>
      <c r="K126" s="330">
        <f t="shared" si="252"/>
        <v>153</v>
      </c>
      <c r="L126" s="63"/>
      <c r="M126" s="63"/>
      <c r="N126" s="63"/>
      <c r="O126" s="63"/>
      <c r="P126" s="313">
        <v>153</v>
      </c>
      <c r="Q126" s="301">
        <v>35</v>
      </c>
      <c r="R126" s="63"/>
      <c r="S126" s="63"/>
      <c r="T126" s="63">
        <v>118</v>
      </c>
      <c r="U126" s="63"/>
      <c r="V126" s="313"/>
      <c r="W126" s="301">
        <v>134</v>
      </c>
      <c r="X126" s="313">
        <v>19</v>
      </c>
      <c r="Y126" s="301">
        <v>1</v>
      </c>
      <c r="Z126" s="63">
        <v>48</v>
      </c>
      <c r="AA126" s="63">
        <v>48</v>
      </c>
      <c r="AB126" s="63">
        <v>0</v>
      </c>
      <c r="AC126" s="63">
        <v>98</v>
      </c>
      <c r="AD126" s="313">
        <v>12</v>
      </c>
      <c r="AE126" s="271">
        <v>47.62</v>
      </c>
      <c r="AF126" s="361">
        <v>18.7</v>
      </c>
      <c r="AG126" s="362">
        <v>69.13</v>
      </c>
      <c r="AH126" s="317">
        <f>SUM(AO126:AS126)</f>
        <v>153</v>
      </c>
      <c r="AI126" s="270" t="s">
        <v>76</v>
      </c>
      <c r="AJ126" s="242" t="s">
        <v>76</v>
      </c>
      <c r="AK126" s="243" t="s">
        <v>76</v>
      </c>
      <c r="AL126" s="241" t="s">
        <v>74</v>
      </c>
      <c r="AM126" s="242" t="s">
        <v>74</v>
      </c>
      <c r="AN126" s="243" t="s">
        <v>74</v>
      </c>
      <c r="AO126" s="250">
        <v>53</v>
      </c>
      <c r="AP126" s="320">
        <v>55</v>
      </c>
      <c r="AQ126" s="320">
        <v>33</v>
      </c>
      <c r="AR126" s="320">
        <v>12</v>
      </c>
      <c r="AS126" s="325"/>
      <c r="AT126" s="328">
        <f t="shared" si="253"/>
        <v>7</v>
      </c>
      <c r="AU126" s="63"/>
      <c r="AV126" s="63"/>
      <c r="AW126" s="63"/>
      <c r="AX126" s="63"/>
      <c r="AY126" s="63">
        <v>4</v>
      </c>
      <c r="AZ126" s="63"/>
      <c r="BA126" s="63"/>
      <c r="BB126" s="63">
        <v>1</v>
      </c>
      <c r="BC126" s="309">
        <v>2</v>
      </c>
    </row>
    <row r="127" spans="1:55" ht="34" customHeight="1" thickBot="1" x14ac:dyDescent="0.25">
      <c r="A127" s="824"/>
      <c r="B127" s="266" t="s">
        <v>79</v>
      </c>
      <c r="C127" s="635"/>
      <c r="D127" s="638"/>
      <c r="E127" s="338">
        <f t="shared" si="250"/>
        <v>0</v>
      </c>
      <c r="F127" s="339">
        <f t="shared" ref="F127" si="254">SUM(G127:J127)</f>
        <v>0</v>
      </c>
      <c r="G127" s="254"/>
      <c r="H127" s="254"/>
      <c r="I127" s="254"/>
      <c r="J127" s="340"/>
      <c r="K127" s="341">
        <f t="shared" si="252"/>
        <v>0</v>
      </c>
      <c r="L127" s="337"/>
      <c r="M127" s="337"/>
      <c r="N127" s="337"/>
      <c r="O127" s="337"/>
      <c r="P127" s="342"/>
      <c r="Q127" s="336"/>
      <c r="R127" s="337"/>
      <c r="S127" s="337"/>
      <c r="T127" s="337"/>
      <c r="U127" s="337"/>
      <c r="V127" s="342"/>
      <c r="W127" s="336"/>
      <c r="X127" s="342"/>
      <c r="Y127" s="269"/>
      <c r="Z127" s="343"/>
      <c r="AA127" s="343"/>
      <c r="AB127" s="343"/>
      <c r="AC127" s="343"/>
      <c r="AD127" s="344"/>
      <c r="AE127" s="363"/>
      <c r="AF127" s="364"/>
      <c r="AG127" s="365"/>
      <c r="AH127" s="259">
        <f>SUM(AO127:AS127)</f>
        <v>0</v>
      </c>
      <c r="AI127" s="345" t="s">
        <v>74</v>
      </c>
      <c r="AJ127" s="254" t="s">
        <v>74</v>
      </c>
      <c r="AK127" s="255" t="s">
        <v>74</v>
      </c>
      <c r="AL127" s="253" t="s">
        <v>74</v>
      </c>
      <c r="AM127" s="254" t="s">
        <v>76</v>
      </c>
      <c r="AN127" s="255" t="s">
        <v>76</v>
      </c>
      <c r="AO127" s="256"/>
      <c r="AP127" s="257"/>
      <c r="AQ127" s="257"/>
      <c r="AR127" s="257"/>
      <c r="AS127" s="258"/>
      <c r="AT127" s="346">
        <f t="shared" si="253"/>
        <v>0</v>
      </c>
      <c r="AU127" s="337"/>
      <c r="AV127" s="337"/>
      <c r="AW127" s="337"/>
      <c r="AX127" s="337"/>
      <c r="AY127" s="337"/>
      <c r="AZ127" s="337"/>
      <c r="BA127" s="337"/>
      <c r="BB127" s="337"/>
      <c r="BC127" s="347"/>
    </row>
    <row r="128" spans="1:55" ht="34" customHeight="1" thickBot="1" x14ac:dyDescent="0.25">
      <c r="A128" s="830"/>
      <c r="B128" s="806" t="s">
        <v>466</v>
      </c>
      <c r="C128" s="807"/>
      <c r="D128" s="807"/>
      <c r="E128" s="260">
        <f>SUM(E123:E127)</f>
        <v>209</v>
      </c>
      <c r="F128" s="260">
        <f>SUM(F123:F127)</f>
        <v>24</v>
      </c>
      <c r="G128" s="260">
        <f t="shared" ref="G128:J128" si="255">SUM(G123:G127)</f>
        <v>19</v>
      </c>
      <c r="H128" s="260">
        <f t="shared" si="255"/>
        <v>5</v>
      </c>
      <c r="I128" s="260">
        <f t="shared" si="255"/>
        <v>0</v>
      </c>
      <c r="J128" s="272">
        <f t="shared" si="255"/>
        <v>0</v>
      </c>
      <c r="K128" s="273">
        <f>SUM(K123:K127)</f>
        <v>202</v>
      </c>
      <c r="L128" s="274">
        <f t="shared" ref="L128:O128" si="256">SUM(L123:L127)</f>
        <v>0</v>
      </c>
      <c r="M128" s="260">
        <f t="shared" si="256"/>
        <v>0</v>
      </c>
      <c r="N128" s="260">
        <f t="shared" si="256"/>
        <v>0</v>
      </c>
      <c r="O128" s="260">
        <f t="shared" si="256"/>
        <v>0</v>
      </c>
      <c r="P128" s="260">
        <f>SUM(P123:P127)</f>
        <v>202</v>
      </c>
      <c r="Q128" s="260">
        <f t="shared" ref="Q128:R128" si="257">SUM(Q123:Q127)</f>
        <v>44</v>
      </c>
      <c r="R128" s="260">
        <f t="shared" si="257"/>
        <v>0</v>
      </c>
      <c r="S128" s="260">
        <f>SUM(S123:S127)</f>
        <v>0</v>
      </c>
      <c r="T128" s="260">
        <f t="shared" ref="T128:W128" si="258">SUM(T123:T127)</f>
        <v>158</v>
      </c>
      <c r="U128" s="260">
        <f t="shared" si="258"/>
        <v>0</v>
      </c>
      <c r="V128" s="260">
        <f t="shared" si="258"/>
        <v>0</v>
      </c>
      <c r="W128" s="260">
        <f t="shared" si="258"/>
        <v>180</v>
      </c>
      <c r="X128" s="260">
        <f>SUM(X123:X127)</f>
        <v>22</v>
      </c>
      <c r="Y128" s="260">
        <f t="shared" ref="Y128:AB128" si="259">SUM(Y123:Y127)</f>
        <v>1</v>
      </c>
      <c r="Z128" s="260">
        <f t="shared" si="259"/>
        <v>56</v>
      </c>
      <c r="AA128" s="260">
        <f t="shared" si="259"/>
        <v>56</v>
      </c>
      <c r="AB128" s="260">
        <f t="shared" si="259"/>
        <v>0</v>
      </c>
      <c r="AC128" s="260">
        <f>SUM(AC123:AC127)</f>
        <v>127</v>
      </c>
      <c r="AD128" s="260">
        <f>SUM(AD123:AD127)</f>
        <v>14</v>
      </c>
      <c r="AE128" s="349">
        <f>AVERAGE(AE123:AE127)</f>
        <v>45.185000000000002</v>
      </c>
      <c r="AF128" s="366">
        <f>AVERAGE(AF123:AF127)</f>
        <v>19.060000000000002</v>
      </c>
      <c r="AG128" s="367"/>
      <c r="AH128" s="260">
        <f>SUM(AH123:AH127)</f>
        <v>202</v>
      </c>
      <c r="AI128" s="260">
        <f>SUM(AI123:AI127)</f>
        <v>0</v>
      </c>
      <c r="AJ128" s="260">
        <f t="shared" ref="AJ128:AN128" si="260">SUM(AJ123:AJ127)</f>
        <v>0</v>
      </c>
      <c r="AK128" s="260">
        <f t="shared" si="260"/>
        <v>0</v>
      </c>
      <c r="AL128" s="260">
        <f t="shared" si="260"/>
        <v>19</v>
      </c>
      <c r="AM128" s="260">
        <f t="shared" si="260"/>
        <v>30</v>
      </c>
      <c r="AN128" s="260">
        <f t="shared" si="260"/>
        <v>0</v>
      </c>
      <c r="AO128" s="260">
        <f>SUM(AO123:AO127)</f>
        <v>53</v>
      </c>
      <c r="AP128" s="260">
        <f>SUM(AP123:AP127)</f>
        <v>55</v>
      </c>
      <c r="AQ128" s="260">
        <f t="shared" ref="AQ128:AS128" si="261">SUM(AQ123:AQ127)</f>
        <v>33</v>
      </c>
      <c r="AR128" s="260">
        <f t="shared" si="261"/>
        <v>12</v>
      </c>
      <c r="AS128" s="272">
        <f t="shared" si="261"/>
        <v>0</v>
      </c>
      <c r="AT128" s="273">
        <f>SUM(AT123:AT127)</f>
        <v>7</v>
      </c>
      <c r="AU128" s="274">
        <f>SUM(AU123:AU127)</f>
        <v>0</v>
      </c>
      <c r="AV128" s="260">
        <f>SUM(AV123:AV127)</f>
        <v>0</v>
      </c>
      <c r="AW128" s="260">
        <f>SUM(AW123:AW127)</f>
        <v>0</v>
      </c>
      <c r="AX128" s="260">
        <f t="shared" ref="AX128:BC128" si="262">SUM(AX123:AX127)</f>
        <v>0</v>
      </c>
      <c r="AY128" s="260">
        <f t="shared" si="262"/>
        <v>4</v>
      </c>
      <c r="AZ128" s="260">
        <f t="shared" si="262"/>
        <v>0</v>
      </c>
      <c r="BA128" s="260">
        <f t="shared" si="262"/>
        <v>0</v>
      </c>
      <c r="BB128" s="260">
        <f t="shared" si="262"/>
        <v>1</v>
      </c>
      <c r="BC128" s="262">
        <f t="shared" si="262"/>
        <v>2</v>
      </c>
    </row>
    <row r="129" spans="1:55" ht="34" customHeight="1" x14ac:dyDescent="0.2">
      <c r="A129" s="823" t="s">
        <v>401</v>
      </c>
      <c r="B129" s="263" t="s">
        <v>73</v>
      </c>
      <c r="C129" s="826">
        <f>SUM('Комунальні по юр. особам'!E834:E838,'Комунальні по юр. особам'!E829:E833,'Комунальні по юр. особам'!E824:E828,'Комунальні по юр. особам'!E819:E823,'Комунальні по юр. особам'!E814:E818,'Комунальні по юр. особам'!E809:E813,'Комунальні по юр. особам'!E804:E808,'Комунальні по юр. особам'!E799:E803,'Комунальні по юр. особам'!E794:E798,'Комунальні по юр. особам'!E789:E793,'Комунальні по юр. особам'!E784:E788,'Комунальні по юр. особам'!E779:E783)</f>
        <v>586</v>
      </c>
      <c r="D129" s="828">
        <f>C129-SUM(K129:K133)</f>
        <v>129</v>
      </c>
      <c r="E129" s="302">
        <f t="shared" ref="E129:E130" si="263">SUM(K129,AT129)</f>
        <v>16</v>
      </c>
      <c r="F129" s="304">
        <f t="shared" ref="F129:F130" si="264">SUM(G129:J129)</f>
        <v>0</v>
      </c>
      <c r="G129" s="234">
        <f>SUM('Комунальні по юр. особам'!I779,'Комунальні по юр. особам'!I784,'Комунальні по юр. особам'!I789,'Комунальні по юр. особам'!I794,'Комунальні по юр. особам'!I799,'Комунальні по юр. особам'!I804,'Комунальні по юр. особам'!I809,'Комунальні по юр. особам'!I814,'Комунальні по юр. особам'!I819,'Комунальні по юр. особам'!I824,'Комунальні по юр. особам'!I829,'Комунальні по юр. особам'!I834)</f>
        <v>0</v>
      </c>
      <c r="H129" s="234">
        <f>SUM('Комунальні по юр. особам'!J779,'Комунальні по юр. особам'!J784,'Комунальні по юр. особам'!J789,'Комунальні по юр. особам'!J794,'Комунальні по юр. особам'!J799,'Комунальні по юр. особам'!J804,'Комунальні по юр. особам'!J809,'Комунальні по юр. особам'!J814,'Комунальні по юр. особам'!J819,'Комунальні по юр. особам'!J824,'Комунальні по юр. особам'!J829,'Комунальні по юр. особам'!J834)</f>
        <v>0</v>
      </c>
      <c r="I129" s="234">
        <f>SUM('Комунальні по юр. особам'!K779,'Комунальні по юр. особам'!K784,'Комунальні по юр. особам'!K789,'Комунальні по юр. особам'!K794,'Комунальні по юр. особам'!K799,'Комунальні по юр. особам'!K804,'Комунальні по юр. особам'!K809,'Комунальні по юр. особам'!K814,'Комунальні по юр. особам'!K819,'Комунальні по юр. особам'!K824,'Комунальні по юр. особам'!K829,'Комунальні по юр. особам'!K834)</f>
        <v>0</v>
      </c>
      <c r="J129" s="291">
        <f>SUM('Комунальні по юр. особам'!L779,'Комунальні по юр. особам'!L784,'Комунальні по юр. особам'!L789,'Комунальні по юр. особам'!L794,'Комунальні по юр. особам'!L799,'Комунальні по юр. особам'!L804,'Комунальні по юр. особам'!L809,'Комунальні по юр. особам'!L814,'Комунальні по юр. особам'!L819,'Комунальні по юр. особам'!L824,'Комунальні по юр. особам'!L829,'Комунальні по юр. особам'!L834)</f>
        <v>0</v>
      </c>
      <c r="K129" s="329">
        <f t="shared" ref="K129" si="265">IF(AND(SUM(L129:P129)=SUM(W129:X129),SUM(Q129:V129)=SUM(W129:X129)),SUM(L129:P129),"ПЕРЕВІРТЕ ПРАВИЛЬНІСТЬ ДАНИХ")</f>
        <v>16</v>
      </c>
      <c r="L129" s="307">
        <f>SUM('Комунальні по юр. особам'!N779,'Комунальні по юр. особам'!N784,'Комунальні по юр. особам'!N789,'Комунальні по юр. особам'!N794,'Комунальні по юр. особам'!N799,'Комунальні по юр. особам'!N804,'Комунальні по юр. особам'!N809,'Комунальні по юр. особам'!N814,'Комунальні по юр. особам'!N819,'Комунальні по юр. особам'!N824,'Комунальні по юр. особам'!N829,'Комунальні по юр. особам'!N834)</f>
        <v>0</v>
      </c>
      <c r="M129" s="307">
        <f>SUM('Комунальні по юр. особам'!O779,'Комунальні по юр. особам'!O784,'Комунальні по юр. особам'!O789,'Комунальні по юр. особам'!O794,'Комунальні по юр. особам'!O799,'Комунальні по юр. особам'!O804,'Комунальні по юр. особам'!O809,'Комунальні по юр. особам'!O814,'Комунальні по юр. особам'!O819,'Комунальні по юр. особам'!O824,'Комунальні по юр. особам'!O829,'Комунальні по юр. особам'!O834)</f>
        <v>0</v>
      </c>
      <c r="N129" s="307">
        <f>SUM('Комунальні по юр. особам'!P779,'Комунальні по юр. особам'!P784,'Комунальні по юр. особам'!P789,'Комунальні по юр. особам'!P794,'Комунальні по юр. особам'!P799,'Комунальні по юр. особам'!P804,'Комунальні по юр. особам'!P809,'Комунальні по юр. особам'!P814,'Комунальні по юр. особам'!P819,'Комунальні по юр. особам'!P824,'Комунальні по юр. особам'!P829,'Комунальні по юр. особам'!P834)</f>
        <v>0</v>
      </c>
      <c r="O129" s="307">
        <f>SUM('Комунальні по юр. особам'!Q779,'Комунальні по юр. особам'!Q784,'Комунальні по юр. особам'!Q789,'Комунальні по юр. особам'!Q794,'Комунальні по юр. особам'!Q799,'Комунальні по юр. особам'!Q804,'Комунальні по юр. особам'!Q809,'Комунальні по юр. особам'!Q814,'Комунальні по юр. особам'!Q819,'Комунальні по юр. особам'!Q824,'Комунальні по юр. особам'!Q829,'Комунальні по юр. особам'!Q834)</f>
        <v>0</v>
      </c>
      <c r="P129" s="312">
        <f>SUM('Комунальні по юр. особам'!R779,'Комунальні по юр. особам'!R784,'Комунальні по юр. особам'!R789,'Комунальні по юр. особам'!R794,'Комунальні по юр. особам'!R799,'Комунальні по юр. особам'!R804,'Комунальні по юр. особам'!R809,'Комунальні по юр. особам'!R814,'Комунальні по юр. особам'!R819,'Комунальні по юр. особам'!R824,'Комунальні по юр. особам'!R829,'Комунальні по юр. особам'!R834)</f>
        <v>16</v>
      </c>
      <c r="Q129" s="314">
        <f>SUM('Комунальні по юр. особам'!S779,'Комунальні по юр. особам'!S784,'Комунальні по юр. особам'!S789,'Комунальні по юр. особам'!S794,'Комунальні по юр. особам'!S799,'Комунальні по юр. особам'!S804,'Комунальні по юр. особам'!S809,'Комунальні по юр. особам'!S814,'Комунальні по юр. особам'!S819,'Комунальні по юр. особам'!S824,'Комунальні по юр. особам'!S829,'Комунальні по юр. особам'!S834)</f>
        <v>2</v>
      </c>
      <c r="R129" s="307">
        <f>SUM('Комунальні по юр. особам'!T779,'Комунальні по юр. особам'!T784,'Комунальні по юр. особам'!T789,'Комунальні по юр. особам'!T794,'Комунальні по юр. особам'!T799,'Комунальні по юр. особам'!T804,'Комунальні по юр. особам'!T809,'Комунальні по юр. особам'!T814,'Комунальні по юр. особам'!T819,'Комунальні по юр. особам'!T824,'Комунальні по юр. особам'!T829,'Комунальні по юр. особам'!T834)</f>
        <v>0</v>
      </c>
      <c r="S129" s="307">
        <f>SUM('Комунальні по юр. особам'!U779,'Комунальні по юр. особам'!U784,'Комунальні по юр. особам'!U789,'Комунальні по юр. особам'!U794,'Комунальні по юр. особам'!U799,'Комунальні по юр. особам'!U804,'Комунальні по юр. особам'!U809,'Комунальні по юр. особам'!U814,'Комунальні по юр. особам'!U819,'Комунальні по юр. особам'!U824,'Комунальні по юр. особам'!U829,'Комунальні по юр. особам'!U834)</f>
        <v>0</v>
      </c>
      <c r="T129" s="307">
        <f>SUM('Комунальні по юр. особам'!V779,'Комунальні по юр. особам'!V784,'Комунальні по юр. особам'!V789,'Комунальні по юр. особам'!V794,'Комунальні по юр. особам'!V799,'Комунальні по юр. особам'!V804,'Комунальні по юр. особам'!V809,'Комунальні по юр. особам'!V814,'Комунальні по юр. особам'!V819,'Комунальні по юр. особам'!V824,'Комунальні по юр. особам'!V829,'Комунальні по юр. особам'!V834)</f>
        <v>14</v>
      </c>
      <c r="U129" s="307">
        <f>SUM('Комунальні по юр. особам'!W779,'Комунальні по юр. особам'!W784,'Комунальні по юр. особам'!W789,'Комунальні по юр. особам'!W794,'Комунальні по юр. особам'!W799,'Комунальні по юр. особам'!W804,'Комунальні по юр. особам'!W809,'Комунальні по юр. особам'!W814,'Комунальні по юр. особам'!W819,'Комунальні по юр. особам'!W824,'Комунальні по юр. особам'!W829,'Комунальні по юр. особам'!W834)</f>
        <v>0</v>
      </c>
      <c r="V129" s="312">
        <f>SUM('Комунальні по юр. особам'!X779,'Комунальні по юр. особам'!X784,'Комунальні по юр. особам'!X789,'Комунальні по юр. особам'!X794,'Комунальні по юр. особам'!X799,'Комунальні по юр. особам'!X804,'Комунальні по юр. особам'!X809,'Комунальні по юр. особам'!X814,'Комунальні по юр. особам'!X819,'Комунальні по юр. особам'!X824,'Комунальні по юр. особам'!X829,'Комунальні по юр. особам'!X834)</f>
        <v>0</v>
      </c>
      <c r="W129" s="314">
        <f>SUM('Комунальні по юр. особам'!Y779,'Комунальні по юр. особам'!Y784,'Комунальні по юр. особам'!Y789,'Комунальні по юр. особам'!Y794,'Комунальні по юр. особам'!Y799,'Комунальні по юр. особам'!Y804,'Комунальні по юр. особам'!Y809,'Комунальні по юр. особам'!Y814,'Комунальні по юр. особам'!Y819,'Комунальні по юр. особам'!Y824,'Комунальні по юр. особам'!Y829,'Комунальні по юр. особам'!Y834)</f>
        <v>14</v>
      </c>
      <c r="X129" s="312">
        <f>SUM('Комунальні по юр. особам'!Z779,'Комунальні по юр. особам'!Z784,'Комунальні по юр. особам'!Z789,'Комунальні по юр. особам'!Z794,'Комунальні по юр. особам'!Z799,'Комунальні по юр. особам'!Z804,'Комунальні по юр. особам'!Z809,'Комунальні по юр. особам'!Z814,'Комунальні по юр. особам'!Z819,'Комунальні по юр. особам'!Z824,'Комунальні по юр. особам'!Z829,'Комунальні по юр. особам'!Z834)</f>
        <v>2</v>
      </c>
      <c r="Y129" s="314">
        <f>SUM('Комунальні по юр. особам'!AA779,'Комунальні по юр. особам'!AA784,'Комунальні по юр. особам'!AA789,'Комунальні по юр. особам'!AA794,'Комунальні по юр. особам'!AA799,'Комунальні по юр. особам'!AA804,'Комунальні по юр. особам'!AA809,'Комунальні по юр. особам'!AA814,'Комунальні по юр. особам'!AA819,'Комунальні по юр. особам'!AA824,'Комунальні по юр. особам'!AA829,'Комунальні по юр. особам'!AA834)</f>
        <v>0</v>
      </c>
      <c r="Z129" s="307">
        <f>SUM('Комунальні по юр. особам'!AB779,'Комунальні по юр. особам'!AB784,'Комунальні по юр. особам'!AB789,'Комунальні по юр. особам'!AB794,'Комунальні по юр. особам'!AB799,'Комунальні по юр. особам'!AB804,'Комунальні по юр. особам'!AB809,'Комунальні по юр. особам'!AB814,'Комунальні по юр. особам'!AB819,'Комунальні по юр. особам'!AB824,'Комунальні по юр. особам'!AB829,'Комунальні по юр. особам'!AB834)</f>
        <v>9</v>
      </c>
      <c r="AA129" s="307">
        <f>SUM('Комунальні по юр. особам'!AC779,'Комунальні по юр. особам'!AC784,'Комунальні по юр. особам'!AC789,'Комунальні по юр. особам'!AC794,'Комунальні по юр. особам'!AC799,'Комунальні по юр. особам'!AC804,'Комунальні по юр. особам'!AC809,'Комунальні по юр. особам'!AC814,'Комунальні по юр. особам'!AC819,'Комунальні по юр. особам'!AC824,'Комунальні по юр. особам'!AC829,'Комунальні по юр. особам'!AC834)</f>
        <v>8</v>
      </c>
      <c r="AB129" s="307">
        <f>SUM('Комунальні по юр. особам'!AD779,'Комунальні по юр. особам'!AD784,'Комунальні по юр. особам'!AD789,'Комунальні по юр. особам'!AD794,'Комунальні по юр. особам'!AD799,'Комунальні по юр. особам'!AD804,'Комунальні по юр. особам'!AD809,'Комунальні по юр. особам'!AD814,'Комунальні по юр. особам'!AD819,'Комунальні по юр. особам'!AD824,'Комунальні по юр. особам'!AD829,'Комунальні по юр. особам'!AD834)</f>
        <v>4</v>
      </c>
      <c r="AC129" s="307">
        <f>SUM('Комунальні по юр. особам'!AE779,'Комунальні по юр. особам'!AE784,'Комунальні по юр. особам'!AE789,'Комунальні по юр. особам'!AE794,'Комунальні по юр. особам'!AE799,'Комунальні по юр. особам'!AE804,'Комунальні по юр. особам'!AE809,'Комунальні по юр. особам'!AE814,'Комунальні по юр. особам'!AE819,'Комунальні по юр. особам'!AE824,'Комунальні по юр. особам'!AE829,'Комунальні по юр. особам'!AE834)</f>
        <v>7</v>
      </c>
      <c r="AD129" s="312">
        <f>SUM('Комунальні по юр. особам'!AF779,'Комунальні по юр. особам'!AF784,'Комунальні по юр. особам'!AF789,'Комунальні по юр. особам'!AF794,'Комунальні по юр. особам'!AF799,'Комунальні по юр. особам'!AF804,'Комунальні по юр. особам'!AF809,'Комунальні по юр. особам'!AF814,'Комунальні по юр. особам'!AF819,'Комунальні по юр. особам'!AF824,'Комунальні по юр. особам'!AF829,'Комунальні по юр. особам'!AF834)</f>
        <v>2</v>
      </c>
      <c r="AE129" s="356">
        <f>AVERAGE('Комунальні по юр. особам'!AG834,'Комунальні по юр. особам'!AG829,'Комунальні по юр. особам'!AG824,'Комунальні по юр. особам'!AG819,'Комунальні по юр. особам'!AG814,'Комунальні по юр. особам'!AG809,'Комунальні по юр. особам'!AG804,'Комунальні по юр. особам'!AG799,'Комунальні по юр. особам'!AG794,'Комунальні по юр. особам'!AG789,'Комунальні по юр. особам'!AG784,'Комунальні по юр. особам'!AG779)</f>
        <v>45</v>
      </c>
      <c r="AF129" s="357">
        <f>AVERAGE('Комунальні по юр. особам'!AH834,'Комунальні по юр. особам'!AH829,'Комунальні по юр. особам'!AH824,'Комунальні по юр. особам'!AH819,'Комунальні по юр. особам'!AH814,'Комунальні по юр. особам'!AH809,'Комунальні по юр. особам'!AH804,'Комунальні по юр. особам'!AH799,'Комунальні по юр. особам'!AH794,'Комунальні по юр. особам'!AH789,'Комунальні по юр. особам'!AH784,'Комунальні по юр. особам'!AH779)</f>
        <v>22</v>
      </c>
      <c r="AG129" s="358">
        <f>AVERAGE('Комунальні по юр. особам'!AI834,'Комунальні по юр. особам'!AI829,'Комунальні по юр. особам'!AI824,'Комунальні по юр. особам'!AI819,'Комунальні по юр. особам'!AI814,'Комунальні по юр. особам'!AI809,'Комунальні по юр. особам'!AI804,'Комунальні по юр. особам'!AI799,'Комунальні по юр. особам'!AI794,'Комунальні по юр. особам'!AI789,'Комунальні по юр. особам'!AI784,'Комунальні по юр. особам'!AI779)</f>
        <v>13.9</v>
      </c>
      <c r="AH129" s="239">
        <f>SUM(AL129:AN129)</f>
        <v>16</v>
      </c>
      <c r="AI129" s="331">
        <f>SUM('Комунальні по юр. особам'!AK834,'Комунальні по юр. особам'!AK829,'Комунальні по юр. особам'!AK824,'Комунальні по юр. особам'!AK819,'Комунальні по юр. особам'!AK814,'Комунальні по юр. особам'!AK809,'Комунальні по юр. особам'!AK804,'Комунальні по юр. особам'!AK799,'Комунальні по юр. особам'!AK794,'Комунальні по юр. особам'!AK789,'Комунальні по юр. особам'!AK784,'Комунальні по юр. особам'!AK779)</f>
        <v>0</v>
      </c>
      <c r="AJ129" s="234">
        <f>SUM('Комунальні по юр. особам'!AL834,'Комунальні по юр. особам'!AL829,'Комунальні по юр. особам'!AL824,'Комунальні по юр. особам'!AL819,'Комунальні по юр. особам'!AL814,'Комунальні по юр. особам'!AL809,'Комунальні по юр. особам'!AL804,'Комунальні по юр. особам'!AL799,'Комунальні по юр. особам'!AL794,'Комунальні по юр. особам'!AL789,'Комунальні по юр. особам'!AL784,'Комунальні по юр. особам'!AL779)</f>
        <v>0</v>
      </c>
      <c r="AK129" s="235">
        <f>SUM('Комунальні по юр. особам'!AM834,'Комунальні по юр. особам'!AM829,'Комунальні по юр. особам'!AM824,'Комунальні по юр. особам'!AM819,'Комунальні по юр. особам'!AM814,'Комунальні по юр. особам'!AM809,'Комунальні по юр. особам'!AM804,'Комунальні по юр. особам'!AM799,'Комунальні по юр. особам'!AM794,'Комунальні по юр. особам'!AM789,'Комунальні по юр. особам'!AM784,'Комунальні по юр. особам'!AM779)</f>
        <v>0</v>
      </c>
      <c r="AL129" s="233">
        <f>SUM('Комунальні по юр. особам'!AN834,'Комунальні по юр. особам'!AN829,'Комунальні по юр. особам'!AN824,'Комунальні по юр. особам'!AN819,'Комунальні по юр. особам'!AN814,'Комунальні по юр. особам'!AN809,'Комунальні по юр. особам'!AN804,'Комунальні по юр. особам'!AN799,'Комунальні по юр. особам'!AN794,'Комунальні по юр. особам'!AN789,'Комунальні по юр. особам'!AN784,'Комунальні по юр. особам'!AN779)</f>
        <v>3</v>
      </c>
      <c r="AM129" s="234">
        <f>SUM('Комунальні по юр. особам'!AO834,'Комунальні по юр. особам'!AO829,'Комунальні по юр. особам'!AO824,'Комунальні по юр. особам'!AO819,'Комунальні по юр. особам'!AO814,'Комунальні по юр. особам'!AO809,'Комунальні по юр. особам'!AO804,'Комунальні по юр. особам'!AO799,'Комунальні по юр. особам'!AO794,'Комунальні по юр. особам'!AO789,'Комунальні по юр. особам'!AO784,'Комунальні по юр. особам'!AO779)</f>
        <v>13</v>
      </c>
      <c r="AN129" s="235">
        <f>SUM('Комунальні по юр. особам'!AP834,'Комунальні по юр. особам'!AP829,'Комунальні по юр. особам'!AP824,'Комунальні по юр. особам'!AP819,'Комунальні по юр. особам'!AP814,'Комунальні по юр. особам'!AP809,'Комунальні по юр. особам'!AP804,'Комунальні по юр. особам'!AP799,'Комунальні по юр. особам'!AP794,'Комунальні по юр. особам'!AP789,'Комунальні по юр. особам'!AP784,'Комунальні по юр. особам'!AP779)</f>
        <v>0</v>
      </c>
      <c r="AO129" s="236">
        <f>SUM('Комунальні по юр. особам'!AQ834,'Комунальні по юр. особам'!AQ829,'Комунальні по юр. особам'!AQ824,'Комунальні по юр. особам'!AQ819,'Комунальні по юр. особам'!AQ814,'Комунальні по юр. особам'!AQ809,'Комунальні по юр. особам'!AQ804,'Комунальні по юр. особам'!AQ799,'Комунальні по юр. особам'!AQ794,'Комунальні по юр. особам'!AQ789,'Комунальні по юр. особам'!AQ784,'Комунальні по юр. особам'!AQ779)</f>
        <v>0</v>
      </c>
      <c r="AP129" s="237">
        <f>SUM('Комунальні по юр. особам'!AR834,'Комунальні по юр. особам'!AR829,'Комунальні по юр. особам'!AR824,'Комунальні по юр. особам'!AR819,'Комунальні по юр. особам'!AR814,'Комунальні по юр. особам'!AR809,'Комунальні по юр. особам'!AR804,'Комунальні по юр. особам'!AR799,'Комунальні по юр. особам'!AR794,'Комунальні по юр. особам'!AR789,'Комунальні по юр. особам'!AR784,'Комунальні по юр. особам'!AR779)</f>
        <v>0</v>
      </c>
      <c r="AQ129" s="237">
        <f>SUM('Комунальні по юр. особам'!AS834,'Комунальні по юр. особам'!AS829,'Комунальні по юр. особам'!AS824,'Комунальні по юр. особам'!AS819,'Комунальні по юр. особам'!AS814,'Комунальні по юр. особам'!AS809,'Комунальні по юр. особам'!AS804,'Комунальні по юр. особам'!AS799,'Комунальні по юр. особам'!AS794,'Комунальні по юр. особам'!AS789,'Комунальні по юр. особам'!AS784,'Комунальні по юр. особам'!AS779)</f>
        <v>0</v>
      </c>
      <c r="AR129" s="237">
        <f>SUM('Комунальні по юр. особам'!AT834,'Комунальні по юр. особам'!AT829,'Комунальні по юр. особам'!AT824,'Комунальні по юр. особам'!AT819,'Комунальні по юр. особам'!AT814,'Комунальні по юр. особам'!AT809,'Комунальні по юр. особам'!AT804,'Комунальні по юр. особам'!AT799,'Комунальні по юр. особам'!AT794,'Комунальні по юр. особам'!AT789,'Комунальні по юр. особам'!AT784,'Комунальні по юр. особам'!AT779)</f>
        <v>0</v>
      </c>
      <c r="AS129" s="238">
        <f>SUM('Комунальні по юр. особам'!AU834,'Комунальні по юр. особам'!AU829,'Комунальні по юр. особам'!AU824,'Комунальні по юр. особам'!AU819,'Комунальні по юр. особам'!AU814,'Комунальні по юр. особам'!AU809,'Комунальні по юр. особам'!AU804,'Комунальні по юр. особам'!AU799,'Комунальні по юр. особам'!AU794,'Комунальні по юр. особам'!AU789,'Комунальні по юр. особам'!AU784,'Комунальні по юр. особам'!AU779)</f>
        <v>0</v>
      </c>
      <c r="AT129" s="327">
        <f>SUM(AU129:BC129)</f>
        <v>0</v>
      </c>
      <c r="AU129" s="307">
        <f>SUM('Комунальні по юр. особам'!AW779,'Комунальні по юр. особам'!AW784,'Комунальні по юр. особам'!AW789,'Комунальні по юр. особам'!AW794,'Комунальні по юр. особам'!AW799,'Комунальні по юр. особам'!AW804,'Комунальні по юр. особам'!AW809,'Комунальні по юр. особам'!AW814,'Комунальні по юр. особам'!AW819,'Комунальні по юр. особам'!AW824,'Комунальні по юр. особам'!AW829,'Комунальні по юр. особам'!AW834)</f>
        <v>0</v>
      </c>
      <c r="AV129" s="307">
        <f>SUM('Комунальні по юр. особам'!AX779,'Комунальні по юр. особам'!AX784,'Комунальні по юр. особам'!AX789,'Комунальні по юр. особам'!AX794,'Комунальні по юр. особам'!AX799,'Комунальні по юр. особам'!AX804,'Комунальні по юр. особам'!AX809,'Комунальні по юр. особам'!AX814,'Комунальні по юр. особам'!AX819,'Комунальні по юр. особам'!AX824,'Комунальні по юр. особам'!AX829,'Комунальні по юр. особам'!AX834)</f>
        <v>0</v>
      </c>
      <c r="AW129" s="307">
        <f>SUM('Комунальні по юр. особам'!AY779,'Комунальні по юр. особам'!AY784,'Комунальні по юр. особам'!AY789,'Комунальні по юр. особам'!AY794,'Комунальні по юр. особам'!AY799,'Комунальні по юр. особам'!AY804,'Комунальні по юр. особам'!AY809,'Комунальні по юр. особам'!AY814,'Комунальні по юр. особам'!AY819,'Комунальні по юр. особам'!AY824,'Комунальні по юр. особам'!AY829,'Комунальні по юр. особам'!AY834)</f>
        <v>0</v>
      </c>
      <c r="AX129" s="307">
        <f>SUM('Комунальні по юр. особам'!AZ779,'Комунальні по юр. особам'!AZ784,'Комунальні по юр. особам'!AZ789,'Комунальні по юр. особам'!AZ794,'Комунальні по юр. особам'!AZ799,'Комунальні по юр. особам'!AZ804,'Комунальні по юр. особам'!AZ809,'Комунальні по юр. особам'!AZ814,'Комунальні по юр. особам'!AZ819,'Комунальні по юр. особам'!AZ824,'Комунальні по юр. особам'!AZ829,'Комунальні по юр. особам'!AZ834)</f>
        <v>0</v>
      </c>
      <c r="AY129" s="307">
        <f>SUM('Комунальні по юр. особам'!BA779,'Комунальні по юр. особам'!BA784,'Комунальні по юр. особам'!BA789,'Комунальні по юр. особам'!BA794,'Комунальні по юр. особам'!BA799,'Комунальні по юр. особам'!BA804,'Комунальні по юр. особам'!BA809,'Комунальні по юр. особам'!BA814,'Комунальні по юр. особам'!BA819,'Комунальні по юр. особам'!BA824,'Комунальні по юр. особам'!BA829,'Комунальні по юр. особам'!BA834)</f>
        <v>0</v>
      </c>
      <c r="AZ129" s="307">
        <f>SUM('Комунальні по юр. особам'!BB779,'Комунальні по юр. особам'!BB784,'Комунальні по юр. особам'!BB789,'Комунальні по юр. особам'!BB794,'Комунальні по юр. особам'!BB799,'Комунальні по юр. особам'!BB804,'Комунальні по юр. особам'!BB809,'Комунальні по юр. особам'!BB814,'Комунальні по юр. особам'!BB819,'Комунальні по юр. особам'!BB824,'Комунальні по юр. особам'!BB829,'Комунальні по юр. особам'!BB834)</f>
        <v>0</v>
      </c>
      <c r="BA129" s="307">
        <f>SUM('Комунальні по юр. особам'!BC779,'Комунальні по юр. особам'!BC784,'Комунальні по юр. особам'!BC789,'Комунальні по юр. особам'!BC794,'Комунальні по юр. особам'!BC799,'Комунальні по юр. особам'!BC804,'Комунальні по юр. особам'!BC809,'Комунальні по юр. особам'!BC814,'Комунальні по юр. особам'!BC819,'Комунальні по юр. особам'!BC824,'Комунальні по юр. особам'!BC829,'Комунальні по юр. особам'!BC834)</f>
        <v>0</v>
      </c>
      <c r="BB129" s="307">
        <f>SUM('Комунальні по юр. особам'!BD779,'Комунальні по юр. особам'!BD784,'Комунальні по юр. особам'!BD789,'Комунальні по юр. особам'!BD794,'Комунальні по юр. особам'!BD799,'Комунальні по юр. особам'!BD804,'Комунальні по юр. особам'!BD809,'Комунальні по юр. особам'!BD814,'Комунальні по юр. особам'!BD819,'Комунальні по юр. особам'!BD824,'Комунальні по юр. особам'!BD829,'Комунальні по юр. особам'!BD834)</f>
        <v>0</v>
      </c>
      <c r="BC129" s="308">
        <f>SUM('Комунальні по юр. особам'!BE779,'Комунальні по юр. особам'!BE784,'Комунальні по юр. особам'!BE789,'Комунальні по юр. особам'!BE794,'Комунальні по юр. особам'!BE799,'Комунальні по юр. особам'!BE804,'Комунальні по юр. особам'!BE809,'Комунальні по юр. особам'!BE814,'Комунальні по юр. особам'!BE819,'Комунальні по юр. особам'!BE824,'Комунальні по юр. особам'!BE829,'Комунальні по юр. особам'!BE834)</f>
        <v>0</v>
      </c>
    </row>
    <row r="130" spans="1:55" ht="34" customHeight="1" x14ac:dyDescent="0.2">
      <c r="A130" s="824"/>
      <c r="B130" s="265" t="s">
        <v>75</v>
      </c>
      <c r="C130" s="827"/>
      <c r="D130" s="829"/>
      <c r="E130" s="303">
        <f t="shared" si="263"/>
        <v>0</v>
      </c>
      <c r="F130" s="305">
        <f t="shared" si="264"/>
        <v>0</v>
      </c>
      <c r="G130" s="242">
        <f>SUM('Комунальні по юр. особам'!I780,'Комунальні по юр. особам'!I785,'Комунальні по юр. особам'!I790,'Комунальні по юр. особам'!I795,'Комунальні по юр. особам'!I800,'Комунальні по юр. особам'!I805,'Комунальні по юр. особам'!I810,'Комунальні по юр. особам'!I815,'Комунальні по юр. особам'!I820,'Комунальні по юр. особам'!I825,'Комунальні по юр. особам'!I830,'Комунальні по юр. особам'!I835)</f>
        <v>0</v>
      </c>
      <c r="H130" s="242">
        <f>SUM('Комунальні по юр. особам'!J780,'Комунальні по юр. особам'!J785,'Комунальні по юр. особам'!J790,'Комунальні по юр. особам'!J795,'Комунальні по юр. особам'!J800,'Комунальні по юр. особам'!J805,'Комунальні по юр. особам'!J810,'Комунальні по юр. особам'!J815,'Комунальні по юр. особам'!J820,'Комунальні по юр. особам'!J825,'Комунальні по юр. особам'!J830,'Комунальні по юр. особам'!J835)</f>
        <v>0</v>
      </c>
      <c r="I130" s="242">
        <f>SUM('Комунальні по юр. особам'!K780,'Комунальні по юр. особам'!K785,'Комунальні по юр. особам'!K790,'Комунальні по юр. особам'!K795,'Комунальні по юр. особам'!K800,'Комунальні по юр. особам'!K805,'Комунальні по юр. особам'!K810,'Комунальні по юр. особам'!K815,'Комунальні по юр. особам'!K820,'Комунальні по юр. особам'!K825,'Комунальні по юр. особам'!K830,'Комунальні по юр. особам'!K835)</f>
        <v>0</v>
      </c>
      <c r="J130" s="268">
        <f>SUM('Комунальні по юр. особам'!L780,'Комунальні по юр. особам'!L785,'Комунальні по юр. особам'!L790,'Комунальні по юр. особам'!L795,'Комунальні по юр. особам'!L800,'Комунальні по юр. особам'!L805,'Комунальні по юр. особам'!L810,'Комунальні по юр. особам'!L815,'Комунальні по юр. особам'!L820,'Комунальні по юр. особам'!L825,'Комунальні по юр. особам'!L830,'Комунальні по юр. особам'!L835)</f>
        <v>0</v>
      </c>
      <c r="K130" s="330">
        <f t="shared" ref="K130" si="266">IF(AND(SUM(L130:P130)=SUM(W130:X130),SUM(Q130:V130)=SUM(W130:X130)),SUM(L130:P130),"ПЕРЕВІРТЕ ПРАВИЛЬНІСТЬ ДАНИХ")</f>
        <v>0</v>
      </c>
      <c r="L130" s="63">
        <f>SUM('Комунальні по юр. особам'!N780,'Комунальні по юр. особам'!N785,'Комунальні по юр. особам'!N790,'Комунальні по юр. особам'!N795,'Комунальні по юр. особам'!N800,'Комунальні по юр. особам'!N805,'Комунальні по юр. особам'!N810,'Комунальні по юр. особам'!N815,'Комунальні по юр. особам'!N820,'Комунальні по юр. особам'!N825,'Комунальні по юр. особам'!N830,'Комунальні по юр. особам'!N835)</f>
        <v>0</v>
      </c>
      <c r="M130" s="63">
        <f>SUM('Комунальні по юр. особам'!O780,'Комунальні по юр. особам'!O785,'Комунальні по юр. особам'!O790,'Комунальні по юр. особам'!O795,'Комунальні по юр. особам'!O800,'Комунальні по юр. особам'!O805,'Комунальні по юр. особам'!O810,'Комунальні по юр. особам'!O815,'Комунальні по юр. особам'!O820,'Комунальні по юр. особам'!O825,'Комунальні по юр. особам'!O830,'Комунальні по юр. особам'!O835)</f>
        <v>0</v>
      </c>
      <c r="N130" s="63">
        <f>SUM('Комунальні по юр. особам'!P780,'Комунальні по юр. особам'!P785,'Комунальні по юр. особам'!P790,'Комунальні по юр. особам'!P795,'Комунальні по юр. особам'!P800,'Комунальні по юр. особам'!P805,'Комунальні по юр. особам'!P810,'Комунальні по юр. особам'!P815,'Комунальні по юр. особам'!P820,'Комунальні по юр. особам'!P825,'Комунальні по юр. особам'!P830,'Комунальні по юр. особам'!P835)</f>
        <v>0</v>
      </c>
      <c r="O130" s="63">
        <f>SUM('Комунальні по юр. особам'!Q780,'Комунальні по юр. особам'!Q785,'Комунальні по юр. особам'!Q790,'Комунальні по юр. особам'!Q795,'Комунальні по юр. особам'!Q800,'Комунальні по юр. особам'!Q805,'Комунальні по юр. особам'!Q810,'Комунальні по юр. особам'!Q815,'Комунальні по юр. особам'!Q820,'Комунальні по юр. особам'!Q825,'Комунальні по юр. особам'!Q830,'Комунальні по юр. особам'!Q835)</f>
        <v>0</v>
      </c>
      <c r="P130" s="313">
        <f>SUM('Комунальні по юр. особам'!R780,'Комунальні по юр. особам'!R785,'Комунальні по юр. особам'!R790,'Комунальні по юр. особам'!R795,'Комунальні по юр. особам'!R800,'Комунальні по юр. особам'!R805,'Комунальні по юр. особам'!R810,'Комунальні по юр. особам'!R815,'Комунальні по юр. особам'!R820,'Комунальні по юр. особам'!R825,'Комунальні по юр. особам'!R830,'Комунальні по юр. особам'!R835)</f>
        <v>0</v>
      </c>
      <c r="Q130" s="301">
        <f>SUM('Комунальні по юр. особам'!S780,'Комунальні по юр. особам'!S785,'Комунальні по юр. особам'!S790,'Комунальні по юр. особам'!S795,'Комунальні по юр. особам'!S800,'Комунальні по юр. особам'!S805,'Комунальні по юр. особам'!S810,'Комунальні по юр. особам'!S815,'Комунальні по юр. особам'!S820,'Комунальні по юр. особам'!S825,'Комунальні по юр. особам'!S830,'Комунальні по юр. особам'!S835)</f>
        <v>0</v>
      </c>
      <c r="R130" s="63">
        <f>SUM('Комунальні по юр. особам'!T780,'Комунальні по юр. особам'!T785,'Комунальні по юр. особам'!T790,'Комунальні по юр. особам'!T795,'Комунальні по юр. особам'!T800,'Комунальні по юр. особам'!T805,'Комунальні по юр. особам'!T810,'Комунальні по юр. особам'!T815,'Комунальні по юр. особам'!T820,'Комунальні по юр. особам'!T825,'Комунальні по юр. особам'!T830,'Комунальні по юр. особам'!T835)</f>
        <v>0</v>
      </c>
      <c r="S130" s="63">
        <f>SUM('Комунальні по юр. особам'!U780,'Комунальні по юр. особам'!U785,'Комунальні по юр. особам'!U790,'Комунальні по юр. особам'!U795,'Комунальні по юр. особам'!U800,'Комунальні по юр. особам'!U805,'Комунальні по юр. особам'!U810,'Комунальні по юр. особам'!U815,'Комунальні по юр. особам'!U820,'Комунальні по юр. особам'!U825,'Комунальні по юр. особам'!U830,'Комунальні по юр. особам'!U835)</f>
        <v>0</v>
      </c>
      <c r="T130" s="63">
        <f>SUM('Комунальні по юр. особам'!V780,'Комунальні по юр. особам'!V785,'Комунальні по юр. особам'!V790,'Комунальні по юр. особам'!V795,'Комунальні по юр. особам'!V800,'Комунальні по юр. особам'!V805,'Комунальні по юр. особам'!V810,'Комунальні по юр. особам'!V815,'Комунальні по юр. особам'!V820,'Комунальні по юр. особам'!V825,'Комунальні по юр. особам'!V830,'Комунальні по юр. особам'!V835)</f>
        <v>0</v>
      </c>
      <c r="U130" s="63">
        <f>SUM('Комунальні по юр. особам'!W780,'Комунальні по юр. особам'!W785,'Комунальні по юр. особам'!W790,'Комунальні по юр. особам'!W795,'Комунальні по юр. особам'!W800,'Комунальні по юр. особам'!W805,'Комунальні по юр. особам'!W810,'Комунальні по юр. особам'!W815,'Комунальні по юр. особам'!W820,'Комунальні по юр. особам'!W825,'Комунальні по юр. особам'!W830,'Комунальні по юр. особам'!W835)</f>
        <v>0</v>
      </c>
      <c r="V130" s="313">
        <f>SUM('Комунальні по юр. особам'!X780,'Комунальні по юр. особам'!X785,'Комунальні по юр. особам'!X790,'Комунальні по юр. особам'!X795,'Комунальні по юр. особам'!X800,'Комунальні по юр. особам'!X805,'Комунальні по юр. особам'!X810,'Комунальні по юр. особам'!X815,'Комунальні по юр. особам'!X820,'Комунальні по юр. особам'!X825,'Комунальні по юр. особам'!X830,'Комунальні по юр. особам'!X835)</f>
        <v>0</v>
      </c>
      <c r="W130" s="301">
        <f>SUM('Комунальні по юр. особам'!Y780,'Комунальні по юр. особам'!Y785,'Комунальні по юр. особам'!Y790,'Комунальні по юр. особам'!Y795,'Комунальні по юр. особам'!Y800,'Комунальні по юр. особам'!Y805,'Комунальні по юр. особам'!Y810,'Комунальні по юр. особам'!Y815,'Комунальні по юр. особам'!Y820,'Комунальні по юр. особам'!Y825,'Комунальні по юр. особам'!Y830,'Комунальні по юр. особам'!Y835)</f>
        <v>0</v>
      </c>
      <c r="X130" s="313">
        <f>SUM('Комунальні по юр. особам'!Z780,'Комунальні по юр. особам'!Z785,'Комунальні по юр. особам'!Z790,'Комунальні по юр. особам'!Z795,'Комунальні по юр. особам'!Z800,'Комунальні по юр. особам'!Z805,'Комунальні по юр. особам'!Z810,'Комунальні по юр. особам'!Z815,'Комунальні по юр. особам'!Z820,'Комунальні по юр. особам'!Z825,'Комунальні по юр. особам'!Z830,'Комунальні по юр. особам'!Z835)</f>
        <v>0</v>
      </c>
      <c r="Y130" s="301">
        <f>SUM('Комунальні по юр. особам'!AA780,'Комунальні по юр. особам'!AA785,'Комунальні по юр. особам'!AA790,'Комунальні по юр. особам'!AA795,'Комунальні по юр. особам'!AA800,'Комунальні по юр. особам'!AA805,'Комунальні по юр. особам'!AA810,'Комунальні по юр. особам'!AA815,'Комунальні по юр. особам'!AA820,'Комунальні по юр. особам'!AA825,'Комунальні по юр. особам'!AA830,'Комунальні по юр. особам'!AA835)</f>
        <v>0</v>
      </c>
      <c r="Z130" s="63">
        <f>SUM('Комунальні по юр. особам'!AB780,'Комунальні по юр. особам'!AB785,'Комунальні по юр. особам'!AB790,'Комунальні по юр. особам'!AB795,'Комунальні по юр. особам'!AB800,'Комунальні по юр. особам'!AB805,'Комунальні по юр. особам'!AB810,'Комунальні по юр. особам'!AB815,'Комунальні по юр. особам'!AB820,'Комунальні по юр. особам'!AB825,'Комунальні по юр. особам'!AB830,'Комунальні по юр. особам'!AB835)</f>
        <v>0</v>
      </c>
      <c r="AA130" s="63">
        <f>SUM('Комунальні по юр. особам'!AC780,'Комунальні по юр. особам'!AC785,'Комунальні по юр. особам'!AC790,'Комунальні по юр. особам'!AC795,'Комунальні по юр. особам'!AC800,'Комунальні по юр. особам'!AC805,'Комунальні по юр. особам'!AC810,'Комунальні по юр. особам'!AC815,'Комунальні по юр. особам'!AC820,'Комунальні по юр. особам'!AC825,'Комунальні по юр. особам'!AC830,'Комунальні по юр. особам'!AC835)</f>
        <v>0</v>
      </c>
      <c r="AB130" s="63">
        <f>SUM('Комунальні по юр. особам'!AD780,'Комунальні по юр. особам'!AD785,'Комунальні по юр. особам'!AD790,'Комунальні по юр. особам'!AD795,'Комунальні по юр. особам'!AD800,'Комунальні по юр. особам'!AD805,'Комунальні по юр. особам'!AD810,'Комунальні по юр. особам'!AD815,'Комунальні по юр. особам'!AD820,'Комунальні по юр. особам'!AD825,'Комунальні по юр. особам'!AD830,'Комунальні по юр. особам'!AD835)</f>
        <v>0</v>
      </c>
      <c r="AC130" s="63">
        <f>SUM('Комунальні по юр. особам'!AE780,'Комунальні по юр. особам'!AE785,'Комунальні по юр. особам'!AE790,'Комунальні по юр. особам'!AE795,'Комунальні по юр. особам'!AE800,'Комунальні по юр. особам'!AE805,'Комунальні по юр. особам'!AE810,'Комунальні по юр. особам'!AE815,'Комунальні по юр. особам'!AE820,'Комунальні по юр. особам'!AE825,'Комунальні по юр. особам'!AE830,'Комунальні по юр. особам'!AE835)</f>
        <v>0</v>
      </c>
      <c r="AD130" s="313">
        <f>SUM('Комунальні по юр. особам'!AF780,'Комунальні по юр. особам'!AF785,'Комунальні по юр. особам'!AF790,'Комунальні по юр. особам'!AF795,'Комунальні по юр. особам'!AF800,'Комунальні по юр. особам'!AF805,'Комунальні по юр. особам'!AF810,'Комунальні по юр. особам'!AF815,'Комунальні по юр. особам'!AF820,'Комунальні по юр. особам'!AF825,'Комунальні по юр. особам'!AF830,'Комунальні по юр. особам'!AF835)</f>
        <v>0</v>
      </c>
      <c r="AE130" s="271"/>
      <c r="AF130" s="359"/>
      <c r="AG130" s="360"/>
      <c r="AH130" s="247"/>
      <c r="AI130" s="270">
        <f>SUM('Комунальні по юр. особам'!AK835,'Комунальні по юр. особам'!AK830,'Комунальні по юр. особам'!AK825,'Комунальні по юр. особам'!AK820,'Комунальні по юр. особам'!AK815,'Комунальні по юр. особам'!AK810,'Комунальні по юр. особам'!AK805,'Комунальні по юр. особам'!AK800,'Комунальні по юр. особам'!AK795,'Комунальні по юр. особам'!AK790,'Комунальні по юр. особам'!AK785,'Комунальні по юр. особам'!AK780)</f>
        <v>0</v>
      </c>
      <c r="AJ130" s="242">
        <f>SUM('Комунальні по юр. особам'!AL835,'Комунальні по юр. особам'!AL830,'Комунальні по юр. особам'!AL825,'Комунальні по юр. особам'!AL820,'Комунальні по юр. особам'!AL815,'Комунальні по юр. особам'!AL810,'Комунальні по юр. особам'!AL805,'Комунальні по юр. особам'!AL800,'Комунальні по юр. особам'!AL795,'Комунальні по юр. особам'!AL790,'Комунальні по юр. особам'!AL785,'Комунальні по юр. особам'!AL780)</f>
        <v>0</v>
      </c>
      <c r="AK130" s="243">
        <f>SUM('Комунальні по юр. особам'!AM835,'Комунальні по юр. особам'!AM830,'Комунальні по юр. особам'!AM825,'Комунальні по юр. особам'!AM820,'Комунальні по юр. особам'!AM815,'Комунальні по юр. особам'!AM810,'Комунальні по юр. особам'!AM805,'Комунальні по юр. особам'!AM800,'Комунальні по юр. особам'!AM795,'Комунальні по юр. особам'!AM790,'Комунальні по юр. особам'!AM785,'Комунальні по юр. особам'!AM780)</f>
        <v>0</v>
      </c>
      <c r="AL130" s="241">
        <f>SUM('Комунальні по юр. особам'!AN835,'Комунальні по юр. особам'!AN830,'Комунальні по юр. особам'!AN825,'Комунальні по юр. особам'!AN820,'Комунальні по юр. особам'!AN815,'Комунальні по юр. особам'!AN810,'Комунальні по юр. особам'!AN805,'Комунальні по юр. особам'!AN800,'Комунальні по юр. особам'!AN795,'Комунальні по юр. особам'!AN790,'Комунальні по юр. особам'!AN785,'Комунальні по юр. особам'!AN780)</f>
        <v>0</v>
      </c>
      <c r="AM130" s="242">
        <f>SUM('Комунальні по юр. особам'!AO835,'Комунальні по юр. особам'!AO830,'Комунальні по юр. особам'!AO825,'Комунальні по юр. особам'!AO820,'Комунальні по юр. особам'!AO815,'Комунальні по юр. особам'!AO810,'Комунальні по юр. особам'!AO805,'Комунальні по юр. особам'!AO800,'Комунальні по юр. особам'!AO795,'Комунальні по юр. особам'!AO790,'Комунальні по юр. особам'!AO785,'Комунальні по юр. особам'!AO780)</f>
        <v>0</v>
      </c>
      <c r="AN130" s="243">
        <f>SUM('Комунальні по юр. особам'!AP835,'Комунальні по юр. особам'!AP830,'Комунальні по юр. особам'!AP825,'Комунальні по юр. особам'!AP820,'Комунальні по юр. особам'!AP815,'Комунальні по юр. особам'!AP810,'Комунальні по юр. особам'!AP805,'Комунальні по юр. особам'!AP800,'Комунальні по юр. особам'!AP795,'Комунальні по юр. особам'!AP790,'Комунальні по юр. особам'!AP785,'Комунальні по юр. особам'!AP780)</f>
        <v>0</v>
      </c>
      <c r="AO130" s="244">
        <f>SUM('Комунальні по юр. особам'!AQ835,'Комунальні по юр. особам'!AQ830,'Комунальні по юр. особам'!AQ825,'Комунальні по юр. особам'!AQ820,'Комунальні по юр. особам'!AQ815,'Комунальні по юр. особам'!AQ810,'Комунальні по юр. особам'!AQ805,'Комунальні по юр. особам'!AQ800,'Комунальні по юр. особам'!AQ795,'Комунальні по юр. особам'!AQ790,'Комунальні по юр. особам'!AQ785,'Комунальні по юр. особам'!AQ780)</f>
        <v>0</v>
      </c>
      <c r="AP130" s="245">
        <f>SUM('Комунальні по юр. особам'!AR835,'Комунальні по юр. особам'!AR830,'Комунальні по юр. особам'!AR825,'Комунальні по юр. особам'!AR820,'Комунальні по юр. особам'!AR815,'Комунальні по юр. особам'!AR810,'Комунальні по юр. особам'!AR805,'Комунальні по юр. особам'!AR800,'Комунальні по юр. особам'!AR795,'Комунальні по юр. особам'!AR790,'Комунальні по юр. особам'!AR785,'Комунальні по юр. особам'!AR780)</f>
        <v>0</v>
      </c>
      <c r="AQ130" s="245">
        <f>SUM('Комунальні по юр. особам'!AS835,'Комунальні по юр. особам'!AS830,'Комунальні по юр. особам'!AS825,'Комунальні по юр. особам'!AS820,'Комунальні по юр. особам'!AS815,'Комунальні по юр. особам'!AS810,'Комунальні по юр. особам'!AS805,'Комунальні по юр. особам'!AS800,'Комунальні по юр. особам'!AS795,'Комунальні по юр. особам'!AS790,'Комунальні по юр. особам'!AS785,'Комунальні по юр. особам'!AS780)</f>
        <v>0</v>
      </c>
      <c r="AR130" s="245">
        <f>SUM('Комунальні по юр. особам'!AT835,'Комунальні по юр. особам'!AT830,'Комунальні по юр. особам'!AT825,'Комунальні по юр. особам'!AT820,'Комунальні по юр. особам'!AT815,'Комунальні по юр. особам'!AT810,'Комунальні по юр. особам'!AT805,'Комунальні по юр. особам'!AT800,'Комунальні по юр. особам'!AT795,'Комунальні по юр. особам'!AT790,'Комунальні по юр. особам'!AT785,'Комунальні по юр. особам'!AT780)</f>
        <v>0</v>
      </c>
      <c r="AS130" s="246">
        <f>SUM('Комунальні по юр. особам'!AU835,'Комунальні по юр. особам'!AU830,'Комунальні по юр. особам'!AU825,'Комунальні по юр. особам'!AU820,'Комунальні по юр. особам'!AU815,'Комунальні по юр. особам'!AU810,'Комунальні по юр. особам'!AU805,'Комунальні по юр. особам'!AU800,'Комунальні по юр. особам'!AU795,'Комунальні по юр. особам'!AU790,'Комунальні по юр. особам'!AU785,'Комунальні по юр. особам'!AU780)</f>
        <v>0</v>
      </c>
      <c r="AT130" s="328">
        <f t="shared" ref="AT130" si="267">SUM(AU130:BC130)</f>
        <v>0</v>
      </c>
      <c r="AU130" s="63">
        <f>SUM('Комунальні по юр. особам'!AW780,'Комунальні по юр. особам'!AW785,'Комунальні по юр. особам'!AW790,'Комунальні по юр. особам'!AW795,'Комунальні по юр. особам'!AW800,'Комунальні по юр. особам'!AW805,'Комунальні по юр. особам'!AW810,'Комунальні по юр. особам'!AW815,'Комунальні по юр. особам'!AW820,'Комунальні по юр. особам'!AW825,'Комунальні по юр. особам'!AW830,'Комунальні по юр. особам'!AW835)</f>
        <v>0</v>
      </c>
      <c r="AV130" s="63">
        <f>SUM('Комунальні по юр. особам'!AX780,'Комунальні по юр. особам'!AX785,'Комунальні по юр. особам'!AX790,'Комунальні по юр. особам'!AX795,'Комунальні по юр. особам'!AX800,'Комунальні по юр. особам'!AX805,'Комунальні по юр. особам'!AX810,'Комунальні по юр. особам'!AX815,'Комунальні по юр. особам'!AX820,'Комунальні по юр. особам'!AX825,'Комунальні по юр. особам'!AX830,'Комунальні по юр. особам'!AX835)</f>
        <v>0</v>
      </c>
      <c r="AW130" s="63">
        <f>SUM('Комунальні по юр. особам'!AY780,'Комунальні по юр. особам'!AY785,'Комунальні по юр. особам'!AY790,'Комунальні по юр. особам'!AY795,'Комунальні по юр. особам'!AY800,'Комунальні по юр. особам'!AY805,'Комунальні по юр. особам'!AY810,'Комунальні по юр. особам'!AY815,'Комунальні по юр. особам'!AY820,'Комунальні по юр. особам'!AY825,'Комунальні по юр. особам'!AY830,'Комунальні по юр. особам'!AY835)</f>
        <v>0</v>
      </c>
      <c r="AX130" s="63">
        <f>SUM('Комунальні по юр. особам'!AZ780,'Комунальні по юр. особам'!AZ785,'Комунальні по юр. особам'!AZ790,'Комунальні по юр. особам'!AZ795,'Комунальні по юр. особам'!AZ800,'Комунальні по юр. особам'!AZ805,'Комунальні по юр. особам'!AZ810,'Комунальні по юр. особам'!AZ815,'Комунальні по юр. особам'!AZ820,'Комунальні по юр. особам'!AZ825,'Комунальні по юр. особам'!AZ830,'Комунальні по юр. особам'!AZ835)</f>
        <v>0</v>
      </c>
      <c r="AY130" s="63">
        <f>SUM('Комунальні по юр. особам'!BA780,'Комунальні по юр. особам'!BA785,'Комунальні по юр. особам'!BA790,'Комунальні по юр. особам'!BA795,'Комунальні по юр. особам'!BA800,'Комунальні по юр. особам'!BA805,'Комунальні по юр. особам'!BA810,'Комунальні по юр. особам'!BA815,'Комунальні по юр. особам'!BA820,'Комунальні по юр. особам'!BA825,'Комунальні по юр. особам'!BA830,'Комунальні по юр. особам'!BA835)</f>
        <v>0</v>
      </c>
      <c r="AZ130" s="63">
        <f>SUM('Комунальні по юр. особам'!BB780,'Комунальні по юр. особам'!BB785,'Комунальні по юр. особам'!BB790,'Комунальні по юр. особам'!BB795,'Комунальні по юр. особам'!BB800,'Комунальні по юр. особам'!BB805,'Комунальні по юр. особам'!BB810,'Комунальні по юр. особам'!BB815,'Комунальні по юр. особам'!BB820,'Комунальні по юр. особам'!BB825,'Комунальні по юр. особам'!BB830,'Комунальні по юр. особам'!BB835)</f>
        <v>0</v>
      </c>
      <c r="BA130" s="63">
        <f>SUM('Комунальні по юр. особам'!BC780,'Комунальні по юр. особам'!BC785,'Комунальні по юр. особам'!BC790,'Комунальні по юр. особам'!BC795,'Комунальні по юр. особам'!BC800,'Комунальні по юр. особам'!BC805,'Комунальні по юр. особам'!BC810,'Комунальні по юр. особам'!BC815,'Комунальні по юр. особам'!BC820,'Комунальні по юр. особам'!BC825,'Комунальні по юр. особам'!BC830,'Комунальні по юр. особам'!BC835)</f>
        <v>0</v>
      </c>
      <c r="BB130" s="63">
        <f>SUM('Комунальні по юр. особам'!BD780,'Комунальні по юр. особам'!BD785,'Комунальні по юр. особам'!BD790,'Комунальні по юр. особам'!BD795,'Комунальні по юр. особам'!BD800,'Комунальні по юр. особам'!BD805,'Комунальні по юр. особам'!BD810,'Комунальні по юр. особам'!BD815,'Комунальні по юр. особам'!BD820,'Комунальні по юр. особам'!BD825,'Комунальні по юр. особам'!BD830,'Комунальні по юр. особам'!BD835)</f>
        <v>0</v>
      </c>
      <c r="BC130" s="309">
        <f>SUM('Комунальні по юр. особам'!BE780,'Комунальні по юр. особам'!BE785,'Комунальні по юр. особам'!BE790,'Комунальні по юр. особам'!BE795,'Комунальні по юр. особам'!BE800,'Комунальні по юр. особам'!BE805,'Комунальні по юр. особам'!BE810,'Комунальні по юр. особам'!BE815,'Комунальні по юр. особам'!BE820,'Комунальні по юр. особам'!BE825,'Комунальні по юр. особам'!BE830,'Комунальні по юр. особам'!BE835)</f>
        <v>0</v>
      </c>
    </row>
    <row r="131" spans="1:55" ht="34" customHeight="1" x14ac:dyDescent="0.2">
      <c r="A131" s="824"/>
      <c r="B131" s="265" t="s">
        <v>77</v>
      </c>
      <c r="C131" s="827"/>
      <c r="D131" s="829"/>
      <c r="E131" s="303">
        <f>SUM(K131,AT131)</f>
        <v>0</v>
      </c>
      <c r="F131" s="305">
        <f>SUM(G131:J131)</f>
        <v>0</v>
      </c>
      <c r="G131" s="242">
        <f>SUM('Комунальні по юр. особам'!I781,'Комунальні по юр. особам'!I786,'Комунальні по юр. особам'!I791,'Комунальні по юр. особам'!I796,'Комунальні по юр. особам'!I801,'Комунальні по юр. особам'!I806,'Комунальні по юр. особам'!I811,'Комунальні по юр. особам'!I816,'Комунальні по юр. особам'!I821,'Комунальні по юр. особам'!I826,'Комунальні по юр. особам'!I831,'Комунальні по юр. особам'!I836)</f>
        <v>0</v>
      </c>
      <c r="H131" s="242">
        <f>SUM('Комунальні по юр. особам'!J781,'Комунальні по юр. особам'!J786,'Комунальні по юр. особам'!J791,'Комунальні по юр. особам'!J796,'Комунальні по юр. особам'!J801,'Комунальні по юр. особам'!J806,'Комунальні по юр. особам'!J811,'Комунальні по юр. особам'!J816,'Комунальні по юр. особам'!J821,'Комунальні по юр. особам'!J826,'Комунальні по юр. особам'!J831,'Комунальні по юр. особам'!J836)</f>
        <v>0</v>
      </c>
      <c r="I131" s="242">
        <f>SUM('Комунальні по юр. особам'!K781,'Комунальні по юр. особам'!K786,'Комунальні по юр. особам'!K791,'Комунальні по юр. особам'!K796,'Комунальні по юр. особам'!K801,'Комунальні по юр. особам'!K806,'Комунальні по юр. особам'!K811,'Комунальні по юр. особам'!K816,'Комунальні по юр. особам'!K821,'Комунальні по юр. особам'!K826,'Комунальні по юр. особам'!K831,'Комунальні по юр. особам'!K836)</f>
        <v>0</v>
      </c>
      <c r="J131" s="268">
        <f>SUM('Комунальні по юр. особам'!L781,'Комунальні по юр. особам'!L786,'Комунальні по юр. особам'!L791,'Комунальні по юр. особам'!L796,'Комунальні по юр. особам'!L801,'Комунальні по юр. особам'!L806,'Комунальні по юр. особам'!L811,'Комунальні по юр. особам'!L816,'Комунальні по юр. особам'!L821,'Комунальні по юр. особам'!L826,'Комунальні по юр. особам'!L831,'Комунальні по юр. особам'!L836)</f>
        <v>0</v>
      </c>
      <c r="K131" s="330">
        <f>IF(AND(SUM(L131:P131)=SUM(W131:X131),SUM(Q131:V131)=SUM(W131:X131)),SUM(L131:P131),"ПЕРЕВІРТЕ ПРАВИЛЬНІСТЬ ДАНИХ")</f>
        <v>0</v>
      </c>
      <c r="L131" s="63">
        <f>SUM('Комунальні по юр. особам'!N781,'Комунальні по юр. особам'!N786,'Комунальні по юр. особам'!N791,'Комунальні по юр. особам'!N796,'Комунальні по юр. особам'!N801,'Комунальні по юр. особам'!N806,'Комунальні по юр. особам'!N811,'Комунальні по юр. особам'!N816,'Комунальні по юр. особам'!N821,'Комунальні по юр. особам'!N826,'Комунальні по юр. особам'!N831,'Комунальні по юр. особам'!N836)</f>
        <v>0</v>
      </c>
      <c r="M131" s="63">
        <f>SUM('Комунальні по юр. особам'!O781,'Комунальні по юр. особам'!O786,'Комунальні по юр. особам'!O791,'Комунальні по юр. особам'!O796,'Комунальні по юр. особам'!O801,'Комунальні по юр. особам'!O806,'Комунальні по юр. особам'!O811,'Комунальні по юр. особам'!O816,'Комунальні по юр. особам'!O821,'Комунальні по юр. особам'!O826,'Комунальні по юр. особам'!O831,'Комунальні по юр. особам'!O836)</f>
        <v>0</v>
      </c>
      <c r="N131" s="63">
        <f>SUM('Комунальні по юр. особам'!P781,'Комунальні по юр. особам'!P786,'Комунальні по юр. особам'!P791,'Комунальні по юр. особам'!P796,'Комунальні по юр. особам'!P801,'Комунальні по юр. особам'!P806,'Комунальні по юр. особам'!P811,'Комунальні по юр. особам'!P816,'Комунальні по юр. особам'!P821,'Комунальні по юр. особам'!P826,'Комунальні по юр. особам'!P831,'Комунальні по юр. особам'!P836)</f>
        <v>0</v>
      </c>
      <c r="O131" s="63">
        <f>SUM('Комунальні по юр. особам'!Q781,'Комунальні по юр. особам'!Q786,'Комунальні по юр. особам'!Q791,'Комунальні по юр. особам'!Q796,'Комунальні по юр. особам'!Q801,'Комунальні по юр. особам'!Q806,'Комунальні по юр. особам'!Q811,'Комунальні по юр. особам'!Q816,'Комунальні по юр. особам'!Q821,'Комунальні по юр. особам'!Q826,'Комунальні по юр. особам'!Q831,'Комунальні по юр. особам'!Q836)</f>
        <v>0</v>
      </c>
      <c r="P131" s="313">
        <f>SUM('Комунальні по юр. особам'!R781,'Комунальні по юр. особам'!R786,'Комунальні по юр. особам'!R791,'Комунальні по юр. особам'!R796,'Комунальні по юр. особам'!R801,'Комунальні по юр. особам'!R806,'Комунальні по юр. особам'!R811,'Комунальні по юр. особам'!R816,'Комунальні по юр. особам'!R821,'Комунальні по юр. особам'!R826,'Комунальні по юр. особам'!R831,'Комунальні по юр. особам'!R836)</f>
        <v>0</v>
      </c>
      <c r="Q131" s="301">
        <f>SUM('Комунальні по юр. особам'!S781,'Комунальні по юр. особам'!S786,'Комунальні по юр. особам'!S791,'Комунальні по юр. особам'!S796,'Комунальні по юр. особам'!S801,'Комунальні по юр. особам'!S806,'Комунальні по юр. особам'!S811,'Комунальні по юр. особам'!S816,'Комунальні по юр. особам'!S821,'Комунальні по юр. особам'!S826,'Комунальні по юр. особам'!S831,'Комунальні по юр. особам'!S836)</f>
        <v>0</v>
      </c>
      <c r="R131" s="63">
        <f>SUM('Комунальні по юр. особам'!T781,'Комунальні по юр. особам'!T786,'Комунальні по юр. особам'!T791,'Комунальні по юр. особам'!T796,'Комунальні по юр. особам'!T801,'Комунальні по юр. особам'!T806,'Комунальні по юр. особам'!T811,'Комунальні по юр. особам'!T816,'Комунальні по юр. особам'!T821,'Комунальні по юр. особам'!T826,'Комунальні по юр. особам'!T831,'Комунальні по юр. особам'!T836)</f>
        <v>0</v>
      </c>
      <c r="S131" s="63">
        <f>SUM('Комунальні по юр. особам'!U781,'Комунальні по юр. особам'!U786,'Комунальні по юр. особам'!U791,'Комунальні по юр. особам'!U796,'Комунальні по юр. особам'!U801,'Комунальні по юр. особам'!U806,'Комунальні по юр. особам'!U811,'Комунальні по юр. особам'!U816,'Комунальні по юр. особам'!U821,'Комунальні по юр. особам'!U826,'Комунальні по юр. особам'!U831,'Комунальні по юр. особам'!U836)</f>
        <v>0</v>
      </c>
      <c r="T131" s="63">
        <f>SUM('Комунальні по юр. особам'!V781,'Комунальні по юр. особам'!V786,'Комунальні по юр. особам'!V791,'Комунальні по юр. особам'!V796,'Комунальні по юр. особам'!V801,'Комунальні по юр. особам'!V806,'Комунальні по юр. особам'!V811,'Комунальні по юр. особам'!V816,'Комунальні по юр. особам'!V821,'Комунальні по юр. особам'!V826,'Комунальні по юр. особам'!V831,'Комунальні по юр. особам'!V836)</f>
        <v>0</v>
      </c>
      <c r="U131" s="63">
        <f>SUM('Комунальні по юр. особам'!W781,'Комунальні по юр. особам'!W786,'Комунальні по юр. особам'!W791,'Комунальні по юр. особам'!W796,'Комунальні по юр. особам'!W801,'Комунальні по юр. особам'!W806,'Комунальні по юр. особам'!W811,'Комунальні по юр. особам'!W816,'Комунальні по юр. особам'!W821,'Комунальні по юр. особам'!W826,'Комунальні по юр. особам'!W831,'Комунальні по юр. особам'!W836)</f>
        <v>0</v>
      </c>
      <c r="V131" s="313">
        <f>SUM('Комунальні по юр. особам'!X781,'Комунальні по юр. особам'!X786,'Комунальні по юр. особам'!X791,'Комунальні по юр. особам'!X796,'Комунальні по юр. особам'!X801,'Комунальні по юр. особам'!X806,'Комунальні по юр. особам'!X811,'Комунальні по юр. особам'!X816,'Комунальні по юр. особам'!X821,'Комунальні по юр. особам'!X826,'Комунальні по юр. особам'!X831,'Комунальні по юр. особам'!X836)</f>
        <v>0</v>
      </c>
      <c r="W131" s="301">
        <f>SUM('Комунальні по юр. особам'!Y781,'Комунальні по юр. особам'!Y786,'Комунальні по юр. особам'!Y791,'Комунальні по юр. особам'!Y796,'Комунальні по юр. особам'!Y801,'Комунальні по юр. особам'!Y806,'Комунальні по юр. особам'!Y811,'Комунальні по юр. особам'!Y816,'Комунальні по юр. особам'!Y821,'Комунальні по юр. особам'!Y826,'Комунальні по юр. особам'!Y831,'Комунальні по юр. особам'!Y836)</f>
        <v>0</v>
      </c>
      <c r="X131" s="313">
        <f>SUM('Комунальні по юр. особам'!Z781,'Комунальні по юр. особам'!Z786,'Комунальні по юр. особам'!Z791,'Комунальні по юр. особам'!Z796,'Комунальні по юр. особам'!Z801,'Комунальні по юр. особам'!Z806,'Комунальні по юр. особам'!Z811,'Комунальні по юр. особам'!Z816,'Комунальні по юр. особам'!Z821,'Комунальні по юр. особам'!Z826,'Комунальні по юр. особам'!Z831,'Комунальні по юр. особам'!Z836)</f>
        <v>0</v>
      </c>
      <c r="Y131" s="301">
        <f>SUM('Комунальні по юр. особам'!AA781,'Комунальні по юр. особам'!AA786,'Комунальні по юр. особам'!AA791,'Комунальні по юр. особам'!AA796,'Комунальні по юр. особам'!AA801,'Комунальні по юр. особам'!AA806,'Комунальні по юр. особам'!AA811,'Комунальні по юр. особам'!AA816,'Комунальні по юр. особам'!AA821,'Комунальні по юр. особам'!AA826,'Комунальні по юр. особам'!AA831,'Комунальні по юр. особам'!AA836)</f>
        <v>0</v>
      </c>
      <c r="Z131" s="63">
        <f>SUM('Комунальні по юр. особам'!AB781,'Комунальні по юр. особам'!AB786,'Комунальні по юр. особам'!AB791,'Комунальні по юр. особам'!AB796,'Комунальні по юр. особам'!AB801,'Комунальні по юр. особам'!AB806,'Комунальні по юр. особам'!AB811,'Комунальні по юр. особам'!AB816,'Комунальні по юр. особам'!AB821,'Комунальні по юр. особам'!AB826,'Комунальні по юр. особам'!AB831,'Комунальні по юр. особам'!AB836)</f>
        <v>0</v>
      </c>
      <c r="AA131" s="63">
        <f>SUM('Комунальні по юр. особам'!AC781,'Комунальні по юр. особам'!AC786,'Комунальні по юр. особам'!AC791,'Комунальні по юр. особам'!AC796,'Комунальні по юр. особам'!AC801,'Комунальні по юр. особам'!AC806,'Комунальні по юр. особам'!AC811,'Комунальні по юр. особам'!AC816,'Комунальні по юр. особам'!AC821,'Комунальні по юр. особам'!AC826,'Комунальні по юр. особам'!AC831,'Комунальні по юр. особам'!AC836)</f>
        <v>0</v>
      </c>
      <c r="AB131" s="63">
        <f>SUM('Комунальні по юр. особам'!AD781,'Комунальні по юр. особам'!AD786,'Комунальні по юр. особам'!AD791,'Комунальні по юр. особам'!AD796,'Комунальні по юр. особам'!AD801,'Комунальні по юр. особам'!AD806,'Комунальні по юр. особам'!AD811,'Комунальні по юр. особам'!AD816,'Комунальні по юр. особам'!AD821,'Комунальні по юр. особам'!AD826,'Комунальні по юр. особам'!AD831,'Комунальні по юр. особам'!AD836)</f>
        <v>0</v>
      </c>
      <c r="AC131" s="63">
        <f>SUM('Комунальні по юр. особам'!AE781,'Комунальні по юр. особам'!AE786,'Комунальні по юр. особам'!AE791,'Комунальні по юр. особам'!AE796,'Комунальні по юр. особам'!AE801,'Комунальні по юр. особам'!AE806,'Комунальні по юр. особам'!AE811,'Комунальні по юр. особам'!AE816,'Комунальні по юр. особам'!AE821,'Комунальні по юр. особам'!AE826,'Комунальні по юр. особам'!AE831,'Комунальні по юр. особам'!AE836)</f>
        <v>0</v>
      </c>
      <c r="AD131" s="313">
        <f>SUM('Комунальні по юр. особам'!AF781,'Комунальні по юр. особам'!AF786,'Комунальні по юр. особам'!AF791,'Комунальні по юр. особам'!AF796,'Комунальні по юр. особам'!AF801,'Комунальні по юр. особам'!AF806,'Комунальні по юр. особам'!AF811,'Комунальні по юр. особам'!AF816,'Комунальні по юр. особам'!AF821,'Комунальні по юр. особам'!AF826,'Комунальні по юр. особам'!AF831,'Комунальні по юр. особам'!AF836)</f>
        <v>0</v>
      </c>
      <c r="AE131" s="271"/>
      <c r="AF131" s="361"/>
      <c r="AG131" s="362"/>
      <c r="AH131" s="247">
        <f>SUM(AI131:AK131)</f>
        <v>0</v>
      </c>
      <c r="AI131" s="270">
        <f>SUM('Комунальні по юр. особам'!AK836,'Комунальні по юр. особам'!AK831,'Комунальні по юр. особам'!AK826,'Комунальні по юр. особам'!AK821,'Комунальні по юр. особам'!AK816,'Комунальні по юр. особам'!AK811,'Комунальні по юр. особам'!AK806,'Комунальні по юр. особам'!AK801,'Комунальні по юр. особам'!AK796,'Комунальні по юр. особам'!AK791,'Комунальні по юр. особам'!AK786,'Комунальні по юр. особам'!AK781)</f>
        <v>0</v>
      </c>
      <c r="AJ131" s="242">
        <f>SUM('Комунальні по юр. особам'!AL836,'Комунальні по юр. особам'!AL831,'Комунальні по юр. особам'!AL826,'Комунальні по юр. особам'!AL821,'Комунальні по юр. особам'!AL816,'Комунальні по юр. особам'!AL811,'Комунальні по юр. особам'!AL806,'Комунальні по юр. особам'!AL801,'Комунальні по юр. особам'!AL796,'Комунальні по юр. особам'!AL791,'Комунальні по юр. особам'!AL786,'Комунальні по юр. особам'!AL781)</f>
        <v>0</v>
      </c>
      <c r="AK131" s="243">
        <f>SUM('Комунальні по юр. особам'!AM836,'Комунальні по юр. особам'!AM831,'Комунальні по юр. особам'!AM826,'Комунальні по юр. особам'!AM821,'Комунальні по юр. особам'!AM816,'Комунальні по юр. особам'!AM811,'Комунальні по юр. особам'!AM806,'Комунальні по юр. особам'!AM801,'Комунальні по юр. особам'!AM796,'Комунальні по юр. особам'!AM791,'Комунальні по юр. особам'!AM786,'Комунальні по юр. особам'!AM781)</f>
        <v>0</v>
      </c>
      <c r="AL131" s="241">
        <f>SUM('Комунальні по юр. особам'!AN836,'Комунальні по юр. особам'!AN831,'Комунальні по юр. особам'!AN826,'Комунальні по юр. особам'!AN821,'Комунальні по юр. особам'!AN816,'Комунальні по юр. особам'!AN811,'Комунальні по юр. особам'!AN806,'Комунальні по юр. особам'!AN801,'Комунальні по юр. особам'!AN796,'Комунальні по юр. особам'!AN791,'Комунальні по юр. особам'!AN786,'Комунальні по юр. особам'!AN781)</f>
        <v>0</v>
      </c>
      <c r="AM131" s="242">
        <f>SUM('Комунальні по юр. особам'!AO836,'Комунальні по юр. особам'!AO831,'Комунальні по юр. особам'!AO826,'Комунальні по юр. особам'!AO821,'Комунальні по юр. особам'!AO816,'Комунальні по юр. особам'!AO811,'Комунальні по юр. особам'!AO806,'Комунальні по юр. особам'!AO801,'Комунальні по юр. особам'!AO796,'Комунальні по юр. особам'!AO791,'Комунальні по юр. особам'!AO786,'Комунальні по юр. особам'!AO781)</f>
        <v>0</v>
      </c>
      <c r="AN131" s="243">
        <f>SUM('Комунальні по юр. особам'!AP836,'Комунальні по юр. особам'!AP831,'Комунальні по юр. особам'!AP826,'Комунальні по юр. особам'!AP821,'Комунальні по юр. особам'!AP816,'Комунальні по юр. особам'!AP811,'Комунальні по юр. особам'!AP806,'Комунальні по юр. особам'!AP801,'Комунальні по юр. особам'!AP796,'Комунальні по юр. особам'!AP791,'Комунальні по юр. особам'!AP786,'Комунальні по юр. особам'!AP781)</f>
        <v>0</v>
      </c>
      <c r="AO131" s="244">
        <f>SUM('Комунальні по юр. особам'!AQ836,'Комунальні по юр. особам'!AQ831,'Комунальні по юр. особам'!AQ826,'Комунальні по юр. особам'!AQ821,'Комунальні по юр. особам'!AQ816,'Комунальні по юр. особам'!AQ811,'Комунальні по юр. особам'!AQ806,'Комунальні по юр. особам'!AQ801,'Комунальні по юр. особам'!AQ796,'Комунальні по юр. особам'!AQ791,'Комунальні по юр. особам'!AQ786,'Комунальні по юр. особам'!AQ781)</f>
        <v>0</v>
      </c>
      <c r="AP131" s="245">
        <f>SUM('Комунальні по юр. особам'!AR836,'Комунальні по юр. особам'!AR831,'Комунальні по юр. особам'!AR826,'Комунальні по юр. особам'!AR821,'Комунальні по юр. особам'!AR816,'Комунальні по юр. особам'!AR811,'Комунальні по юр. особам'!AR806,'Комунальні по юр. особам'!AR801,'Комунальні по юр. особам'!AR796,'Комунальні по юр. особам'!AR791,'Комунальні по юр. особам'!AR786,'Комунальні по юр. особам'!AR781)</f>
        <v>0</v>
      </c>
      <c r="AQ131" s="245">
        <f>SUM('Комунальні по юр. особам'!AS836,'Комунальні по юр. особам'!AS831,'Комунальні по юр. особам'!AS826,'Комунальні по юр. особам'!AS821,'Комунальні по юр. особам'!AS816,'Комунальні по юр. особам'!AS811,'Комунальні по юр. особам'!AS806,'Комунальні по юр. особам'!AS801,'Комунальні по юр. особам'!AS796,'Комунальні по юр. особам'!AS791,'Комунальні по юр. особам'!AS786,'Комунальні по юр. особам'!AS781)</f>
        <v>0</v>
      </c>
      <c r="AR131" s="245">
        <f>SUM('Комунальні по юр. особам'!AT836,'Комунальні по юр. особам'!AT831,'Комунальні по юр. особам'!AT826,'Комунальні по юр. особам'!AT821,'Комунальні по юр. особам'!AT816,'Комунальні по юр. особам'!AT811,'Комунальні по юр. особам'!AT806,'Комунальні по юр. особам'!AT801,'Комунальні по юр. особам'!AT796,'Комунальні по юр. особам'!AT791,'Комунальні по юр. особам'!AT786,'Комунальні по юр. особам'!AT781)</f>
        <v>0</v>
      </c>
      <c r="AS131" s="246">
        <f>SUM('Комунальні по юр. особам'!AU836,'Комунальні по юр. особам'!AU831,'Комунальні по юр. особам'!AU826,'Комунальні по юр. особам'!AU821,'Комунальні по юр. особам'!AU816,'Комунальні по юр. особам'!AU811,'Комунальні по юр. особам'!AU806,'Комунальні по юр. особам'!AU801,'Комунальні по юр. особам'!AU796,'Комунальні по юр. особам'!AU791,'Комунальні по юр. особам'!AU786,'Комунальні по юр. особам'!AU781)</f>
        <v>0</v>
      </c>
      <c r="AT131" s="328">
        <f>SUM(AU131:BC131)</f>
        <v>0</v>
      </c>
      <c r="AU131" s="63">
        <f>SUM('Комунальні по юр. особам'!AW781,'Комунальні по юр. особам'!AW786,'Комунальні по юр. особам'!AW791,'Комунальні по юр. особам'!AW796,'Комунальні по юр. особам'!AW801,'Комунальні по юр. особам'!AW806,'Комунальні по юр. особам'!AW811,'Комунальні по юр. особам'!AW816,'Комунальні по юр. особам'!AW821,'Комунальні по юр. особам'!AW826,'Комунальні по юр. особам'!AW831,'Комунальні по юр. особам'!AW836)</f>
        <v>0</v>
      </c>
      <c r="AV131" s="63">
        <f>SUM('Комунальні по юр. особам'!AX781,'Комунальні по юр. особам'!AX786,'Комунальні по юр. особам'!AX791,'Комунальні по юр. особам'!AX796,'Комунальні по юр. особам'!AX801,'Комунальні по юр. особам'!AX806,'Комунальні по юр. особам'!AX811,'Комунальні по юр. особам'!AX816,'Комунальні по юр. особам'!AX821,'Комунальні по юр. особам'!AX826,'Комунальні по юр. особам'!AX831,'Комунальні по юр. особам'!AX836)</f>
        <v>0</v>
      </c>
      <c r="AW131" s="63">
        <f>SUM('Комунальні по юр. особам'!AY781,'Комунальні по юр. особам'!AY786,'Комунальні по юр. особам'!AY791,'Комунальні по юр. особам'!AY796,'Комунальні по юр. особам'!AY801,'Комунальні по юр. особам'!AY806,'Комунальні по юр. особам'!AY811,'Комунальні по юр. особам'!AY816,'Комунальні по юр. особам'!AY821,'Комунальні по юр. особам'!AY826,'Комунальні по юр. особам'!AY831,'Комунальні по юр. особам'!AY836)</f>
        <v>0</v>
      </c>
      <c r="AX131" s="63">
        <f>SUM('Комунальні по юр. особам'!AZ781,'Комунальні по юр. особам'!AZ786,'Комунальні по юр. особам'!AZ791,'Комунальні по юр. особам'!AZ796,'Комунальні по юр. особам'!AZ801,'Комунальні по юр. особам'!AZ806,'Комунальні по юр. особам'!AZ811,'Комунальні по юр. особам'!AZ816,'Комунальні по юр. особам'!AZ821,'Комунальні по юр. особам'!AZ826,'Комунальні по юр. особам'!AZ831,'Комунальні по юр. особам'!AZ836)</f>
        <v>0</v>
      </c>
      <c r="AY131" s="63">
        <f>SUM('Комунальні по юр. особам'!BA781,'Комунальні по юр. особам'!BA786,'Комунальні по юр. особам'!BA791,'Комунальні по юр. особам'!BA796,'Комунальні по юр. особам'!BA801,'Комунальні по юр. особам'!BA806,'Комунальні по юр. особам'!BA811,'Комунальні по юр. особам'!BA816,'Комунальні по юр. особам'!BA821,'Комунальні по юр. особам'!BA826,'Комунальні по юр. особам'!BA831,'Комунальні по юр. особам'!BA836)</f>
        <v>0</v>
      </c>
      <c r="AZ131" s="63">
        <f>SUM('Комунальні по юр. особам'!BB781,'Комунальні по юр. особам'!BB786,'Комунальні по юр. особам'!BB791,'Комунальні по юр. особам'!BB796,'Комунальні по юр. особам'!BB801,'Комунальні по юр. особам'!BB806,'Комунальні по юр. особам'!BB811,'Комунальні по юр. особам'!BB816,'Комунальні по юр. особам'!BB821,'Комунальні по юр. особам'!BB826,'Комунальні по юр. особам'!BB831,'Комунальні по юр. особам'!BB836)</f>
        <v>0</v>
      </c>
      <c r="BA131" s="63">
        <f>SUM('Комунальні по юр. особам'!BC781,'Комунальні по юр. особам'!BC786,'Комунальні по юр. особам'!BC791,'Комунальні по юр. особам'!BC796,'Комунальні по юр. особам'!BC801,'Комунальні по юр. особам'!BC806,'Комунальні по юр. особам'!BC811,'Комунальні по юр. особам'!BC816,'Комунальні по юр. особам'!BC821,'Комунальні по юр. особам'!BC826,'Комунальні по юр. особам'!BC831,'Комунальні по юр. особам'!BC836)</f>
        <v>0</v>
      </c>
      <c r="BB131" s="63">
        <f>SUM('Комунальні по юр. особам'!BD781,'Комунальні по юр. особам'!BD786,'Комунальні по юр. особам'!BD791,'Комунальні по юр. особам'!BD796,'Комунальні по юр. особам'!BD801,'Комунальні по юр. особам'!BD806,'Комунальні по юр. особам'!BD811,'Комунальні по юр. особам'!BD816,'Комунальні по юр. особам'!BD821,'Комунальні по юр. особам'!BD826,'Комунальні по юр. особам'!BD831,'Комунальні по юр. особам'!BD836)</f>
        <v>0</v>
      </c>
      <c r="BC131" s="309">
        <f>SUM('Комунальні по юр. особам'!BE781,'Комунальні по юр. особам'!BE786,'Комунальні по юр. особам'!BE791,'Комунальні по юр. особам'!BE796,'Комунальні по юр. особам'!BE801,'Комунальні по юр. особам'!BE806,'Комунальні по юр. особам'!BE811,'Комунальні по юр. особам'!BE816,'Комунальні по юр. особам'!BE821,'Комунальні по юр. особам'!BE826,'Комунальні по юр. особам'!BE831,'Комунальні по юр. особам'!BE836)</f>
        <v>0</v>
      </c>
    </row>
    <row r="132" spans="1:55" ht="34" customHeight="1" x14ac:dyDescent="0.2">
      <c r="A132" s="824"/>
      <c r="B132" s="265" t="s">
        <v>78</v>
      </c>
      <c r="C132" s="827"/>
      <c r="D132" s="829"/>
      <c r="E132" s="303">
        <f>SUM(K132,AT132)</f>
        <v>455</v>
      </c>
      <c r="F132" s="305">
        <f>SUM(G132:J132)</f>
        <v>16</v>
      </c>
      <c r="G132" s="242">
        <f>SUM('Комунальні по юр. особам'!I782,'Комунальні по юр. особам'!I787,'Комунальні по юр. особам'!I792,'Комунальні по юр. особам'!I797,'Комунальні по юр. особам'!I802,'Комунальні по юр. особам'!I807,'Комунальні по юр. особам'!I812,'Комунальні по юр. особам'!I817,'Комунальні по юр. особам'!I822,'Комунальні по юр. особам'!I827,'Комунальні по юр. особам'!I832,'Комунальні по юр. особам'!I837)</f>
        <v>9</v>
      </c>
      <c r="H132" s="242">
        <f>SUM('Комунальні по юр. особам'!J782,'Комунальні по юр. особам'!J787,'Комунальні по юр. особам'!J792,'Комунальні по юр. особам'!J797,'Комунальні по юр. особам'!J802,'Комунальні по юр. особам'!J807,'Комунальні по юр. особам'!J812,'Комунальні по юр. особам'!J817,'Комунальні по юр. особам'!J822,'Комунальні по юр. особам'!J827,'Комунальні по юр. особам'!J832,'Комунальні по юр. особам'!J837)</f>
        <v>0</v>
      </c>
      <c r="I132" s="242">
        <f>SUM('Комунальні по юр. особам'!K782,'Комунальні по юр. особам'!K787,'Комунальні по юр. особам'!K792,'Комунальні по юр. особам'!K797,'Комунальні по юр. особам'!K802,'Комунальні по юр. особам'!K807,'Комунальні по юр. особам'!K812,'Комунальні по юр. особам'!K817,'Комунальні по юр. особам'!K822,'Комунальні по юр. особам'!K827,'Комунальні по юр. особам'!K832,'Комунальні по юр. особам'!K837)</f>
        <v>2</v>
      </c>
      <c r="J132" s="268">
        <f>SUM('Комунальні по юр. особам'!L782,'Комунальні по юр. особам'!L787,'Комунальні по юр. особам'!L792,'Комунальні по юр. особам'!L797,'Комунальні по юр. особам'!L802,'Комунальні по юр. особам'!L807,'Комунальні по юр. особам'!L812,'Комунальні по юр. особам'!L817,'Комунальні по юр. особам'!L822,'Комунальні по юр. особам'!L827,'Комунальні по юр. особам'!L832,'Комунальні по юр. особам'!L837)</f>
        <v>5</v>
      </c>
      <c r="K132" s="330">
        <f>IF(AND(SUM(L132:P132)=SUM(W132:X132),SUM(Q132:V132)=SUM(W132:X132)),SUM(L132:P132),"ПЕРЕВІРТЕ ПРАВИЛЬНІСТЬ ДАНИХ")</f>
        <v>441</v>
      </c>
      <c r="L132" s="63">
        <f>SUM('Комунальні по юр. особам'!N782,'Комунальні по юр. особам'!N787,'Комунальні по юр. особам'!N792,'Комунальні по юр. особам'!N797,'Комунальні по юр. особам'!N802,'Комунальні по юр. особам'!N807,'Комунальні по юр. особам'!N812,'Комунальні по юр. особам'!N817,'Комунальні по юр. особам'!N822,'Комунальні по юр. особам'!N827,'Комунальні по юр. особам'!N832,'Комунальні по юр. особам'!N837)</f>
        <v>0</v>
      </c>
      <c r="M132" s="63">
        <f>SUM('Комунальні по юр. особам'!O782,'Комунальні по юр. особам'!O787,'Комунальні по юр. особам'!O792,'Комунальні по юр. особам'!O797,'Комунальні по юр. особам'!O802,'Комунальні по юр. особам'!O807,'Комунальні по юр. особам'!O812,'Комунальні по юр. особам'!O817,'Комунальні по юр. особам'!O822,'Комунальні по юр. особам'!O827,'Комунальні по юр. особам'!O832,'Комунальні по юр. особам'!O837)</f>
        <v>0</v>
      </c>
      <c r="N132" s="63">
        <f>SUM('Комунальні по юр. особам'!P782,'Комунальні по юр. особам'!P787,'Комунальні по юр. особам'!P792,'Комунальні по юр. особам'!P797,'Комунальні по юр. особам'!P802,'Комунальні по юр. особам'!P807,'Комунальні по юр. особам'!P812,'Комунальні по юр. особам'!P817,'Комунальні по юр. особам'!P822,'Комунальні по юр. особам'!P827,'Комунальні по юр. особам'!P832,'Комунальні по юр. особам'!P837)</f>
        <v>0</v>
      </c>
      <c r="O132" s="63">
        <f>SUM('Комунальні по юр. особам'!Q782,'Комунальні по юр. особам'!Q787,'Комунальні по юр. особам'!Q792,'Комунальні по юр. особам'!Q797,'Комунальні по юр. особам'!Q802,'Комунальні по юр. особам'!Q807,'Комунальні по юр. особам'!Q812,'Комунальні по юр. особам'!Q817,'Комунальні по юр. особам'!Q822,'Комунальні по юр. особам'!Q827,'Комунальні по юр. особам'!Q832,'Комунальні по юр. особам'!Q837)</f>
        <v>0</v>
      </c>
      <c r="P132" s="313">
        <f>SUM('Комунальні по юр. особам'!R782,'Комунальні по юр. особам'!R787,'Комунальні по юр. особам'!R792,'Комунальні по юр. особам'!R797,'Комунальні по юр. особам'!R802,'Комунальні по юр. особам'!R807,'Комунальні по юр. особам'!R812,'Комунальні по юр. особам'!R817,'Комунальні по юр. особам'!R822,'Комунальні по юр. особам'!R827,'Комунальні по юр. особам'!R832,'Комунальні по юр. особам'!R837)</f>
        <v>441</v>
      </c>
      <c r="Q132" s="301">
        <f>SUM('Комунальні по юр. особам'!S782,'Комунальні по юр. особам'!S787,'Комунальні по юр. особам'!S792,'Комунальні по юр. особам'!S797,'Комунальні по юр. особам'!S802,'Комунальні по юр. особам'!S807,'Комунальні по юр. особам'!S812,'Комунальні по юр. особам'!S817,'Комунальні по юр. особам'!S822,'Комунальні по юр. особам'!S827,'Комунальні по юр. особам'!S832,'Комунальні по юр. особам'!S837)</f>
        <v>30</v>
      </c>
      <c r="R132" s="63">
        <f>SUM('Комунальні по юр. особам'!T782,'Комунальні по юр. особам'!T787,'Комунальні по юр. особам'!T792,'Комунальні по юр. особам'!T797,'Комунальні по юр. особам'!T802,'Комунальні по юр. особам'!T807,'Комунальні по юр. особам'!T812,'Комунальні по юр. особам'!T817,'Комунальні по юр. особам'!T822,'Комунальні по юр. особам'!T827,'Комунальні по юр. особам'!T832,'Комунальні по юр. особам'!T837)</f>
        <v>0</v>
      </c>
      <c r="S132" s="63">
        <f>SUM('Комунальні по юр. особам'!U782,'Комунальні по юр. особам'!U787,'Комунальні по юр. особам'!U792,'Комунальні по юр. особам'!U797,'Комунальні по юр. особам'!U802,'Комунальні по юр. особам'!U807,'Комунальні по юр. особам'!U812,'Комунальні по юр. особам'!U817,'Комунальні по юр. особам'!U822,'Комунальні по юр. особам'!U827,'Комунальні по юр. особам'!U832,'Комунальні по юр. особам'!U837)</f>
        <v>0</v>
      </c>
      <c r="T132" s="63">
        <f>SUM('Комунальні по юр. особам'!V782,'Комунальні по юр. особам'!V787,'Комунальні по юр. особам'!V792,'Комунальні по юр. особам'!V797,'Комунальні по юр. особам'!V802,'Комунальні по юр. особам'!V807,'Комунальні по юр. особам'!V812,'Комунальні по юр. особам'!V817,'Комунальні по юр. особам'!V822,'Комунальні по юр. особам'!V827,'Комунальні по юр. особам'!V832,'Комунальні по юр. особам'!V837)</f>
        <v>410</v>
      </c>
      <c r="U132" s="63">
        <f>SUM('Комунальні по юр. особам'!W782,'Комунальні по юр. особам'!W787,'Комунальні по юр. особам'!W792,'Комунальні по юр. особам'!W797,'Комунальні по юр. особам'!W802,'Комунальні по юр. особам'!W807,'Комунальні по юр. особам'!W812,'Комунальні по юр. особам'!W817,'Комунальні по юр. особам'!W822,'Комунальні по юр. особам'!W827,'Комунальні по юр. особам'!W832,'Комунальні по юр. особам'!W837)</f>
        <v>1</v>
      </c>
      <c r="V132" s="313">
        <f>SUM('Комунальні по юр. особам'!X782,'Комунальні по юр. особам'!X787,'Комунальні по юр. особам'!X792,'Комунальні по юр. особам'!X797,'Комунальні по юр. особам'!X802,'Комунальні по юр. особам'!X807,'Комунальні по юр. особам'!X812,'Комунальні по юр. особам'!X817,'Комунальні по юр. особам'!X822,'Комунальні по юр. особам'!X827,'Комунальні по юр. особам'!X832,'Комунальні по юр. особам'!X837)</f>
        <v>0</v>
      </c>
      <c r="W132" s="301">
        <f>SUM('Комунальні по юр. особам'!Y782,'Комунальні по юр. особам'!Y787,'Комунальні по юр. особам'!Y792,'Комунальні по юр. особам'!Y797,'Комунальні по юр. особам'!Y802,'Комунальні по юр. особам'!Y807,'Комунальні по юр. особам'!Y812,'Комунальні по юр. особам'!Y817,'Комунальні по юр. особам'!Y822,'Комунальні по юр. особам'!Y827,'Комунальні по юр. особам'!Y832,'Комунальні по юр. особам'!Y837)</f>
        <v>380</v>
      </c>
      <c r="X132" s="313">
        <f>SUM('Комунальні по юр. особам'!Z782,'Комунальні по юр. особам'!Z787,'Комунальні по юр. особам'!Z792,'Комунальні по юр. особам'!Z797,'Комунальні по юр. особам'!Z802,'Комунальні по юр. особам'!Z807,'Комунальні по юр. особам'!Z812,'Комунальні по юр. особам'!Z817,'Комунальні по юр. особам'!Z822,'Комунальні по юр. особам'!Z827,'Комунальні по юр. особам'!Z832,'Комунальні по юр. особам'!Z837)</f>
        <v>61</v>
      </c>
      <c r="Y132" s="301">
        <f>SUM('Комунальні по юр. особам'!AA782,'Комунальні по юр. особам'!AA787,'Комунальні по юр. особам'!AA792,'Комунальні по юр. особам'!AA797,'Комунальні по юр. особам'!AA802,'Комунальні по юр. особам'!AA807,'Комунальні по юр. особам'!AA812,'Комунальні по юр. особам'!AA817,'Комунальні по юр. особам'!AA822,'Комунальні по юр. особам'!AA827,'Комунальні по юр. особам'!AA832,'Комунальні по юр. особам'!AA837)</f>
        <v>0</v>
      </c>
      <c r="Z132" s="63">
        <f>SUM('Комунальні по юр. особам'!AB782,'Комунальні по юр. особам'!AB787,'Комунальні по юр. особам'!AB792,'Комунальні по юр. особам'!AB797,'Комунальні по юр. особам'!AB802,'Комунальні по юр. особам'!AB807,'Комунальні по юр. особам'!AB812,'Комунальні по юр. особам'!AB817,'Комунальні по юр. особам'!AB822,'Комунальні по юр. особам'!AB827,'Комунальні по юр. особам'!AB832,'Комунальні по юр. особам'!AB837)</f>
        <v>118</v>
      </c>
      <c r="AA132" s="63">
        <f>SUM('Комунальні по юр. особам'!AC782,'Комунальні по юр. особам'!AC787,'Комунальні по юр. особам'!AC792,'Комунальні по юр. особам'!AC797,'Комунальні по юр. особам'!AC802,'Комунальні по юр. особам'!AC807,'Комунальні по юр. особам'!AC812,'Комунальні по юр. особам'!AC817,'Комунальні по юр. особам'!AC822,'Комунальні по юр. особам'!AC827,'Комунальні по юр. особам'!AC832,'Комунальні по юр. особам'!AC837)</f>
        <v>116</v>
      </c>
      <c r="AB132" s="63">
        <f>SUM('Комунальні по юр. особам'!AD782,'Комунальні по юр. особам'!AD787,'Комунальні по юр. особам'!AD792,'Комунальні по юр. особам'!AD797,'Комунальні по юр. особам'!AD802,'Комунальні по юр. особам'!AD807,'Комунальні по юр. особам'!AD812,'Комунальні по юр. особам'!AD817,'Комунальні по юр. особам'!AD822,'Комунальні по юр. особам'!AD827,'Комунальні по юр. особам'!AD832,'Комунальні по юр. особам'!AD837)</f>
        <v>47</v>
      </c>
      <c r="AC132" s="63">
        <f>SUM('Комунальні по юр. особам'!AE782,'Комунальні по юр. особам'!AE787,'Комунальні по юр. особам'!AE792,'Комунальні по юр. особам'!AE797,'Комунальні по юр. особам'!AE802,'Комунальні по юр. особам'!AE807,'Комунальні по юр. особам'!AE812,'Комунальні по юр. особам'!AE817,'Комунальні по юр. особам'!AE822,'Комунальні по юр. особам'!AE827,'Комунальні по юр. особам'!AE832,'Комунальні по юр. особам'!AE837)</f>
        <v>183</v>
      </c>
      <c r="AD132" s="313">
        <f>SUM('Комунальні по юр. особам'!AF782,'Комунальні по юр. особам'!AF787,'Комунальні по юр. особам'!AF792,'Комунальні по юр. особам'!AF797,'Комунальні по юр. особам'!AF802,'Комунальні по юр. особам'!AF807,'Комунальні по юр. особам'!AF812,'Комунальні по юр. особам'!AF817,'Комунальні по юр. особам'!AF822,'Комунальні по юр. особам'!AF827,'Комунальні по юр. особам'!AF832,'Комунальні по юр. особам'!AF837)</f>
        <v>30</v>
      </c>
      <c r="AE132" s="271">
        <f>AVERAGE('Комунальні по юр. особам'!AG837,'Комунальні по юр. особам'!AG832,'Комунальні по юр. особам'!AG827,'Комунальні по юр. особам'!AG822,'Комунальні по юр. особам'!AG817,'Комунальні по юр. особам'!AG812,'Комунальні по юр. особам'!AG807,'Комунальні по юр. особам'!AG802,'Комунальні по юр. особам'!AG797,'Комунальні по юр. особам'!AG792,'Комунальні по юр. особам'!AG787,'Комунальні по юр. особам'!AG782)</f>
        <v>43.42499999999999</v>
      </c>
      <c r="AF132" s="361">
        <f>AVERAGE('Комунальні по юр. особам'!AH837,'Комунальні по юр. особам'!AH832,'Комунальні по юр. особам'!AH827,'Комунальні по юр. особам'!AH822,'Комунальні по юр. особам'!AH817,'Комунальні по юр. особам'!AH812,'Комунальні по юр. особам'!AH807,'Комунальні по юр. особам'!AH802,'Комунальні по юр. особам'!AH797,'Комунальні по юр. особам'!AH792,'Комунальні по юр. особам'!AH787,'Комунальні по юр. особам'!AH782)</f>
        <v>21.596666666666664</v>
      </c>
      <c r="AG132" s="362">
        <f>AVERAGE('Комунальні по юр. особам'!AI837,'Комунальні по юр. особам'!AI832,'Комунальні по юр. особам'!AI827,'Комунальні по юр. особам'!AI822,'Комунальні по юр. особам'!AI817,'Комунальні по юр. особам'!AI812,'Комунальні по юр. особам'!AI807,'Комунальні по юр. особам'!AI802,'Комунальні по юр. особам'!AI797,'Комунальні по юр. особам'!AI792,'Комунальні по юр. особам'!AI787,'Комунальні по юр. особам'!AI782)</f>
        <v>102.50833333333333</v>
      </c>
      <c r="AH132" s="317">
        <f>SUM(AO132:AS132)</f>
        <v>443</v>
      </c>
      <c r="AI132" s="270">
        <f>SUM('Комунальні по юр. особам'!AK837,'Комунальні по юр. особам'!AK832,'Комунальні по юр. особам'!AK827,'Комунальні по юр. особам'!AK822,'Комунальні по юр. особам'!AK817,'Комунальні по юр. особам'!AK812,'Комунальні по юр. особам'!AK807,'Комунальні по юр. особам'!AK802,'Комунальні по юр. особам'!AK797,'Комунальні по юр. особам'!AK792,'Комунальні по юр. особам'!AK787,'Комунальні по юр. особам'!AK782)</f>
        <v>0</v>
      </c>
      <c r="AJ132" s="242">
        <f>SUM('Комунальні по юр. особам'!AL837,'Комунальні по юр. особам'!AL832,'Комунальні по юр. особам'!AL827,'Комунальні по юр. особам'!AL822,'Комунальні по юр. особам'!AL817,'Комунальні по юр. особам'!AL812,'Комунальні по юр. особам'!AL807,'Комунальні по юр. особам'!AL802,'Комунальні по юр. особам'!AL797,'Комунальні по юр. особам'!AL792,'Комунальні по юр. особам'!AL787,'Комунальні по юр. особам'!AL782)</f>
        <v>0</v>
      </c>
      <c r="AK132" s="243">
        <f>SUM('Комунальні по юр. особам'!AM837,'Комунальні по юр. особам'!AM832,'Комунальні по юр. особам'!AM827,'Комунальні по юр. особам'!AM822,'Комунальні по юр. особам'!AM817,'Комунальні по юр. особам'!AM812,'Комунальні по юр. особам'!AM807,'Комунальні по юр. особам'!AM802,'Комунальні по юр. особам'!AM797,'Комунальні по юр. особам'!AM792,'Комунальні по юр. особам'!AM787,'Комунальні по юр. особам'!AM782)</f>
        <v>0</v>
      </c>
      <c r="AL132" s="241">
        <f>SUM('Комунальні по юр. особам'!AN837,'Комунальні по юр. особам'!AN832,'Комунальні по юр. особам'!AN827,'Комунальні по юр. особам'!AN822,'Комунальні по юр. особам'!AN817,'Комунальні по юр. особам'!AN812,'Комунальні по юр. особам'!AN807,'Комунальні по юр. особам'!AN802,'Комунальні по юр. особам'!AN797,'Комунальні по юр. особам'!AN792,'Комунальні по юр. особам'!AN787,'Комунальні по юр. особам'!AN782)</f>
        <v>0</v>
      </c>
      <c r="AM132" s="242">
        <f>SUM('Комунальні по юр. особам'!AO837,'Комунальні по юр. особам'!AO832,'Комунальні по юр. особам'!AO827,'Комунальні по юр. особам'!AO822,'Комунальні по юр. особам'!AO817,'Комунальні по юр. особам'!AO812,'Комунальні по юр. особам'!AO807,'Комунальні по юр. особам'!AO802,'Комунальні по юр. особам'!AO797,'Комунальні по юр. особам'!AO792,'Комунальні по юр. особам'!AO787,'Комунальні по юр. особам'!AO782)</f>
        <v>0</v>
      </c>
      <c r="AN132" s="243">
        <f>SUM('Комунальні по юр. особам'!AP837,'Комунальні по юр. особам'!AP832,'Комунальні по юр. особам'!AP827,'Комунальні по юр. особам'!AP822,'Комунальні по юр. особам'!AP817,'Комунальні по юр. особам'!AP812,'Комунальні по юр. особам'!AP807,'Комунальні по юр. особам'!AP802,'Комунальні по юр. особам'!AP797,'Комунальні по юр. особам'!AP792,'Комунальні по юр. особам'!AP787,'Комунальні по юр. особам'!AP782)</f>
        <v>0</v>
      </c>
      <c r="AO132" s="250">
        <f>SUM('Комунальні по юр. особам'!AQ837,'Комунальні по юр. особам'!AQ832,'Комунальні по юр. особам'!AQ827,'Комунальні по юр. особам'!AQ822,'Комунальні по юр. особам'!AQ817,'Комунальні по юр. особам'!AQ812,'Комунальні по юр. особам'!AQ807,'Комунальні по юр. особам'!AQ802,'Комунальні по юр. особам'!AQ797,'Комунальні по юр. особам'!AQ792,'Комунальні по юр. особам'!AQ787,'Комунальні по юр. особам'!AQ782)</f>
        <v>27</v>
      </c>
      <c r="AP132" s="320">
        <f>SUM('Комунальні по юр. особам'!AR837,'Комунальні по юр. особам'!AR832,'Комунальні по юр. особам'!AR827,'Комунальні по юр. особам'!AR822,'Комунальні по юр. особам'!AR817,'Комунальні по юр. особам'!AR812,'Комунальні по юр. особам'!AR807,'Комунальні по юр. особам'!AR802,'Комунальні по юр. особам'!AR797,'Комунальні по юр. особам'!AR792,'Комунальні по юр. особам'!AR787,'Комунальні по юр. особам'!AR782)</f>
        <v>107</v>
      </c>
      <c r="AQ132" s="320">
        <f>SUM('Комунальні по юр. особам'!AS837,'Комунальні по юр. особам'!AS832,'Комунальні по юр. особам'!AS827,'Комунальні по юр. особам'!AS822,'Комунальні по юр. особам'!AS817,'Комунальні по юр. особам'!AS812,'Комунальні по юр. особам'!AS807,'Комунальні по юр. особам'!AS802,'Комунальні по юр. особам'!AS797,'Комунальні по юр. особам'!AS792,'Комунальні по юр. особам'!AS787,'Комунальні по юр. особам'!AS782)</f>
        <v>190</v>
      </c>
      <c r="AR132" s="320">
        <f>SUM('Комунальні по юр. особам'!AT837,'Комунальні по юр. особам'!AT832,'Комунальні по юр. особам'!AT827,'Комунальні по юр. особам'!AT822,'Комунальні по юр. особам'!AT817,'Комунальні по юр. особам'!AT812,'Комунальні по юр. особам'!AT807,'Комунальні по юр. особам'!AT802,'Комунальні по юр. особам'!AT797,'Комунальні по юр. особам'!AT792,'Комунальні по юр. особам'!AT787,'Комунальні по юр. особам'!AT782)</f>
        <v>107</v>
      </c>
      <c r="AS132" s="325">
        <f>SUM('Комунальні по юр. особам'!AU837,'Комунальні по юр. особам'!AU832,'Комунальні по юр. особам'!AU827,'Комунальні по юр. особам'!AU822,'Комунальні по юр. особам'!AU817,'Комунальні по юр. особам'!AU812,'Комунальні по юр. особам'!AU807,'Комунальні по юр. особам'!AU802,'Комунальні по юр. особам'!AU797,'Комунальні по юр. особам'!AU792,'Комунальні по юр. особам'!AU787,'Комунальні по юр. особам'!AU782)</f>
        <v>12</v>
      </c>
      <c r="AT132" s="328">
        <f>SUM(AU132:BC132)</f>
        <v>14</v>
      </c>
      <c r="AU132" s="63">
        <f>SUM('Комунальні по юр. особам'!AW782,'Комунальні по юр. особам'!AW787,'Комунальні по юр. особам'!AW792,'Комунальні по юр. особам'!AW797,'Комунальні по юр. особам'!AW802,'Комунальні по юр. особам'!AW807,'Комунальні по юр. особам'!AW812,'Комунальні по юр. особам'!AW817,'Комунальні по юр. особам'!AW822,'Комунальні по юр. особам'!AW827,'Комунальні по юр. особам'!AW832,'Комунальні по юр. особам'!AW837)</f>
        <v>0</v>
      </c>
      <c r="AV132" s="63">
        <f>SUM('Комунальні по юр. особам'!AX782,'Комунальні по юр. особам'!AX787,'Комунальні по юр. особам'!AX792,'Комунальні по юр. особам'!AX797,'Комунальні по юр. особам'!AX802,'Комунальні по юр. особам'!AX807,'Комунальні по юр. особам'!AX812,'Комунальні по юр. особам'!AX817,'Комунальні по юр. особам'!AX822,'Комунальні по юр. особам'!AX827,'Комунальні по юр. особам'!AX832,'Комунальні по юр. особам'!AX837)</f>
        <v>0</v>
      </c>
      <c r="AW132" s="63">
        <f>SUM('Комунальні по юр. особам'!AY782,'Комунальні по юр. особам'!AY787,'Комунальні по юр. особам'!AY792,'Комунальні по юр. особам'!AY797,'Комунальні по юр. особам'!AY802,'Комунальні по юр. особам'!AY807,'Комунальні по юр. особам'!AY812,'Комунальні по юр. особам'!AY817,'Комунальні по юр. особам'!AY822,'Комунальні по юр. особам'!AY827,'Комунальні по юр. особам'!AY832,'Комунальні по юр. особам'!AY837)</f>
        <v>5</v>
      </c>
      <c r="AX132" s="63">
        <f>SUM('Комунальні по юр. особам'!AZ782,'Комунальні по юр. особам'!AZ787,'Комунальні по юр. особам'!AZ792,'Комунальні по юр. особам'!AZ797,'Комунальні по юр. особам'!AZ802,'Комунальні по юр. особам'!AZ807,'Комунальні по юр. особам'!AZ812,'Комунальні по юр. особам'!AZ817,'Комунальні по юр. особам'!AZ822,'Комунальні по юр. особам'!AZ827,'Комунальні по юр. особам'!AZ832,'Комунальні по юр. особам'!AZ837)</f>
        <v>0</v>
      </c>
      <c r="AY132" s="63">
        <f>SUM('Комунальні по юр. особам'!BA782,'Комунальні по юр. особам'!BA787,'Комунальні по юр. особам'!BA792,'Комунальні по юр. особам'!BA797,'Комунальні по юр. особам'!BA802,'Комунальні по юр. особам'!BA807,'Комунальні по юр. особам'!BA812,'Комунальні по юр. особам'!BA817,'Комунальні по юр. особам'!BA822,'Комунальні по юр. особам'!BA827,'Комунальні по юр. особам'!BA832,'Комунальні по юр. особам'!BA837)</f>
        <v>3</v>
      </c>
      <c r="AZ132" s="63">
        <f>SUM('Комунальні по юр. особам'!BB782,'Комунальні по юр. особам'!BB787,'Комунальні по юр. особам'!BB792,'Комунальні по юр. особам'!BB797,'Комунальні по юр. особам'!BB802,'Комунальні по юр. особам'!BB807,'Комунальні по юр. особам'!BB812,'Комунальні по юр. особам'!BB817,'Комунальні по юр. особам'!BB822,'Комунальні по юр. особам'!BB827,'Комунальні по юр. особам'!BB832,'Комунальні по юр. особам'!BB837)</f>
        <v>0</v>
      </c>
      <c r="BA132" s="63">
        <f>SUM('Комунальні по юр. особам'!BC782,'Комунальні по юр. особам'!BC787,'Комунальні по юр. особам'!BC792,'Комунальні по юр. особам'!BC797,'Комунальні по юр. особам'!BC802,'Комунальні по юр. особам'!BC807,'Комунальні по юр. особам'!BC812,'Комунальні по юр. особам'!BC817,'Комунальні по юр. особам'!BC822,'Комунальні по юр. особам'!BC827,'Комунальні по юр. особам'!BC832,'Комунальні по юр. особам'!BC837)</f>
        <v>3</v>
      </c>
      <c r="BB132" s="63">
        <f>SUM('Комунальні по юр. особам'!BD782,'Комунальні по юр. особам'!BD787,'Комунальні по юр. особам'!BD792,'Комунальні по юр. особам'!BD797,'Комунальні по юр. особам'!BD802,'Комунальні по юр. особам'!BD807,'Комунальні по юр. особам'!BD812,'Комунальні по юр. особам'!BD817,'Комунальні по юр. особам'!BD822,'Комунальні по юр. особам'!BD827,'Комунальні по юр. особам'!BD832,'Комунальні по юр. особам'!BD837)</f>
        <v>3</v>
      </c>
      <c r="BC132" s="309">
        <f>SUM('Комунальні по юр. особам'!BE782,'Комунальні по юр. особам'!BE787,'Комунальні по юр. особам'!BE792,'Комунальні по юр. особам'!BE797,'Комунальні по юр. особам'!BE802,'Комунальні по юр. особам'!BE807,'Комунальні по юр. особам'!BE812,'Комунальні по юр. особам'!BE817,'Комунальні по юр. особам'!BE822,'Комунальні по юр. особам'!BE827,'Комунальні по юр. особам'!BE832,'Комунальні по юр. особам'!BE837)</f>
        <v>0</v>
      </c>
    </row>
    <row r="133" spans="1:55" ht="34" customHeight="1" thickBot="1" x14ac:dyDescent="0.25">
      <c r="A133" s="824"/>
      <c r="B133" s="266" t="s">
        <v>79</v>
      </c>
      <c r="C133" s="827"/>
      <c r="D133" s="829"/>
      <c r="E133" s="338">
        <f t="shared" ref="E133" si="268">SUM(K133,AT133)</f>
        <v>0</v>
      </c>
      <c r="F133" s="339">
        <f t="shared" ref="F133" si="269">SUM(G133:J133)</f>
        <v>0</v>
      </c>
      <c r="G133" s="254">
        <f>SUM('Комунальні по юр. особам'!I783,'Комунальні по юр. особам'!I788,'Комунальні по юр. особам'!I793,'Комунальні по юр. особам'!I798,'Комунальні по юр. особам'!I803,'Комунальні по юр. особам'!I808,'Комунальні по юр. особам'!I813,'Комунальні по юр. особам'!I818,'Комунальні по юр. особам'!I823,'Комунальні по юр. особам'!I828,'Комунальні по юр. особам'!I833,'Комунальні по юр. особам'!I838)</f>
        <v>0</v>
      </c>
      <c r="H133" s="254">
        <f>SUM('Комунальні по юр. особам'!J783,'Комунальні по юр. особам'!J788,'Комунальні по юр. особам'!J793,'Комунальні по юр. особам'!J798,'Комунальні по юр. особам'!J803,'Комунальні по юр. особам'!J808,'Комунальні по юр. особам'!J813,'Комунальні по юр. особам'!J818,'Комунальні по юр. особам'!J823,'Комунальні по юр. особам'!J828,'Комунальні по юр. особам'!J833,'Комунальні по юр. особам'!J838)</f>
        <v>0</v>
      </c>
      <c r="I133" s="254">
        <f>SUM('Комунальні по юр. особам'!K783,'Комунальні по юр. особам'!K788,'Комунальні по юр. особам'!K793,'Комунальні по юр. особам'!K798,'Комунальні по юр. особам'!K803,'Комунальні по юр. особам'!K808,'Комунальні по юр. особам'!K813,'Комунальні по юр. особам'!K818,'Комунальні по юр. особам'!K823,'Комунальні по юр. особам'!K828,'Комунальні по юр. особам'!K833,'Комунальні по юр. особам'!K838)</f>
        <v>0</v>
      </c>
      <c r="J133" s="340">
        <f>SUM('Комунальні по юр. особам'!L783,'Комунальні по юр. особам'!L788,'Комунальні по юр. особам'!L793,'Комунальні по юр. особам'!L798,'Комунальні по юр. особам'!L803,'Комунальні по юр. особам'!L808,'Комунальні по юр. особам'!L813,'Комунальні по юр. особам'!L818,'Комунальні по юр. особам'!L823,'Комунальні по юр. особам'!L828,'Комунальні по юр. особам'!L833,'Комунальні по юр. особам'!L838)</f>
        <v>0</v>
      </c>
      <c r="K133" s="341">
        <f t="shared" ref="K133" si="270">IF(AND(SUM(L133:P133)=SUM(W133:X133),SUM(Q133:V133)=SUM(W133:X133)),SUM(L133:P133),"ПЕРЕВІРТЕ ПРАВИЛЬНІСТЬ ДАНИХ")</f>
        <v>0</v>
      </c>
      <c r="L133" s="337"/>
      <c r="M133" s="337"/>
      <c r="N133" s="337"/>
      <c r="O133" s="337"/>
      <c r="P133" s="342"/>
      <c r="Q133" s="336"/>
      <c r="R133" s="337"/>
      <c r="S133" s="337"/>
      <c r="T133" s="337"/>
      <c r="U133" s="337"/>
      <c r="V133" s="342"/>
      <c r="W133" s="336"/>
      <c r="X133" s="342"/>
      <c r="Y133" s="269"/>
      <c r="Z133" s="343"/>
      <c r="AA133" s="343"/>
      <c r="AB133" s="343"/>
      <c r="AC133" s="343"/>
      <c r="AD133" s="344"/>
      <c r="AE133" s="363"/>
      <c r="AF133" s="364"/>
      <c r="AG133" s="365"/>
      <c r="AH133" s="259"/>
      <c r="AI133" s="345"/>
      <c r="AJ133" s="254"/>
      <c r="AK133" s="255"/>
      <c r="AL133" s="253"/>
      <c r="AM133" s="254"/>
      <c r="AN133" s="255"/>
      <c r="AO133" s="256"/>
      <c r="AP133" s="257"/>
      <c r="AQ133" s="257"/>
      <c r="AR133" s="257"/>
      <c r="AS133" s="258"/>
      <c r="AT133" s="346">
        <f t="shared" ref="AT133" si="271">SUM(AU133:BC133)</f>
        <v>0</v>
      </c>
      <c r="AU133" s="337"/>
      <c r="AV133" s="337"/>
      <c r="AW133" s="337"/>
      <c r="AX133" s="337"/>
      <c r="AY133" s="337"/>
      <c r="AZ133" s="337"/>
      <c r="BA133" s="337"/>
      <c r="BB133" s="337"/>
      <c r="BC133" s="347"/>
    </row>
    <row r="134" spans="1:55" ht="34" customHeight="1" thickBot="1" x14ac:dyDescent="0.25">
      <c r="A134" s="830"/>
      <c r="B134" s="806" t="s">
        <v>466</v>
      </c>
      <c r="C134" s="807"/>
      <c r="D134" s="807"/>
      <c r="E134" s="260">
        <f>SUM(E129:E133)</f>
        <v>471</v>
      </c>
      <c r="F134" s="260">
        <f>SUM(F129:F133)</f>
        <v>16</v>
      </c>
      <c r="G134" s="260">
        <f t="shared" ref="G134:J134" si="272">SUM(G129:G133)</f>
        <v>9</v>
      </c>
      <c r="H134" s="260">
        <f t="shared" si="272"/>
        <v>0</v>
      </c>
      <c r="I134" s="260">
        <f t="shared" si="272"/>
        <v>2</v>
      </c>
      <c r="J134" s="272">
        <f t="shared" si="272"/>
        <v>5</v>
      </c>
      <c r="K134" s="273">
        <f>SUM(K129:K133)</f>
        <v>457</v>
      </c>
      <c r="L134" s="274">
        <f t="shared" ref="L134:O134" si="273">SUM(L129:L133)</f>
        <v>0</v>
      </c>
      <c r="M134" s="260">
        <f t="shared" si="273"/>
        <v>0</v>
      </c>
      <c r="N134" s="260">
        <f t="shared" si="273"/>
        <v>0</v>
      </c>
      <c r="O134" s="260">
        <f t="shared" si="273"/>
        <v>0</v>
      </c>
      <c r="P134" s="260">
        <f>SUM(P129:P133)</f>
        <v>457</v>
      </c>
      <c r="Q134" s="260">
        <f t="shared" ref="Q134:R134" si="274">SUM(Q129:Q133)</f>
        <v>32</v>
      </c>
      <c r="R134" s="260">
        <f t="shared" si="274"/>
        <v>0</v>
      </c>
      <c r="S134" s="260">
        <f>SUM(S129:S133)</f>
        <v>0</v>
      </c>
      <c r="T134" s="260">
        <f t="shared" ref="T134:W134" si="275">SUM(T129:T133)</f>
        <v>424</v>
      </c>
      <c r="U134" s="260">
        <f t="shared" si="275"/>
        <v>1</v>
      </c>
      <c r="V134" s="260">
        <f t="shared" si="275"/>
        <v>0</v>
      </c>
      <c r="W134" s="260">
        <f t="shared" si="275"/>
        <v>394</v>
      </c>
      <c r="X134" s="260">
        <f>SUM(X129:X133)</f>
        <v>63</v>
      </c>
      <c r="Y134" s="260">
        <f t="shared" ref="Y134:AB134" si="276">SUM(Y129:Y133)</f>
        <v>0</v>
      </c>
      <c r="Z134" s="260">
        <f t="shared" si="276"/>
        <v>127</v>
      </c>
      <c r="AA134" s="260">
        <f t="shared" si="276"/>
        <v>124</v>
      </c>
      <c r="AB134" s="260">
        <f t="shared" si="276"/>
        <v>51</v>
      </c>
      <c r="AC134" s="260">
        <f>SUM(AC129:AC133)</f>
        <v>190</v>
      </c>
      <c r="AD134" s="260">
        <f>SUM(AD129:AD133)</f>
        <v>32</v>
      </c>
      <c r="AE134" s="349">
        <f>AVERAGE(AE129:AE133)</f>
        <v>44.212499999999991</v>
      </c>
      <c r="AF134" s="366">
        <f>AVERAGE(AF129:AF133)</f>
        <v>21.798333333333332</v>
      </c>
      <c r="AG134" s="367"/>
      <c r="AH134" s="260">
        <f>SUM(AH129:AH133)</f>
        <v>459</v>
      </c>
      <c r="AI134" s="260">
        <f>SUM(AI129:AI133)</f>
        <v>0</v>
      </c>
      <c r="AJ134" s="260">
        <f t="shared" ref="AJ134:AN134" si="277">SUM(AJ129:AJ133)</f>
        <v>0</v>
      </c>
      <c r="AK134" s="260">
        <f t="shared" si="277"/>
        <v>0</v>
      </c>
      <c r="AL134" s="260">
        <f t="shared" si="277"/>
        <v>3</v>
      </c>
      <c r="AM134" s="260">
        <f t="shared" si="277"/>
        <v>13</v>
      </c>
      <c r="AN134" s="260">
        <f t="shared" si="277"/>
        <v>0</v>
      </c>
      <c r="AO134" s="260">
        <f>SUM(AO129:AO133)</f>
        <v>27</v>
      </c>
      <c r="AP134" s="260">
        <f>SUM(AP129:AP133)</f>
        <v>107</v>
      </c>
      <c r="AQ134" s="260">
        <f t="shared" ref="AQ134:AS134" si="278">SUM(AQ129:AQ133)</f>
        <v>190</v>
      </c>
      <c r="AR134" s="260">
        <f t="shared" si="278"/>
        <v>107</v>
      </c>
      <c r="AS134" s="272">
        <f t="shared" si="278"/>
        <v>12</v>
      </c>
      <c r="AT134" s="273">
        <f>SUM(AT129:AT133)</f>
        <v>14</v>
      </c>
      <c r="AU134" s="274">
        <f>SUM(AU129:AU133)</f>
        <v>0</v>
      </c>
      <c r="AV134" s="260">
        <f>SUM(AV129:AV133)</f>
        <v>0</v>
      </c>
      <c r="AW134" s="260">
        <f>SUM(AW129:AW133)</f>
        <v>5</v>
      </c>
      <c r="AX134" s="260">
        <f t="shared" ref="AX134:BC134" si="279">SUM(AX129:AX133)</f>
        <v>0</v>
      </c>
      <c r="AY134" s="260">
        <f t="shared" si="279"/>
        <v>3</v>
      </c>
      <c r="AZ134" s="260">
        <f t="shared" si="279"/>
        <v>0</v>
      </c>
      <c r="BA134" s="260">
        <f t="shared" si="279"/>
        <v>3</v>
      </c>
      <c r="BB134" s="260">
        <f t="shared" si="279"/>
        <v>3</v>
      </c>
      <c r="BC134" s="262">
        <f t="shared" si="279"/>
        <v>0</v>
      </c>
    </row>
    <row r="135" spans="1:55" ht="34" customHeight="1" x14ac:dyDescent="0.2">
      <c r="A135" s="823" t="s">
        <v>450</v>
      </c>
      <c r="B135" s="263" t="s">
        <v>73</v>
      </c>
      <c r="C135" s="826">
        <f>SUM('Комунальні по юр. особам'!E839:E843,'Комунальні по юр. особам'!E844:E848,'Комунальні по юр. особам'!E849:E853,'Комунальні по юр. особам'!E854:E858,'Комунальні по юр. особам'!E859:E863,'Комунальні по юр. особам'!E864:E868,'Комунальні по юр. особам'!E869:E873,'Комунальні по юр. особам'!E874:E878,'Комунальні по юр. особам'!E879:E883,'Комунальні по юр. особам'!E884:E888,'Комунальні по юр. особам'!E889:E893,'Комунальні по юр. особам'!E894:E898,'Комунальні по юр. особам'!E899:E903,'Комунальні по юр. особам'!E904:E908,'Комунальні по юр. особам'!E909:E913,'Комунальні по юр. особам'!E914:E918,'Комунальні по юр. особам'!E919:E923,'Комунальні по юр. особам'!E924:E928,'Комунальні по юр. особам'!E929:E933,'Комунальні по юр. особам'!E934:E938,'Комунальні по юр. особам'!E939:E943,'Комунальні по юр. особам'!E944:E948,'Комунальні по юр. особам'!E949:E953,'Комунальні по юр. особам'!E954:E958,'Комунальні по юр. особам'!E959:E963)</f>
        <v>1175</v>
      </c>
      <c r="D135" s="828">
        <f>C135-SUM(K135:K139)</f>
        <v>226</v>
      </c>
      <c r="E135" s="302">
        <f>SUM(K135,AT135)</f>
        <v>70</v>
      </c>
      <c r="F135" s="304">
        <f>SUM(G135:J135)</f>
        <v>3</v>
      </c>
      <c r="G135" s="234">
        <f>SUM('Комунальні по юр. особам'!I839,'Комунальні по юр. особам'!I844,'Комунальні по юр. особам'!I849,'Комунальні по юр. особам'!I854,'Комунальні по юр. особам'!I859,'Комунальні по юр. особам'!I864,'Комунальні по юр. особам'!I869,'Комунальні по юр. особам'!I874,'Комунальні по юр. особам'!I879,'Комунальні по юр. особам'!I884,'Комунальні по юр. особам'!I889,'Комунальні по юр. особам'!I894,'Комунальні по юр. особам'!I899,'Комунальні по юр. особам'!I904,'Комунальні по юр. особам'!I909,'Комунальні по юр. особам'!I914,'Комунальні по юр. особам'!I919,'Комунальні по юр. особам'!I924,'Комунальні по юр. особам'!I929,'Комунальні по юр. особам'!I934,'Комунальні по юр. особам'!I939,'Комунальні по юр. особам'!I944,'Комунальні по юр. особам'!I949,'Комунальні по юр. особам'!I954,'Комунальні по юр. особам'!I959)</f>
        <v>2</v>
      </c>
      <c r="H135" s="234">
        <f>SUM('Комунальні по юр. особам'!J839,'Комунальні по юр. особам'!J844,'Комунальні по юр. особам'!J849,'Комунальні по юр. особам'!J854,'Комунальні по юр. особам'!J859,'Комунальні по юр. особам'!J864,'Комунальні по юр. особам'!J869,'Комунальні по юр. особам'!J874,'Комунальні по юр. особам'!J879,'Комунальні по юр. особам'!J884,'Комунальні по юр. особам'!J889,'Комунальні по юр. особам'!J894,'Комунальні по юр. особам'!J899,'Комунальні по юр. особам'!J904,'Комунальні по юр. особам'!J909,'Комунальні по юр. особам'!J914,'Комунальні по юр. особам'!J919,'Комунальні по юр. особам'!J924,'Комунальні по юр. особам'!J929,'Комунальні по юр. особам'!J934,'Комунальні по юр. особам'!J939,'Комунальні по юр. особам'!J944,'Комунальні по юр. особам'!J949,'Комунальні по юр. особам'!J954,'Комунальні по юр. особам'!J959)</f>
        <v>0</v>
      </c>
      <c r="I135" s="234">
        <f>SUM('Комунальні по юр. особам'!K839,'Комунальні по юр. особам'!K844,'Комунальні по юр. особам'!K849,'Комунальні по юр. особам'!K854,'Комунальні по юр. особам'!K859,'Комунальні по юр. особам'!K864,'Комунальні по юр. особам'!K869,'Комунальні по юр. особам'!K874,'Комунальні по юр. особам'!K879,'Комунальні по юр. особам'!K884,'Комунальні по юр. особам'!K889,'Комунальні по юр. особам'!K894,'Комунальні по юр. особам'!K899,'Комунальні по юр. особам'!K904,'Комунальні по юр. особам'!K909,'Комунальні по юр. особам'!K914,'Комунальні по юр. особам'!K919,'Комунальні по юр. особам'!K924,'Комунальні по юр. особам'!K929,'Комунальні по юр. особам'!K934,'Комунальні по юр. особам'!K939,'Комунальні по юр. особам'!K944,'Комунальні по юр. особам'!K949,'Комунальні по юр. особам'!K954,'Комунальні по юр. особам'!K959)</f>
        <v>1</v>
      </c>
      <c r="J135" s="291">
        <f>SUM('Комунальні по юр. особам'!L839,'Комунальні по юр. особам'!L844,'Комунальні по юр. особам'!L849,'Комунальні по юр. особам'!L854,'Комунальні по юр. особам'!L859,'Комунальні по юр. особам'!L864,'Комунальні по юр. особам'!L869,'Комунальні по юр. особам'!L874,'Комунальні по юр. особам'!L879,'Комунальні по юр. особам'!L884,'Комунальні по юр. особам'!L889,'Комунальні по юр. особам'!L894,'Комунальні по юр. особам'!L899,'Комунальні по юр. особам'!L904,'Комунальні по юр. особам'!L909,'Комунальні по юр. особам'!L914,'Комунальні по юр. особам'!L919,'Комунальні по юр. особам'!L924,'Комунальні по юр. особам'!L929,'Комунальні по юр. особам'!L934,'Комунальні по юр. особам'!L939,'Комунальні по юр. особам'!L944,'Комунальні по юр. особам'!L949,'Комунальні по юр. особам'!L954,'Комунальні по юр. особам'!L959)</f>
        <v>0</v>
      </c>
      <c r="K135" s="329">
        <f>IF(AND(SUM(L135:P135)=SUM(W135:X135),SUM(Q135:V135)=SUM(W135:X135)),SUM(L135:P135),"ПЕРЕВІРТЕ ПРАВИЛЬНІСТЬ ДАНИХ")</f>
        <v>70</v>
      </c>
      <c r="L135" s="307">
        <f>SUM('Комунальні по юр. особам'!N839,'Комунальні по юр. особам'!N844,'Комунальні по юр. особам'!N849,'Комунальні по юр. особам'!N854,'Комунальні по юр. особам'!N859,'Комунальні по юр. особам'!N864,'Комунальні по юр. особам'!N869,'Комунальні по юр. особам'!N874,'Комунальні по юр. особам'!N879,'Комунальні по юр. особам'!N884,'Комунальні по юр. особам'!N889,'Комунальні по юр. особам'!N894,'Комунальні по юр. особам'!N899,'Комунальні по юр. особам'!N904,'Комунальні по юр. особам'!N909,'Комунальні по юр. особам'!N914,'Комунальні по юр. особам'!N919,'Комунальні по юр. особам'!N924,'Комунальні по юр. особам'!N929,'Комунальні по юр. особам'!N934,'Комунальні по юр. особам'!N939,'Комунальні по юр. особам'!N944,'Комунальні по юр. особам'!N949,'Комунальні по юр. особам'!N954,'Комунальні по юр. особам'!N959)</f>
        <v>0</v>
      </c>
      <c r="M135" s="307">
        <f>SUM('Комунальні по юр. особам'!O839,'Комунальні по юр. особам'!O844,'Комунальні по юр. особам'!O849,'Комунальні по юр. особам'!O854,'Комунальні по юр. особам'!O859,'Комунальні по юр. особам'!O864,'Комунальні по юр. особам'!O869,'Комунальні по юр. особам'!O874,'Комунальні по юр. особам'!O879,'Комунальні по юр. особам'!O884,'Комунальні по юр. особам'!O889,'Комунальні по юр. особам'!O894,'Комунальні по юр. особам'!O899,'Комунальні по юр. особам'!O904,'Комунальні по юр. особам'!O909,'Комунальні по юр. особам'!O914,'Комунальні по юр. особам'!O919,'Комунальні по юр. особам'!O924,'Комунальні по юр. особам'!O929,'Комунальні по юр. особам'!O934,'Комунальні по юр. особам'!O939,'Комунальні по юр. особам'!O944,'Комунальні по юр. особам'!O949,'Комунальні по юр. особам'!O954,'Комунальні по юр. особам'!O959)</f>
        <v>0</v>
      </c>
      <c r="N135" s="307">
        <f>SUM('Комунальні по юр. особам'!P839,'Комунальні по юр. особам'!P844,'Комунальні по юр. особам'!P849,'Комунальні по юр. особам'!P854,'Комунальні по юр. особам'!P859,'Комунальні по юр. особам'!P864,'Комунальні по юр. особам'!P869,'Комунальні по юр. особам'!P874,'Комунальні по юр. особам'!P879,'Комунальні по юр. особам'!P884,'Комунальні по юр. особам'!P889,'Комунальні по юр. особам'!P894,'Комунальні по юр. особам'!P899,'Комунальні по юр. особам'!P904,'Комунальні по юр. особам'!P909,'Комунальні по юр. особам'!P914,'Комунальні по юр. особам'!P919,'Комунальні по юр. особам'!P924,'Комунальні по юр. особам'!P929,'Комунальні по юр. особам'!P934,'Комунальні по юр. особам'!P939,'Комунальні по юр. особам'!P944,'Комунальні по юр. особам'!P949,'Комунальні по юр. особам'!P954,'Комунальні по юр. особам'!P959)</f>
        <v>0</v>
      </c>
      <c r="O135" s="307">
        <f>SUM('Комунальні по юр. особам'!Q839,'Комунальні по юр. особам'!Q844,'Комунальні по юр. особам'!Q849,'Комунальні по юр. особам'!Q854,'Комунальні по юр. особам'!Q859,'Комунальні по юр. особам'!Q864,'Комунальні по юр. особам'!Q869,'Комунальні по юр. особам'!Q874,'Комунальні по юр. особам'!Q879,'Комунальні по юр. особам'!Q884,'Комунальні по юр. особам'!Q889,'Комунальні по юр. особам'!Q894,'Комунальні по юр. особам'!Q899,'Комунальні по юр. особам'!Q904,'Комунальні по юр. особам'!Q909,'Комунальні по юр. особам'!Q914,'Комунальні по юр. особам'!Q919,'Комунальні по юр. особам'!Q924,'Комунальні по юр. особам'!Q929,'Комунальні по юр. особам'!Q934,'Комунальні по юр. особам'!Q939,'Комунальні по юр. особам'!Q944,'Комунальні по юр. особам'!Q949,'Комунальні по юр. особам'!Q954,'Комунальні по юр. особам'!Q959)</f>
        <v>0</v>
      </c>
      <c r="P135" s="312">
        <f>SUM('Комунальні по юр. особам'!R839,'Комунальні по юр. особам'!R844,'Комунальні по юр. особам'!R849,'Комунальні по юр. особам'!R854,'Комунальні по юр. особам'!R859,'Комунальні по юр. особам'!R864,'Комунальні по юр. особам'!R869,'Комунальні по юр. особам'!R874,'Комунальні по юр. особам'!R879,'Комунальні по юр. особам'!R884,'Комунальні по юр. особам'!R889,'Комунальні по юр. особам'!R894,'Комунальні по юр. особам'!R899,'Комунальні по юр. особам'!R904,'Комунальні по юр. особам'!R909,'Комунальні по юр. особам'!R914,'Комунальні по юр. особам'!R919,'Комунальні по юр. особам'!R924,'Комунальні по юр. особам'!R929,'Комунальні по юр. особам'!R934,'Комунальні по юр. особам'!R939,'Комунальні по юр. особам'!R944,'Комунальні по юр. особам'!R949,'Комунальні по юр. особам'!R954,'Комунальні по юр. особам'!R959)</f>
        <v>70</v>
      </c>
      <c r="Q135" s="314">
        <f>SUM('Комунальні по юр. особам'!S839,'Комунальні по юр. особам'!S844,'Комунальні по юр. особам'!S849,'Комунальні по юр. особам'!S854,'Комунальні по юр. особам'!S859,'Комунальні по юр. особам'!S864,'Комунальні по юр. особам'!S869,'Комунальні по юр. особам'!S874,'Комунальні по юр. особам'!S879,'Комунальні по юр. особам'!S884,'Комунальні по юр. особам'!S889,'Комунальні по юр. особам'!S894,'Комунальні по юр. особам'!S899,'Комунальні по юр. особам'!S904,'Комунальні по юр. особам'!S909,'Комунальні по юр. особам'!S914,'Комунальні по юр. особам'!S919,'Комунальні по юр. особам'!S924,'Комунальні по юр. особам'!S929,'Комунальні по юр. особам'!S934,'Комунальні по юр. особам'!S939,'Комунальні по юр. особам'!S944,'Комунальні по юр. особам'!S949,'Комунальні по юр. особам'!S954,'Комунальні по юр. особам'!S959)</f>
        <v>14</v>
      </c>
      <c r="R135" s="307">
        <f>SUM('Комунальні по юр. особам'!T839,'Комунальні по юр. особам'!T844,'Комунальні по юр. особам'!T849,'Комунальні по юр. особам'!T854,'Комунальні по юр. особам'!T859,'Комунальні по юр. особам'!T864,'Комунальні по юр. особам'!T869,'Комунальні по юр. особам'!T874,'Комунальні по юр. особам'!T879,'Комунальні по юр. особам'!T884,'Комунальні по юр. особам'!T889,'Комунальні по юр. особам'!T894,'Комунальні по юр. особам'!T899,'Комунальні по юр. особам'!T904,'Комунальні по юр. особам'!T909,'Комунальні по юр. особам'!T914,'Комунальні по юр. особам'!T919,'Комунальні по юр. особам'!T924,'Комунальні по юр. особам'!T929,'Комунальні по юр. особам'!T934,'Комунальні по юр. особам'!T939,'Комунальні по юр. особам'!T944,'Комунальні по юр. особам'!T949,'Комунальні по юр. особам'!T954,'Комунальні по юр. особам'!T959)</f>
        <v>0</v>
      </c>
      <c r="S135" s="307">
        <f>SUM('Комунальні по юр. особам'!U839,'Комунальні по юр. особам'!U844,'Комунальні по юр. особам'!U849,'Комунальні по юр. особам'!U854,'Комунальні по юр. особам'!U859,'Комунальні по юр. особам'!U864,'Комунальні по юр. особам'!U869,'Комунальні по юр. особам'!U874,'Комунальні по юр. особам'!U879,'Комунальні по юр. особам'!U884,'Комунальні по юр. особам'!U889,'Комунальні по юр. особам'!U894,'Комунальні по юр. особам'!U899,'Комунальні по юр. особам'!U904,'Комунальні по юр. особам'!U909,'Комунальні по юр. особам'!U914,'Комунальні по юр. особам'!U919,'Комунальні по юр. особам'!U924,'Комунальні по юр. особам'!U929,'Комунальні по юр. особам'!U934,'Комунальні по юр. особам'!U939,'Комунальні по юр. особам'!U944,'Комунальні по юр. особам'!U949,'Комунальні по юр. особам'!U954,'Комунальні по юр. особам'!U959)</f>
        <v>0</v>
      </c>
      <c r="T135" s="307">
        <f>SUM('Комунальні по юр. особам'!V839,'Комунальні по юр. особам'!V844,'Комунальні по юр. особам'!V849,'Комунальні по юр. особам'!V854,'Комунальні по юр. особам'!V859,'Комунальні по юр. особам'!V864,'Комунальні по юр. особам'!V869,'Комунальні по юр. особам'!V874,'Комунальні по юр. особам'!V879,'Комунальні по юр. особам'!V884,'Комунальні по юр. особам'!V889,'Комунальні по юр. особам'!V894,'Комунальні по юр. особам'!V899,'Комунальні по юр. особам'!V904,'Комунальні по юр. особам'!V909,'Комунальні по юр. особам'!V914,'Комунальні по юр. особам'!V919,'Комунальні по юр. особам'!V924,'Комунальні по юр. особам'!V929,'Комунальні по юр. особам'!V934,'Комунальні по юр. особам'!V939,'Комунальні по юр. особам'!V944,'Комунальні по юр. особам'!V949,'Комунальні по юр. особам'!V954,'Комунальні по юр. особам'!V959)</f>
        <v>55</v>
      </c>
      <c r="U135" s="307">
        <f>SUM('Комунальні по юр. особам'!W839,'Комунальні по юр. особам'!W844,'Комунальні по юр. особам'!W849,'Комунальні по юр. особам'!W854,'Комунальні по юр. особам'!W859,'Комунальні по юр. особам'!W864,'Комунальні по юр. особам'!W869,'Комунальні по юр. особам'!W874,'Комунальні по юр. особам'!W879,'Комунальні по юр. особам'!W884,'Комунальні по юр. особам'!W889,'Комунальні по юр. особам'!W894,'Комунальні по юр. особам'!W899,'Комунальні по юр. особам'!W904,'Комунальні по юр. особам'!W909,'Комунальні по юр. особам'!W914,'Комунальні по юр. особам'!W919,'Комунальні по юр. особам'!W924,'Комунальні по юр. особам'!W929,'Комунальні по юр. особам'!W934,'Комунальні по юр. особам'!W939,'Комунальні по юр. особам'!W944,'Комунальні по юр. особам'!W949,'Комунальні по юр. особам'!W954,'Комунальні по юр. особам'!W959)</f>
        <v>1</v>
      </c>
      <c r="V135" s="312">
        <f>SUM('Комунальні по юр. особам'!X839,'Комунальні по юр. особам'!X844,'Комунальні по юр. особам'!X849,'Комунальні по юр. особам'!X854,'Комунальні по юр. особам'!X859,'Комунальні по юр. особам'!X864,'Комунальні по юр. особам'!X869,'Комунальні по юр. особам'!X874,'Комунальні по юр. особам'!X879,'Комунальні по юр. особам'!X884,'Комунальні по юр. особам'!X889,'Комунальні по юр. особам'!X894,'Комунальні по юр. особам'!X899,'Комунальні по юр. особам'!X904,'Комунальні по юр. особам'!X909,'Комунальні по юр. особам'!X914,'Комунальні по юр. особам'!X919,'Комунальні по юр. особам'!X924,'Комунальні по юр. особам'!X929,'Комунальні по юр. особам'!X934,'Комунальні по юр. особам'!X939,'Комунальні по юр. особам'!X944,'Комунальні по юр. особам'!X949,'Комунальні по юр. особам'!X954,'Комунальні по юр. особам'!X959)</f>
        <v>0</v>
      </c>
      <c r="W135" s="314">
        <f>SUM('Комунальні по юр. особам'!Y839,'Комунальні по юр. особам'!Y844,'Комунальні по юр. особам'!Y849,'Комунальні по юр. особам'!Y854,'Комунальні по юр. особам'!Y859,'Комунальні по юр. особам'!Y864,'Комунальні по юр. особам'!Y869,'Комунальні по юр. особам'!Y874,'Комунальні по юр. особам'!Y879,'Комунальні по юр. особам'!Y884,'Комунальні по юр. особам'!Y889,'Комунальні по юр. особам'!Y894,'Комунальні по юр. особам'!Y899,'Комунальні по юр. особам'!Y904,'Комунальні по юр. особам'!Y909,'Комунальні по юр. особам'!Y914,'Комунальні по юр. особам'!Y919,'Комунальні по юр. особам'!Y924,'Комунальні по юр. особам'!Y929,'Комунальні по юр. особам'!Y934,'Комунальні по юр. особам'!Y939,'Комунальні по юр. особам'!Y944,'Комунальні по юр. особам'!Y949,'Комунальні по юр. особам'!Y954,'Комунальні по юр. особам'!Y959)</f>
        <v>65</v>
      </c>
      <c r="X135" s="312">
        <f>SUM('Комунальні по юр. особам'!Z839,'Комунальні по юр. особам'!Z844,'Комунальні по юр. особам'!Z849,'Комунальні по юр. особам'!Z854,'Комунальні по юр. особам'!Z859,'Комунальні по юр. особам'!Z864,'Комунальні по юр. особам'!Z869,'Комунальні по юр. особам'!Z874,'Комунальні по юр. особам'!Z879,'Комунальні по юр. особам'!Z884,'Комунальні по юр. особам'!Z889,'Комунальні по юр. особам'!Z894,'Комунальні по юр. особам'!Z899,'Комунальні по юр. особам'!Z904,'Комунальні по юр. особам'!Z909,'Комунальні по юр. особам'!Z914,'Комунальні по юр. особам'!Z919,'Комунальні по юр. особам'!Z924,'Комунальні по юр. особам'!Z929,'Комунальні по юр. особам'!Z934,'Комунальні по юр. особам'!Z939,'Комунальні по юр. особам'!Z944,'Комунальні по юр. особам'!Z949,'Комунальні по юр. особам'!Z954,'Комунальні по юр. особам'!Z959)</f>
        <v>5</v>
      </c>
      <c r="Y135" s="314">
        <f>SUM('Комунальні по юр. особам'!AA839,'Комунальні по юр. особам'!AA844,'Комунальні по юр. особам'!AA849,'Комунальні по юр. особам'!AA854,'Комунальні по юр. особам'!AA859,'Комунальні по юр. особам'!AA864,'Комунальні по юр. особам'!AA869,'Комунальні по юр. особам'!AA874,'Комунальні по юр. особам'!AA879,'Комунальні по юр. особам'!AA884,'Комунальні по юр. особам'!AA889,'Комунальні по юр. особам'!AA894,'Комунальні по юр. особам'!AA899,'Комунальні по юр. особам'!AA904,'Комунальні по юр. особам'!AA909,'Комунальні по юр. особам'!AA914,'Комунальні по юр. особам'!AA919,'Комунальні по юр. особам'!AA924,'Комунальні по юр. особам'!AA929,'Комунальні по юр. особам'!AA934,'Комунальні по юр. особам'!AA939,'Комунальні по юр. особам'!AA944,'Комунальні по юр. особам'!AA949,'Комунальні по юр. особам'!AA954,'Комунальні по юр. особам'!AA959)</f>
        <v>0</v>
      </c>
      <c r="Z135" s="307">
        <f>SUM('Комунальні по юр. особам'!AB839,'Комунальні по юр. особам'!AB844,'Комунальні по юр. особам'!AB849,'Комунальні по юр. особам'!AB854,'Комунальні по юр. особам'!AB859,'Комунальні по юр. особам'!AB864,'Комунальні по юр. особам'!AB869,'Комунальні по юр. особам'!AB874,'Комунальні по юр. особам'!AB879,'Комунальні по юр. особам'!AB884,'Комунальні по юр. особам'!AB889,'Комунальні по юр. особам'!AB894,'Комунальні по юр. особам'!AB899,'Комунальні по юр. особам'!AB904,'Комунальні по юр. особам'!AB909,'Комунальні по юр. особам'!AB914,'Комунальні по юр. особам'!AB919,'Комунальні по юр. особам'!AB924,'Комунальні по юр. особам'!AB929,'Комунальні по юр. особам'!AB934,'Комунальні по юр. особам'!AB939,'Комунальні по юр. особам'!AB944,'Комунальні по юр. особам'!AB949,'Комунальні по юр. особам'!AB954,'Комунальні по юр. особам'!AB959)</f>
        <v>22</v>
      </c>
      <c r="AA135" s="307">
        <f>SUM('Комунальні по юр. особам'!AC839,'Комунальні по юр. особам'!AC844,'Комунальні по юр. особам'!AC849,'Комунальні по юр. особам'!AC854,'Комунальні по юр. особам'!AC859,'Комунальні по юр. особам'!AC864,'Комунальні по юр. особам'!AC869,'Комунальні по юр. особам'!AC874,'Комунальні по юр. особам'!AC879,'Комунальні по юр. особам'!AC884,'Комунальні по юр. особам'!AC889,'Комунальні по юр. особам'!AC894,'Комунальні по юр. особам'!AC899,'Комунальні по юр. особам'!AC904,'Комунальні по юр. особам'!AC909,'Комунальні по юр. особам'!AC914,'Комунальні по юр. особам'!AC919,'Комунальні по юр. особам'!AC924,'Комунальні по юр. особам'!AC929,'Комунальні по юр. особам'!AC934,'Комунальні по юр. особам'!AC939,'Комунальні по юр. особам'!AC944,'Комунальні по юр. особам'!AC949,'Комунальні по юр. особам'!AC954,'Комунальні по юр. особам'!AC959)</f>
        <v>20</v>
      </c>
      <c r="AB135" s="307">
        <f>SUM('Комунальні по юр. особам'!AD839,'Комунальні по юр. особам'!AD844,'Комунальні по юр. особам'!AD849,'Комунальні по юр. особам'!AD854,'Комунальні по юр. особам'!AD859,'Комунальні по юр. особам'!AD864,'Комунальні по юр. особам'!AD869,'Комунальні по юр. особам'!AD874,'Комунальні по юр. особам'!AD879,'Комунальні по юр. особам'!AD884,'Комунальні по юр. особам'!AD889,'Комунальні по юр. особам'!AD894,'Комунальні по юр. особам'!AD899,'Комунальні по юр. особам'!AD904,'Комунальні по юр. особам'!AD909,'Комунальні по юр. особам'!AD914,'Комунальні по юр. особам'!AD919,'Комунальні по юр. особам'!AD924,'Комунальні по юр. особам'!AD929,'Комунальні по юр. особам'!AD934,'Комунальні по юр. особам'!AD939,'Комунальні по юр. особам'!AD944,'Комунальні по юр. особам'!AD949,'Комунальні по юр. особам'!AD954,'Комунальні по юр. особам'!AD959)</f>
        <v>4</v>
      </c>
      <c r="AC135" s="307">
        <f>SUM('Комунальні по юр. особам'!AE839,'Комунальні по юр. особам'!AE844,'Комунальні по юр. особам'!AE849,'Комунальні по юр. особам'!AE854,'Комунальні по юр. особам'!AE859,'Комунальні по юр. особам'!AE864,'Комунальні по юр. особам'!AE869,'Комунальні по юр. особам'!AE874,'Комунальні по юр. особам'!AE879,'Комунальні по юр. особам'!AE884,'Комунальні по юр. особам'!AE889,'Комунальні по юр. особам'!AE894,'Комунальні по юр. особам'!AE899,'Комунальні по юр. особам'!AE904,'Комунальні по юр. особам'!AE909,'Комунальні по юр. особам'!AE914,'Комунальні по юр. особам'!AE919,'Комунальні по юр. особам'!AE924,'Комунальні по юр. особам'!AE929,'Комунальні по юр. особам'!AE934,'Комунальні по юр. особам'!AE939,'Комунальні по юр. особам'!AE944,'Комунальні по юр. особам'!AE949,'Комунальні по юр. особам'!AE954,'Комунальні по юр. особам'!AE959)</f>
        <v>31</v>
      </c>
      <c r="AD135" s="312">
        <f>SUM('Комунальні по юр. особам'!AF839,'Комунальні по юр. особам'!AF844,'Комунальні по юр. особам'!AF849,'Комунальні по юр. особам'!AF854,'Комунальні по юр. особам'!AF859,'Комунальні по юр. особам'!AF864,'Комунальні по юр. особам'!AF869,'Комунальні по юр. особам'!AF874,'Комунальні по юр. особам'!AF879,'Комунальні по юр. особам'!AF884,'Комунальні по юр. особам'!AF889,'Комунальні по юр. особам'!AF894,'Комунальні по юр. особам'!AF899,'Комунальні по юр. особам'!AF904,'Комунальні по юр. особам'!AF909,'Комунальні по юр. особам'!AF914,'Комунальні по юр. особам'!AF919,'Комунальні по юр. особам'!AF924,'Комунальні по юр. особам'!AF929,'Комунальні по юр. особам'!AF934,'Комунальні по юр. особам'!AF939,'Комунальні по юр. особам'!AF944,'Комунальні по юр. особам'!AF949,'Комунальні по юр. особам'!AF954,'Комунальні по юр. особам'!AF959)</f>
        <v>6</v>
      </c>
      <c r="AE135" s="356">
        <f>AVERAGE('Комунальні по юр. особам'!AG839,'Комунальні по юр. особам'!AG844,'Комунальні по юр. особам'!AG849,'Комунальні по юр. особам'!AG854,'Комунальні по юр. особам'!AG859,'Комунальні по юр. особам'!AG864,'Комунальні по юр. особам'!AG869,'Комунальні по юр. особам'!AG874,'Комунальні по юр. особам'!AG879,'Комунальні по юр. особам'!AG884,'Комунальні по юр. особам'!AG889,'Комунальні по юр. особам'!AG894,'Комунальні по юр. особам'!AG899,'Комунальні по юр. особам'!AG904,'Комунальні по юр. особам'!AG909,'Комунальні по юр. особам'!AG914,'Комунальні по юр. особам'!AG919,'Комунальні по юр. особам'!AG924,'Комунальні по юр. особам'!AG929,'Комунальні по юр. особам'!AG934,'Комунальні по юр. особам'!AG939,'Комунальні по юр. особам'!AG944,'Комунальні по юр. особам'!AG949,'Комунальні по юр. особам'!AG954,'Комунальні по юр. особам'!AG959)</f>
        <v>40.375</v>
      </c>
      <c r="AF135" s="357">
        <f>AVERAGE('Комунальні по юр. особам'!AH839,'Комунальні по юр. особам'!AH844,'Комунальні по юр. особам'!AH849,'Комунальні по юр. особам'!AH854,'Комунальні по юр. особам'!AH859,'Комунальні по юр. особам'!AH864,'Комунальні по юр. особам'!AH869,'Комунальні по юр. особам'!AH874,'Комунальні по юр. особам'!AH879,'Комунальні по юр. особам'!AH884,'Комунальні по юр. особам'!AH889,'Комунальні по юр. особам'!AH894,'Комунальні по юр. особам'!AH899,'Комунальні по юр. особам'!AH904,'Комунальні по юр. особам'!AH909,'Комунальні по юр. особам'!AH914,'Комунальні по юр. особам'!AH919,'Комунальні по юр. особам'!AH924,'Комунальні по юр. особам'!AH929,'Комунальні по юр. особам'!AH934,'Комунальні по юр. особам'!AH939,'Комунальні по юр. особам'!AH944,'Комунальні по юр. особам'!AH949,'Комунальні по юр. особам'!AH954,'Комунальні по юр. особам'!AH959)</f>
        <v>14.875</v>
      </c>
      <c r="AG135" s="358">
        <f>AVERAGE('Комунальні по юр. особам'!AI839,'Комунальні по юр. особам'!AI844,'Комунальні по юр. особам'!AI849,'Комунальні по юр. особам'!AI854,'Комунальні по юр. особам'!AI859,'Комунальні по юр. особам'!AI864,'Комунальні по юр. особам'!AI869,'Комунальні по юр. особам'!AI874,'Комунальні по юр. особам'!AI879,'Комунальні по юр. особам'!AI884,'Комунальні по юр. особам'!AI889,'Комунальні по юр. особам'!AI894,'Комунальні по юр. особам'!AI899,'Комунальні по юр. особам'!AI904,'Комунальні по юр. особам'!AI909,'Комунальні по юр. особам'!AI914,'Комунальні по юр. особам'!AI919,'Комунальні по юр. особам'!AI924,'Комунальні по юр. особам'!AI929,'Комунальні по юр. особам'!AI934,'Комунальні по юр. особам'!AI939,'Комунальні по юр. особам'!AI944,'Комунальні по юр. особам'!AI949,'Комунальні по юр. особам'!AI954,'Комунальні по юр. особам'!AI959)</f>
        <v>20.074999999999999</v>
      </c>
      <c r="AH135" s="239">
        <f>SUM(AL135:AN135)</f>
        <v>70</v>
      </c>
      <c r="AI135" s="331">
        <f>SUM('Комунальні по юр. особам'!AK959,'Комунальні по юр. особам'!AK954,'Комунальні по юр. особам'!AK949,'Комунальні по юр. особам'!AK944,'Комунальні по юр. особам'!AK939,'Комунальні по юр. особам'!AK934,'Комунальні по юр. особам'!AK929,'Комунальні по юр. особам'!AK924,'Комунальні по юр. особам'!AK919,'Комунальні по юр. особам'!AK914,'Комунальні по юр. особам'!AK909,'Комунальні по юр. особам'!AK904,'Комунальні по юр. особам'!AK899,'Комунальні по юр. особам'!AK894,'Комунальні по юр. особам'!AK889,'Комунальні по юр. особам'!AK884,'Комунальні по юр. особам'!AK879,'Комунальні по юр. особам'!AK874,'Комунальні по юр. особам'!AK869,'Комунальні по юр. особам'!AK864,'Комунальні по юр. особам'!AK859,'Комунальні по юр. особам'!AK854,'Комунальні по юр. особам'!AK849,'Комунальні по юр. особам'!AK844,'Комунальні по юр. особам'!AK839)</f>
        <v>0</v>
      </c>
      <c r="AJ135" s="234">
        <f>SUM('Комунальні по юр. особам'!AL959,'Комунальні по юр. особам'!AL954,'Комунальні по юр. особам'!AL949,'Комунальні по юр. особам'!AL944,'Комунальні по юр. особам'!AL939,'Комунальні по юр. особам'!AL934,'Комунальні по юр. особам'!AL929,'Комунальні по юр. особам'!AL924,'Комунальні по юр. особам'!AL919,'Комунальні по юр. особам'!AL914,'Комунальні по юр. особам'!AL909,'Комунальні по юр. особам'!AL904,'Комунальні по юр. особам'!AL899,'Комунальні по юр. особам'!AL894,'Комунальні по юр. особам'!AL889,'Комунальні по юр. особам'!AL884,'Комунальні по юр. особам'!AL879,'Комунальні по юр. особам'!AL874,'Комунальні по юр. особам'!AL869,'Комунальні по юр. особам'!AL864,'Комунальні по юр. особам'!AL859,'Комунальні по юр. особам'!AL854,'Комунальні по юр. особам'!AL849,'Комунальні по юр. особам'!AL844,'Комунальні по юр. особам'!AL839)</f>
        <v>0</v>
      </c>
      <c r="AK135" s="235">
        <f>SUM('Комунальні по юр. особам'!AM959,'Комунальні по юр. особам'!AM954,'Комунальні по юр. особам'!AM949,'Комунальні по юр. особам'!AM944,'Комунальні по юр. особам'!AM939,'Комунальні по юр. особам'!AM934,'Комунальні по юр. особам'!AM929,'Комунальні по юр. особам'!AM924,'Комунальні по юр. особам'!AM919,'Комунальні по юр. особам'!AM914,'Комунальні по юр. особам'!AM909,'Комунальні по юр. особам'!AM904,'Комунальні по юр. особам'!AM899,'Комунальні по юр. особам'!AM894,'Комунальні по юр. особам'!AM889,'Комунальні по юр. особам'!AM884,'Комунальні по юр. особам'!AM879,'Комунальні по юр. особам'!AM874,'Комунальні по юр. особам'!AM869,'Комунальні по юр. особам'!AM864,'Комунальні по юр. особам'!AM859,'Комунальні по юр. особам'!AM854,'Комунальні по юр. особам'!AM849,'Комунальні по юр. особам'!AM844,'Комунальні по юр. особам'!AM839)</f>
        <v>0</v>
      </c>
      <c r="AL135" s="233">
        <f>SUM('Комунальні по юр. особам'!AN959,'Комунальні по юр. особам'!AN954,'Комунальні по юр. особам'!AN949,'Комунальні по юр. особам'!AN944,'Комунальні по юр. особам'!AN939,'Комунальні по юр. особам'!AN934,'Комунальні по юр. особам'!AN929,'Комунальні по юр. особам'!AN924,'Комунальні по юр. особам'!AN919,'Комунальні по юр. особам'!AN914,'Комунальні по юр. особам'!AN909,'Комунальні по юр. особам'!AN904,'Комунальні по юр. особам'!AN899,'Комунальні по юр. особам'!AN894,'Комунальні по юр. особам'!AN889,'Комунальні по юр. особам'!AN884,'Комунальні по юр. особам'!AN879,'Комунальні по юр. особам'!AN874,'Комунальні по юр. особам'!AN869,'Комунальні по юр. особам'!AN864,'Комунальні по юр. особам'!AN859,'Комунальні по юр. особам'!AN854,'Комунальні по юр. особам'!AN849,'Комунальні по юр. особам'!AN844,'Комунальні по юр. особам'!AN839)</f>
        <v>14</v>
      </c>
      <c r="AM135" s="234">
        <f>SUM('Комунальні по юр. особам'!AO959,'Комунальні по юр. особам'!AO954,'Комунальні по юр. особам'!AO949,'Комунальні по юр. особам'!AO944,'Комунальні по юр. особам'!AO939,'Комунальні по юр. особам'!AO934,'Комунальні по юр. особам'!AO929,'Комунальні по юр. особам'!AO924,'Комунальні по юр. особам'!AO919,'Комунальні по юр. особам'!AO914,'Комунальні по юр. особам'!AO909,'Комунальні по юр. особам'!AO904,'Комунальні по юр. особам'!AO899,'Комунальні по юр. особам'!AO894,'Комунальні по юр. особам'!AO889,'Комунальні по юр. особам'!AO884,'Комунальні по юр. особам'!AO879,'Комунальні по юр. особам'!AO874,'Комунальні по юр. особам'!AO869,'Комунальні по юр. особам'!AO864,'Комунальні по юр. особам'!AO859,'Комунальні по юр. особам'!AO854,'Комунальні по юр. особам'!AO849,'Комунальні по юр. особам'!AO844,'Комунальні по юр. особам'!AO839)</f>
        <v>53</v>
      </c>
      <c r="AN135" s="235">
        <f>SUM('Комунальні по юр. особам'!AP959,'Комунальні по юр. особам'!AP954,'Комунальні по юр. особам'!AP949,'Комунальні по юр. особам'!AP944,'Комунальні по юр. особам'!AP939,'Комунальні по юр. особам'!AP934,'Комунальні по юр. особам'!AP929,'Комунальні по юр. особам'!AP924,'Комунальні по юр. особам'!AP919,'Комунальні по юр. особам'!AP914,'Комунальні по юр. особам'!AP909,'Комунальні по юр. особам'!AP904,'Комунальні по юр. особам'!AP899,'Комунальні по юр. особам'!AP894,'Комунальні по юр. особам'!AP889,'Комунальні по юр. особам'!AP884,'Комунальні по юр. особам'!AP879,'Комунальні по юр. особам'!AP874,'Комунальні по юр. особам'!AP869,'Комунальні по юр. особам'!AP864,'Комунальні по юр. особам'!AP859,'Комунальні по юр. особам'!AP854,'Комунальні по юр. особам'!AP849,'Комунальні по юр. особам'!AP844,'Комунальні по юр. особам'!AP839)</f>
        <v>3</v>
      </c>
      <c r="AO135" s="236">
        <f>SUM('Комунальні по юр. особам'!AQ959,'Комунальні по юр. особам'!AQ954,'Комунальні по юр. особам'!AQ949,'Комунальні по юр. особам'!AQ944,'Комунальні по юр. особам'!AQ939,'Комунальні по юр. особам'!AQ934,'Комунальні по юр. особам'!AQ929,'Комунальні по юр. особам'!AQ924,'Комунальні по юр. особам'!AQ919,'Комунальні по юр. особам'!AQ914,'Комунальні по юр. особам'!AQ909,'Комунальні по юр. особам'!AQ904,'Комунальні по юр. особам'!AQ899,'Комунальні по юр. особам'!AQ894,'Комунальні по юр. особам'!AQ889,'Комунальні по юр. особам'!AQ884,'Комунальні по юр. особам'!AQ879,'Комунальні по юр. особам'!AQ874,'Комунальні по юр. особам'!AQ869,'Комунальні по юр. особам'!AQ864,'Комунальні по юр. особам'!AQ859,'Комунальні по юр. особам'!AQ854,'Комунальні по юр. особам'!AQ849,'Комунальні по юр. особам'!AQ844,'Комунальні по юр. особам'!AQ839)</f>
        <v>0</v>
      </c>
      <c r="AP135" s="237">
        <f>SUM('Комунальні по юр. особам'!AR959,'Комунальні по юр. особам'!AR954,'Комунальні по юр. особам'!AR949,'Комунальні по юр. особам'!AR944,'Комунальні по юр. особам'!AR939,'Комунальні по юр. особам'!AR934,'Комунальні по юр. особам'!AR929,'Комунальні по юр. особам'!AR924,'Комунальні по юр. особам'!AR919,'Комунальні по юр. особам'!AR914,'Комунальні по юр. особам'!AR909,'Комунальні по юр. особам'!AR904,'Комунальні по юр. особам'!AR899,'Комунальні по юр. особам'!AR894,'Комунальні по юр. особам'!AR889,'Комунальні по юр. особам'!AR884,'Комунальні по юр. особам'!AR879,'Комунальні по юр. особам'!AR874,'Комунальні по юр. особам'!AR869,'Комунальні по юр. особам'!AR864,'Комунальні по юр. особам'!AR859,'Комунальні по юр. особам'!AR854,'Комунальні по юр. особам'!AR849,'Комунальні по юр. особам'!AR844,'Комунальні по юр. особам'!AR839)</f>
        <v>0</v>
      </c>
      <c r="AQ135" s="237">
        <f>SUM('Комунальні по юр. особам'!AS959,'Комунальні по юр. особам'!AS954,'Комунальні по юр. особам'!AS949,'Комунальні по юр. особам'!AS944,'Комунальні по юр. особам'!AS939,'Комунальні по юр. особам'!AS934,'Комунальні по юр. особам'!AS929,'Комунальні по юр. особам'!AS924,'Комунальні по юр. особам'!AS919,'Комунальні по юр. особам'!AS914,'Комунальні по юр. особам'!AS909,'Комунальні по юр. особам'!AS904,'Комунальні по юр. особам'!AS899,'Комунальні по юр. особам'!AS894,'Комунальні по юр. особам'!AS889,'Комунальні по юр. особам'!AS884,'Комунальні по юр. особам'!AS879,'Комунальні по юр. особам'!AS874,'Комунальні по юр. особам'!AS869,'Комунальні по юр. особам'!AS864,'Комунальні по юр. особам'!AS859,'Комунальні по юр. особам'!AS854,'Комунальні по юр. особам'!AS849,'Комунальні по юр. особам'!AS844,'Комунальні по юр. особам'!AS839)</f>
        <v>0</v>
      </c>
      <c r="AR135" s="237">
        <f>SUM('Комунальні по юр. особам'!AT959,'Комунальні по юр. особам'!AT954,'Комунальні по юр. особам'!AT949,'Комунальні по юр. особам'!AT944,'Комунальні по юр. особам'!AT939,'Комунальні по юр. особам'!AT934,'Комунальні по юр. особам'!AT929,'Комунальні по юр. особам'!AT924,'Комунальні по юр. особам'!AT919,'Комунальні по юр. особам'!AT914,'Комунальні по юр. особам'!AT909,'Комунальні по юр. особам'!AT904,'Комунальні по юр. особам'!AT899,'Комунальні по юр. особам'!AT894,'Комунальні по юр. особам'!AT889,'Комунальні по юр. особам'!AT884,'Комунальні по юр. особам'!AT879,'Комунальні по юр. особам'!AT874,'Комунальні по юр. особам'!AT869,'Комунальні по юр. особам'!AT864,'Комунальні по юр. особам'!AT859,'Комунальні по юр. особам'!AT854,'Комунальні по юр. особам'!AT849,'Комунальні по юр. особам'!AT844,'Комунальні по юр. особам'!AT839)</f>
        <v>0</v>
      </c>
      <c r="AS135" s="238">
        <f>SUM('Комунальні по юр. особам'!AU959,'Комунальні по юр. особам'!AU954,'Комунальні по юр. особам'!AU949,'Комунальні по юр. особам'!AU944,'Комунальні по юр. особам'!AU939,'Комунальні по юр. особам'!AU934,'Комунальні по юр. особам'!AU929,'Комунальні по юр. особам'!AU924,'Комунальні по юр. особам'!AU919,'Комунальні по юр. особам'!AU914,'Комунальні по юр. особам'!AU909,'Комунальні по юр. особам'!AU904,'Комунальні по юр. особам'!AU899,'Комунальні по юр. особам'!AU894,'Комунальні по юр. особам'!AU889,'Комунальні по юр. особам'!AU884,'Комунальні по юр. особам'!AU879,'Комунальні по юр. особам'!AU874,'Комунальні по юр. особам'!AU869,'Комунальні по юр. особам'!AU864,'Комунальні по юр. особам'!AU859,'Комунальні по юр. особам'!AU854,'Комунальні по юр. особам'!AU849,'Комунальні по юр. особам'!AU844,'Комунальні по юр. особам'!AU839)</f>
        <v>0</v>
      </c>
      <c r="AT135" s="327">
        <f>SUM(AU135:BC135)</f>
        <v>0</v>
      </c>
      <c r="AU135" s="307">
        <f>SUM('Комунальні по юр. особам'!AW839,'Комунальні по юр. особам'!AW844,'Комунальні по юр. особам'!AW849,'Комунальні по юр. особам'!AW854,'Комунальні по юр. особам'!AW859,'Комунальні по юр. особам'!AW864,'Комунальні по юр. особам'!AW869,'Комунальні по юр. особам'!AW874,'Комунальні по юр. особам'!AW879,'Комунальні по юр. особам'!AW884,'Комунальні по юр. особам'!AW889,'Комунальні по юр. особам'!AW894,'Комунальні по юр. особам'!AW899,'Комунальні по юр. особам'!AW904,'Комунальні по юр. особам'!AW909,'Комунальні по юр. особам'!AW914,'Комунальні по юр. особам'!AW919,'Комунальні по юр. особам'!AW924,'Комунальні по юр. особам'!AW929,'Комунальні по юр. особам'!AW934,'Комунальні по юр. особам'!AW939,'Комунальні по юр. особам'!AW944,'Комунальні по юр. особам'!AW949,'Комунальні по юр. особам'!AW954,'Комунальні по юр. особам'!AW959)</f>
        <v>0</v>
      </c>
      <c r="AV135" s="307">
        <f>SUM('Комунальні по юр. особам'!AX839,'Комунальні по юр. особам'!AX844,'Комунальні по юр. особам'!AX849,'Комунальні по юр. особам'!AX854,'Комунальні по юр. особам'!AX859,'Комунальні по юр. особам'!AX864,'Комунальні по юр. особам'!AX869,'Комунальні по юр. особам'!AX874,'Комунальні по юр. особам'!AX879,'Комунальні по юр. особам'!AX884,'Комунальні по юр. особам'!AX889,'Комунальні по юр. особам'!AX894,'Комунальні по юр. особам'!AX899,'Комунальні по юр. особам'!AX904,'Комунальні по юр. особам'!AX909,'Комунальні по юр. особам'!AX914,'Комунальні по юр. особам'!AX919,'Комунальні по юр. особам'!AX924,'Комунальні по юр. особам'!AX929,'Комунальні по юр. особам'!AX934,'Комунальні по юр. особам'!AX939,'Комунальні по юр. особам'!AX944,'Комунальні по юр. особам'!AX949,'Комунальні по юр. особам'!AX954,'Комунальні по юр. особам'!AX959)</f>
        <v>0</v>
      </c>
      <c r="AW135" s="307">
        <f>SUM('Комунальні по юр. особам'!AY839,'Комунальні по юр. особам'!AY844,'Комунальні по юр. особам'!AY849,'Комунальні по юр. особам'!AY854,'Комунальні по юр. особам'!AY859,'Комунальні по юр. особам'!AY864,'Комунальні по юр. особам'!AY869,'Комунальні по юр. особам'!AY874,'Комунальні по юр. особам'!AY879,'Комунальні по юр. особам'!AY884,'Комунальні по юр. особам'!AY889,'Комунальні по юр. особам'!AY894,'Комунальні по юр. особам'!AY899,'Комунальні по юр. особам'!AY904,'Комунальні по юр. особам'!AY909,'Комунальні по юр. особам'!AY914,'Комунальні по юр. особам'!AY919,'Комунальні по юр. особам'!AY924,'Комунальні по юр. особам'!AY929,'Комунальні по юр. особам'!AY934,'Комунальні по юр. особам'!AY939,'Комунальні по юр. особам'!AY944,'Комунальні по юр. особам'!AY949,'Комунальні по юр. особам'!AY954,'Комунальні по юр. особам'!AY959)</f>
        <v>0</v>
      </c>
      <c r="AX135" s="307">
        <f>SUM('Комунальні по юр. особам'!AZ839,'Комунальні по юр. особам'!AZ844,'Комунальні по юр. особам'!AZ849,'Комунальні по юр. особам'!AZ854,'Комунальні по юр. особам'!AZ859,'Комунальні по юр. особам'!AZ864,'Комунальні по юр. особам'!AZ869,'Комунальні по юр. особам'!AZ874,'Комунальні по юр. особам'!AZ879,'Комунальні по юр. особам'!AZ884,'Комунальні по юр. особам'!AZ889,'Комунальні по юр. особам'!AZ894,'Комунальні по юр. особам'!AZ899,'Комунальні по юр. особам'!AZ904,'Комунальні по юр. особам'!AZ909,'Комунальні по юр. особам'!AZ914,'Комунальні по юр. особам'!AZ919,'Комунальні по юр. особам'!AZ924,'Комунальні по юр. особам'!AZ929,'Комунальні по юр. особам'!AZ934,'Комунальні по юр. особам'!AZ939,'Комунальні по юр. особам'!AZ944,'Комунальні по юр. особам'!AZ949,'Комунальні по юр. особам'!AZ954,'Комунальні по юр. особам'!AZ959)</f>
        <v>0</v>
      </c>
      <c r="AY135" s="307">
        <f>SUM('Комунальні по юр. особам'!BA839,'Комунальні по юр. особам'!BA844,'Комунальні по юр. особам'!BA849,'Комунальні по юр. особам'!BA854,'Комунальні по юр. особам'!BA859,'Комунальні по юр. особам'!BA864,'Комунальні по юр. особам'!BA869,'Комунальні по юр. особам'!BA874,'Комунальні по юр. особам'!BA879,'Комунальні по юр. особам'!BA884,'Комунальні по юр. особам'!BA889,'Комунальні по юр. особам'!BA894,'Комунальні по юр. особам'!BA899,'Комунальні по юр. особам'!BA904,'Комунальні по юр. особам'!BA909,'Комунальні по юр. особам'!BA914,'Комунальні по юр. особам'!BA919,'Комунальні по юр. особам'!BA924,'Комунальні по юр. особам'!BA929,'Комунальні по юр. особам'!BA934,'Комунальні по юр. особам'!BA939,'Комунальні по юр. особам'!BA944,'Комунальні по юр. особам'!BA949,'Комунальні по юр. особам'!BA954,'Комунальні по юр. особам'!BA959)</f>
        <v>0</v>
      </c>
      <c r="AZ135" s="307">
        <f>SUM('Комунальні по юр. особам'!BB839,'Комунальні по юр. особам'!BB844,'Комунальні по юр. особам'!BB849,'Комунальні по юр. особам'!BB854,'Комунальні по юр. особам'!BB859,'Комунальні по юр. особам'!BB864,'Комунальні по юр. особам'!BB869,'Комунальні по юр. особам'!BB874,'Комунальні по юр. особам'!BB879,'Комунальні по юр. особам'!BB884,'Комунальні по юр. особам'!BB889,'Комунальні по юр. особам'!BB894,'Комунальні по юр. особам'!BB899,'Комунальні по юр. особам'!BB904,'Комунальні по юр. особам'!BB909,'Комунальні по юр. особам'!BB914,'Комунальні по юр. особам'!BB919,'Комунальні по юр. особам'!BB924,'Комунальні по юр. особам'!BB929,'Комунальні по юр. особам'!BB934,'Комунальні по юр. особам'!BB939,'Комунальні по юр. особам'!BB944,'Комунальні по юр. особам'!BB949,'Комунальні по юр. особам'!BB954,'Комунальні по юр. особам'!BB959)</f>
        <v>0</v>
      </c>
      <c r="BA135" s="307">
        <f>SUM('Комунальні по юр. особам'!BC839,'Комунальні по юр. особам'!BC844,'Комунальні по юр. особам'!BC849,'Комунальні по юр. особам'!BC854,'Комунальні по юр. особам'!BC859,'Комунальні по юр. особам'!BC864,'Комунальні по юр. особам'!BC869,'Комунальні по юр. особам'!BC874,'Комунальні по юр. особам'!BC879,'Комунальні по юр. особам'!BC884,'Комунальні по юр. особам'!BC889,'Комунальні по юр. особам'!BC894,'Комунальні по юр. особам'!BC899,'Комунальні по юр. особам'!BC904,'Комунальні по юр. особам'!BC909,'Комунальні по юр. особам'!BC914,'Комунальні по юр. особам'!BC919,'Комунальні по юр. особам'!BC924,'Комунальні по юр. особам'!BC929,'Комунальні по юр. особам'!BC934,'Комунальні по юр. особам'!BC939,'Комунальні по юр. особам'!BC944,'Комунальні по юр. особам'!BC949,'Комунальні по юр. особам'!BC954,'Комунальні по юр. особам'!BC959)</f>
        <v>0</v>
      </c>
      <c r="BB135" s="307">
        <f>SUM('Комунальні по юр. особам'!BD839,'Комунальні по юр. особам'!BD844,'Комунальні по юр. особам'!BD849,'Комунальні по юр. особам'!BD854,'Комунальні по юр. особам'!BD859,'Комунальні по юр. особам'!BD864,'Комунальні по юр. особам'!BD869,'Комунальні по юр. особам'!BD874,'Комунальні по юр. особам'!BD879,'Комунальні по юр. особам'!BD884,'Комунальні по юр. особам'!BD889,'Комунальні по юр. особам'!BD894,'Комунальні по юр. особам'!BD899,'Комунальні по юр. особам'!BD904,'Комунальні по юр. особам'!BD909,'Комунальні по юр. особам'!BD914,'Комунальні по юр. особам'!BD919,'Комунальні по юр. особам'!BD924,'Комунальні по юр. особам'!BD929,'Комунальні по юр. особам'!BD934,'Комунальні по юр. особам'!BD939,'Комунальні по юр. особам'!BD944,'Комунальні по юр. особам'!BD949,'Комунальні по юр. особам'!BD954,'Комунальні по юр. особам'!BD959)</f>
        <v>0</v>
      </c>
      <c r="BC135" s="308">
        <f>SUM('Комунальні по юр. особам'!BE839,'Комунальні по юр. особам'!BE844,'Комунальні по юр. особам'!BE849,'Комунальні по юр. особам'!BE854,'Комунальні по юр. особам'!BE859,'Комунальні по юр. особам'!BE864,'Комунальні по юр. особам'!BE869,'Комунальні по юр. особам'!BE874,'Комунальні по юр. особам'!BE879,'Комунальні по юр. особам'!BE884,'Комунальні по юр. особам'!BE889,'Комунальні по юр. особам'!BE894,'Комунальні по юр. особам'!BE899,'Комунальні по юр. особам'!BE904,'Комунальні по юр. особам'!BE909,'Комунальні по юр. особам'!BE914,'Комунальні по юр. особам'!BE919,'Комунальні по юр. особам'!BE924,'Комунальні по юр. особам'!BE929,'Комунальні по юр. особам'!BE934,'Комунальні по юр. особам'!BE939,'Комунальні по юр. особам'!BE944,'Комунальні по юр. особам'!BE949,'Комунальні по юр. особам'!BE954,'Комунальні по юр. особам'!BE959)</f>
        <v>0</v>
      </c>
    </row>
    <row r="136" spans="1:55" ht="34" customHeight="1" x14ac:dyDescent="0.2">
      <c r="A136" s="824"/>
      <c r="B136" s="265" t="s">
        <v>75</v>
      </c>
      <c r="C136" s="827"/>
      <c r="D136" s="829"/>
      <c r="E136" s="303">
        <f t="shared" ref="E136" si="280">SUM(K136,AT136)</f>
        <v>0</v>
      </c>
      <c r="F136" s="305">
        <f t="shared" ref="F136:F139" si="281">SUM(G136:J136)</f>
        <v>0</v>
      </c>
      <c r="G136" s="242">
        <f>SUM('Комунальні по юр. особам'!I840,'Комунальні по юр. особам'!I845,'Комунальні по юр. особам'!I850,'Комунальні по юр. особам'!I855,'Комунальні по юр. особам'!I860,'Комунальні по юр. особам'!I865,'Комунальні по юр. особам'!I870,'Комунальні по юр. особам'!I875,'Комунальні по юр. особам'!I880,'Комунальні по юр. особам'!I885,'Комунальні по юр. особам'!I890,'Комунальні по юр. особам'!I895,'Комунальні по юр. особам'!I900,'Комунальні по юр. особам'!I905,'Комунальні по юр. особам'!I910,'Комунальні по юр. особам'!I915,'Комунальні по юр. особам'!I920,'Комунальні по юр. особам'!I925,'Комунальні по юр. особам'!I930,'Комунальні по юр. особам'!I935,'Комунальні по юр. особам'!I940,'Комунальні по юр. особам'!I945,'Комунальні по юр. особам'!I950,'Комунальні по юр. особам'!I955,'Комунальні по юр. особам'!I960)</f>
        <v>0</v>
      </c>
      <c r="H136" s="242">
        <f>SUM('Комунальні по юр. особам'!J840,'Комунальні по юр. особам'!J845,'Комунальні по юр. особам'!J850,'Комунальні по юр. особам'!J855,'Комунальні по юр. особам'!J860,'Комунальні по юр. особам'!J865,'Комунальні по юр. особам'!J870,'Комунальні по юр. особам'!J875,'Комунальні по юр. особам'!J880,'Комунальні по юр. особам'!J885,'Комунальні по юр. особам'!J890,'Комунальні по юр. особам'!J895,'Комунальні по юр. особам'!J900,'Комунальні по юр. особам'!J905,'Комунальні по юр. особам'!J910,'Комунальні по юр. особам'!J915,'Комунальні по юр. особам'!J920,'Комунальні по юр. особам'!J925,'Комунальні по юр. особам'!J930,'Комунальні по юр. особам'!J935,'Комунальні по юр. особам'!J940,'Комунальні по юр. особам'!J945,'Комунальні по юр. особам'!J950,'Комунальні по юр. особам'!J955,'Комунальні по юр. особам'!J960)</f>
        <v>0</v>
      </c>
      <c r="I136" s="242">
        <f>SUM('Комунальні по юр. особам'!K840,'Комунальні по юр. особам'!K845,'Комунальні по юр. особам'!K850,'Комунальні по юр. особам'!K855,'Комунальні по юр. особам'!K860,'Комунальні по юр. особам'!K865,'Комунальні по юр. особам'!K870,'Комунальні по юр. особам'!K875,'Комунальні по юр. особам'!K880,'Комунальні по юр. особам'!K885,'Комунальні по юр. особам'!K890,'Комунальні по юр. особам'!K895,'Комунальні по юр. особам'!K900,'Комунальні по юр. особам'!K905,'Комунальні по юр. особам'!K910,'Комунальні по юр. особам'!K915,'Комунальні по юр. особам'!K920,'Комунальні по юр. особам'!K925,'Комунальні по юр. особам'!K930,'Комунальні по юр. особам'!K935,'Комунальні по юр. особам'!K940,'Комунальні по юр. особам'!K945,'Комунальні по юр. особам'!K950,'Комунальні по юр. особам'!K955,'Комунальні по юр. особам'!K960)</f>
        <v>0</v>
      </c>
      <c r="J136" s="268">
        <f>SUM('Комунальні по юр. особам'!L840,'Комунальні по юр. особам'!L845,'Комунальні по юр. особам'!L850,'Комунальні по юр. особам'!L855,'Комунальні по юр. особам'!L860,'Комунальні по юр. особам'!L865,'Комунальні по юр. особам'!L870,'Комунальні по юр. особам'!L875,'Комунальні по юр. особам'!L880,'Комунальні по юр. особам'!L885,'Комунальні по юр. особам'!L890,'Комунальні по юр. особам'!L895,'Комунальні по юр. особам'!L900,'Комунальні по юр. особам'!L905,'Комунальні по юр. особам'!L910,'Комунальні по юр. особам'!L915,'Комунальні по юр. особам'!L920,'Комунальні по юр. особам'!L925,'Комунальні по юр. особам'!L930,'Комунальні по юр. особам'!L935,'Комунальні по юр. особам'!L940,'Комунальні по юр. особам'!L945,'Комунальні по юр. особам'!L950,'Комунальні по юр. особам'!L955,'Комунальні по юр. особам'!L960)</f>
        <v>0</v>
      </c>
      <c r="K136" s="330">
        <f t="shared" ref="K136" si="282">IF(AND(SUM(L136:P136)=SUM(W136:X136),SUM(Q136:V136)=SUM(W136:X136)),SUM(L136:P136),"ПЕРЕВІРТЕ ПРАВИЛЬНІСТЬ ДАНИХ")</f>
        <v>0</v>
      </c>
      <c r="L136" s="63">
        <f>SUM('Комунальні по юр. особам'!N840,'Комунальні по юр. особам'!N845,'Комунальні по юр. особам'!N850,'Комунальні по юр. особам'!N855,'Комунальні по юр. особам'!N860,'Комунальні по юр. особам'!N865,'Комунальні по юр. особам'!N870,'Комунальні по юр. особам'!N875,'Комунальні по юр. особам'!N880,'Комунальні по юр. особам'!N885,'Комунальні по юр. особам'!N890,'Комунальні по юр. особам'!N895,'Комунальні по юр. особам'!N900,'Комунальні по юр. особам'!N905,'Комунальні по юр. особам'!N910,'Комунальні по юр. особам'!N915,'Комунальні по юр. особам'!N920,'Комунальні по юр. особам'!N925,'Комунальні по юр. особам'!N930,'Комунальні по юр. особам'!N935,'Комунальні по юр. особам'!N940,'Комунальні по юр. особам'!N945,'Комунальні по юр. особам'!N950,'Комунальні по юр. особам'!N955,'Комунальні по юр. особам'!N960)</f>
        <v>0</v>
      </c>
      <c r="M136" s="63">
        <f>SUM('Комунальні по юр. особам'!O840,'Комунальні по юр. особам'!O845,'Комунальні по юр. особам'!O850,'Комунальні по юр. особам'!O855,'Комунальні по юр. особам'!O860,'Комунальні по юр. особам'!O865,'Комунальні по юр. особам'!O870,'Комунальні по юр. особам'!O875,'Комунальні по юр. особам'!O880,'Комунальні по юр. особам'!O885,'Комунальні по юр. особам'!O890,'Комунальні по юр. особам'!O895,'Комунальні по юр. особам'!O900,'Комунальні по юр. особам'!O905,'Комунальні по юр. особам'!O910,'Комунальні по юр. особам'!O915,'Комунальні по юр. особам'!O920,'Комунальні по юр. особам'!O925,'Комунальні по юр. особам'!O930,'Комунальні по юр. особам'!O935,'Комунальні по юр. особам'!O940,'Комунальні по юр. особам'!O945,'Комунальні по юр. особам'!O950,'Комунальні по юр. особам'!O955,'Комунальні по юр. особам'!O960)</f>
        <v>0</v>
      </c>
      <c r="N136" s="63">
        <f>SUM('Комунальні по юр. особам'!P840,'Комунальні по юр. особам'!P845,'Комунальні по юр. особам'!P850,'Комунальні по юр. особам'!P855,'Комунальні по юр. особам'!P860,'Комунальні по юр. особам'!P865,'Комунальні по юр. особам'!P870,'Комунальні по юр. особам'!P875,'Комунальні по юр. особам'!P880,'Комунальні по юр. особам'!P885,'Комунальні по юр. особам'!P890,'Комунальні по юр. особам'!P895,'Комунальні по юр. особам'!P900,'Комунальні по юр. особам'!P905,'Комунальні по юр. особам'!P910,'Комунальні по юр. особам'!P915,'Комунальні по юр. особам'!P920,'Комунальні по юр. особам'!P925,'Комунальні по юр. особам'!P930,'Комунальні по юр. особам'!P935,'Комунальні по юр. особам'!P940,'Комунальні по юр. особам'!P945,'Комунальні по юр. особам'!P950,'Комунальні по юр. особам'!P955,'Комунальні по юр. особам'!P960)</f>
        <v>0</v>
      </c>
      <c r="O136" s="63">
        <f>SUM('Комунальні по юр. особам'!Q840,'Комунальні по юр. особам'!Q845,'Комунальні по юр. особам'!Q850,'Комунальні по юр. особам'!Q855,'Комунальні по юр. особам'!Q860,'Комунальні по юр. особам'!Q865,'Комунальні по юр. особам'!Q870,'Комунальні по юр. особам'!Q875,'Комунальні по юр. особам'!Q880,'Комунальні по юр. особам'!Q885,'Комунальні по юр. особам'!Q890,'Комунальні по юр. особам'!Q895,'Комунальні по юр. особам'!Q900,'Комунальні по юр. особам'!Q905,'Комунальні по юр. особам'!Q910,'Комунальні по юр. особам'!Q915,'Комунальні по юр. особам'!Q920,'Комунальні по юр. особам'!Q925,'Комунальні по юр. особам'!Q930,'Комунальні по юр. особам'!Q935,'Комунальні по юр. особам'!Q940,'Комунальні по юр. особам'!Q945,'Комунальні по юр. особам'!Q950,'Комунальні по юр. особам'!Q955,'Комунальні по юр. особам'!Q960)</f>
        <v>0</v>
      </c>
      <c r="P136" s="313">
        <f>SUM('Комунальні по юр. особам'!R840,'Комунальні по юр. особам'!R845,'Комунальні по юр. особам'!R850,'Комунальні по юр. особам'!R855,'Комунальні по юр. особам'!R860,'Комунальні по юр. особам'!R865,'Комунальні по юр. особам'!R870,'Комунальні по юр. особам'!R875,'Комунальні по юр. особам'!R880,'Комунальні по юр. особам'!R885,'Комунальні по юр. особам'!R890,'Комунальні по юр. особам'!R895,'Комунальні по юр. особам'!R900,'Комунальні по юр. особам'!R905,'Комунальні по юр. особам'!R910,'Комунальні по юр. особам'!R915,'Комунальні по юр. особам'!R920,'Комунальні по юр. особам'!R925,'Комунальні по юр. особам'!R930,'Комунальні по юр. особам'!R935,'Комунальні по юр. особам'!R940,'Комунальні по юр. особам'!R945,'Комунальні по юр. особам'!R950,'Комунальні по юр. особам'!R955,'Комунальні по юр. особам'!R960)</f>
        <v>0</v>
      </c>
      <c r="Q136" s="301">
        <f>SUM('Комунальні по юр. особам'!S840,'Комунальні по юр. особам'!S845,'Комунальні по юр. особам'!S850,'Комунальні по юр. особам'!S855,'Комунальні по юр. особам'!S860,'Комунальні по юр. особам'!S865,'Комунальні по юр. особам'!S870,'Комунальні по юр. особам'!S875,'Комунальні по юр. особам'!S880,'Комунальні по юр. особам'!S885,'Комунальні по юр. особам'!S890,'Комунальні по юр. особам'!S895,'Комунальні по юр. особам'!S900,'Комунальні по юр. особам'!S905,'Комунальні по юр. особам'!S910,'Комунальні по юр. особам'!S915,'Комунальні по юр. особам'!S920,'Комунальні по юр. особам'!S925,'Комунальні по юр. особам'!S930,'Комунальні по юр. особам'!S935,'Комунальні по юр. особам'!S940,'Комунальні по юр. особам'!S945,'Комунальні по юр. особам'!S950,'Комунальні по юр. особам'!S955,'Комунальні по юр. особам'!S960)</f>
        <v>0</v>
      </c>
      <c r="R136" s="63">
        <f>SUM('Комунальні по юр. особам'!T840,'Комунальні по юр. особам'!T845,'Комунальні по юр. особам'!T850,'Комунальні по юр. особам'!T855,'Комунальні по юр. особам'!T860,'Комунальні по юр. особам'!T865,'Комунальні по юр. особам'!T870,'Комунальні по юр. особам'!T875,'Комунальні по юр. особам'!T880,'Комунальні по юр. особам'!T885,'Комунальні по юр. особам'!T890,'Комунальні по юр. особам'!T895,'Комунальні по юр. особам'!T900,'Комунальні по юр. особам'!T905,'Комунальні по юр. особам'!T910,'Комунальні по юр. особам'!T915,'Комунальні по юр. особам'!T920,'Комунальні по юр. особам'!T925,'Комунальні по юр. особам'!T930,'Комунальні по юр. особам'!T935,'Комунальні по юр. особам'!T940,'Комунальні по юр. особам'!T945,'Комунальні по юр. особам'!T950,'Комунальні по юр. особам'!T955,'Комунальні по юр. особам'!T960)</f>
        <v>0</v>
      </c>
      <c r="S136" s="63">
        <f>SUM('Комунальні по юр. особам'!U840,'Комунальні по юр. особам'!U845,'Комунальні по юр. особам'!U850,'Комунальні по юр. особам'!U855,'Комунальні по юр. особам'!U860,'Комунальні по юр. особам'!U865,'Комунальні по юр. особам'!U870,'Комунальні по юр. особам'!U875,'Комунальні по юр. особам'!U880,'Комунальні по юр. особам'!U885,'Комунальні по юр. особам'!U890,'Комунальні по юр. особам'!U895,'Комунальні по юр. особам'!U900,'Комунальні по юр. особам'!U905,'Комунальні по юр. особам'!U910,'Комунальні по юр. особам'!U915,'Комунальні по юр. особам'!U920,'Комунальні по юр. особам'!U925,'Комунальні по юр. особам'!U930,'Комунальні по юр. особам'!U935,'Комунальні по юр. особам'!U940,'Комунальні по юр. особам'!U945,'Комунальні по юр. особам'!U950,'Комунальні по юр. особам'!U955,'Комунальні по юр. особам'!U960)</f>
        <v>0</v>
      </c>
      <c r="T136" s="63">
        <f>SUM('Комунальні по юр. особам'!V840,'Комунальні по юр. особам'!V845,'Комунальні по юр. особам'!V850,'Комунальні по юр. особам'!V855,'Комунальні по юр. особам'!V860,'Комунальні по юр. особам'!V865,'Комунальні по юр. особам'!V870,'Комунальні по юр. особам'!V875,'Комунальні по юр. особам'!V880,'Комунальні по юр. особам'!V885,'Комунальні по юр. особам'!V890,'Комунальні по юр. особам'!V895,'Комунальні по юр. особам'!V900,'Комунальні по юр. особам'!V905,'Комунальні по юр. особам'!V910,'Комунальні по юр. особам'!V915,'Комунальні по юр. особам'!V920,'Комунальні по юр. особам'!V925,'Комунальні по юр. особам'!V930,'Комунальні по юр. особам'!V935,'Комунальні по юр. особам'!V940,'Комунальні по юр. особам'!V945,'Комунальні по юр. особам'!V950,'Комунальні по юр. особам'!V955,'Комунальні по юр. особам'!V960)</f>
        <v>0</v>
      </c>
      <c r="U136" s="63">
        <f>SUM('Комунальні по юр. особам'!W840,'Комунальні по юр. особам'!W845,'Комунальні по юр. особам'!W850,'Комунальні по юр. особам'!W855,'Комунальні по юр. особам'!W860,'Комунальні по юр. особам'!W865,'Комунальні по юр. особам'!W870,'Комунальні по юр. особам'!W875,'Комунальні по юр. особам'!W880,'Комунальні по юр. особам'!W885,'Комунальні по юр. особам'!W890,'Комунальні по юр. особам'!W895,'Комунальні по юр. особам'!W900,'Комунальні по юр. особам'!W905,'Комунальні по юр. особам'!W910,'Комунальні по юр. особам'!W915,'Комунальні по юр. особам'!W920,'Комунальні по юр. особам'!W925,'Комунальні по юр. особам'!W930,'Комунальні по юр. особам'!W935,'Комунальні по юр. особам'!W940,'Комунальні по юр. особам'!W945,'Комунальні по юр. особам'!W950,'Комунальні по юр. особам'!W955,'Комунальні по юр. особам'!W960)</f>
        <v>0</v>
      </c>
      <c r="V136" s="313">
        <f>SUM('Комунальні по юр. особам'!X840,'Комунальні по юр. особам'!X845,'Комунальні по юр. особам'!X850,'Комунальні по юр. особам'!X855,'Комунальні по юр. особам'!X860,'Комунальні по юр. особам'!X865,'Комунальні по юр. особам'!X870,'Комунальні по юр. особам'!X875,'Комунальні по юр. особам'!X880,'Комунальні по юр. особам'!X885,'Комунальні по юр. особам'!X890,'Комунальні по юр. особам'!X895,'Комунальні по юр. особам'!X900,'Комунальні по юр. особам'!X905,'Комунальні по юр. особам'!X910,'Комунальні по юр. особам'!X915,'Комунальні по юр. особам'!X920,'Комунальні по юр. особам'!X925,'Комунальні по юр. особам'!X930,'Комунальні по юр. особам'!X935,'Комунальні по юр. особам'!X940,'Комунальні по юр. особам'!X945,'Комунальні по юр. особам'!X950,'Комунальні по юр. особам'!X955,'Комунальні по юр. особам'!X960)</f>
        <v>0</v>
      </c>
      <c r="W136" s="301">
        <f>SUM('Комунальні по юр. особам'!Y840,'Комунальні по юр. особам'!Y845,'Комунальні по юр. особам'!Y850,'Комунальні по юр. особам'!Y855,'Комунальні по юр. особам'!Y860,'Комунальні по юр. особам'!Y865,'Комунальні по юр. особам'!Y870,'Комунальні по юр. особам'!Y875,'Комунальні по юр. особам'!Y880,'Комунальні по юр. особам'!Y885,'Комунальні по юр. особам'!Y890,'Комунальні по юр. особам'!Y895,'Комунальні по юр. особам'!Y900,'Комунальні по юр. особам'!Y905,'Комунальні по юр. особам'!Y910,'Комунальні по юр. особам'!Y915,'Комунальні по юр. особам'!Y920,'Комунальні по юр. особам'!Y925,'Комунальні по юр. особам'!Y930,'Комунальні по юр. особам'!Y935,'Комунальні по юр. особам'!Y940,'Комунальні по юр. особам'!Y945,'Комунальні по юр. особам'!Y950,'Комунальні по юр. особам'!Y955,'Комунальні по юр. особам'!Y960)</f>
        <v>0</v>
      </c>
      <c r="X136" s="313">
        <f>SUM('Комунальні по юр. особам'!Z840,'Комунальні по юр. особам'!Z845,'Комунальні по юр. особам'!Z850,'Комунальні по юр. особам'!Z855,'Комунальні по юр. особам'!Z860,'Комунальні по юр. особам'!Z865,'Комунальні по юр. особам'!Z870,'Комунальні по юр. особам'!Z875,'Комунальні по юр. особам'!Z880,'Комунальні по юр. особам'!Z885,'Комунальні по юр. особам'!Z890,'Комунальні по юр. особам'!Z895,'Комунальні по юр. особам'!Z900,'Комунальні по юр. особам'!Z905,'Комунальні по юр. особам'!Z910,'Комунальні по юр. особам'!Z915,'Комунальні по юр. особам'!Z920,'Комунальні по юр. особам'!Z925,'Комунальні по юр. особам'!Z930,'Комунальні по юр. особам'!Z935,'Комунальні по юр. особам'!Z940,'Комунальні по юр. особам'!Z945,'Комунальні по юр. особам'!Z950,'Комунальні по юр. особам'!Z955,'Комунальні по юр. особам'!Z960)</f>
        <v>0</v>
      </c>
      <c r="Y136" s="301">
        <f>SUM('Комунальні по юр. особам'!AA840,'Комунальні по юр. особам'!AA845,'Комунальні по юр. особам'!AA850,'Комунальні по юр. особам'!AA855,'Комунальні по юр. особам'!AA860,'Комунальні по юр. особам'!AA865,'Комунальні по юр. особам'!AA870,'Комунальні по юр. особам'!AA875,'Комунальні по юр. особам'!AA880,'Комунальні по юр. особам'!AA885,'Комунальні по юр. особам'!AA890,'Комунальні по юр. особам'!AA895,'Комунальні по юр. особам'!AA900,'Комунальні по юр. особам'!AA905,'Комунальні по юр. особам'!AA910,'Комунальні по юр. особам'!AA915,'Комунальні по юр. особам'!AA920,'Комунальні по юр. особам'!AA925,'Комунальні по юр. особам'!AA930,'Комунальні по юр. особам'!AA935,'Комунальні по юр. особам'!AA940,'Комунальні по юр. особам'!AA945,'Комунальні по юр. особам'!AA950,'Комунальні по юр. особам'!AA955,'Комунальні по юр. особам'!AA960)</f>
        <v>0</v>
      </c>
      <c r="Z136" s="63">
        <f>SUM('Комунальні по юр. особам'!AB840,'Комунальні по юр. особам'!AB845,'Комунальні по юр. особам'!AB850,'Комунальні по юр. особам'!AB855,'Комунальні по юр. особам'!AB860,'Комунальні по юр. особам'!AB865,'Комунальні по юр. особам'!AB870,'Комунальні по юр. особам'!AB875,'Комунальні по юр. особам'!AB880,'Комунальні по юр. особам'!AB885,'Комунальні по юр. особам'!AB890,'Комунальні по юр. особам'!AB895,'Комунальні по юр. особам'!AB900,'Комунальні по юр. особам'!AB905,'Комунальні по юр. особам'!AB910,'Комунальні по юр. особам'!AB915,'Комунальні по юр. особам'!AB920,'Комунальні по юр. особам'!AB925,'Комунальні по юр. особам'!AB930,'Комунальні по юр. особам'!AB935,'Комунальні по юр. особам'!AB940,'Комунальні по юр. особам'!AB945,'Комунальні по юр. особам'!AB950,'Комунальні по юр. особам'!AB955,'Комунальні по юр. особам'!AB960)</f>
        <v>0</v>
      </c>
      <c r="AA136" s="63">
        <f>SUM('Комунальні по юр. особам'!AC840,'Комунальні по юр. особам'!AC845,'Комунальні по юр. особам'!AC850,'Комунальні по юр. особам'!AC855,'Комунальні по юр. особам'!AC860,'Комунальні по юр. особам'!AC865,'Комунальні по юр. особам'!AC870,'Комунальні по юр. особам'!AC875,'Комунальні по юр. особам'!AC880,'Комунальні по юр. особам'!AC885,'Комунальні по юр. особам'!AC890,'Комунальні по юр. особам'!AC895,'Комунальні по юр. особам'!AC900,'Комунальні по юр. особам'!AC905,'Комунальні по юр. особам'!AC910,'Комунальні по юр. особам'!AC915,'Комунальні по юр. особам'!AC920,'Комунальні по юр. особам'!AC925,'Комунальні по юр. особам'!AC930,'Комунальні по юр. особам'!AC935,'Комунальні по юр. особам'!AC940,'Комунальні по юр. особам'!AC945,'Комунальні по юр. особам'!AC950,'Комунальні по юр. особам'!AC955,'Комунальні по юр. особам'!AC960)</f>
        <v>0</v>
      </c>
      <c r="AB136" s="63">
        <f>SUM('Комунальні по юр. особам'!AD840,'Комунальні по юр. особам'!AD845,'Комунальні по юр. особам'!AD850,'Комунальні по юр. особам'!AD855,'Комунальні по юр. особам'!AD860,'Комунальні по юр. особам'!AD865,'Комунальні по юр. особам'!AD870,'Комунальні по юр. особам'!AD875,'Комунальні по юр. особам'!AD880,'Комунальні по юр. особам'!AD885,'Комунальні по юр. особам'!AD890,'Комунальні по юр. особам'!AD895,'Комунальні по юр. особам'!AD900,'Комунальні по юр. особам'!AD905,'Комунальні по юр. особам'!AD910,'Комунальні по юр. особам'!AD915,'Комунальні по юр. особам'!AD920,'Комунальні по юр. особам'!AD925,'Комунальні по юр. особам'!AD930,'Комунальні по юр. особам'!AD935,'Комунальні по юр. особам'!AD940,'Комунальні по юр. особам'!AD945,'Комунальні по юр. особам'!AD950,'Комунальні по юр. особам'!AD955,'Комунальні по юр. особам'!AD960)</f>
        <v>0</v>
      </c>
      <c r="AC136" s="63">
        <f>SUM('Комунальні по юр. особам'!AE840,'Комунальні по юр. особам'!AE845,'Комунальні по юр. особам'!AE850,'Комунальні по юр. особам'!AE855,'Комунальні по юр. особам'!AE860,'Комунальні по юр. особам'!AE865,'Комунальні по юр. особам'!AE870,'Комунальні по юр. особам'!AE875,'Комунальні по юр. особам'!AE880,'Комунальні по юр. особам'!AE885,'Комунальні по юр. особам'!AE890,'Комунальні по юр. особам'!AE895,'Комунальні по юр. особам'!AE900,'Комунальні по юр. особам'!AE905,'Комунальні по юр. особам'!AE910,'Комунальні по юр. особам'!AE915,'Комунальні по юр. особам'!AE920,'Комунальні по юр. особам'!AE925,'Комунальні по юр. особам'!AE930,'Комунальні по юр. особам'!AE935,'Комунальні по юр. особам'!AE940,'Комунальні по юр. особам'!AE945,'Комунальні по юр. особам'!AE950,'Комунальні по юр. особам'!AE955,'Комунальні по юр. особам'!AE960)</f>
        <v>0</v>
      </c>
      <c r="AD136" s="313">
        <f>SUM('Комунальні по юр. особам'!AF840,'Комунальні по юр. особам'!AF845,'Комунальні по юр. особам'!AF850,'Комунальні по юр. особам'!AF855,'Комунальні по юр. особам'!AF860,'Комунальні по юр. особам'!AF865,'Комунальні по юр. особам'!AF870,'Комунальні по юр. особам'!AF875,'Комунальні по юр. особам'!AF880,'Комунальні по юр. особам'!AF885,'Комунальні по юр. особам'!AF890,'Комунальні по юр. особам'!AF895,'Комунальні по юр. особам'!AF900,'Комунальні по юр. особам'!AF905,'Комунальні по юр. особам'!AF910,'Комунальні по юр. особам'!AF915,'Комунальні по юр. особам'!AF920,'Комунальні по юр. особам'!AF925,'Комунальні по юр. особам'!AF930,'Комунальні по юр. особам'!AF935,'Комунальні по юр. особам'!AF940,'Комунальні по юр. особам'!AF945,'Комунальні по юр. особам'!AF950,'Комунальні по юр. особам'!AF955,'Комунальні по юр. особам'!AF960)</f>
        <v>0</v>
      </c>
      <c r="AE136" s="271"/>
      <c r="AF136" s="359"/>
      <c r="AG136" s="360"/>
      <c r="AH136" s="247"/>
      <c r="AI136" s="270">
        <f>SUM('Комунальні по юр. особам'!AK960,'Комунальні по юр. особам'!AK955,'Комунальні по юр. особам'!AK950,'Комунальні по юр. особам'!AK945,'Комунальні по юр. особам'!AK940,'Комунальні по юр. особам'!AK935,'Комунальні по юр. особам'!AK930,'Комунальні по юр. особам'!AK925,'Комунальні по юр. особам'!AK920,'Комунальні по юр. особам'!AK915,'Комунальні по юр. особам'!AK910,'Комунальні по юр. особам'!AK905,'Комунальні по юр. особам'!AK900,'Комунальні по юр. особам'!AK895,'Комунальні по юр. особам'!AK890,'Комунальні по юр. особам'!AK885,'Комунальні по юр. особам'!AK880,'Комунальні по юр. особам'!AK875,'Комунальні по юр. особам'!AK870,'Комунальні по юр. особам'!AK865,'Комунальні по юр. особам'!AK860,'Комунальні по юр. особам'!AK855,'Комунальні по юр. особам'!AK850,'Комунальні по юр. особам'!AK845,'Комунальні по юр. особам'!AK840)</f>
        <v>0</v>
      </c>
      <c r="AJ136" s="242">
        <f>SUM('Комунальні по юр. особам'!AL960,'Комунальні по юр. особам'!AL955,'Комунальні по юр. особам'!AL950,'Комунальні по юр. особам'!AL945,'Комунальні по юр. особам'!AL940,'Комунальні по юр. особам'!AL935,'Комунальні по юр. особам'!AL930,'Комунальні по юр. особам'!AL925,'Комунальні по юр. особам'!AL920,'Комунальні по юр. особам'!AL915,'Комунальні по юр. особам'!AL910,'Комунальні по юр. особам'!AL905,'Комунальні по юр. особам'!AL900,'Комунальні по юр. особам'!AL895,'Комунальні по юр. особам'!AL890,'Комунальні по юр. особам'!AL885,'Комунальні по юр. особам'!AL880,'Комунальні по юр. особам'!AL875,'Комунальні по юр. особам'!AL870,'Комунальні по юр. особам'!AL865,'Комунальні по юр. особам'!AL860,'Комунальні по юр. особам'!AL855,'Комунальні по юр. особам'!AL850,'Комунальні по юр. особам'!AL845,'Комунальні по юр. особам'!AL840)</f>
        <v>0</v>
      </c>
      <c r="AK136" s="243">
        <f>SUM('Комунальні по юр. особам'!AM960,'Комунальні по юр. особам'!AM955,'Комунальні по юр. особам'!AM950,'Комунальні по юр. особам'!AM945,'Комунальні по юр. особам'!AM940,'Комунальні по юр. особам'!AM935,'Комунальні по юр. особам'!AM930,'Комунальні по юр. особам'!AM925,'Комунальні по юр. особам'!AM920,'Комунальні по юр. особам'!AM915,'Комунальні по юр. особам'!AM910,'Комунальні по юр. особам'!AM905,'Комунальні по юр. особам'!AM900,'Комунальні по юр. особам'!AM895,'Комунальні по юр. особам'!AM890,'Комунальні по юр. особам'!AM885,'Комунальні по юр. особам'!AM880,'Комунальні по юр. особам'!AM875,'Комунальні по юр. особам'!AM870,'Комунальні по юр. особам'!AM865,'Комунальні по юр. особам'!AM860,'Комунальні по юр. особам'!AM855,'Комунальні по юр. особам'!AM850,'Комунальні по юр. особам'!AM845,'Комунальні по юр. особам'!AM840)</f>
        <v>0</v>
      </c>
      <c r="AL136" s="241">
        <f>SUM('Комунальні по юр. особам'!AN960,'Комунальні по юр. особам'!AN955,'Комунальні по юр. особам'!AN950,'Комунальні по юр. особам'!AN945,'Комунальні по юр. особам'!AN940,'Комунальні по юр. особам'!AN935,'Комунальні по юр. особам'!AN930,'Комунальні по юр. особам'!AN925,'Комунальні по юр. особам'!AN920,'Комунальні по юр. особам'!AN915,'Комунальні по юр. особам'!AN910,'Комунальні по юр. особам'!AN905,'Комунальні по юр. особам'!AN900,'Комунальні по юр. особам'!AN895,'Комунальні по юр. особам'!AN890,'Комунальні по юр. особам'!AN885,'Комунальні по юр. особам'!AN880,'Комунальні по юр. особам'!AN875,'Комунальні по юр. особам'!AN870,'Комунальні по юр. особам'!AN865,'Комунальні по юр. особам'!AN860,'Комунальні по юр. особам'!AN855,'Комунальні по юр. особам'!AN850,'Комунальні по юр. особам'!AN845,'Комунальні по юр. особам'!AN840)</f>
        <v>0</v>
      </c>
      <c r="AM136" s="242">
        <f>SUM('Комунальні по юр. особам'!AO960,'Комунальні по юр. особам'!AO955,'Комунальні по юр. особам'!AO950,'Комунальні по юр. особам'!AO945,'Комунальні по юр. особам'!AO940,'Комунальні по юр. особам'!AO935,'Комунальні по юр. особам'!AO930,'Комунальні по юр. особам'!AO925,'Комунальні по юр. особам'!AO920,'Комунальні по юр. особам'!AO915,'Комунальні по юр. особам'!AO910,'Комунальні по юр. особам'!AO905,'Комунальні по юр. особам'!AO900,'Комунальні по юр. особам'!AO895,'Комунальні по юр. особам'!AO890,'Комунальні по юр. особам'!AO885,'Комунальні по юр. особам'!AO880,'Комунальні по юр. особам'!AO875,'Комунальні по юр. особам'!AO870,'Комунальні по юр. особам'!AO865,'Комунальні по юр. особам'!AO860,'Комунальні по юр. особам'!AO855,'Комунальні по юр. особам'!AO850,'Комунальні по юр. особам'!AO845,'Комунальні по юр. особам'!AO840)</f>
        <v>0</v>
      </c>
      <c r="AN136" s="243">
        <f>SUM('Комунальні по юр. особам'!AP960,'Комунальні по юр. особам'!AP955,'Комунальні по юр. особам'!AP950,'Комунальні по юр. особам'!AP945,'Комунальні по юр. особам'!AP940,'Комунальні по юр. особам'!AP935,'Комунальні по юр. особам'!AP930,'Комунальні по юр. особам'!AP925,'Комунальні по юр. особам'!AP920,'Комунальні по юр. особам'!AP915,'Комунальні по юр. особам'!AP910,'Комунальні по юр. особам'!AP905,'Комунальні по юр. особам'!AP900,'Комунальні по юр. особам'!AP895,'Комунальні по юр. особам'!AP890,'Комунальні по юр. особам'!AP885,'Комунальні по юр. особам'!AP880,'Комунальні по юр. особам'!AP875,'Комунальні по юр. особам'!AP870,'Комунальні по юр. особам'!AP865,'Комунальні по юр. особам'!AP860,'Комунальні по юр. особам'!AP855,'Комунальні по юр. особам'!AP850,'Комунальні по юр. особам'!AP845,'Комунальні по юр. особам'!AP840)</f>
        <v>0</v>
      </c>
      <c r="AO136" s="244">
        <f>SUM('Комунальні по юр. особам'!AQ960,'Комунальні по юр. особам'!AQ955,'Комунальні по юр. особам'!AQ950,'Комунальні по юр. особам'!AQ945,'Комунальні по юр. особам'!AQ940,'Комунальні по юр. особам'!AQ935,'Комунальні по юр. особам'!AQ930,'Комунальні по юр. особам'!AQ925,'Комунальні по юр. особам'!AQ920,'Комунальні по юр. особам'!AQ915,'Комунальні по юр. особам'!AQ910,'Комунальні по юр. особам'!AQ905,'Комунальні по юр. особам'!AQ900,'Комунальні по юр. особам'!AQ895,'Комунальні по юр. особам'!AQ890,'Комунальні по юр. особам'!AQ885,'Комунальні по юр. особам'!AQ880,'Комунальні по юр. особам'!AQ875,'Комунальні по юр. особам'!AQ870,'Комунальні по юр. особам'!AQ865,'Комунальні по юр. особам'!AQ860,'Комунальні по юр. особам'!AQ855,'Комунальні по юр. особам'!AQ850,'Комунальні по юр. особам'!AQ845,'Комунальні по юр. особам'!AQ840)</f>
        <v>0</v>
      </c>
      <c r="AP136" s="245">
        <f>SUM('Комунальні по юр. особам'!AR960,'Комунальні по юр. особам'!AR955,'Комунальні по юр. особам'!AR950,'Комунальні по юр. особам'!AR945,'Комунальні по юр. особам'!AR940,'Комунальні по юр. особам'!AR935,'Комунальні по юр. особам'!AR930,'Комунальні по юр. особам'!AR925,'Комунальні по юр. особам'!AR920,'Комунальні по юр. особам'!AR915,'Комунальні по юр. особам'!AR910,'Комунальні по юр. особам'!AR905,'Комунальні по юр. особам'!AR900,'Комунальні по юр. особам'!AR895,'Комунальні по юр. особам'!AR890,'Комунальні по юр. особам'!AR885,'Комунальні по юр. особам'!AR880,'Комунальні по юр. особам'!AR875,'Комунальні по юр. особам'!AR870,'Комунальні по юр. особам'!AR865,'Комунальні по юр. особам'!AR860,'Комунальні по юр. особам'!AR855,'Комунальні по юр. особам'!AR850,'Комунальні по юр. особам'!AR845,'Комунальні по юр. особам'!AR840)</f>
        <v>0</v>
      </c>
      <c r="AQ136" s="245">
        <f>SUM('Комунальні по юр. особам'!AS960,'Комунальні по юр. особам'!AS955,'Комунальні по юр. особам'!AS950,'Комунальні по юр. особам'!AS945,'Комунальні по юр. особам'!AS940,'Комунальні по юр. особам'!AS935,'Комунальні по юр. особам'!AS930,'Комунальні по юр. особам'!AS925,'Комунальні по юр. особам'!AS920,'Комунальні по юр. особам'!AS915,'Комунальні по юр. особам'!AS910,'Комунальні по юр. особам'!AS905,'Комунальні по юр. особам'!AS900,'Комунальні по юр. особам'!AS895,'Комунальні по юр. особам'!AS890,'Комунальні по юр. особам'!AS885,'Комунальні по юр. особам'!AS880,'Комунальні по юр. особам'!AS875,'Комунальні по юр. особам'!AS870,'Комунальні по юр. особам'!AS865,'Комунальні по юр. особам'!AS860,'Комунальні по юр. особам'!AS855,'Комунальні по юр. особам'!AS850,'Комунальні по юр. особам'!AS845,'Комунальні по юр. особам'!AS840)</f>
        <v>0</v>
      </c>
      <c r="AR136" s="245">
        <f>SUM('Комунальні по юр. особам'!AT960,'Комунальні по юр. особам'!AT955,'Комунальні по юр. особам'!AT950,'Комунальні по юр. особам'!AT945,'Комунальні по юр. особам'!AT940,'Комунальні по юр. особам'!AT935,'Комунальні по юр. особам'!AT930,'Комунальні по юр. особам'!AT925,'Комунальні по юр. особам'!AT920,'Комунальні по юр. особам'!AT915,'Комунальні по юр. особам'!AT910,'Комунальні по юр. особам'!AT905,'Комунальні по юр. особам'!AT900,'Комунальні по юр. особам'!AT895,'Комунальні по юр. особам'!AT890,'Комунальні по юр. особам'!AT885,'Комунальні по юр. особам'!AT880,'Комунальні по юр. особам'!AT875,'Комунальні по юр. особам'!AT870,'Комунальні по юр. особам'!AT865,'Комунальні по юр. особам'!AT860,'Комунальні по юр. особам'!AT855,'Комунальні по юр. особам'!AT850,'Комунальні по юр. особам'!AT845,'Комунальні по юр. особам'!AT840)</f>
        <v>0</v>
      </c>
      <c r="AS136" s="246">
        <f>SUM('Комунальні по юр. особам'!AU960,'Комунальні по юр. особам'!AU955,'Комунальні по юр. особам'!AU950,'Комунальні по юр. особам'!AU945,'Комунальні по юр. особам'!AU940,'Комунальні по юр. особам'!AU935,'Комунальні по юр. особам'!AU930,'Комунальні по юр. особам'!AU925,'Комунальні по юр. особам'!AU920,'Комунальні по юр. особам'!AU915,'Комунальні по юр. особам'!AU910,'Комунальні по юр. особам'!AU905,'Комунальні по юр. особам'!AU900,'Комунальні по юр. особам'!AU895,'Комунальні по юр. особам'!AU890,'Комунальні по юр. особам'!AU885,'Комунальні по юр. особам'!AU880,'Комунальні по юр. особам'!AU875,'Комунальні по юр. особам'!AU870,'Комунальні по юр. особам'!AU865,'Комунальні по юр. особам'!AU860,'Комунальні по юр. особам'!AU855,'Комунальні по юр. особам'!AU850,'Комунальні по юр. особам'!AU845,'Комунальні по юр. особам'!AU840)</f>
        <v>0</v>
      </c>
      <c r="AT136" s="328">
        <f t="shared" ref="AT136" si="283">SUM(AU136:BC136)</f>
        <v>0</v>
      </c>
      <c r="AU136" s="63">
        <f>SUM('Комунальні по юр. особам'!AW840,'Комунальні по юр. особам'!AW845,'Комунальні по юр. особам'!AW850,'Комунальні по юр. особам'!AW855,'Комунальні по юр. особам'!AW860,'Комунальні по юр. особам'!AW865,'Комунальні по юр. особам'!AW870,'Комунальні по юр. особам'!AW875,'Комунальні по юр. особам'!AW880,'Комунальні по юр. особам'!AW885,'Комунальні по юр. особам'!AW890,'Комунальні по юр. особам'!AW895,'Комунальні по юр. особам'!AW900,'Комунальні по юр. особам'!AW905,'Комунальні по юр. особам'!AW910,'Комунальні по юр. особам'!AW915,'Комунальні по юр. особам'!AW920,'Комунальні по юр. особам'!AW925,'Комунальні по юр. особам'!AW930,'Комунальні по юр. особам'!AW935,'Комунальні по юр. особам'!AW940,'Комунальні по юр. особам'!AW945,'Комунальні по юр. особам'!AW950,'Комунальні по юр. особам'!AW955,'Комунальні по юр. особам'!AW960)</f>
        <v>0</v>
      </c>
      <c r="AV136" s="63">
        <f>SUM('Комунальні по юр. особам'!AX840,'Комунальні по юр. особам'!AX845,'Комунальні по юр. особам'!AX850,'Комунальні по юр. особам'!AX855,'Комунальні по юр. особам'!AX860,'Комунальні по юр. особам'!AX865,'Комунальні по юр. особам'!AX870,'Комунальні по юр. особам'!AX875,'Комунальні по юр. особам'!AX880,'Комунальні по юр. особам'!AX885,'Комунальні по юр. особам'!AX890,'Комунальні по юр. особам'!AX895,'Комунальні по юр. особам'!AX900,'Комунальні по юр. особам'!AX905,'Комунальні по юр. особам'!AX910,'Комунальні по юр. особам'!AX915,'Комунальні по юр. особам'!AX920,'Комунальні по юр. особам'!AX925,'Комунальні по юр. особам'!AX930,'Комунальні по юр. особам'!AX935,'Комунальні по юр. особам'!AX940,'Комунальні по юр. особам'!AX945,'Комунальні по юр. особам'!AX950,'Комунальні по юр. особам'!AX955,'Комунальні по юр. особам'!AX960)</f>
        <v>0</v>
      </c>
      <c r="AW136" s="63">
        <f>SUM('Комунальні по юр. особам'!AY840,'Комунальні по юр. особам'!AY845,'Комунальні по юр. особам'!AY850,'Комунальні по юр. особам'!AY855,'Комунальні по юр. особам'!AY860,'Комунальні по юр. особам'!AY865,'Комунальні по юр. особам'!AY870,'Комунальні по юр. особам'!AY875,'Комунальні по юр. особам'!AY880,'Комунальні по юр. особам'!AY885,'Комунальні по юр. особам'!AY890,'Комунальні по юр. особам'!AY895,'Комунальні по юр. особам'!AY900,'Комунальні по юр. особам'!AY905,'Комунальні по юр. особам'!AY910,'Комунальні по юр. особам'!AY915,'Комунальні по юр. особам'!AY920,'Комунальні по юр. особам'!AY925,'Комунальні по юр. особам'!AY930,'Комунальні по юр. особам'!AY935,'Комунальні по юр. особам'!AY940,'Комунальні по юр. особам'!AY945,'Комунальні по юр. особам'!AY950,'Комунальні по юр. особам'!AY955,'Комунальні по юр. особам'!AY960)</f>
        <v>0</v>
      </c>
      <c r="AX136" s="63">
        <f>SUM('Комунальні по юр. особам'!AZ840,'Комунальні по юр. особам'!AZ845,'Комунальні по юр. особам'!AZ850,'Комунальні по юр. особам'!AZ855,'Комунальні по юр. особам'!AZ860,'Комунальні по юр. особам'!AZ865,'Комунальні по юр. особам'!AZ870,'Комунальні по юр. особам'!AZ875,'Комунальні по юр. особам'!AZ880,'Комунальні по юр. особам'!AZ885,'Комунальні по юр. особам'!AZ890,'Комунальні по юр. особам'!AZ895,'Комунальні по юр. особам'!AZ900,'Комунальні по юр. особам'!AZ905,'Комунальні по юр. особам'!AZ910,'Комунальні по юр. особам'!AZ915,'Комунальні по юр. особам'!AZ920,'Комунальні по юр. особам'!AZ925,'Комунальні по юр. особам'!AZ930,'Комунальні по юр. особам'!AZ935,'Комунальні по юр. особам'!AZ940,'Комунальні по юр. особам'!AZ945,'Комунальні по юр. особам'!AZ950,'Комунальні по юр. особам'!AZ955,'Комунальні по юр. особам'!AZ960)</f>
        <v>0</v>
      </c>
      <c r="AY136" s="63">
        <f>SUM('Комунальні по юр. особам'!BA840,'Комунальні по юр. особам'!BA845,'Комунальні по юр. особам'!BA850,'Комунальні по юр. особам'!BA855,'Комунальні по юр. особам'!BA860,'Комунальні по юр. особам'!BA865,'Комунальні по юр. особам'!BA870,'Комунальні по юр. особам'!BA875,'Комунальні по юр. особам'!BA880,'Комунальні по юр. особам'!BA885,'Комунальні по юр. особам'!BA890,'Комунальні по юр. особам'!BA895,'Комунальні по юр. особам'!BA900,'Комунальні по юр. особам'!BA905,'Комунальні по юр. особам'!BA910,'Комунальні по юр. особам'!BA915,'Комунальні по юр. особам'!BA920,'Комунальні по юр. особам'!BA925,'Комунальні по юр. особам'!BA930,'Комунальні по юр. особам'!BA935,'Комунальні по юр. особам'!BA940,'Комунальні по юр. особам'!BA945,'Комунальні по юр. особам'!BA950,'Комунальні по юр. особам'!BA955,'Комунальні по юр. особам'!BA960)</f>
        <v>0</v>
      </c>
      <c r="AZ136" s="63">
        <f>SUM('Комунальні по юр. особам'!BB840,'Комунальні по юр. особам'!BB845,'Комунальні по юр. особам'!BB850,'Комунальні по юр. особам'!BB855,'Комунальні по юр. особам'!BB860,'Комунальні по юр. особам'!BB865,'Комунальні по юр. особам'!BB870,'Комунальні по юр. особам'!BB875,'Комунальні по юр. особам'!BB880,'Комунальні по юр. особам'!BB885,'Комунальні по юр. особам'!BB890,'Комунальні по юр. особам'!BB895,'Комунальні по юр. особам'!BB900,'Комунальні по юр. особам'!BB905,'Комунальні по юр. особам'!BB910,'Комунальні по юр. особам'!BB915,'Комунальні по юр. особам'!BB920,'Комунальні по юр. особам'!BB925,'Комунальні по юр. особам'!BB930,'Комунальні по юр. особам'!BB935,'Комунальні по юр. особам'!BB940,'Комунальні по юр. особам'!BB945,'Комунальні по юр. особам'!BB950,'Комунальні по юр. особам'!BB955,'Комунальні по юр. особам'!BB960)</f>
        <v>0</v>
      </c>
      <c r="BA136" s="63">
        <f>SUM('Комунальні по юр. особам'!BC840,'Комунальні по юр. особам'!BC845,'Комунальні по юр. особам'!BC850,'Комунальні по юр. особам'!BC855,'Комунальні по юр. особам'!BC860,'Комунальні по юр. особам'!BC865,'Комунальні по юр. особам'!BC870,'Комунальні по юр. особам'!BC875,'Комунальні по юр. особам'!BC880,'Комунальні по юр. особам'!BC885,'Комунальні по юр. особам'!BC890,'Комунальні по юр. особам'!BC895,'Комунальні по юр. особам'!BC900,'Комунальні по юр. особам'!BC905,'Комунальні по юр. особам'!BC910,'Комунальні по юр. особам'!BC915,'Комунальні по юр. особам'!BC920,'Комунальні по юр. особам'!BC925,'Комунальні по юр. особам'!BC930,'Комунальні по юр. особам'!BC935,'Комунальні по юр. особам'!BC940,'Комунальні по юр. особам'!BC945,'Комунальні по юр. особам'!BC950,'Комунальні по юр. особам'!BC955,'Комунальні по юр. особам'!BC960)</f>
        <v>0</v>
      </c>
      <c r="BB136" s="63">
        <f>SUM('Комунальні по юр. особам'!BD840,'Комунальні по юр. особам'!BD845,'Комунальні по юр. особам'!BD850,'Комунальні по юр. особам'!BD855,'Комунальні по юр. особам'!BD860,'Комунальні по юр. особам'!BD865,'Комунальні по юр. особам'!BD870,'Комунальні по юр. особам'!BD875,'Комунальні по юр. особам'!BD880,'Комунальні по юр. особам'!BD885,'Комунальні по юр. особам'!BD890,'Комунальні по юр. особам'!BD895,'Комунальні по юр. особам'!BD900,'Комунальні по юр. особам'!BD905,'Комунальні по юр. особам'!BD910,'Комунальні по юр. особам'!BD915,'Комунальні по юр. особам'!BD920,'Комунальні по юр. особам'!BD925,'Комунальні по юр. особам'!BD930,'Комунальні по юр. особам'!BD935,'Комунальні по юр. особам'!BD940,'Комунальні по юр. особам'!BD945,'Комунальні по юр. особам'!BD950,'Комунальні по юр. особам'!BD955,'Комунальні по юр. особам'!BD960)</f>
        <v>0</v>
      </c>
      <c r="BC136" s="309">
        <f>SUM('Комунальні по юр. особам'!BE840,'Комунальні по юр. особам'!BE845,'Комунальні по юр. особам'!BE850,'Комунальні по юр. особам'!BE855,'Комунальні по юр. особам'!BE860,'Комунальні по юр. особам'!BE865,'Комунальні по юр. особам'!BE870,'Комунальні по юр. особам'!BE875,'Комунальні по юр. особам'!BE880,'Комунальні по юр. особам'!BE885,'Комунальні по юр. особам'!BE890,'Комунальні по юр. особам'!BE895,'Комунальні по юр. особам'!BE900,'Комунальні по юр. особам'!BE905,'Комунальні по юр. особам'!BE910,'Комунальні по юр. особам'!BE915,'Комунальні по юр. особам'!BE920,'Комунальні по юр. особам'!BE925,'Комунальні по юр. особам'!BE930,'Комунальні по юр. особам'!BE935,'Комунальні по юр. особам'!BE940,'Комунальні по юр. особам'!BE945,'Комунальні по юр. особам'!BE950,'Комунальні по юр. особам'!BE955,'Комунальні по юр. особам'!BE960)</f>
        <v>0</v>
      </c>
    </row>
    <row r="137" spans="1:55" ht="34" customHeight="1" x14ac:dyDescent="0.2">
      <c r="A137" s="824"/>
      <c r="B137" s="265" t="s">
        <v>77</v>
      </c>
      <c r="C137" s="827"/>
      <c r="D137" s="829"/>
      <c r="E137" s="303">
        <f>SUM(K137,AT137)</f>
        <v>0</v>
      </c>
      <c r="F137" s="305">
        <f t="shared" si="281"/>
        <v>0</v>
      </c>
      <c r="G137" s="242">
        <f>SUM('Комунальні по юр. особам'!I841,'Комунальні по юр. особам'!I846,'Комунальні по юр. особам'!I851,'Комунальні по юр. особам'!I856,'Комунальні по юр. особам'!I861,'Комунальні по юр. особам'!I866,'Комунальні по юр. особам'!I871,'Комунальні по юр. особам'!I876,'Комунальні по юр. особам'!I881,'Комунальні по юр. особам'!I886,'Комунальні по юр. особам'!I891,'Комунальні по юр. особам'!I896,'Комунальні по юр. особам'!I901,'Комунальні по юр. особам'!I906,'Комунальні по юр. особам'!I911,'Комунальні по юр. особам'!I916,'Комунальні по юр. особам'!I921,'Комунальні по юр. особам'!I926,'Комунальні по юр. особам'!I931,'Комунальні по юр. особам'!I936,'Комунальні по юр. особам'!I941,'Комунальні по юр. особам'!I946,'Комунальні по юр. особам'!I951,'Комунальні по юр. особам'!I956,'Комунальні по юр. особам'!I961)</f>
        <v>0</v>
      </c>
      <c r="H137" s="242">
        <f>SUM('Комунальні по юр. особам'!J841,'Комунальні по юр. особам'!J846,'Комунальні по юр. особам'!J851,'Комунальні по юр. особам'!J856,'Комунальні по юр. особам'!J861,'Комунальні по юр. особам'!J866,'Комунальні по юр. особам'!J871,'Комунальні по юр. особам'!J876,'Комунальні по юр. особам'!J881,'Комунальні по юр. особам'!J886,'Комунальні по юр. особам'!J891,'Комунальні по юр. особам'!J896,'Комунальні по юр. особам'!J901,'Комунальні по юр. особам'!J906,'Комунальні по юр. особам'!J911,'Комунальні по юр. особам'!J916,'Комунальні по юр. особам'!J921,'Комунальні по юр. особам'!J926,'Комунальні по юр. особам'!J931,'Комунальні по юр. особам'!J936,'Комунальні по юр. особам'!J941,'Комунальні по юр. особам'!J946,'Комунальні по юр. особам'!J951,'Комунальні по юр. особам'!J956,'Комунальні по юр. особам'!J961)</f>
        <v>0</v>
      </c>
      <c r="I137" s="242">
        <f>SUM('Комунальні по юр. особам'!K841,'Комунальні по юр. особам'!K846,'Комунальні по юр. особам'!K851,'Комунальні по юр. особам'!K856,'Комунальні по юр. особам'!K861,'Комунальні по юр. особам'!K866,'Комунальні по юр. особам'!K871,'Комунальні по юр. особам'!K876,'Комунальні по юр. особам'!K881,'Комунальні по юр. особам'!K886,'Комунальні по юр. особам'!K891,'Комунальні по юр. особам'!K896,'Комунальні по юр. особам'!K901,'Комунальні по юр. особам'!K906,'Комунальні по юр. особам'!K911,'Комунальні по юр. особам'!K916,'Комунальні по юр. особам'!K921,'Комунальні по юр. особам'!K926,'Комунальні по юр. особам'!K931,'Комунальні по юр. особам'!K936,'Комунальні по юр. особам'!K941,'Комунальні по юр. особам'!K946,'Комунальні по юр. особам'!K951,'Комунальні по юр. особам'!K956,'Комунальні по юр. особам'!K961)</f>
        <v>0</v>
      </c>
      <c r="J137" s="268">
        <f>SUM('Комунальні по юр. особам'!L841,'Комунальні по юр. особам'!L846,'Комунальні по юр. особам'!L851,'Комунальні по юр. особам'!L856,'Комунальні по юр. особам'!L861,'Комунальні по юр. особам'!L866,'Комунальні по юр. особам'!L871,'Комунальні по юр. особам'!L876,'Комунальні по юр. особам'!L881,'Комунальні по юр. особам'!L886,'Комунальні по юр. особам'!L891,'Комунальні по юр. особам'!L896,'Комунальні по юр. особам'!L901,'Комунальні по юр. особам'!L906,'Комунальні по юр. особам'!L911,'Комунальні по юр. особам'!L916,'Комунальні по юр. особам'!L921,'Комунальні по юр. особам'!L926,'Комунальні по юр. особам'!L931,'Комунальні по юр. особам'!L936,'Комунальні по юр. особам'!L941,'Комунальні по юр. особам'!L946,'Комунальні по юр. особам'!L951,'Комунальні по юр. особам'!L956,'Комунальні по юр. особам'!L961)</f>
        <v>0</v>
      </c>
      <c r="K137" s="330">
        <f>IF(AND(SUM(L137:P137)=SUM(W137:X137),SUM(Q137:V137)=SUM(W137:X137)),SUM(L137:P137),"ПЕРЕВІРТЕ ПРАВИЛЬНІСТЬ ДАНИХ")</f>
        <v>0</v>
      </c>
      <c r="L137" s="63">
        <f>SUM('Комунальні по юр. особам'!N841,'Комунальні по юр. особам'!N846,'Комунальні по юр. особам'!N851,'Комунальні по юр. особам'!N856,'Комунальні по юр. особам'!N861,'Комунальні по юр. особам'!N866,'Комунальні по юр. особам'!N871,'Комунальні по юр. особам'!N876,'Комунальні по юр. особам'!N881,'Комунальні по юр. особам'!N886,'Комунальні по юр. особам'!N891,'Комунальні по юр. особам'!N896,'Комунальні по юр. особам'!N901,'Комунальні по юр. особам'!N906,'Комунальні по юр. особам'!N911,'Комунальні по юр. особам'!N916,'Комунальні по юр. особам'!N921,'Комунальні по юр. особам'!N926,'Комунальні по юр. особам'!N931,'Комунальні по юр. особам'!N936,'Комунальні по юр. особам'!N941,'Комунальні по юр. особам'!N946,'Комунальні по юр. особам'!N951,'Комунальні по юр. особам'!N956,'Комунальні по юр. особам'!N961)</f>
        <v>0</v>
      </c>
      <c r="M137" s="63">
        <f>SUM('Комунальні по юр. особам'!O841,'Комунальні по юр. особам'!O846,'Комунальні по юр. особам'!O851,'Комунальні по юр. особам'!O856,'Комунальні по юр. особам'!O861,'Комунальні по юр. особам'!O866,'Комунальні по юр. особам'!O871,'Комунальні по юр. особам'!O876,'Комунальні по юр. особам'!O881,'Комунальні по юр. особам'!O886,'Комунальні по юр. особам'!O891,'Комунальні по юр. особам'!O896,'Комунальні по юр. особам'!O901,'Комунальні по юр. особам'!O906,'Комунальні по юр. особам'!O911,'Комунальні по юр. особам'!O916,'Комунальні по юр. особам'!O921,'Комунальні по юр. особам'!O926,'Комунальні по юр. особам'!O931,'Комунальні по юр. особам'!O936,'Комунальні по юр. особам'!O941,'Комунальні по юр. особам'!O946,'Комунальні по юр. особам'!O951,'Комунальні по юр. особам'!O956,'Комунальні по юр. особам'!O961)</f>
        <v>0</v>
      </c>
      <c r="N137" s="63">
        <f>SUM('Комунальні по юр. особам'!P841,'Комунальні по юр. особам'!P846,'Комунальні по юр. особам'!P851,'Комунальні по юр. особам'!P856,'Комунальні по юр. особам'!P861,'Комунальні по юр. особам'!P866,'Комунальні по юр. особам'!P871,'Комунальні по юр. особам'!P876,'Комунальні по юр. особам'!P881,'Комунальні по юр. особам'!P886,'Комунальні по юр. особам'!P891,'Комунальні по юр. особам'!P896,'Комунальні по юр. особам'!P901,'Комунальні по юр. особам'!P906,'Комунальні по юр. особам'!P911,'Комунальні по юр. особам'!P916,'Комунальні по юр. особам'!P921,'Комунальні по юр. особам'!P926,'Комунальні по юр. особам'!P931,'Комунальні по юр. особам'!P936,'Комунальні по юр. особам'!P941,'Комунальні по юр. особам'!P946,'Комунальні по юр. особам'!P951,'Комунальні по юр. особам'!P956,'Комунальні по юр. особам'!P961)</f>
        <v>0</v>
      </c>
      <c r="O137" s="63">
        <f>SUM('Комунальні по юр. особам'!Q841,'Комунальні по юр. особам'!Q846,'Комунальні по юр. особам'!Q851,'Комунальні по юр. особам'!Q856,'Комунальні по юр. особам'!Q861,'Комунальні по юр. особам'!Q866,'Комунальні по юр. особам'!Q871,'Комунальні по юр. особам'!Q876,'Комунальні по юр. особам'!Q881,'Комунальні по юр. особам'!Q886,'Комунальні по юр. особам'!Q891,'Комунальні по юр. особам'!Q896,'Комунальні по юр. особам'!Q901,'Комунальні по юр. особам'!Q906,'Комунальні по юр. особам'!Q911,'Комунальні по юр. особам'!Q916,'Комунальні по юр. особам'!Q921,'Комунальні по юр. особам'!Q926,'Комунальні по юр. особам'!Q931,'Комунальні по юр. особам'!Q936,'Комунальні по юр. особам'!Q941,'Комунальні по юр. особам'!Q946,'Комунальні по юр. особам'!Q951,'Комунальні по юр. особам'!Q956,'Комунальні по юр. особам'!Q961)</f>
        <v>0</v>
      </c>
      <c r="P137" s="313">
        <f>SUM('Комунальні по юр. особам'!R841,'Комунальні по юр. особам'!R846,'Комунальні по юр. особам'!R851,'Комунальні по юр. особам'!R856,'Комунальні по юр. особам'!R861,'Комунальні по юр. особам'!R866,'Комунальні по юр. особам'!R871,'Комунальні по юр. особам'!R876,'Комунальні по юр. особам'!R881,'Комунальні по юр. особам'!R886,'Комунальні по юр. особам'!R891,'Комунальні по юр. особам'!R896,'Комунальні по юр. особам'!R901,'Комунальні по юр. особам'!R906,'Комунальні по юр. особам'!R911,'Комунальні по юр. особам'!R916,'Комунальні по юр. особам'!R921,'Комунальні по юр. особам'!R926,'Комунальні по юр. особам'!R931,'Комунальні по юр. особам'!R936,'Комунальні по юр. особам'!R941,'Комунальні по юр. особам'!R946,'Комунальні по юр. особам'!R951,'Комунальні по юр. особам'!R956,'Комунальні по юр. особам'!R961)</f>
        <v>0</v>
      </c>
      <c r="Q137" s="301">
        <f>SUM('Комунальні по юр. особам'!S841,'Комунальні по юр. особам'!S846,'Комунальні по юр. особам'!S851,'Комунальні по юр. особам'!S856,'Комунальні по юр. особам'!S861,'Комунальні по юр. особам'!S866,'Комунальні по юр. особам'!S871,'Комунальні по юр. особам'!S876,'Комунальні по юр. особам'!S881,'Комунальні по юр. особам'!S886,'Комунальні по юр. особам'!S891,'Комунальні по юр. особам'!S896,'Комунальні по юр. особам'!S901,'Комунальні по юр. особам'!S906,'Комунальні по юр. особам'!S911,'Комунальні по юр. особам'!S916,'Комунальні по юр. особам'!S921,'Комунальні по юр. особам'!S926,'Комунальні по юр. особам'!S931,'Комунальні по юр. особам'!S936,'Комунальні по юр. особам'!S941,'Комунальні по юр. особам'!S946,'Комунальні по юр. особам'!S951,'Комунальні по юр. особам'!S956,'Комунальні по юр. особам'!S961)</f>
        <v>0</v>
      </c>
      <c r="R137" s="63">
        <f>SUM('Комунальні по юр. особам'!T841,'Комунальні по юр. особам'!T846,'Комунальні по юр. особам'!T851,'Комунальні по юр. особам'!T856,'Комунальні по юр. особам'!T861,'Комунальні по юр. особам'!T866,'Комунальні по юр. особам'!T871,'Комунальні по юр. особам'!T876,'Комунальні по юр. особам'!T881,'Комунальні по юр. особам'!T886,'Комунальні по юр. особам'!T891,'Комунальні по юр. особам'!T896,'Комунальні по юр. особам'!T901,'Комунальні по юр. особам'!T906,'Комунальні по юр. особам'!T911,'Комунальні по юр. особам'!T916,'Комунальні по юр. особам'!T921,'Комунальні по юр. особам'!T926,'Комунальні по юр. особам'!T931,'Комунальні по юр. особам'!T936,'Комунальні по юр. особам'!T941,'Комунальні по юр. особам'!T946,'Комунальні по юр. особам'!T951,'Комунальні по юр. особам'!T956,'Комунальні по юр. особам'!T961)</f>
        <v>0</v>
      </c>
      <c r="S137" s="63">
        <f>SUM('Комунальні по юр. особам'!U841,'Комунальні по юр. особам'!U846,'Комунальні по юр. особам'!U851,'Комунальні по юр. особам'!U856,'Комунальні по юр. особам'!U861,'Комунальні по юр. особам'!U866,'Комунальні по юр. особам'!U871,'Комунальні по юр. особам'!U876,'Комунальні по юр. особам'!U881,'Комунальні по юр. особам'!U886,'Комунальні по юр. особам'!U891,'Комунальні по юр. особам'!U896,'Комунальні по юр. особам'!U901,'Комунальні по юр. особам'!U906,'Комунальні по юр. особам'!U911,'Комунальні по юр. особам'!U916,'Комунальні по юр. особам'!U921,'Комунальні по юр. особам'!U926,'Комунальні по юр. особам'!U931,'Комунальні по юр. особам'!U936,'Комунальні по юр. особам'!U941,'Комунальні по юр. особам'!U946,'Комунальні по юр. особам'!U951,'Комунальні по юр. особам'!U956,'Комунальні по юр. особам'!U961)</f>
        <v>0</v>
      </c>
      <c r="T137" s="63">
        <f>SUM('Комунальні по юр. особам'!V841,'Комунальні по юр. особам'!V846,'Комунальні по юр. особам'!V851,'Комунальні по юр. особам'!V856,'Комунальні по юр. особам'!V861,'Комунальні по юр. особам'!V866,'Комунальні по юр. особам'!V871,'Комунальні по юр. особам'!V876,'Комунальні по юр. особам'!V881,'Комунальні по юр. особам'!V886,'Комунальні по юр. особам'!V891,'Комунальні по юр. особам'!V896,'Комунальні по юр. особам'!V901,'Комунальні по юр. особам'!V906,'Комунальні по юр. особам'!V911,'Комунальні по юр. особам'!V916,'Комунальні по юр. особам'!V921,'Комунальні по юр. особам'!V926,'Комунальні по юр. особам'!V931,'Комунальні по юр. особам'!V936,'Комунальні по юр. особам'!V941,'Комунальні по юр. особам'!V946,'Комунальні по юр. особам'!V951,'Комунальні по юр. особам'!V956,'Комунальні по юр. особам'!V961)</f>
        <v>0</v>
      </c>
      <c r="U137" s="63">
        <f>SUM('Комунальні по юр. особам'!W841,'Комунальні по юр. особам'!W846,'Комунальні по юр. особам'!W851,'Комунальні по юр. особам'!W856,'Комунальні по юр. особам'!W861,'Комунальні по юр. особам'!W866,'Комунальні по юр. особам'!W871,'Комунальні по юр. особам'!W876,'Комунальні по юр. особам'!W881,'Комунальні по юр. особам'!W886,'Комунальні по юр. особам'!W891,'Комунальні по юр. особам'!W896,'Комунальні по юр. особам'!W901,'Комунальні по юр. особам'!W906,'Комунальні по юр. особам'!W911,'Комунальні по юр. особам'!W916,'Комунальні по юр. особам'!W921,'Комунальні по юр. особам'!W926,'Комунальні по юр. особам'!W931,'Комунальні по юр. особам'!W936,'Комунальні по юр. особам'!W941,'Комунальні по юр. особам'!W946,'Комунальні по юр. особам'!W951,'Комунальні по юр. особам'!W956,'Комунальні по юр. особам'!W961)</f>
        <v>0</v>
      </c>
      <c r="V137" s="313">
        <f>SUM('Комунальні по юр. особам'!X841,'Комунальні по юр. особам'!X846,'Комунальні по юр. особам'!X851,'Комунальні по юр. особам'!X856,'Комунальні по юр. особам'!X861,'Комунальні по юр. особам'!X866,'Комунальні по юр. особам'!X871,'Комунальні по юр. особам'!X876,'Комунальні по юр. особам'!X881,'Комунальні по юр. особам'!X886,'Комунальні по юр. особам'!X891,'Комунальні по юр. особам'!X896,'Комунальні по юр. особам'!X901,'Комунальні по юр. особам'!X906,'Комунальні по юр. особам'!X911,'Комунальні по юр. особам'!X916,'Комунальні по юр. особам'!X921,'Комунальні по юр. особам'!X926,'Комунальні по юр. особам'!X931,'Комунальні по юр. особам'!X936,'Комунальні по юр. особам'!X941,'Комунальні по юр. особам'!X946,'Комунальні по юр. особам'!X951,'Комунальні по юр. особам'!X956,'Комунальні по юр. особам'!X961)</f>
        <v>0</v>
      </c>
      <c r="W137" s="301">
        <f>SUM('Комунальні по юр. особам'!Y841,'Комунальні по юр. особам'!Y846,'Комунальні по юр. особам'!Y851,'Комунальні по юр. особам'!Y856,'Комунальні по юр. особам'!Y861,'Комунальні по юр. особам'!Y866,'Комунальні по юр. особам'!Y871,'Комунальні по юр. особам'!Y876,'Комунальні по юр. особам'!Y881,'Комунальні по юр. особам'!Y886,'Комунальні по юр. особам'!Y891,'Комунальні по юр. особам'!Y896,'Комунальні по юр. особам'!Y901,'Комунальні по юр. особам'!Y906,'Комунальні по юр. особам'!Y911,'Комунальні по юр. особам'!Y916,'Комунальні по юр. особам'!Y921,'Комунальні по юр. особам'!Y926,'Комунальні по юр. особам'!Y931,'Комунальні по юр. особам'!Y936,'Комунальні по юр. особам'!Y941,'Комунальні по юр. особам'!Y946,'Комунальні по юр. особам'!Y951,'Комунальні по юр. особам'!Y956,'Комунальні по юр. особам'!Y961)</f>
        <v>0</v>
      </c>
      <c r="X137" s="313">
        <f>SUM('Комунальні по юр. особам'!Z841,'Комунальні по юр. особам'!Z846,'Комунальні по юр. особам'!Z851,'Комунальні по юр. особам'!Z856,'Комунальні по юр. особам'!Z861,'Комунальні по юр. особам'!Z866,'Комунальні по юр. особам'!Z871,'Комунальні по юр. особам'!Z876,'Комунальні по юр. особам'!Z881,'Комунальні по юр. особам'!Z886,'Комунальні по юр. особам'!Z891,'Комунальні по юр. особам'!Z896,'Комунальні по юр. особам'!Z901,'Комунальні по юр. особам'!Z906,'Комунальні по юр. особам'!Z911,'Комунальні по юр. особам'!Z916,'Комунальні по юр. особам'!Z921,'Комунальні по юр. особам'!Z926,'Комунальні по юр. особам'!Z931,'Комунальні по юр. особам'!Z936,'Комунальні по юр. особам'!Z941,'Комунальні по юр. особам'!Z946,'Комунальні по юр. особам'!Z951,'Комунальні по юр. особам'!Z956,'Комунальні по юр. особам'!Z961)</f>
        <v>0</v>
      </c>
      <c r="Y137" s="301">
        <f>SUM('Комунальні по юр. особам'!AA841,'Комунальні по юр. особам'!AA846,'Комунальні по юр. особам'!AA851,'Комунальні по юр. особам'!AA856,'Комунальні по юр. особам'!AA861,'Комунальні по юр. особам'!AA866,'Комунальні по юр. особам'!AA871,'Комунальні по юр. особам'!AA876,'Комунальні по юр. особам'!AA881,'Комунальні по юр. особам'!AA886,'Комунальні по юр. особам'!AA891,'Комунальні по юр. особам'!AA896,'Комунальні по юр. особам'!AA901,'Комунальні по юр. особам'!AA906,'Комунальні по юр. особам'!AA911,'Комунальні по юр. особам'!AA916,'Комунальні по юр. особам'!AA921,'Комунальні по юр. особам'!AA926,'Комунальні по юр. особам'!AA931,'Комунальні по юр. особам'!AA936,'Комунальні по юр. особам'!AA941,'Комунальні по юр. особам'!AA946,'Комунальні по юр. особам'!AA951,'Комунальні по юр. особам'!AA956,'Комунальні по юр. особам'!AA961)</f>
        <v>0</v>
      </c>
      <c r="Z137" s="63">
        <f>SUM('Комунальні по юр. особам'!AB841,'Комунальні по юр. особам'!AB846,'Комунальні по юр. особам'!AB851,'Комунальні по юр. особам'!AB856,'Комунальні по юр. особам'!AB861,'Комунальні по юр. особам'!AB866,'Комунальні по юр. особам'!AB871,'Комунальні по юр. особам'!AB876,'Комунальні по юр. особам'!AB881,'Комунальні по юр. особам'!AB886,'Комунальні по юр. особам'!AB891,'Комунальні по юр. особам'!AB896,'Комунальні по юр. особам'!AB901,'Комунальні по юр. особам'!AB906,'Комунальні по юр. особам'!AB911,'Комунальні по юр. особам'!AB916,'Комунальні по юр. особам'!AB921,'Комунальні по юр. особам'!AB926,'Комунальні по юр. особам'!AB931,'Комунальні по юр. особам'!AB936,'Комунальні по юр. особам'!AB941,'Комунальні по юр. особам'!AB946,'Комунальні по юр. особам'!AB951,'Комунальні по юр. особам'!AB956,'Комунальні по юр. особам'!AB961)</f>
        <v>0</v>
      </c>
      <c r="AA137" s="63">
        <f>SUM('Комунальні по юр. особам'!AC841,'Комунальні по юр. особам'!AC846,'Комунальні по юр. особам'!AC851,'Комунальні по юр. особам'!AC856,'Комунальні по юр. особам'!AC861,'Комунальні по юр. особам'!AC866,'Комунальні по юр. особам'!AC871,'Комунальні по юр. особам'!AC876,'Комунальні по юр. особам'!AC881,'Комунальні по юр. особам'!AC886,'Комунальні по юр. особам'!AC891,'Комунальні по юр. особам'!AC896,'Комунальні по юр. особам'!AC901,'Комунальні по юр. особам'!AC906,'Комунальні по юр. особам'!AC911,'Комунальні по юр. особам'!AC916,'Комунальні по юр. особам'!AC921,'Комунальні по юр. особам'!AC926,'Комунальні по юр. особам'!AC931,'Комунальні по юр. особам'!AC936,'Комунальні по юр. особам'!AC941,'Комунальні по юр. особам'!AC946,'Комунальні по юр. особам'!AC951,'Комунальні по юр. особам'!AC956,'Комунальні по юр. особам'!AC961)</f>
        <v>0</v>
      </c>
      <c r="AB137" s="63">
        <f>SUM('Комунальні по юр. особам'!AD841,'Комунальні по юр. особам'!AD846,'Комунальні по юр. особам'!AD851,'Комунальні по юр. особам'!AD856,'Комунальні по юр. особам'!AD861,'Комунальні по юр. особам'!AD866,'Комунальні по юр. особам'!AD871,'Комунальні по юр. особам'!AD876,'Комунальні по юр. особам'!AD881,'Комунальні по юр. особам'!AD886,'Комунальні по юр. особам'!AD891,'Комунальні по юр. особам'!AD896,'Комунальні по юр. особам'!AD901,'Комунальні по юр. особам'!AD906,'Комунальні по юр. особам'!AD911,'Комунальні по юр. особам'!AD916,'Комунальні по юр. особам'!AD921,'Комунальні по юр. особам'!AD926,'Комунальні по юр. особам'!AD931,'Комунальні по юр. особам'!AD936,'Комунальні по юр. особам'!AD941,'Комунальні по юр. особам'!AD946,'Комунальні по юр. особам'!AD951,'Комунальні по юр. особам'!AD956,'Комунальні по юр. особам'!AD961)</f>
        <v>0</v>
      </c>
      <c r="AC137" s="63">
        <f>SUM('Комунальні по юр. особам'!AE841,'Комунальні по юр. особам'!AE846,'Комунальні по юр. особам'!AE851,'Комунальні по юр. особам'!AE856,'Комунальні по юр. особам'!AE861,'Комунальні по юр. особам'!AE866,'Комунальні по юр. особам'!AE871,'Комунальні по юр. особам'!AE876,'Комунальні по юр. особам'!AE881,'Комунальні по юр. особам'!AE886,'Комунальні по юр. особам'!AE891,'Комунальні по юр. особам'!AE896,'Комунальні по юр. особам'!AE901,'Комунальні по юр. особам'!AE906,'Комунальні по юр. особам'!AE911,'Комунальні по юр. особам'!AE916,'Комунальні по юр. особам'!AE921,'Комунальні по юр. особам'!AE926,'Комунальні по юр. особам'!AE931,'Комунальні по юр. особам'!AE936,'Комунальні по юр. особам'!AE941,'Комунальні по юр. особам'!AE946,'Комунальні по юр. особам'!AE951,'Комунальні по юр. особам'!AE956,'Комунальні по юр. особам'!AE961)</f>
        <v>0</v>
      </c>
      <c r="AD137" s="313">
        <f>SUM('Комунальні по юр. особам'!AF841,'Комунальні по юр. особам'!AF846,'Комунальні по юр. особам'!AF851,'Комунальні по юр. особам'!AF856,'Комунальні по юр. особам'!AF861,'Комунальні по юр. особам'!AF866,'Комунальні по юр. особам'!AF871,'Комунальні по юр. особам'!AF876,'Комунальні по юр. особам'!AF881,'Комунальні по юр. особам'!AF886,'Комунальні по юр. особам'!AF891,'Комунальні по юр. особам'!AF896,'Комунальні по юр. особам'!AF901,'Комунальні по юр. особам'!AF906,'Комунальні по юр. особам'!AF911,'Комунальні по юр. особам'!AF916,'Комунальні по юр. особам'!AF921,'Комунальні по юр. особам'!AF926,'Комунальні по юр. особам'!AF931,'Комунальні по юр. особам'!AF936,'Комунальні по юр. особам'!AF941,'Комунальні по юр. особам'!AF946,'Комунальні по юр. особам'!AF951,'Комунальні по юр. особам'!AF956,'Комунальні по юр. особам'!AF961)</f>
        <v>0</v>
      </c>
      <c r="AE137" s="271"/>
      <c r="AF137" s="361"/>
      <c r="AG137" s="362"/>
      <c r="AH137" s="247">
        <f>SUM(AI137:AK137)</f>
        <v>0</v>
      </c>
      <c r="AI137" s="270">
        <f>SUM('Комунальні по юр. особам'!AK961,'Комунальні по юр. особам'!AK956,'Комунальні по юр. особам'!AK951,'Комунальні по юр. особам'!AK946,'Комунальні по юр. особам'!AK941,'Комунальні по юр. особам'!AK936,'Комунальні по юр. особам'!AK931,'Комунальні по юр. особам'!AK926,'Комунальні по юр. особам'!AK921,'Комунальні по юр. особам'!AK916,'Комунальні по юр. особам'!AK911,'Комунальні по юр. особам'!AK906,'Комунальні по юр. особам'!AK901,'Комунальні по юр. особам'!AK896,'Комунальні по юр. особам'!AK891,'Комунальні по юр. особам'!AK886,'Комунальні по юр. особам'!AK881,'Комунальні по юр. особам'!AK876,'Комунальні по юр. особам'!AK871,'Комунальні по юр. особам'!AK866,'Комунальні по юр. особам'!AK861,'Комунальні по юр. особам'!AK856,'Комунальні по юр. особам'!AK851,'Комунальні по юр. особам'!AK846,'Комунальні по юр. особам'!AK841)</f>
        <v>0</v>
      </c>
      <c r="AJ137" s="242">
        <f>SUM('Комунальні по юр. особам'!AL961,'Комунальні по юр. особам'!AL956,'Комунальні по юр. особам'!AL951,'Комунальні по юр. особам'!AL946,'Комунальні по юр. особам'!AL941,'Комунальні по юр. особам'!AL936,'Комунальні по юр. особам'!AL931,'Комунальні по юр. особам'!AL926,'Комунальні по юр. особам'!AL921,'Комунальні по юр. особам'!AL916,'Комунальні по юр. особам'!AL911,'Комунальні по юр. особам'!AL906,'Комунальні по юр. особам'!AL901,'Комунальні по юр. особам'!AL896,'Комунальні по юр. особам'!AL891,'Комунальні по юр. особам'!AL886,'Комунальні по юр. особам'!AL881,'Комунальні по юр. особам'!AL876,'Комунальні по юр. особам'!AL871,'Комунальні по юр. особам'!AL866,'Комунальні по юр. особам'!AL861,'Комунальні по юр. особам'!AL856,'Комунальні по юр. особам'!AL851,'Комунальні по юр. особам'!AL846,'Комунальні по юр. особам'!AL841)</f>
        <v>0</v>
      </c>
      <c r="AK137" s="243">
        <f>SUM('Комунальні по юр. особам'!AM961,'Комунальні по юр. особам'!AM956,'Комунальні по юр. особам'!AM951,'Комунальні по юр. особам'!AM946,'Комунальні по юр. особам'!AM941,'Комунальні по юр. особам'!AM936,'Комунальні по юр. особам'!AM931,'Комунальні по юр. особам'!AM926,'Комунальні по юр. особам'!AM921,'Комунальні по юр. особам'!AM916,'Комунальні по юр. особам'!AM911,'Комунальні по юр. особам'!AM906,'Комунальні по юр. особам'!AM901,'Комунальні по юр. особам'!AM896,'Комунальні по юр. особам'!AM891,'Комунальні по юр. особам'!AM886,'Комунальні по юр. особам'!AM881,'Комунальні по юр. особам'!AM876,'Комунальні по юр. особам'!AM871,'Комунальні по юр. особам'!AM866,'Комунальні по юр. особам'!AM861,'Комунальні по юр. особам'!AM856,'Комунальні по юр. особам'!AM851,'Комунальні по юр. особам'!AM846,'Комунальні по юр. особам'!AM841)</f>
        <v>0</v>
      </c>
      <c r="AL137" s="241">
        <f>SUM('Комунальні по юр. особам'!AN961,'Комунальні по юр. особам'!AN956,'Комунальні по юр. особам'!AN951,'Комунальні по юр. особам'!AN946,'Комунальні по юр. особам'!AN941,'Комунальні по юр. особам'!AN936,'Комунальні по юр. особам'!AN931,'Комунальні по юр. особам'!AN926,'Комунальні по юр. особам'!AN921,'Комунальні по юр. особам'!AN916,'Комунальні по юр. особам'!AN911,'Комунальні по юр. особам'!AN906,'Комунальні по юр. особам'!AN901,'Комунальні по юр. особам'!AN896,'Комунальні по юр. особам'!AN891,'Комунальні по юр. особам'!AN886,'Комунальні по юр. особам'!AN881,'Комунальні по юр. особам'!AN876,'Комунальні по юр. особам'!AN871,'Комунальні по юр. особам'!AN866,'Комунальні по юр. особам'!AN861,'Комунальні по юр. особам'!AN856,'Комунальні по юр. особам'!AN851,'Комунальні по юр. особам'!AN846,'Комунальні по юр. особам'!AN841)</f>
        <v>0</v>
      </c>
      <c r="AM137" s="242">
        <f>SUM('Комунальні по юр. особам'!AO961,'Комунальні по юр. особам'!AO956,'Комунальні по юр. особам'!AO951,'Комунальні по юр. особам'!AO946,'Комунальні по юр. особам'!AO941,'Комунальні по юр. особам'!AO936,'Комунальні по юр. особам'!AO931,'Комунальні по юр. особам'!AO926,'Комунальні по юр. особам'!AO921,'Комунальні по юр. особам'!AO916,'Комунальні по юр. особам'!AO911,'Комунальні по юр. особам'!AO906,'Комунальні по юр. особам'!AO901,'Комунальні по юр. особам'!AO896,'Комунальні по юр. особам'!AO891,'Комунальні по юр. особам'!AO886,'Комунальні по юр. особам'!AO881,'Комунальні по юр. особам'!AO876,'Комунальні по юр. особам'!AO871,'Комунальні по юр. особам'!AO866,'Комунальні по юр. особам'!AO861,'Комунальні по юр. особам'!AO856,'Комунальні по юр. особам'!AO851,'Комунальні по юр. особам'!AO846,'Комунальні по юр. особам'!AO841)</f>
        <v>0</v>
      </c>
      <c r="AN137" s="243">
        <f>SUM('Комунальні по юр. особам'!AP961,'Комунальні по юр. особам'!AP956,'Комунальні по юр. особам'!AP951,'Комунальні по юр. особам'!AP946,'Комунальні по юр. особам'!AP941,'Комунальні по юр. особам'!AP936,'Комунальні по юр. особам'!AP931,'Комунальні по юр. особам'!AP926,'Комунальні по юр. особам'!AP921,'Комунальні по юр. особам'!AP916,'Комунальні по юр. особам'!AP911,'Комунальні по юр. особам'!AP906,'Комунальні по юр. особам'!AP901,'Комунальні по юр. особам'!AP896,'Комунальні по юр. особам'!AP891,'Комунальні по юр. особам'!AP886,'Комунальні по юр. особам'!AP881,'Комунальні по юр. особам'!AP876,'Комунальні по юр. особам'!AP871,'Комунальні по юр. особам'!AP866,'Комунальні по юр. особам'!AP861,'Комунальні по юр. особам'!AP856,'Комунальні по юр. особам'!AP851,'Комунальні по юр. особам'!AP846,'Комунальні по юр. особам'!AP841)</f>
        <v>0</v>
      </c>
      <c r="AO137" s="244">
        <f>SUM('Комунальні по юр. особам'!AQ961,'Комунальні по юр. особам'!AQ956,'Комунальні по юр. особам'!AQ951,'Комунальні по юр. особам'!AQ946,'Комунальні по юр. особам'!AQ941,'Комунальні по юр. особам'!AQ936,'Комунальні по юр. особам'!AQ931,'Комунальні по юр. особам'!AQ926,'Комунальні по юр. особам'!AQ921,'Комунальні по юр. особам'!AQ916,'Комунальні по юр. особам'!AQ911,'Комунальні по юр. особам'!AQ906,'Комунальні по юр. особам'!AQ901,'Комунальні по юр. особам'!AQ896,'Комунальні по юр. особам'!AQ891,'Комунальні по юр. особам'!AQ886,'Комунальні по юр. особам'!AQ881,'Комунальні по юр. особам'!AQ876,'Комунальні по юр. особам'!AQ871,'Комунальні по юр. особам'!AQ866,'Комунальні по юр. особам'!AQ861,'Комунальні по юр. особам'!AQ856,'Комунальні по юр. особам'!AQ851,'Комунальні по юр. особам'!AQ846,'Комунальні по юр. особам'!AQ841)</f>
        <v>0</v>
      </c>
      <c r="AP137" s="245">
        <f>SUM('Комунальні по юр. особам'!AR961,'Комунальні по юр. особам'!AR956,'Комунальні по юр. особам'!AR951,'Комунальні по юр. особам'!AR946,'Комунальні по юр. особам'!AR941,'Комунальні по юр. особам'!AR936,'Комунальні по юр. особам'!AR931,'Комунальні по юр. особам'!AR926,'Комунальні по юр. особам'!AR921,'Комунальні по юр. особам'!AR916,'Комунальні по юр. особам'!AR911,'Комунальні по юр. особам'!AR906,'Комунальні по юр. особам'!AR901,'Комунальні по юр. особам'!AR896,'Комунальні по юр. особам'!AR891,'Комунальні по юр. особам'!AR886,'Комунальні по юр. особам'!AR881,'Комунальні по юр. особам'!AR876,'Комунальні по юр. особам'!AR871,'Комунальні по юр. особам'!AR866,'Комунальні по юр. особам'!AR861,'Комунальні по юр. особам'!AR856,'Комунальні по юр. особам'!AR851,'Комунальні по юр. особам'!AR846,'Комунальні по юр. особам'!AR841)</f>
        <v>0</v>
      </c>
      <c r="AQ137" s="245">
        <f>SUM('Комунальні по юр. особам'!AS961,'Комунальні по юр. особам'!AS956,'Комунальні по юр. особам'!AS951,'Комунальні по юр. особам'!AS946,'Комунальні по юр. особам'!AS941,'Комунальні по юр. особам'!AS936,'Комунальні по юр. особам'!AS931,'Комунальні по юр. особам'!AS926,'Комунальні по юр. особам'!AS921,'Комунальні по юр. особам'!AS916,'Комунальні по юр. особам'!AS911,'Комунальні по юр. особам'!AS906,'Комунальні по юр. особам'!AS901,'Комунальні по юр. особам'!AS896,'Комунальні по юр. особам'!AS891,'Комунальні по юр. особам'!AS886,'Комунальні по юр. особам'!AS881,'Комунальні по юр. особам'!AS876,'Комунальні по юр. особам'!AS871,'Комунальні по юр. особам'!AS866,'Комунальні по юр. особам'!AS861,'Комунальні по юр. особам'!AS856,'Комунальні по юр. особам'!AS851,'Комунальні по юр. особам'!AS846,'Комунальні по юр. особам'!AS841)</f>
        <v>0</v>
      </c>
      <c r="AR137" s="245">
        <f>SUM('Комунальні по юр. особам'!AT961,'Комунальні по юр. особам'!AT956,'Комунальні по юр. особам'!AT951,'Комунальні по юр. особам'!AT946,'Комунальні по юр. особам'!AT941,'Комунальні по юр. особам'!AT936,'Комунальні по юр. особам'!AT931,'Комунальні по юр. особам'!AT926,'Комунальні по юр. особам'!AT921,'Комунальні по юр. особам'!AT916,'Комунальні по юр. особам'!AT911,'Комунальні по юр. особам'!AT906,'Комунальні по юр. особам'!AT901,'Комунальні по юр. особам'!AT896,'Комунальні по юр. особам'!AT891,'Комунальні по юр. особам'!AT886,'Комунальні по юр. особам'!AT881,'Комунальні по юр. особам'!AT876,'Комунальні по юр. особам'!AT871,'Комунальні по юр. особам'!AT866,'Комунальні по юр. особам'!AT861,'Комунальні по юр. особам'!AT856,'Комунальні по юр. особам'!AT851,'Комунальні по юр. особам'!AT846,'Комунальні по юр. особам'!AT841)</f>
        <v>0</v>
      </c>
      <c r="AS137" s="246">
        <f>SUM('Комунальні по юр. особам'!AU961,'Комунальні по юр. особам'!AU956,'Комунальні по юр. особам'!AU951,'Комунальні по юр. особам'!AU946,'Комунальні по юр. особам'!AU941,'Комунальні по юр. особам'!AU936,'Комунальні по юр. особам'!AU931,'Комунальні по юр. особам'!AU926,'Комунальні по юр. особам'!AU921,'Комунальні по юр. особам'!AU916,'Комунальні по юр. особам'!AU911,'Комунальні по юр. особам'!AU906,'Комунальні по юр. особам'!AU901,'Комунальні по юр. особам'!AU896,'Комунальні по юр. особам'!AU891,'Комунальні по юр. особам'!AU886,'Комунальні по юр. особам'!AU881,'Комунальні по юр. особам'!AU876,'Комунальні по юр. особам'!AU871,'Комунальні по юр. особам'!AU866,'Комунальні по юр. особам'!AU861,'Комунальні по юр. особам'!AU856,'Комунальні по юр. особам'!AU851,'Комунальні по юр. особам'!AU846,'Комунальні по юр. особам'!AU841)</f>
        <v>0</v>
      </c>
      <c r="AT137" s="328">
        <f>SUM(AU137:BC137)</f>
        <v>0</v>
      </c>
      <c r="AU137" s="63">
        <f>SUM('Комунальні по юр. особам'!AW841,'Комунальні по юр. особам'!AW846,'Комунальні по юр. особам'!AW851,'Комунальні по юр. особам'!AW856,'Комунальні по юр. особам'!AW861,'Комунальні по юр. особам'!AW866,'Комунальні по юр. особам'!AW871,'Комунальні по юр. особам'!AW876,'Комунальні по юр. особам'!AW881,'Комунальні по юр. особам'!AW886,'Комунальні по юр. особам'!AW891,'Комунальні по юр. особам'!AW896,'Комунальні по юр. особам'!AW901,'Комунальні по юр. особам'!AW906,'Комунальні по юр. особам'!AW911,'Комунальні по юр. особам'!AW916,'Комунальні по юр. особам'!AW921,'Комунальні по юр. особам'!AW926,'Комунальні по юр. особам'!AW931,'Комунальні по юр. особам'!AW936,'Комунальні по юр. особам'!AW941,'Комунальні по юр. особам'!AW946,'Комунальні по юр. особам'!AW951,'Комунальні по юр. особам'!AW956,'Комунальні по юр. особам'!AW961)</f>
        <v>0</v>
      </c>
      <c r="AV137" s="63">
        <f>SUM('Комунальні по юр. особам'!AX841,'Комунальні по юр. особам'!AX846,'Комунальні по юр. особам'!AX851,'Комунальні по юр. особам'!AX856,'Комунальні по юр. особам'!AX861,'Комунальні по юр. особам'!AX866,'Комунальні по юр. особам'!AX871,'Комунальні по юр. особам'!AX876,'Комунальні по юр. особам'!AX881,'Комунальні по юр. особам'!AX886,'Комунальні по юр. особам'!AX891,'Комунальні по юр. особам'!AX896,'Комунальні по юр. особам'!AX901,'Комунальні по юр. особам'!AX906,'Комунальні по юр. особам'!AX911,'Комунальні по юр. особам'!AX916,'Комунальні по юр. особам'!AX921,'Комунальні по юр. особам'!AX926,'Комунальні по юр. особам'!AX931,'Комунальні по юр. особам'!AX936,'Комунальні по юр. особам'!AX941,'Комунальні по юр. особам'!AX946,'Комунальні по юр. особам'!AX951,'Комунальні по юр. особам'!AX956,'Комунальні по юр. особам'!AX961)</f>
        <v>0</v>
      </c>
      <c r="AW137" s="63">
        <f>SUM('Комунальні по юр. особам'!AY841,'Комунальні по юр. особам'!AY846,'Комунальні по юр. особам'!AY851,'Комунальні по юр. особам'!AY856,'Комунальні по юр. особам'!AY861,'Комунальні по юр. особам'!AY866,'Комунальні по юр. особам'!AY871,'Комунальні по юр. особам'!AY876,'Комунальні по юр. особам'!AY881,'Комунальні по юр. особам'!AY886,'Комунальні по юр. особам'!AY891,'Комунальні по юр. особам'!AY896,'Комунальні по юр. особам'!AY901,'Комунальні по юр. особам'!AY906,'Комунальні по юр. особам'!AY911,'Комунальні по юр. особам'!AY916,'Комунальні по юр. особам'!AY921,'Комунальні по юр. особам'!AY926,'Комунальні по юр. особам'!AY931,'Комунальні по юр. особам'!AY936,'Комунальні по юр. особам'!AY941,'Комунальні по юр. особам'!AY946,'Комунальні по юр. особам'!AY951,'Комунальні по юр. особам'!AY956,'Комунальні по юр. особам'!AY961)</f>
        <v>0</v>
      </c>
      <c r="AX137" s="63">
        <f>SUM('Комунальні по юр. особам'!AZ841,'Комунальні по юр. особам'!AZ846,'Комунальні по юр. особам'!AZ851,'Комунальні по юр. особам'!AZ856,'Комунальні по юр. особам'!AZ861,'Комунальні по юр. особам'!AZ866,'Комунальні по юр. особам'!AZ871,'Комунальні по юр. особам'!AZ876,'Комунальні по юр. особам'!AZ881,'Комунальні по юр. особам'!AZ886,'Комунальні по юр. особам'!AZ891,'Комунальні по юр. особам'!AZ896,'Комунальні по юр. особам'!AZ901,'Комунальні по юр. особам'!AZ906,'Комунальні по юр. особам'!AZ911,'Комунальні по юр. особам'!AZ916,'Комунальні по юр. особам'!AZ921,'Комунальні по юр. особам'!AZ926,'Комунальні по юр. особам'!AZ931,'Комунальні по юр. особам'!AZ936,'Комунальні по юр. особам'!AZ941,'Комунальні по юр. особам'!AZ946,'Комунальні по юр. особам'!AZ951,'Комунальні по юр. особам'!AZ956,'Комунальні по юр. особам'!AZ961)</f>
        <v>0</v>
      </c>
      <c r="AY137" s="63">
        <f>SUM('Комунальні по юр. особам'!BA841,'Комунальні по юр. особам'!BA846,'Комунальні по юр. особам'!BA851,'Комунальні по юр. особам'!BA856,'Комунальні по юр. особам'!BA861,'Комунальні по юр. особам'!BA866,'Комунальні по юр. особам'!BA871,'Комунальні по юр. особам'!BA876,'Комунальні по юр. особам'!BA881,'Комунальні по юр. особам'!BA886,'Комунальні по юр. особам'!BA891,'Комунальні по юр. особам'!BA896,'Комунальні по юр. особам'!BA901,'Комунальні по юр. особам'!BA906,'Комунальні по юр. особам'!BA911,'Комунальні по юр. особам'!BA916,'Комунальні по юр. особам'!BA921,'Комунальні по юр. особам'!BA926,'Комунальні по юр. особам'!BA931,'Комунальні по юр. особам'!BA936,'Комунальні по юр. особам'!BA941,'Комунальні по юр. особам'!BA946,'Комунальні по юр. особам'!BA951,'Комунальні по юр. особам'!BA956,'Комунальні по юр. особам'!BA961)</f>
        <v>0</v>
      </c>
      <c r="AZ137" s="63">
        <f>SUM('Комунальні по юр. особам'!BB841,'Комунальні по юр. особам'!BB846,'Комунальні по юр. особам'!BB851,'Комунальні по юр. особам'!BB856,'Комунальні по юр. особам'!BB861,'Комунальні по юр. особам'!BB866,'Комунальні по юр. особам'!BB871,'Комунальні по юр. особам'!BB876,'Комунальні по юр. особам'!BB881,'Комунальні по юр. особам'!BB886,'Комунальні по юр. особам'!BB891,'Комунальні по юр. особам'!BB896,'Комунальні по юр. особам'!BB901,'Комунальні по юр. особам'!BB906,'Комунальні по юр. особам'!BB911,'Комунальні по юр. особам'!BB916,'Комунальні по юр. особам'!BB921,'Комунальні по юр. особам'!BB926,'Комунальні по юр. особам'!BB931,'Комунальні по юр. особам'!BB936,'Комунальні по юр. особам'!BB941,'Комунальні по юр. особам'!BB946,'Комунальні по юр. особам'!BB951,'Комунальні по юр. особам'!BB956,'Комунальні по юр. особам'!BB961)</f>
        <v>0</v>
      </c>
      <c r="BA137" s="63">
        <f>SUM('Комунальні по юр. особам'!BC841,'Комунальні по юр. особам'!BC846,'Комунальні по юр. особам'!BC851,'Комунальні по юр. особам'!BC856,'Комунальні по юр. особам'!BC861,'Комунальні по юр. особам'!BC866,'Комунальні по юр. особам'!BC871,'Комунальні по юр. особам'!BC876,'Комунальні по юр. особам'!BC881,'Комунальні по юр. особам'!BC886,'Комунальні по юр. особам'!BC891,'Комунальні по юр. особам'!BC896,'Комунальні по юр. особам'!BC901,'Комунальні по юр. особам'!BC906,'Комунальні по юр. особам'!BC911,'Комунальні по юр. особам'!BC916,'Комунальні по юр. особам'!BC921,'Комунальні по юр. особам'!BC926,'Комунальні по юр. особам'!BC931,'Комунальні по юр. особам'!BC936,'Комунальні по юр. особам'!BC941,'Комунальні по юр. особам'!BC946,'Комунальні по юр. особам'!BC951,'Комунальні по юр. особам'!BC956,'Комунальні по юр. особам'!BC961)</f>
        <v>0</v>
      </c>
      <c r="BB137" s="63">
        <f>SUM('Комунальні по юр. особам'!BD841,'Комунальні по юр. особам'!BD846,'Комунальні по юр. особам'!BD851,'Комунальні по юр. особам'!BD856,'Комунальні по юр. особам'!BD861,'Комунальні по юр. особам'!BD866,'Комунальні по юр. особам'!BD871,'Комунальні по юр. особам'!BD876,'Комунальні по юр. особам'!BD881,'Комунальні по юр. особам'!BD886,'Комунальні по юр. особам'!BD891,'Комунальні по юр. особам'!BD896,'Комунальні по юр. особам'!BD901,'Комунальні по юр. особам'!BD906,'Комунальні по юр. особам'!BD911,'Комунальні по юр. особам'!BD916,'Комунальні по юр. особам'!BD921,'Комунальні по юр. особам'!BD926,'Комунальні по юр. особам'!BD931,'Комунальні по юр. особам'!BD936,'Комунальні по юр. особам'!BD941,'Комунальні по юр. особам'!BD946,'Комунальні по юр. особам'!BD951,'Комунальні по юр. особам'!BD956,'Комунальні по юр. особам'!BD961)</f>
        <v>0</v>
      </c>
      <c r="BC137" s="309">
        <f>SUM('Комунальні по юр. особам'!BE841,'Комунальні по юр. особам'!BE846,'Комунальні по юр. особам'!BE851,'Комунальні по юр. особам'!BE856,'Комунальні по юр. особам'!BE861,'Комунальні по юр. особам'!BE866,'Комунальні по юр. особам'!BE871,'Комунальні по юр. особам'!BE876,'Комунальні по юр. особам'!BE881,'Комунальні по юр. особам'!BE886,'Комунальні по юр. особам'!BE891,'Комунальні по юр. особам'!BE896,'Комунальні по юр. особам'!BE901,'Комунальні по юр. особам'!BE906,'Комунальні по юр. особам'!BE911,'Комунальні по юр. особам'!BE916,'Комунальні по юр. особам'!BE921,'Комунальні по юр. особам'!BE926,'Комунальні по юр. особам'!BE931,'Комунальні по юр. особам'!BE936,'Комунальні по юр. особам'!BE941,'Комунальні по юр. особам'!BE946,'Комунальні по юр. особам'!BE951,'Комунальні по юр. особам'!BE956,'Комунальні по юр. особам'!BE961)</f>
        <v>0</v>
      </c>
    </row>
    <row r="138" spans="1:55" ht="34" customHeight="1" x14ac:dyDescent="0.2">
      <c r="A138" s="824"/>
      <c r="B138" s="265" t="s">
        <v>78</v>
      </c>
      <c r="C138" s="827"/>
      <c r="D138" s="829"/>
      <c r="E138" s="303">
        <f>SUM(K138,AT138)</f>
        <v>891</v>
      </c>
      <c r="F138" s="305">
        <f t="shared" si="281"/>
        <v>33</v>
      </c>
      <c r="G138" s="242">
        <f>SUM('Комунальні по юр. особам'!I842,'Комунальні по юр. особам'!I847,'Комунальні по юр. особам'!I852,'Комунальні по юр. особам'!I857,'Комунальні по юр. особам'!I862,'Комунальні по юр. особам'!I867,'Комунальні по юр. особам'!I872,'Комунальні по юр. особам'!I877,'Комунальні по юр. особам'!I882,'Комунальні по юр. особам'!I887,'Комунальні по юр. особам'!I892,'Комунальні по юр. особам'!I897,'Комунальні по юр. особам'!I902,'Комунальні по юр. особам'!I907,'Комунальні по юр. особам'!I912,'Комунальні по юр. особам'!I917,'Комунальні по юр. особам'!I922,'Комунальні по юр. особам'!I927,'Комунальні по юр. особам'!I932,'Комунальні по юр. особам'!I937,'Комунальні по юр. особам'!I942,'Комунальні по юр. особам'!I947,'Комунальні по юр. особам'!I952,'Комунальні по юр. особам'!I957,'Комунальні по юр. особам'!I962)</f>
        <v>26</v>
      </c>
      <c r="H138" s="242">
        <f>SUM('Комунальні по юр. особам'!J842,'Комунальні по юр. особам'!J847,'Комунальні по юр. особам'!J852,'Комунальні по юр. особам'!J857,'Комунальні по юр. особам'!J862,'Комунальні по юр. особам'!J867,'Комунальні по юр. особам'!J872,'Комунальні по юр. особам'!J877,'Комунальні по юр. особам'!J882,'Комунальні по юр. особам'!J887,'Комунальні по юр. особам'!J892,'Комунальні по юр. особам'!J897,'Комунальні по юр. особам'!J902,'Комунальні по юр. особам'!J907,'Комунальні по юр. особам'!J912,'Комунальні по юр. особам'!J917,'Комунальні по юр. особам'!J922,'Комунальні по юр. особам'!J927,'Комунальні по юр. особам'!J932,'Комунальні по юр. особам'!J937,'Комунальні по юр. особам'!J942,'Комунальні по юр. особам'!J947,'Комунальні по юр. особам'!J952,'Комунальні по юр. особам'!J957,'Комунальні по юр. особам'!J962)</f>
        <v>0</v>
      </c>
      <c r="I138" s="242">
        <f>SUM('Комунальні по юр. особам'!K842,'Комунальні по юр. особам'!K847,'Комунальні по юр. особам'!K852,'Комунальні по юр. особам'!K857,'Комунальні по юр. особам'!K862,'Комунальні по юр. особам'!K867,'Комунальні по юр. особам'!K872,'Комунальні по юр. особам'!K877,'Комунальні по юр. особам'!K882,'Комунальні по юр. особам'!K887,'Комунальні по юр. особам'!K892,'Комунальні по юр. особам'!K897,'Комунальні по юр. особам'!K902,'Комунальні по юр. особам'!K907,'Комунальні по юр. особам'!K912,'Комунальні по юр. особам'!K917,'Комунальні по юр. особам'!K922,'Комунальні по юр. особам'!K927,'Комунальні по юр. особам'!K932,'Комунальні по юр. особам'!K937,'Комунальні по юр. особам'!K942,'Комунальні по юр. особам'!K947,'Комунальні по юр. особам'!K952,'Комунальні по юр. особам'!K957,'Комунальні по юр. особам'!K962)</f>
        <v>7</v>
      </c>
      <c r="J138" s="268">
        <f>SUM('Комунальні по юр. особам'!L842,'Комунальні по юр. особам'!L847,'Комунальні по юр. особам'!L852,'Комунальні по юр. особам'!L857,'Комунальні по юр. особам'!L862,'Комунальні по юр. особам'!L867,'Комунальні по юр. особам'!L872,'Комунальні по юр. особам'!L877,'Комунальні по юр. особам'!L882,'Комунальні по юр. особам'!L887,'Комунальні по юр. особам'!L892,'Комунальні по юр. особам'!L897,'Комунальні по юр. особам'!L902,'Комунальні по юр. особам'!L907,'Комунальні по юр. особам'!L912,'Комунальні по юр. особам'!L917,'Комунальні по юр. особам'!L922,'Комунальні по юр. особам'!L927,'Комунальні по юр. особам'!L932,'Комунальні по юр. особам'!L937,'Комунальні по юр. особам'!L942,'Комунальні по юр. особам'!L947,'Комунальні по юр. особам'!L952,'Комунальні по юр. особам'!L957,'Комунальні по юр. особам'!L962)</f>
        <v>0</v>
      </c>
      <c r="K138" s="330">
        <f>IF(AND(SUM(L138:P138)=SUM(W138:X138),SUM(Q138:V138)=SUM(W138:X138)),SUM(L138:P138),"ПЕРЕВІРТЕ ПРАВИЛЬНІСТЬ ДАНИХ")</f>
        <v>879</v>
      </c>
      <c r="L138" s="63">
        <f>SUM('Комунальні по юр. особам'!N842,'Комунальні по юр. особам'!N847,'Комунальні по юр. особам'!N852,'Комунальні по юр. особам'!N857,'Комунальні по юр. особам'!N862,'Комунальні по юр. особам'!N867,'Комунальні по юр. особам'!N872,'Комунальні по юр. особам'!N877,'Комунальні по юр. особам'!N882,'Комунальні по юр. особам'!N887,'Комунальні по юр. особам'!N892,'Комунальні по юр. особам'!N897,'Комунальні по юр. особам'!N902,'Комунальні по юр. особам'!N907,'Комунальні по юр. особам'!N912,'Комунальні по юр. особам'!N917,'Комунальні по юр. особам'!N922,'Комунальні по юр. особам'!N927,'Комунальні по юр. особам'!N932,'Комунальні по юр. особам'!N937,'Комунальні по юр. особам'!N942,'Комунальні по юр. особам'!N947,'Комунальні по юр. особам'!N952,'Комунальні по юр. особам'!N957,'Комунальні по юр. особам'!N962)</f>
        <v>0</v>
      </c>
      <c r="M138" s="63">
        <f>SUM('Комунальні по юр. особам'!O842,'Комунальні по юр. особам'!O847,'Комунальні по юр. особам'!O852,'Комунальні по юр. особам'!O857,'Комунальні по юр. особам'!O862,'Комунальні по юр. особам'!O867,'Комунальні по юр. особам'!O872,'Комунальні по юр. особам'!O877,'Комунальні по юр. особам'!O882,'Комунальні по юр. особам'!O887,'Комунальні по юр. особам'!O892,'Комунальні по юр. особам'!O897,'Комунальні по юр. особам'!O902,'Комунальні по юр. особам'!O907,'Комунальні по юр. особам'!O912,'Комунальні по юр. особам'!O917,'Комунальні по юр. особам'!O922,'Комунальні по юр. особам'!O927,'Комунальні по юр. особам'!O932,'Комунальні по юр. особам'!O937,'Комунальні по юр. особам'!O942,'Комунальні по юр. особам'!O947,'Комунальні по юр. особам'!O952,'Комунальні по юр. особам'!O957,'Комунальні по юр. особам'!O962)</f>
        <v>0</v>
      </c>
      <c r="N138" s="63">
        <f>SUM('Комунальні по юр. особам'!P842,'Комунальні по юр. особам'!P847,'Комунальні по юр. особам'!P852,'Комунальні по юр. особам'!P857,'Комунальні по юр. особам'!P862,'Комунальні по юр. особам'!P867,'Комунальні по юр. особам'!P872,'Комунальні по юр. особам'!P877,'Комунальні по юр. особам'!P882,'Комунальні по юр. особам'!P887,'Комунальні по юр. особам'!P892,'Комунальні по юр. особам'!P897,'Комунальні по юр. особам'!P902,'Комунальні по юр. особам'!P907,'Комунальні по юр. особам'!P912,'Комунальні по юр. особам'!P917,'Комунальні по юр. особам'!P922,'Комунальні по юр. особам'!P927,'Комунальні по юр. особам'!P932,'Комунальні по юр. особам'!P937,'Комунальні по юр. особам'!P942,'Комунальні по юр. особам'!P947,'Комунальні по юр. особам'!P952,'Комунальні по юр. особам'!P957,'Комунальні по юр. особам'!P962)</f>
        <v>2</v>
      </c>
      <c r="O138" s="63">
        <f>SUM('Комунальні по юр. особам'!Q842,'Комунальні по юр. особам'!Q847,'Комунальні по юр. особам'!Q852,'Комунальні по юр. особам'!Q857,'Комунальні по юр. особам'!Q862,'Комунальні по юр. особам'!Q867,'Комунальні по юр. особам'!Q872,'Комунальні по юр. особам'!Q877,'Комунальні по юр. особам'!Q882,'Комунальні по юр. особам'!Q887,'Комунальні по юр. особам'!Q892,'Комунальні по юр. особам'!Q897,'Комунальні по юр. особам'!Q902,'Комунальні по юр. особам'!Q907,'Комунальні по юр. особам'!Q912,'Комунальні по юр. особам'!Q917,'Комунальні по юр. особам'!Q922,'Комунальні по юр. особам'!Q927,'Комунальні по юр. особам'!Q932,'Комунальні по юр. особам'!Q937,'Комунальні по юр. особам'!Q942,'Комунальні по юр. особам'!Q947,'Комунальні по юр. особам'!Q952,'Комунальні по юр. особам'!Q957,'Комунальні по юр. особам'!Q962)</f>
        <v>0</v>
      </c>
      <c r="P138" s="313">
        <f>SUM('Комунальні по юр. особам'!R842,'Комунальні по юр. особам'!R847,'Комунальні по юр. особам'!R852,'Комунальні по юр. особам'!R857,'Комунальні по юр. особам'!R862,'Комунальні по юр. особам'!R867,'Комунальні по юр. особам'!R872,'Комунальні по юр. особам'!R877,'Комунальні по юр. особам'!R882,'Комунальні по юр. особам'!R887,'Комунальні по юр. особам'!R892,'Комунальні по юр. особам'!R897,'Комунальні по юр. особам'!R902,'Комунальні по юр. особам'!R907,'Комунальні по юр. особам'!R912,'Комунальні по юр. особам'!R917,'Комунальні по юр. особам'!R922,'Комунальні по юр. особам'!R927,'Комунальні по юр. особам'!R932,'Комунальні по юр. особам'!R937,'Комунальні по юр. особам'!R942,'Комунальні по юр. особам'!R947,'Комунальні по юр. особам'!R952,'Комунальні по юр. особам'!R957,'Комунальні по юр. особам'!R962)</f>
        <v>877</v>
      </c>
      <c r="Q138" s="301">
        <f>SUM('Комунальні по юр. особам'!S842,'Комунальні по юр. особам'!S847,'Комунальні по юр. особам'!S852,'Комунальні по юр. особам'!S857,'Комунальні по юр. особам'!S862,'Комунальні по юр. особам'!S867,'Комунальні по юр. особам'!S872,'Комунальні по юр. особам'!S877,'Комунальні по юр. особам'!S882,'Комунальні по юр. особам'!S887,'Комунальні по юр. особам'!S892,'Комунальні по юр. особам'!S897,'Комунальні по юр. особам'!S902,'Комунальні по юр. особам'!S907,'Комунальні по юр. особам'!S912,'Комунальні по юр. особам'!S917,'Комунальні по юр. особам'!S922,'Комунальні по юр. особам'!S927,'Комунальні по юр. особам'!S932,'Комунальні по юр. особам'!S937,'Комунальні по юр. особам'!S942,'Комунальні по юр. особам'!S947,'Комунальні по юр. особам'!S952,'Комунальні по юр. особам'!S957,'Комунальні по юр. особам'!S962)</f>
        <v>103</v>
      </c>
      <c r="R138" s="63">
        <f>SUM('Комунальні по юр. особам'!T842,'Комунальні по юр. особам'!T847,'Комунальні по юр. особам'!T852,'Комунальні по юр. особам'!T857,'Комунальні по юр. особам'!T862,'Комунальні по юр. особам'!T867,'Комунальні по юр. особам'!T872,'Комунальні по юр. особам'!T877,'Комунальні по юр. особам'!T882,'Комунальні по юр. особам'!T887,'Комунальні по юр. особам'!T892,'Комунальні по юр. особам'!T897,'Комунальні по юр. особам'!T902,'Комунальні по юр. особам'!T907,'Комунальні по юр. особам'!T912,'Комунальні по юр. особам'!T917,'Комунальні по юр. особам'!T922,'Комунальні по юр. особам'!T927,'Комунальні по юр. особам'!T932,'Комунальні по юр. особам'!T937,'Комунальні по юр. особам'!T942,'Комунальні по юр. особам'!T947,'Комунальні по юр. особам'!T952,'Комунальні по юр. особам'!T957,'Комунальні по юр. особам'!T962)</f>
        <v>10</v>
      </c>
      <c r="S138" s="63">
        <f>SUM('Комунальні по юр. особам'!U842,'Комунальні по юр. особам'!U847,'Комунальні по юр. особам'!U852,'Комунальні по юр. особам'!U857,'Комунальні по юр. особам'!U862,'Комунальні по юр. особам'!U867,'Комунальні по юр. особам'!U872,'Комунальні по юр. особам'!U877,'Комунальні по юр. особам'!U882,'Комунальні по юр. особам'!U887,'Комунальні по юр. особам'!U892,'Комунальні по юр. особам'!U897,'Комунальні по юр. особам'!U902,'Комунальні по юр. особам'!U907,'Комунальні по юр. особам'!U912,'Комунальні по юр. особам'!U917,'Комунальні по юр. особам'!U922,'Комунальні по юр. особам'!U927,'Комунальні по юр. особам'!U932,'Комунальні по юр. особам'!U937,'Комунальні по юр. особам'!U942,'Комунальні по юр. особам'!U947,'Комунальні по юр. особам'!U952,'Комунальні по юр. особам'!U957,'Комунальні по юр. особам'!U962)</f>
        <v>53</v>
      </c>
      <c r="T138" s="63">
        <f>SUM('Комунальні по юр. особам'!V842,'Комунальні по юр. особам'!V847,'Комунальні по юр. особам'!V852,'Комунальні по юр. особам'!V857,'Комунальні по юр. особам'!V862,'Комунальні по юр. особам'!V867,'Комунальні по юр. особам'!V872,'Комунальні по юр. особам'!V877,'Комунальні по юр. особам'!V882,'Комунальні по юр. особам'!V887,'Комунальні по юр. особам'!V892,'Комунальні по юр. особам'!V897,'Комунальні по юр. особам'!V902,'Комунальні по юр. особам'!V907,'Комунальні по юр. особам'!V912,'Комунальні по юр. особам'!V917,'Комунальні по юр. особам'!V922,'Комунальні по юр. особам'!V927,'Комунальні по юр. особам'!V932,'Комунальні по юр. особам'!V937,'Комунальні по юр. особам'!V942,'Комунальні по юр. особам'!V947,'Комунальні по юр. особам'!V952,'Комунальні по юр. особам'!V957,'Комунальні по юр. особам'!V962)</f>
        <v>686</v>
      </c>
      <c r="U138" s="63">
        <f>SUM('Комунальні по юр. особам'!W842,'Комунальні по юр. особам'!W847,'Комунальні по юр. особам'!W852,'Комунальні по юр. особам'!W857,'Комунальні по юр. особам'!W862,'Комунальні по юр. особам'!W867,'Комунальні по юр. особам'!W872,'Комунальні по юр. особам'!W877,'Комунальні по юр. особам'!W882,'Комунальні по юр. особам'!W887,'Комунальні по юр. особам'!W892,'Комунальні по юр. особам'!W897,'Комунальні по юр. особам'!W902,'Комунальні по юр. особам'!W907,'Комунальні по юр. особам'!W912,'Комунальні по юр. особам'!W917,'Комунальні по юр. особам'!W922,'Комунальні по юр. особам'!W927,'Комунальні по юр. особам'!W932,'Комунальні по юр. особам'!W937,'Комунальні по юр. особам'!W942,'Комунальні по юр. особам'!W947,'Комунальні по юр. особам'!W952,'Комунальні по юр. особам'!W957,'Комунальні по юр. особам'!W962)</f>
        <v>25</v>
      </c>
      <c r="V138" s="313">
        <f>SUM('Комунальні по юр. особам'!X842,'Комунальні по юр. особам'!X847,'Комунальні по юр. особам'!X852,'Комунальні по юр. особам'!X857,'Комунальні по юр. особам'!X862,'Комунальні по юр. особам'!X867,'Комунальні по юр. особам'!X872,'Комунальні по юр. особам'!X877,'Комунальні по юр. особам'!X882,'Комунальні по юр. особам'!X887,'Комунальні по юр. особам'!X892,'Комунальні по юр. особам'!X897,'Комунальні по юр. особам'!X902,'Комунальні по юр. особам'!X907,'Комунальні по юр. особам'!X912,'Комунальні по юр. особам'!X917,'Комунальні по юр. особам'!X922,'Комунальні по юр. особам'!X927,'Комунальні по юр. особам'!X932,'Комунальні по юр. особам'!X937,'Комунальні по юр. особам'!X942,'Комунальні по юр. особам'!X947,'Комунальні по юр. особам'!X952,'Комунальні по юр. особам'!X957,'Комунальні по юр. особам'!X962)</f>
        <v>2</v>
      </c>
      <c r="W138" s="301">
        <f>SUM('Комунальні по юр. особам'!Y842,'Комунальні по юр. особам'!Y847,'Комунальні по юр. особам'!Y852,'Комунальні по юр. особам'!Y857,'Комунальні по юр. особам'!Y862,'Комунальні по юр. особам'!Y867,'Комунальні по юр. особам'!Y872,'Комунальні по юр. особам'!Y877,'Комунальні по юр. особам'!Y882,'Комунальні по юр. особам'!Y887,'Комунальні по юр. особам'!Y892,'Комунальні по юр. особам'!Y897,'Комунальні по юр. особам'!Y902,'Комунальні по юр. особам'!Y907,'Комунальні по юр. особам'!Y912,'Комунальні по юр. особам'!Y917,'Комунальні по юр. особам'!Y922,'Комунальні по юр. особам'!Y927,'Комунальні по юр. особам'!Y932,'Комунальні по юр. особам'!Y937,'Комунальні по юр. особам'!Y942,'Комунальні по юр. особам'!Y947,'Комунальні по юр. особам'!Y952,'Комунальні по юр. особам'!Y957,'Комунальні по юр. особам'!Y962)</f>
        <v>785</v>
      </c>
      <c r="X138" s="313">
        <f>SUM('Комунальні по юр. особам'!Z842,'Комунальні по юр. особам'!Z847,'Комунальні по юр. особам'!Z852,'Комунальні по юр. особам'!Z857,'Комунальні по юр. особам'!Z862,'Комунальні по юр. особам'!Z867,'Комунальні по юр. особам'!Z872,'Комунальні по юр. особам'!Z877,'Комунальні по юр. особам'!Z882,'Комунальні по юр. особам'!Z887,'Комунальні по юр. особам'!Z892,'Комунальні по юр. особам'!Z897,'Комунальні по юр. особам'!Z902,'Комунальні по юр. особам'!Z907,'Комунальні по юр. особам'!Z912,'Комунальні по юр. особам'!Z917,'Комунальні по юр. особам'!Z922,'Комунальні по юр. особам'!Z927,'Комунальні по юр. особам'!Z932,'Комунальні по юр. особам'!Z937,'Комунальні по юр. особам'!Z942,'Комунальні по юр. особам'!Z947,'Комунальні по юр. особам'!Z952,'Комунальні по юр. особам'!Z957,'Комунальні по юр. особам'!Z962)</f>
        <v>94</v>
      </c>
      <c r="Y138" s="301">
        <f>SUM('Комунальні по юр. особам'!AA842,'Комунальні по юр. особам'!AA847,'Комунальні по юр. особам'!AA852,'Комунальні по юр. особам'!AA857,'Комунальні по юр. особам'!AA862,'Комунальні по юр. особам'!AA867,'Комунальні по юр. особам'!AA872,'Комунальні по юр. особам'!AA877,'Комунальні по юр. особам'!AA882,'Комунальні по юр. особам'!AA887,'Комунальні по юр. особам'!AA892,'Комунальні по юр. особам'!AA897,'Комунальні по юр. особам'!AA902,'Комунальні по юр. особам'!AA907,'Комунальні по юр. особам'!AA912,'Комунальні по юр. особам'!AA917,'Комунальні по юр. особам'!AA922,'Комунальні по юр. особам'!AA927,'Комунальні по юр. особам'!AA932,'Комунальні по юр. особам'!AA937,'Комунальні по юр. особам'!AA942,'Комунальні по юр. особам'!AA947,'Комунальні по юр. особам'!AA952,'Комунальні по юр. особам'!AA957,'Комунальні по юр. особам'!AA962)</f>
        <v>1</v>
      </c>
      <c r="Z138" s="63">
        <f>SUM('Комунальні по юр. особам'!AB842,'Комунальні по юр. особам'!AB847,'Комунальні по юр. особам'!AB852,'Комунальні по юр. особам'!AB857,'Комунальні по юр. особам'!AB862,'Комунальні по юр. особам'!AB867,'Комунальні по юр. особам'!AB872,'Комунальні по юр. особам'!AB877,'Комунальні по юр. особам'!AB882,'Комунальні по юр. особам'!AB887,'Комунальні по юр. особам'!AB892,'Комунальні по юр. особам'!AB897,'Комунальні по юр. особам'!AB902,'Комунальні по юр. особам'!AB907,'Комунальні по юр. особам'!AB912,'Комунальні по юр. особам'!AB917,'Комунальні по юр. особам'!AB922,'Комунальні по юр. особам'!AB927,'Комунальні по юр. особам'!AB932,'Комунальні по юр. особам'!AB937,'Комунальні по юр. особам'!AB942,'Комунальні по юр. особам'!AB947,'Комунальні по юр. особам'!AB952,'Комунальні по юр. особам'!AB957,'Комунальні по юр. особам'!AB962)</f>
        <v>302</v>
      </c>
      <c r="AA138" s="63">
        <f>SUM('Комунальні по юр. особам'!AC842,'Комунальні по юр. особам'!AC847,'Комунальні по юр. особам'!AC852,'Комунальні по юр. особам'!AC857,'Комунальні по юр. особам'!AC862,'Комунальні по юр. особам'!AC867,'Комунальні по юр. особам'!AC872,'Комунальні по юр. особам'!AC877,'Комунальні по юр. особам'!AC882,'Комунальні по юр. особам'!AC887,'Комунальні по юр. особам'!AC892,'Комунальні по юр. особам'!AC897,'Комунальні по юр. особам'!AC902,'Комунальні по юр. особам'!AC907,'Комунальні по юр. особам'!AC912,'Комунальні по юр. особам'!AC917,'Комунальні по юр. особам'!AC922,'Комунальні по юр. особам'!AC927,'Комунальні по юр. особам'!AC932,'Комунальні по юр. особам'!AC937,'Комунальні по юр. особам'!AC942,'Комунальні по юр. особам'!AC947,'Комунальні по юр. особам'!AC952,'Комунальні по юр. особам'!AC957,'Комунальні по юр. особам'!AC962)</f>
        <v>284</v>
      </c>
      <c r="AB138" s="63">
        <f>SUM('Комунальні по юр. особам'!AD842,'Комунальні по юр. особам'!AD847,'Комунальні по юр. особам'!AD852,'Комунальні по юр. особам'!AD857,'Комунальні по юр. особам'!AD862,'Комунальні по юр. особам'!AD867,'Комунальні по юр. особам'!AD872,'Комунальні по юр. особам'!AD877,'Комунальні по юр. особам'!AD882,'Комунальні по юр. особам'!AD887,'Комунальні по юр. особам'!AD892,'Комунальні по юр. особам'!AD897,'Комунальні по юр. особам'!AD902,'Комунальні по юр. особам'!AD907,'Комунальні по юр. особам'!AD912,'Комунальні по юр. особам'!AD917,'Комунальні по юр. особам'!AD922,'Комунальні по юр. особам'!AD927,'Комунальні по юр. особам'!AD932,'Комунальні по юр. особам'!AD937,'Комунальні по юр. особам'!AD942,'Комунальні по юр. особам'!AD947,'Комунальні по юр. особам'!AD952,'Комунальні по юр. особам'!AD957,'Комунальні по юр. особам'!AD962)</f>
        <v>41</v>
      </c>
      <c r="AC138" s="63">
        <f>SUM('Комунальні по юр. особам'!AE842,'Комунальні по юр. особам'!AE847,'Комунальні по юр. особам'!AE852,'Комунальні по юр. особам'!AE857,'Комунальні по юр. особам'!AE862,'Комунальні по юр. особам'!AE867,'Комунальні по юр. особам'!AE872,'Комунальні по юр. особам'!AE877,'Комунальні по юр. особам'!AE882,'Комунальні по юр. особам'!AE887,'Комунальні по юр. особам'!AE892,'Комунальні по юр. особам'!AE897,'Комунальні по юр. особам'!AE902,'Комунальні по юр. особам'!AE907,'Комунальні по юр. особам'!AE912,'Комунальні по юр. особам'!AE917,'Комунальні по юр. особам'!AE922,'Комунальні по юр. особам'!AE927,'Комунальні по юр. особам'!AE932,'Комунальні по юр. особам'!AE937,'Комунальні по юр. особам'!AE942,'Комунальні по юр. особам'!AE947,'Комунальні по юр. особам'!AE952,'Комунальні по юр. особам'!AE957,'Комунальні по юр. особам'!AE962)</f>
        <v>452</v>
      </c>
      <c r="AD138" s="313">
        <f>SUM('Комунальні по юр. особам'!AF842,'Комунальні по юр. особам'!AF847,'Комунальні по юр. особам'!AF852,'Комунальні по юр. особам'!AF857,'Комунальні по юр. особам'!AF862,'Комунальні по юр. особам'!AF867,'Комунальні по юр. особам'!AF872,'Комунальні по юр. особам'!AF877,'Комунальні по юр. особам'!AF882,'Комунальні по юр. особам'!AF887,'Комунальні по юр. особам'!AF892,'Комунальні по юр. особам'!AF897,'Комунальні по юр. особам'!AF902,'Комунальні по юр. особам'!AF907,'Комунальні по юр. особам'!AF912,'Комунальні по юр. особам'!AF917,'Комунальні по юр. особам'!AF922,'Комунальні по юр. особам'!AF927,'Комунальні по юр. особам'!AF932,'Комунальні по юр. особам'!AF937,'Комунальні по юр. особам'!AF942,'Комунальні по юр. особам'!AF947,'Комунальні по юр. особам'!AF952,'Комунальні по юр. особам'!AF957,'Комунальні по юр. особам'!AF962)</f>
        <v>105</v>
      </c>
      <c r="AE138" s="271">
        <f>AVERAGE('Комунальні по юр. особам'!AG842,'Комунальні по юр. особам'!AG847,'Комунальні по юр. особам'!AG852,'Комунальні по юр. особам'!AG857,'Комунальні по юр. особам'!AG862,'Комунальні по юр. особам'!AG867,'Комунальні по юр. особам'!AG872,'Комунальні по юр. особам'!AG877,'Комунальні по юр. особам'!AG882,'Комунальні по юр. особам'!AG887,'Комунальні по юр. особам'!AG892,'Комунальні по юр. особам'!AG897,'Комунальні по юр. особам'!AG902,'Комунальні по юр. особам'!AG907,'Комунальні по юр. особам'!AG912,'Комунальні по юр. особам'!AG917,'Комунальні по юр. особам'!AG922,'Комунальні по юр. особам'!AG927,'Комунальні по юр. особам'!AG932,'Комунальні по юр. особам'!AG937,'Комунальні по юр. особам'!AG942,'Комунальні по юр. особам'!AG947,'Комунальні по юр. особам'!AG952,'Комунальні по юр. особам'!AG957,'Комунальні по юр. особам'!AG962)</f>
        <v>41.063999999999993</v>
      </c>
      <c r="AF138" s="361">
        <f>AVERAGE('Комунальні по юр. особам'!AH842,'Комунальні по юр. особам'!AH847,'Комунальні по юр. особам'!AH852,'Комунальні по юр. особам'!AH857,'Комунальні по юр. особам'!AH862,'Комунальні по юр. особам'!AH867,'Комунальні по юр. особам'!AH872,'Комунальні по юр. особам'!AH877,'Комунальні по юр. особам'!AH882,'Комунальні по юр. особам'!AH887,'Комунальні по юр. особам'!AH892,'Комунальні по юр. особам'!AH897,'Комунальні по юр. особам'!AH902,'Комунальні по юр. особам'!AH907,'Комунальні по юр. особам'!AH912,'Комунальні по юр. особам'!AH917,'Комунальні по юр. особам'!AH922,'Комунальні по юр. особам'!AH927,'Комунальні по юр. особам'!AH932,'Комунальні по юр. особам'!AH937,'Комунальні по юр. особам'!AH942,'Комунальні по юр. особам'!AH947,'Комунальні по юр. особам'!AH952,'Комунальні по юр. особам'!AH957,'Комунальні по юр. особам'!AH962)</f>
        <v>19.047999999999998</v>
      </c>
      <c r="AG138" s="362">
        <f>AVERAGE('Комунальні по юр. особам'!AI842,'Комунальні по юр. особам'!AI847,'Комунальні по юр. особам'!AI852,'Комунальні по юр. особам'!AI857,'Комунальні по юр. особам'!AI862,'Комунальні по юр. особам'!AI867,'Комунальні по юр. особам'!AI872,'Комунальні по юр. особам'!AI877,'Комунальні по юр. особам'!AI882,'Комунальні по юр. особам'!AI887,'Комунальні по юр. особам'!AI892,'Комунальні по юр. особам'!AI897,'Комунальні по юр. особам'!AI902,'Комунальні по юр. особам'!AI907,'Комунальні по юр. особам'!AI912,'Комунальні по юр. особам'!AI917,'Комунальні по юр. особам'!AI922,'Комунальні по юр. особам'!AI927,'Комунальні по юр. особам'!AI932,'Комунальні по юр. особам'!AI937,'Комунальні по юр. особам'!AI942,'Комунальні по юр. особам'!AI947,'Комунальні по юр. особам'!AI952,'Комунальні по юр. особам'!AI957,'Комунальні по юр. особам'!AI962)</f>
        <v>96.209199999999996</v>
      </c>
      <c r="AH138" s="317">
        <f>SUM(AO138:AS138)</f>
        <v>872</v>
      </c>
      <c r="AI138" s="270">
        <f>SUM('Комунальні по юр. особам'!AK962,'Комунальні по юр. особам'!AK957,'Комунальні по юр. особам'!AK952,'Комунальні по юр. особам'!AK947,'Комунальні по юр. особам'!AK942,'Комунальні по юр. особам'!AK937,'Комунальні по юр. особам'!AK932,'Комунальні по юр. особам'!AK927,'Комунальні по юр. особам'!AK922,'Комунальні по юр. особам'!AK917,'Комунальні по юр. особам'!AK912,'Комунальні по юр. особам'!AK907,'Комунальні по юр. особам'!AK902,'Комунальні по юр. особам'!AK897,'Комунальні по юр. особам'!AK892,'Комунальні по юр. особам'!AK887,'Комунальні по юр. особам'!AK882,'Комунальні по юр. особам'!AK877,'Комунальні по юр. особам'!AK872,'Комунальні по юр. особам'!AK867,'Комунальні по юр. особам'!AK862,'Комунальні по юр. особам'!AK857,'Комунальні по юр. особам'!AK852,'Комунальні по юр. особам'!AK847,'Комунальні по юр. особам'!AK842)</f>
        <v>0</v>
      </c>
      <c r="AJ138" s="242">
        <f>SUM('Комунальні по юр. особам'!AL962,'Комунальні по юр. особам'!AL957,'Комунальні по юр. особам'!AL952,'Комунальні по юр. особам'!AL947,'Комунальні по юр. особам'!AL942,'Комунальні по юр. особам'!AL937,'Комунальні по юр. особам'!AL932,'Комунальні по юр. особам'!AL927,'Комунальні по юр. особам'!AL922,'Комунальні по юр. особам'!AL917,'Комунальні по юр. особам'!AL912,'Комунальні по юр. особам'!AL907,'Комунальні по юр. особам'!AL902,'Комунальні по юр. особам'!AL897,'Комунальні по юр. особам'!AL892,'Комунальні по юр. особам'!AL887,'Комунальні по юр. особам'!AL882,'Комунальні по юр. особам'!AL877,'Комунальні по юр. особам'!AL872,'Комунальні по юр. особам'!AL867,'Комунальні по юр. особам'!AL862,'Комунальні по юр. особам'!AL857,'Комунальні по юр. особам'!AL852,'Комунальні по юр. особам'!AL847,'Комунальні по юр. особам'!AL842)</f>
        <v>0</v>
      </c>
      <c r="AK138" s="243">
        <f>SUM('Комунальні по юр. особам'!AM962,'Комунальні по юр. особам'!AM957,'Комунальні по юр. особам'!AM952,'Комунальні по юр. особам'!AM947,'Комунальні по юр. особам'!AM942,'Комунальні по юр. особам'!AM937,'Комунальні по юр. особам'!AM932,'Комунальні по юр. особам'!AM927,'Комунальні по юр. особам'!AM922,'Комунальні по юр. особам'!AM917,'Комунальні по юр. особам'!AM912,'Комунальні по юр. особам'!AM907,'Комунальні по юр. особам'!AM902,'Комунальні по юр. особам'!AM897,'Комунальні по юр. особам'!AM892,'Комунальні по юр. особам'!AM887,'Комунальні по юр. особам'!AM882,'Комунальні по юр. особам'!AM877,'Комунальні по юр. особам'!AM872,'Комунальні по юр. особам'!AM867,'Комунальні по юр. особам'!AM862,'Комунальні по юр. особам'!AM857,'Комунальні по юр. особам'!AM852,'Комунальні по юр. особам'!AM847,'Комунальні по юр. особам'!AM842)</f>
        <v>0</v>
      </c>
      <c r="AL138" s="241">
        <f>SUM('Комунальні по юр. особам'!AN962,'Комунальні по юр. особам'!AN957,'Комунальні по юр. особам'!AN952,'Комунальні по юр. особам'!AN947,'Комунальні по юр. особам'!AN942,'Комунальні по юр. особам'!AN937,'Комунальні по юр. особам'!AN932,'Комунальні по юр. особам'!AN927,'Комунальні по юр. особам'!AN922,'Комунальні по юр. особам'!AN917,'Комунальні по юр. особам'!AN912,'Комунальні по юр. особам'!AN907,'Комунальні по юр. особам'!AN902,'Комунальні по юр. особам'!AN897,'Комунальні по юр. особам'!AN892,'Комунальні по юр. особам'!AN887,'Комунальні по юр. особам'!AN882,'Комунальні по юр. особам'!AN877,'Комунальні по юр. особам'!AN872,'Комунальні по юр. особам'!AN867,'Комунальні по юр. особам'!AN862,'Комунальні по юр. особам'!AN857,'Комунальні по юр. особам'!AN852,'Комунальні по юр. особам'!AN847,'Комунальні по юр. особам'!AN842)</f>
        <v>0</v>
      </c>
      <c r="AM138" s="242">
        <f>SUM('Комунальні по юр. особам'!AO962,'Комунальні по юр. особам'!AO957,'Комунальні по юр. особам'!AO952,'Комунальні по юр. особам'!AO947,'Комунальні по юр. особам'!AO942,'Комунальні по юр. особам'!AO937,'Комунальні по юр. особам'!AO932,'Комунальні по юр. особам'!AO927,'Комунальні по юр. особам'!AO922,'Комунальні по юр. особам'!AO917,'Комунальні по юр. особам'!AO912,'Комунальні по юр. особам'!AO907,'Комунальні по юр. особам'!AO902,'Комунальні по юр. особам'!AO897,'Комунальні по юр. особам'!AO892,'Комунальні по юр. особам'!AO887,'Комунальні по юр. особам'!AO882,'Комунальні по юр. особам'!AO877,'Комунальні по юр. особам'!AO872,'Комунальні по юр. особам'!AO867,'Комунальні по юр. особам'!AO862,'Комунальні по юр. особам'!AO857,'Комунальні по юр. особам'!AO852,'Комунальні по юр. особам'!AO847,'Комунальні по юр. особам'!AO842)</f>
        <v>0</v>
      </c>
      <c r="AN138" s="243">
        <f>SUM('Комунальні по юр. особам'!AP962,'Комунальні по юр. особам'!AP957,'Комунальні по юр. особам'!AP952,'Комунальні по юр. особам'!AP947,'Комунальні по юр. особам'!AP942,'Комунальні по юр. особам'!AP937,'Комунальні по юр. особам'!AP932,'Комунальні по юр. особам'!AP927,'Комунальні по юр. особам'!AP922,'Комунальні по юр. особам'!AP917,'Комунальні по юр. особам'!AP912,'Комунальні по юр. особам'!AP907,'Комунальні по юр. особам'!AP902,'Комунальні по юр. особам'!AP897,'Комунальні по юр. особам'!AP892,'Комунальні по юр. особам'!AP887,'Комунальні по юр. особам'!AP882,'Комунальні по юр. особам'!AP877,'Комунальні по юр. особам'!AP872,'Комунальні по юр. особам'!AP867,'Комунальні по юр. особам'!AP862,'Комунальні по юр. особам'!AP857,'Комунальні по юр. особам'!AP852,'Комунальні по юр. особам'!AP847,'Комунальні по юр. особам'!AP842)</f>
        <v>0</v>
      </c>
      <c r="AO138" s="250">
        <f>SUM('Комунальні по юр. особам'!AQ962,'Комунальні по юр. особам'!AQ957,'Комунальні по юр. особам'!AQ952,'Комунальні по юр. особам'!AQ947,'Комунальні по юр. особам'!AQ942,'Комунальні по юр. особам'!AQ937,'Комунальні по юр. особам'!AQ932,'Комунальні по юр. особам'!AQ927,'Комунальні по юр. особам'!AQ922,'Комунальні по юр. особам'!AQ917,'Комунальні по юр. особам'!AQ912,'Комунальні по юр. особам'!AQ907,'Комунальні по юр. особам'!AQ902,'Комунальні по юр. особам'!AQ897,'Комунальні по юр. особам'!AQ892,'Комунальні по юр. особам'!AQ887,'Комунальні по юр. особам'!AQ882,'Комунальні по юр. особам'!AQ877,'Комунальні по юр. особам'!AQ872,'Комунальні по юр. особам'!AQ867,'Комунальні по юр. особам'!AQ862,'Комунальні по юр. особам'!AQ857,'Комунальні по юр. особам'!AQ852,'Комунальні по юр. особам'!AQ847,'Комунальні по юр. особам'!AQ842)</f>
        <v>65</v>
      </c>
      <c r="AP138" s="320">
        <f>SUM('Комунальні по юр. особам'!AR962,'Комунальні по юр. особам'!AR957,'Комунальні по юр. особам'!AR952,'Комунальні по юр. особам'!AR947,'Комунальні по юр. особам'!AR942,'Комунальні по юр. особам'!AR937,'Комунальні по юр. особам'!AR932,'Комунальні по юр. особам'!AR927,'Комунальні по юр. особам'!AR922,'Комунальні по юр. особам'!AR917,'Комунальні по юр. особам'!AR912,'Комунальні по юр. особам'!AR907,'Комунальні по юр. особам'!AR902,'Комунальні по юр. особам'!AR897,'Комунальні по юр. особам'!AR892,'Комунальні по юр. особам'!AR887,'Комунальні по юр. особам'!AR882,'Комунальні по юр. особам'!AR877,'Комунальні по юр. особам'!AR872,'Комунальні по юр. особам'!AR867,'Комунальні по юр. особам'!AR862,'Комунальні по юр. особам'!AR857,'Комунальні по юр. особам'!AR852,'Комунальні по юр. особам'!AR847,'Комунальні по юр. особам'!AR842)</f>
        <v>203</v>
      </c>
      <c r="AQ138" s="320">
        <f>SUM('Комунальні по юр. особам'!AS962,'Комунальні по юр. особам'!AS957,'Комунальні по юр. особам'!AS952,'Комунальні по юр. особам'!AS947,'Комунальні по юр. особам'!AS942,'Комунальні по юр. особам'!AS937,'Комунальні по юр. особам'!AS932,'Комунальні по юр. особам'!AS927,'Комунальні по юр. особам'!AS922,'Комунальні по юр. особам'!AS917,'Комунальні по юр. особам'!AS912,'Комунальні по юр. особам'!AS907,'Комунальні по юр. особам'!AS902,'Комунальні по юр. особам'!AS897,'Комунальні по юр. особам'!AS892,'Комунальні по юр. особам'!AS887,'Комунальні по юр. особам'!AS882,'Комунальні по юр. особам'!AS877,'Комунальні по юр. особам'!AS872,'Комунальні по юр. особам'!AS867,'Комунальні по юр. особам'!AS862,'Комунальні по юр. особам'!AS857,'Комунальні по юр. особам'!AS852,'Комунальні по юр. особам'!AS847,'Комунальні по юр. особам'!AS842)</f>
        <v>339</v>
      </c>
      <c r="AR138" s="320">
        <f>SUM('Комунальні по юр. особам'!AT962,'Комунальні по юр. особам'!AT957,'Комунальні по юр. особам'!AT952,'Комунальні по юр. особам'!AT947,'Комунальні по юр. особам'!AT942,'Комунальні по юр. особам'!AT937,'Комунальні по юр. особам'!AT932,'Комунальні по юр. особам'!AT927,'Комунальні по юр. особам'!AT922,'Комунальні по юр. особам'!AT917,'Комунальні по юр. особам'!AT912,'Комунальні по юр. особам'!AT907,'Комунальні по юр. особам'!AT902,'Комунальні по юр. особам'!AT897,'Комунальні по юр. особам'!AT892,'Комунальні по юр. особам'!AT887,'Комунальні по юр. особам'!AT882,'Комунальні по юр. особам'!AT877,'Комунальні по юр. особам'!AT872,'Комунальні по юр. особам'!AT867,'Комунальні по юр. особам'!AT862,'Комунальні по юр. особам'!AT857,'Комунальні по юр. особам'!AT852,'Комунальні по юр. особам'!AT847,'Комунальні по юр. особам'!AT842)</f>
        <v>234</v>
      </c>
      <c r="AS138" s="325">
        <f>SUM('Комунальні по юр. особам'!AU962,'Комунальні по юр. особам'!AU957,'Комунальні по юр. особам'!AU952,'Комунальні по юр. особам'!AU947,'Комунальні по юр. особам'!AU942,'Комунальні по юр. особам'!AU937,'Комунальні по юр. особам'!AU932,'Комунальні по юр. особам'!AU927,'Комунальні по юр. особам'!AU922,'Комунальні по юр. особам'!AU917,'Комунальні по юр. особам'!AU912,'Комунальні по юр. особам'!AU907,'Комунальні по юр. особам'!AU902,'Комунальні по юр. особам'!AU897,'Комунальні по юр. особам'!AU892,'Комунальні по юр. особам'!AU887,'Комунальні по юр. особам'!AU882,'Комунальні по юр. особам'!AU877,'Комунальні по юр. особам'!AU872,'Комунальні по юр. особам'!AU867,'Комунальні по юр. особам'!AU862,'Комунальні по юр. особам'!AU857,'Комунальні по юр. особам'!AU852,'Комунальні по юр. особам'!AU847,'Комунальні по юр. особам'!AU842)</f>
        <v>31</v>
      </c>
      <c r="AT138" s="328">
        <f>SUM(AU138:BC138)</f>
        <v>12</v>
      </c>
      <c r="AU138" s="63">
        <f>SUM('Комунальні по юр. особам'!AW842,'Комунальні по юр. особам'!AW847,'Комунальні по юр. особам'!AW852,'Комунальні по юр. особам'!AW857,'Комунальні по юр. особам'!AW862,'Комунальні по юр. особам'!AW867,'Комунальні по юр. особам'!AW872,'Комунальні по юр. особам'!AW877,'Комунальні по юр. особам'!AW882,'Комунальні по юр. особам'!AW887,'Комунальні по юр. особам'!AW892,'Комунальні по юр. особам'!AW897,'Комунальні по юр. особам'!AW902,'Комунальні по юр. особам'!AW907,'Комунальні по юр. особам'!AW912,'Комунальні по юр. особам'!AW917,'Комунальні по юр. особам'!AW922,'Комунальні по юр. особам'!AW927,'Комунальні по юр. особам'!AW932,'Комунальні по юр. особам'!AW937,'Комунальні по юр. особам'!AW942,'Комунальні по юр. особам'!AW947,'Комунальні по юр. особам'!AW952,'Комунальні по юр. особам'!AW957,'Комунальні по юр. особам'!AW962)</f>
        <v>0</v>
      </c>
      <c r="AV138" s="63">
        <f>SUM('Комунальні по юр. особам'!AX842,'Комунальні по юр. особам'!AX847,'Комунальні по юр. особам'!AX852,'Комунальні по юр. особам'!AX857,'Комунальні по юр. особам'!AX862,'Комунальні по юр. особам'!AX867,'Комунальні по юр. особам'!AX872,'Комунальні по юр. особам'!AX877,'Комунальні по юр. особам'!AX882,'Комунальні по юр. особам'!AX887,'Комунальні по юр. особам'!AX892,'Комунальні по юр. особам'!AX897,'Комунальні по юр. особам'!AX902,'Комунальні по юр. особам'!AX907,'Комунальні по юр. особам'!AX912,'Комунальні по юр. особам'!AX917,'Комунальні по юр. особам'!AX922,'Комунальні по юр. особам'!AX927,'Комунальні по юр. особам'!AX932,'Комунальні по юр. особам'!AX937,'Комунальні по юр. особам'!AX942,'Комунальні по юр. особам'!AX947,'Комунальні по юр. особам'!AX952,'Комунальні по юр. особам'!AX957,'Комунальні по юр. особам'!AX962)</f>
        <v>1</v>
      </c>
      <c r="AW138" s="63">
        <f>SUM('Комунальні по юр. особам'!AY842,'Комунальні по юр. особам'!AY847,'Комунальні по юр. особам'!AY852,'Комунальні по юр. особам'!AY857,'Комунальні по юр. особам'!AY862,'Комунальні по юр. особам'!AY867,'Комунальні по юр. особам'!AY872,'Комунальні по юр. особам'!AY877,'Комунальні по юр. особам'!AY882,'Комунальні по юр. особам'!AY887,'Комунальні по юр. особам'!AY892,'Комунальні по юр. особам'!AY897,'Комунальні по юр. особам'!AY902,'Комунальні по юр. особам'!AY907,'Комунальні по юр. особам'!AY912,'Комунальні по юр. особам'!AY917,'Комунальні по юр. особам'!AY922,'Комунальні по юр. особам'!AY927,'Комунальні по юр. особам'!AY932,'Комунальні по юр. особам'!AY937,'Комунальні по юр. особам'!AY942,'Комунальні по юр. особам'!AY947,'Комунальні по юр. особам'!AY952,'Комунальні по юр. особам'!AY957,'Комунальні по юр. особам'!AY962)</f>
        <v>0</v>
      </c>
      <c r="AX138" s="63">
        <f>SUM('Комунальні по юр. особам'!AZ842,'Комунальні по юр. особам'!AZ847,'Комунальні по юр. особам'!AZ852,'Комунальні по юр. особам'!AZ857,'Комунальні по юр. особам'!AZ862,'Комунальні по юр. особам'!AZ867,'Комунальні по юр. особам'!AZ872,'Комунальні по юр. особам'!AZ877,'Комунальні по юр. особам'!AZ882,'Комунальні по юр. особам'!AZ887,'Комунальні по юр. особам'!AZ892,'Комунальні по юр. особам'!AZ897,'Комунальні по юр. особам'!AZ902,'Комунальні по юр. особам'!AZ907,'Комунальні по юр. особам'!AZ912,'Комунальні по юр. особам'!AZ917,'Комунальні по юр. особам'!AZ922,'Комунальні по юр. особам'!AZ927,'Комунальні по юр. особам'!AZ932,'Комунальні по юр. особам'!AZ937,'Комунальні по юр. особам'!AZ942,'Комунальні по юр. особам'!AZ947,'Комунальні по юр. особам'!AZ952,'Комунальні по юр. особам'!AZ957,'Комунальні по юр. особам'!AZ962)</f>
        <v>1</v>
      </c>
      <c r="AY138" s="63">
        <f>SUM('Комунальні по юр. особам'!BA842,'Комунальні по юр. особам'!BA847,'Комунальні по юр. особам'!BA852,'Комунальні по юр. особам'!BA857,'Комунальні по юр. особам'!BA862,'Комунальні по юр. особам'!BA867,'Комунальні по юр. особам'!BA872,'Комунальні по юр. особам'!BA877,'Комунальні по юр. особам'!BA882,'Комунальні по юр. особам'!BA887,'Комунальні по юр. особам'!BA892,'Комунальні по юр. особам'!BA897,'Комунальні по юр. особам'!BA902,'Комунальні по юр. особам'!BA907,'Комунальні по юр. особам'!BA912,'Комунальні по юр. особам'!BA917,'Комунальні по юр. особам'!BA922,'Комунальні по юр. особам'!BA927,'Комунальні по юр. особам'!BA932,'Комунальні по юр. особам'!BA937,'Комунальні по юр. особам'!BA942,'Комунальні по юр. особам'!BA947,'Комунальні по юр. особам'!BA952,'Комунальні по юр. особам'!BA957,'Комунальні по юр. особам'!BA962)</f>
        <v>2</v>
      </c>
      <c r="AZ138" s="63">
        <f>SUM('Комунальні по юр. особам'!BB842,'Комунальні по юр. особам'!BB847,'Комунальні по юр. особам'!BB852,'Комунальні по юр. особам'!BB857,'Комунальні по юр. особам'!BB862,'Комунальні по юр. особам'!BB867,'Комунальні по юр. особам'!BB872,'Комунальні по юр. особам'!BB877,'Комунальні по юр. особам'!BB882,'Комунальні по юр. особам'!BB887,'Комунальні по юр. особам'!BB892,'Комунальні по юр. особам'!BB897,'Комунальні по юр. особам'!BB902,'Комунальні по юр. особам'!BB907,'Комунальні по юр. особам'!BB912,'Комунальні по юр. особам'!BB917,'Комунальні по юр. особам'!BB922,'Комунальні по юр. особам'!BB927,'Комунальні по юр. особам'!BB932,'Комунальні по юр. особам'!BB937,'Комунальні по юр. особам'!BB942,'Комунальні по юр. особам'!BB947,'Комунальні по юр. особам'!BB952,'Комунальні по юр. особам'!BB957,'Комунальні по юр. особам'!BB962)</f>
        <v>0</v>
      </c>
      <c r="BA138" s="63">
        <f>SUM('Комунальні по юр. особам'!BC842,'Комунальні по юр. особам'!BC847,'Комунальні по юр. особам'!BC852,'Комунальні по юр. особам'!BC857,'Комунальні по юр. особам'!BC862,'Комунальні по юр. особам'!BC867,'Комунальні по юр. особам'!BC872,'Комунальні по юр. особам'!BC877,'Комунальні по юр. особам'!BC882,'Комунальні по юр. особам'!BC887,'Комунальні по юр. особам'!BC892,'Комунальні по юр. особам'!BC897,'Комунальні по юр. особам'!BC902,'Комунальні по юр. особам'!BC907,'Комунальні по юр. особам'!BC912,'Комунальні по юр. особам'!BC917,'Комунальні по юр. особам'!BC922,'Комунальні по юр. особам'!BC927,'Комунальні по юр. особам'!BC932,'Комунальні по юр. особам'!BC937,'Комунальні по юр. особам'!BC942,'Комунальні по юр. особам'!BC947,'Комунальні по юр. особам'!BC952,'Комунальні по юр. особам'!BC957,'Комунальні по юр. особам'!BC962)</f>
        <v>0</v>
      </c>
      <c r="BB138" s="63">
        <f>SUM('Комунальні по юр. особам'!BD842,'Комунальні по юр. особам'!BD847,'Комунальні по юр. особам'!BD852,'Комунальні по юр. особам'!BD857,'Комунальні по юр. особам'!BD862,'Комунальні по юр. особам'!BD867,'Комунальні по юр. особам'!BD872,'Комунальні по юр. особам'!BD877,'Комунальні по юр. особам'!BD882,'Комунальні по юр. особам'!BD887,'Комунальні по юр. особам'!BD892,'Комунальні по юр. особам'!BD897,'Комунальні по юр. особам'!BD902,'Комунальні по юр. особам'!BD907,'Комунальні по юр. особам'!BD912,'Комунальні по юр. особам'!BD917,'Комунальні по юр. особам'!BD922,'Комунальні по юр. особам'!BD927,'Комунальні по юр. особам'!BD932,'Комунальні по юр. особам'!BD937,'Комунальні по юр. особам'!BD942,'Комунальні по юр. особам'!BD947,'Комунальні по юр. особам'!BD952,'Комунальні по юр. особам'!BD957,'Комунальні по юр. особам'!BD962)</f>
        <v>5</v>
      </c>
      <c r="BC138" s="309">
        <f>SUM('Комунальні по юр. особам'!BE842,'Комунальні по юр. особам'!BE847,'Комунальні по юр. особам'!BE852,'Комунальні по юр. особам'!BE857,'Комунальні по юр. особам'!BE862,'Комунальні по юр. особам'!BE867,'Комунальні по юр. особам'!BE872,'Комунальні по юр. особам'!BE877,'Комунальні по юр. особам'!BE882,'Комунальні по юр. особам'!BE887,'Комунальні по юр. особам'!BE892,'Комунальні по юр. особам'!BE897,'Комунальні по юр. особам'!BE902,'Комунальні по юр. особам'!BE907,'Комунальні по юр. особам'!BE912,'Комунальні по юр. особам'!BE917,'Комунальні по юр. особам'!BE922,'Комунальні по юр. особам'!BE927,'Комунальні по юр. особам'!BE932,'Комунальні по юр. особам'!BE937,'Комунальні по юр. особам'!BE942,'Комунальні по юр. особам'!BE947,'Комунальні по юр. особам'!BE952,'Комунальні по юр. особам'!BE957,'Комунальні по юр. особам'!BE962)</f>
        <v>3</v>
      </c>
    </row>
    <row r="139" spans="1:55" ht="34" customHeight="1" thickBot="1" x14ac:dyDescent="0.25">
      <c r="A139" s="824"/>
      <c r="B139" s="266" t="s">
        <v>79</v>
      </c>
      <c r="C139" s="827"/>
      <c r="D139" s="829"/>
      <c r="E139" s="338">
        <f t="shared" ref="E139" si="284">SUM(K139,AT139)</f>
        <v>0</v>
      </c>
      <c r="F139" s="339">
        <f t="shared" si="281"/>
        <v>0</v>
      </c>
      <c r="G139" s="254">
        <f>SUM('Комунальні по юр. особам'!I843,'Комунальні по юр. особам'!I848,'Комунальні по юр. особам'!I853,'Комунальні по юр. особам'!I858,'Комунальні по юр. особам'!I863,'Комунальні по юр. особам'!I868,'Комунальні по юр. особам'!I873,'Комунальні по юр. особам'!I878,'Комунальні по юр. особам'!I883,'Комунальні по юр. особам'!I888,'Комунальні по юр. особам'!I893,'Комунальні по юр. особам'!I898,'Комунальні по юр. особам'!I903,'Комунальні по юр. особам'!I908,'Комунальні по юр. особам'!I913,'Комунальні по юр. особам'!I918,'Комунальні по юр. особам'!I923,'Комунальні по юр. особам'!I928,'Комунальні по юр. особам'!I933,'Комунальні по юр. особам'!I938,'Комунальні по юр. особам'!I943,'Комунальні по юр. особам'!I948,'Комунальні по юр. особам'!I953,'Комунальні по юр. особам'!I958,'Комунальні по юр. особам'!I963)</f>
        <v>0</v>
      </c>
      <c r="H139" s="254">
        <f>SUM('Комунальні по юр. особам'!J843,'Комунальні по юр. особам'!J848,'Комунальні по юр. особам'!J853,'Комунальні по юр. особам'!J858,'Комунальні по юр. особам'!J863,'Комунальні по юр. особам'!J868,'Комунальні по юр. особам'!J873,'Комунальні по юр. особам'!J878,'Комунальні по юр. особам'!J883,'Комунальні по юр. особам'!J888,'Комунальні по юр. особам'!J893,'Комунальні по юр. особам'!J898,'Комунальні по юр. особам'!J903,'Комунальні по юр. особам'!J908,'Комунальні по юр. особам'!J913,'Комунальні по юр. особам'!J918,'Комунальні по юр. особам'!J923,'Комунальні по юр. особам'!J928,'Комунальні по юр. особам'!J933,'Комунальні по юр. особам'!J938,'Комунальні по юр. особам'!J943,'Комунальні по юр. особам'!J948,'Комунальні по юр. особам'!J953,'Комунальні по юр. особам'!J958,'Комунальні по юр. особам'!J963)</f>
        <v>0</v>
      </c>
      <c r="I139" s="254">
        <f>SUM('Комунальні по юр. особам'!K843,'Комунальні по юр. особам'!K848,'Комунальні по юр. особам'!K853,'Комунальні по юр. особам'!K858,'Комунальні по юр. особам'!K863,'Комунальні по юр. особам'!K868,'Комунальні по юр. особам'!K873,'Комунальні по юр. особам'!K878,'Комунальні по юр. особам'!K883,'Комунальні по юр. особам'!K888,'Комунальні по юр. особам'!K893,'Комунальні по юр. особам'!K898,'Комунальні по юр. особам'!K903,'Комунальні по юр. особам'!K908,'Комунальні по юр. особам'!K913,'Комунальні по юр. особам'!K918,'Комунальні по юр. особам'!K923,'Комунальні по юр. особам'!K928,'Комунальні по юр. особам'!K933,'Комунальні по юр. особам'!K938,'Комунальні по юр. особам'!K943,'Комунальні по юр. особам'!K948,'Комунальні по юр. особам'!K953,'Комунальні по юр. особам'!K958,'Комунальні по юр. особам'!K963)</f>
        <v>0</v>
      </c>
      <c r="J139" s="340">
        <f>SUM('Комунальні по юр. особам'!L843,'Комунальні по юр. особам'!L848,'Комунальні по юр. особам'!L853,'Комунальні по юр. особам'!L858,'Комунальні по юр. особам'!L863,'Комунальні по юр. особам'!L868,'Комунальні по юр. особам'!L873,'Комунальні по юр. особам'!L878,'Комунальні по юр. особам'!L883,'Комунальні по юр. особам'!L888,'Комунальні по юр. особам'!L893,'Комунальні по юр. особам'!L898,'Комунальні по юр. особам'!L903,'Комунальні по юр. особам'!L908,'Комунальні по юр. особам'!L913,'Комунальні по юр. особам'!L918,'Комунальні по юр. особам'!L923,'Комунальні по юр. особам'!L928,'Комунальні по юр. особам'!L933,'Комунальні по юр. особам'!L938,'Комунальні по юр. особам'!L943,'Комунальні по юр. особам'!L948,'Комунальні по юр. особам'!L953,'Комунальні по юр. особам'!L958,'Комунальні по юр. особам'!L963)</f>
        <v>0</v>
      </c>
      <c r="K139" s="341">
        <f t="shared" ref="K139" si="285">IF(AND(SUM(L139:P139)=SUM(W139:X139),SUM(Q139:V139)=SUM(W139:X139)),SUM(L139:P139),"ПЕРЕВІРТЕ ПРАВИЛЬНІСТЬ ДАНИХ")</f>
        <v>0</v>
      </c>
      <c r="L139" s="337"/>
      <c r="M139" s="337"/>
      <c r="N139" s="337"/>
      <c r="O139" s="337"/>
      <c r="P139" s="342"/>
      <c r="Q139" s="336"/>
      <c r="R139" s="337"/>
      <c r="S139" s="337"/>
      <c r="T139" s="337"/>
      <c r="U139" s="337"/>
      <c r="V139" s="342"/>
      <c r="W139" s="336"/>
      <c r="X139" s="342"/>
      <c r="Y139" s="269"/>
      <c r="Z139" s="343"/>
      <c r="AA139" s="343"/>
      <c r="AB139" s="343"/>
      <c r="AC139" s="343"/>
      <c r="AD139" s="344"/>
      <c r="AE139" s="363"/>
      <c r="AF139" s="364"/>
      <c r="AG139" s="365"/>
      <c r="AH139" s="259"/>
      <c r="AI139" s="345"/>
      <c r="AJ139" s="254"/>
      <c r="AK139" s="255"/>
      <c r="AL139" s="253"/>
      <c r="AM139" s="254"/>
      <c r="AN139" s="255"/>
      <c r="AO139" s="256"/>
      <c r="AP139" s="257"/>
      <c r="AQ139" s="257"/>
      <c r="AR139" s="257"/>
      <c r="AS139" s="258"/>
      <c r="AT139" s="346">
        <f t="shared" ref="AT139" si="286">SUM(AU139:BC139)</f>
        <v>0</v>
      </c>
      <c r="AU139" s="337"/>
      <c r="AV139" s="337"/>
      <c r="AW139" s="337"/>
      <c r="AX139" s="337"/>
      <c r="AY139" s="337"/>
      <c r="AZ139" s="337"/>
      <c r="BA139" s="337"/>
      <c r="BB139" s="337"/>
      <c r="BC139" s="347"/>
    </row>
    <row r="140" spans="1:55" ht="34" customHeight="1" thickBot="1" x14ac:dyDescent="0.25">
      <c r="A140" s="830"/>
      <c r="B140" s="806" t="s">
        <v>466</v>
      </c>
      <c r="C140" s="807"/>
      <c r="D140" s="807"/>
      <c r="E140" s="260">
        <f>SUM(E135:E139)</f>
        <v>961</v>
      </c>
      <c r="F140" s="260">
        <f>SUM(F135:F139)</f>
        <v>36</v>
      </c>
      <c r="G140" s="260">
        <f t="shared" ref="G140:J140" si="287">SUM(G135:G139)</f>
        <v>28</v>
      </c>
      <c r="H140" s="260">
        <f t="shared" si="287"/>
        <v>0</v>
      </c>
      <c r="I140" s="260">
        <f t="shared" si="287"/>
        <v>8</v>
      </c>
      <c r="J140" s="272">
        <f t="shared" si="287"/>
        <v>0</v>
      </c>
      <c r="K140" s="273">
        <f>SUM(K135:K139)</f>
        <v>949</v>
      </c>
      <c r="L140" s="274">
        <f t="shared" ref="L140:O140" si="288">SUM(L135:L139)</f>
        <v>0</v>
      </c>
      <c r="M140" s="260">
        <f t="shared" si="288"/>
        <v>0</v>
      </c>
      <c r="N140" s="260">
        <f t="shared" si="288"/>
        <v>2</v>
      </c>
      <c r="O140" s="260">
        <f t="shared" si="288"/>
        <v>0</v>
      </c>
      <c r="P140" s="260">
        <f>SUM(P135:P139)</f>
        <v>947</v>
      </c>
      <c r="Q140" s="260">
        <f t="shared" ref="Q140:R140" si="289">SUM(Q135:Q139)</f>
        <v>117</v>
      </c>
      <c r="R140" s="260">
        <f t="shared" si="289"/>
        <v>10</v>
      </c>
      <c r="S140" s="260">
        <f>SUM(S135:S139)</f>
        <v>53</v>
      </c>
      <c r="T140" s="260">
        <f t="shared" ref="T140:W140" si="290">SUM(T135:T139)</f>
        <v>741</v>
      </c>
      <c r="U140" s="260">
        <f t="shared" si="290"/>
        <v>26</v>
      </c>
      <c r="V140" s="260">
        <f t="shared" si="290"/>
        <v>2</v>
      </c>
      <c r="W140" s="260">
        <f t="shared" si="290"/>
        <v>850</v>
      </c>
      <c r="X140" s="260">
        <f>SUM(X135:X139)</f>
        <v>99</v>
      </c>
      <c r="Y140" s="260">
        <f t="shared" ref="Y140:AB140" si="291">SUM(Y135:Y139)</f>
        <v>1</v>
      </c>
      <c r="Z140" s="260">
        <f t="shared" si="291"/>
        <v>324</v>
      </c>
      <c r="AA140" s="260">
        <f t="shared" si="291"/>
        <v>304</v>
      </c>
      <c r="AB140" s="260">
        <f t="shared" si="291"/>
        <v>45</v>
      </c>
      <c r="AC140" s="260">
        <f>SUM(AC135:AC139)</f>
        <v>483</v>
      </c>
      <c r="AD140" s="260">
        <f>SUM(AD135:AD139)</f>
        <v>111</v>
      </c>
      <c r="AE140" s="349">
        <f>AVERAGE(AE135:AE139)</f>
        <v>40.719499999999996</v>
      </c>
      <c r="AF140" s="366">
        <f>AVERAGE(AF135:AF139)</f>
        <v>16.961500000000001</v>
      </c>
      <c r="AG140" s="367"/>
      <c r="AH140" s="260">
        <f>SUM(AH135:AH139)</f>
        <v>942</v>
      </c>
      <c r="AI140" s="260">
        <f>SUM(AI135:AI139)</f>
        <v>0</v>
      </c>
      <c r="AJ140" s="260">
        <f t="shared" ref="AJ140:AN140" si="292">SUM(AJ135:AJ139)</f>
        <v>0</v>
      </c>
      <c r="AK140" s="260">
        <f t="shared" si="292"/>
        <v>0</v>
      </c>
      <c r="AL140" s="260">
        <f t="shared" si="292"/>
        <v>14</v>
      </c>
      <c r="AM140" s="260">
        <f t="shared" si="292"/>
        <v>53</v>
      </c>
      <c r="AN140" s="260">
        <f t="shared" si="292"/>
        <v>3</v>
      </c>
      <c r="AO140" s="260">
        <f>SUM(AO135:AO139)</f>
        <v>65</v>
      </c>
      <c r="AP140" s="260">
        <f>SUM(AP135:AP139)</f>
        <v>203</v>
      </c>
      <c r="AQ140" s="260">
        <f t="shared" ref="AQ140:AS140" si="293">SUM(AQ135:AQ139)</f>
        <v>339</v>
      </c>
      <c r="AR140" s="260">
        <f t="shared" si="293"/>
        <v>234</v>
      </c>
      <c r="AS140" s="272">
        <f t="shared" si="293"/>
        <v>31</v>
      </c>
      <c r="AT140" s="273">
        <f>SUM(AT135:AT139)</f>
        <v>12</v>
      </c>
      <c r="AU140" s="274">
        <f>SUM(AU135:AU139)</f>
        <v>0</v>
      </c>
      <c r="AV140" s="260">
        <f>SUM(AV135:AV139)</f>
        <v>1</v>
      </c>
      <c r="AW140" s="260">
        <f>SUM(AW135:AW139)</f>
        <v>0</v>
      </c>
      <c r="AX140" s="260">
        <f t="shared" ref="AX140:BC140" si="294">SUM(AX135:AX139)</f>
        <v>1</v>
      </c>
      <c r="AY140" s="260">
        <f t="shared" si="294"/>
        <v>2</v>
      </c>
      <c r="AZ140" s="260">
        <f t="shared" si="294"/>
        <v>0</v>
      </c>
      <c r="BA140" s="260">
        <f t="shared" si="294"/>
        <v>0</v>
      </c>
      <c r="BB140" s="260">
        <f t="shared" si="294"/>
        <v>5</v>
      </c>
      <c r="BC140" s="262">
        <f t="shared" si="294"/>
        <v>3</v>
      </c>
    </row>
    <row r="141" spans="1:55" ht="34" customHeight="1" x14ac:dyDescent="0.2">
      <c r="A141" s="823" t="s">
        <v>453</v>
      </c>
      <c r="B141" s="263" t="s">
        <v>73</v>
      </c>
      <c r="C141" s="633">
        <v>187</v>
      </c>
      <c r="D141" s="636">
        <f>C141-SUM(K141:K145)</f>
        <v>-45</v>
      </c>
      <c r="E141" s="302">
        <f>SUM(K141,AT141)</f>
        <v>63</v>
      </c>
      <c r="F141" s="304">
        <f>SUM(G141:J141)</f>
        <v>2</v>
      </c>
      <c r="G141" s="234">
        <v>2</v>
      </c>
      <c r="H141" s="234"/>
      <c r="I141" s="234"/>
      <c r="J141" s="291"/>
      <c r="K141" s="329">
        <f t="shared" ref="K141:K145" si="295">IF(AND(SUM(L141:P141)=SUM(W141:X141),SUM(Q141:V141)=SUM(W141:X141)),SUM(L141:P141),"ПЕРЕВІРТЕ ПРАВИЛЬНІСТЬ ДАНИХ")</f>
        <v>63</v>
      </c>
      <c r="L141" s="307"/>
      <c r="M141" s="307"/>
      <c r="N141" s="307"/>
      <c r="O141" s="307"/>
      <c r="P141" s="312">
        <v>63</v>
      </c>
      <c r="Q141" s="314">
        <v>8</v>
      </c>
      <c r="R141" s="307"/>
      <c r="S141" s="307"/>
      <c r="T141" s="307">
        <v>55</v>
      </c>
      <c r="U141" s="307"/>
      <c r="V141" s="312"/>
      <c r="W141" s="314">
        <v>55</v>
      </c>
      <c r="X141" s="312">
        <v>8</v>
      </c>
      <c r="Y141" s="314"/>
      <c r="Z141" s="307">
        <v>17</v>
      </c>
      <c r="AA141" s="307">
        <v>17</v>
      </c>
      <c r="AB141" s="307">
        <v>9</v>
      </c>
      <c r="AC141" s="307">
        <v>46</v>
      </c>
      <c r="AD141" s="312">
        <v>8</v>
      </c>
      <c r="AE141" s="356">
        <v>41.4</v>
      </c>
      <c r="AF141" s="357">
        <v>23</v>
      </c>
      <c r="AG141" s="358">
        <v>10.5</v>
      </c>
      <c r="AH141" s="239">
        <f>SUM(AL141:AN141)</f>
        <v>63</v>
      </c>
      <c r="AI141" s="331" t="s">
        <v>74</v>
      </c>
      <c r="AJ141" s="234" t="s">
        <v>74</v>
      </c>
      <c r="AK141" s="235" t="s">
        <v>74</v>
      </c>
      <c r="AL141" s="233">
        <v>7</v>
      </c>
      <c r="AM141" s="234">
        <v>56</v>
      </c>
      <c r="AN141" s="235">
        <v>0</v>
      </c>
      <c r="AO141" s="236" t="s">
        <v>74</v>
      </c>
      <c r="AP141" s="237" t="s">
        <v>74</v>
      </c>
      <c r="AQ141" s="237" t="s">
        <v>74</v>
      </c>
      <c r="AR141" s="237" t="s">
        <v>74</v>
      </c>
      <c r="AS141" s="238" t="s">
        <v>74</v>
      </c>
      <c r="AT141" s="327">
        <f>SUM(AU141:BC141)</f>
        <v>0</v>
      </c>
      <c r="AU141" s="307"/>
      <c r="AV141" s="307"/>
      <c r="AW141" s="307"/>
      <c r="AX141" s="307"/>
      <c r="AY141" s="307"/>
      <c r="AZ141" s="307"/>
      <c r="BA141" s="307"/>
      <c r="BB141" s="307"/>
      <c r="BC141" s="308"/>
    </row>
    <row r="142" spans="1:55" ht="34" customHeight="1" x14ac:dyDescent="0.2">
      <c r="A142" s="824"/>
      <c r="B142" s="265" t="s">
        <v>75</v>
      </c>
      <c r="C142" s="634"/>
      <c r="D142" s="637"/>
      <c r="E142" s="303">
        <f t="shared" ref="E142:E145" si="296">SUM(K142,AT142)</f>
        <v>0</v>
      </c>
      <c r="F142" s="305">
        <f>SUM(G142:J142)</f>
        <v>0</v>
      </c>
      <c r="G142" s="242"/>
      <c r="H142" s="242"/>
      <c r="I142" s="242"/>
      <c r="J142" s="268"/>
      <c r="K142" s="330">
        <f t="shared" si="295"/>
        <v>0</v>
      </c>
      <c r="L142" s="63"/>
      <c r="M142" s="63"/>
      <c r="N142" s="63"/>
      <c r="O142" s="63"/>
      <c r="P142" s="313"/>
      <c r="Q142" s="301"/>
      <c r="R142" s="63"/>
      <c r="S142" s="63"/>
      <c r="T142" s="63"/>
      <c r="U142" s="63"/>
      <c r="V142" s="313"/>
      <c r="W142" s="301"/>
      <c r="X142" s="313"/>
      <c r="Y142" s="301"/>
      <c r="Z142" s="63"/>
      <c r="AA142" s="63"/>
      <c r="AB142" s="63"/>
      <c r="AC142" s="63"/>
      <c r="AD142" s="313"/>
      <c r="AE142" s="271"/>
      <c r="AF142" s="359"/>
      <c r="AG142" s="360"/>
      <c r="AH142" s="247">
        <f>SUM(AL142:AN142)</f>
        <v>0</v>
      </c>
      <c r="AI142" s="270" t="s">
        <v>76</v>
      </c>
      <c r="AJ142" s="242" t="s">
        <v>76</v>
      </c>
      <c r="AK142" s="243" t="s">
        <v>76</v>
      </c>
      <c r="AL142" s="241"/>
      <c r="AM142" s="242"/>
      <c r="AN142" s="243"/>
      <c r="AO142" s="244" t="s">
        <v>74</v>
      </c>
      <c r="AP142" s="245" t="s">
        <v>74</v>
      </c>
      <c r="AQ142" s="245" t="s">
        <v>74</v>
      </c>
      <c r="AR142" s="245" t="s">
        <v>74</v>
      </c>
      <c r="AS142" s="246" t="s">
        <v>74</v>
      </c>
      <c r="AT142" s="328">
        <f t="shared" ref="AT142:AT145" si="297">SUM(AU142:BC142)</f>
        <v>0</v>
      </c>
      <c r="AU142" s="63"/>
      <c r="AV142" s="63"/>
      <c r="AW142" s="63"/>
      <c r="AX142" s="63"/>
      <c r="AY142" s="63"/>
      <c r="AZ142" s="63"/>
      <c r="BA142" s="63"/>
      <c r="BB142" s="63"/>
      <c r="BC142" s="309"/>
    </row>
    <row r="143" spans="1:55" ht="34" customHeight="1" x14ac:dyDescent="0.2">
      <c r="A143" s="824"/>
      <c r="B143" s="265" t="s">
        <v>77</v>
      </c>
      <c r="C143" s="634"/>
      <c r="D143" s="637"/>
      <c r="E143" s="303">
        <f t="shared" si="296"/>
        <v>0</v>
      </c>
      <c r="F143" s="305">
        <f t="shared" ref="F143:F145" si="298">SUM(G143:J143)</f>
        <v>0</v>
      </c>
      <c r="G143" s="242"/>
      <c r="H143" s="242"/>
      <c r="I143" s="242"/>
      <c r="J143" s="268"/>
      <c r="K143" s="330">
        <f t="shared" si="295"/>
        <v>0</v>
      </c>
      <c r="L143" s="63"/>
      <c r="M143" s="63"/>
      <c r="N143" s="63"/>
      <c r="O143" s="63"/>
      <c r="P143" s="313"/>
      <c r="Q143" s="301"/>
      <c r="R143" s="63"/>
      <c r="S143" s="63"/>
      <c r="T143" s="63"/>
      <c r="U143" s="63"/>
      <c r="V143" s="313"/>
      <c r="W143" s="301"/>
      <c r="X143" s="313"/>
      <c r="Y143" s="301"/>
      <c r="Z143" s="63"/>
      <c r="AA143" s="63"/>
      <c r="AB143" s="63"/>
      <c r="AC143" s="63"/>
      <c r="AD143" s="313"/>
      <c r="AE143" s="271"/>
      <c r="AF143" s="361"/>
      <c r="AG143" s="362"/>
      <c r="AH143" s="247">
        <f>SUM(AI143:AK143)</f>
        <v>0</v>
      </c>
      <c r="AI143" s="270"/>
      <c r="AJ143" s="242"/>
      <c r="AK143" s="243"/>
      <c r="AL143" s="241" t="s">
        <v>74</v>
      </c>
      <c r="AM143" s="242" t="s">
        <v>74</v>
      </c>
      <c r="AN143" s="243" t="s">
        <v>74</v>
      </c>
      <c r="AO143" s="244" t="s">
        <v>74</v>
      </c>
      <c r="AP143" s="245" t="s">
        <v>74</v>
      </c>
      <c r="AQ143" s="245" t="s">
        <v>74</v>
      </c>
      <c r="AR143" s="245" t="s">
        <v>74</v>
      </c>
      <c r="AS143" s="246" t="s">
        <v>74</v>
      </c>
      <c r="AT143" s="328">
        <f t="shared" si="297"/>
        <v>0</v>
      </c>
      <c r="AU143" s="63"/>
      <c r="AV143" s="63"/>
      <c r="AW143" s="63"/>
      <c r="AX143" s="63"/>
      <c r="AY143" s="63"/>
      <c r="AZ143" s="63"/>
      <c r="BA143" s="63"/>
      <c r="BB143" s="63"/>
      <c r="BC143" s="309"/>
    </row>
    <row r="144" spans="1:55" ht="34" customHeight="1" x14ac:dyDescent="0.2">
      <c r="A144" s="824"/>
      <c r="B144" s="265" t="s">
        <v>78</v>
      </c>
      <c r="C144" s="634"/>
      <c r="D144" s="637"/>
      <c r="E144" s="303">
        <f t="shared" si="296"/>
        <v>174</v>
      </c>
      <c r="F144" s="305">
        <f t="shared" si="298"/>
        <v>3</v>
      </c>
      <c r="G144" s="242">
        <v>3</v>
      </c>
      <c r="H144" s="242"/>
      <c r="I144" s="242"/>
      <c r="J144" s="268"/>
      <c r="K144" s="330">
        <f t="shared" si="295"/>
        <v>169</v>
      </c>
      <c r="L144" s="63"/>
      <c r="M144" s="63"/>
      <c r="N144" s="63"/>
      <c r="O144" s="63"/>
      <c r="P144" s="313">
        <v>169</v>
      </c>
      <c r="Q144" s="301">
        <v>27</v>
      </c>
      <c r="R144" s="63"/>
      <c r="S144" s="63"/>
      <c r="T144" s="63">
        <v>142</v>
      </c>
      <c r="U144" s="63"/>
      <c r="V144" s="313"/>
      <c r="W144" s="301">
        <v>151</v>
      </c>
      <c r="X144" s="313">
        <v>18</v>
      </c>
      <c r="Y144" s="301"/>
      <c r="Z144" s="63">
        <v>24</v>
      </c>
      <c r="AA144" s="63">
        <v>23</v>
      </c>
      <c r="AB144" s="63">
        <v>20</v>
      </c>
      <c r="AC144" s="63">
        <v>127</v>
      </c>
      <c r="AD144" s="313">
        <v>22</v>
      </c>
      <c r="AE144" s="271">
        <v>41.3</v>
      </c>
      <c r="AF144" s="361">
        <v>22.570588235294117</v>
      </c>
      <c r="AG144" s="362">
        <v>104.4</v>
      </c>
      <c r="AH144" s="317">
        <f>SUM(AO144:AS144)</f>
        <v>169</v>
      </c>
      <c r="AI144" s="270" t="s">
        <v>76</v>
      </c>
      <c r="AJ144" s="242" t="s">
        <v>76</v>
      </c>
      <c r="AK144" s="243" t="s">
        <v>76</v>
      </c>
      <c r="AL144" s="241" t="s">
        <v>74</v>
      </c>
      <c r="AM144" s="242" t="s">
        <v>74</v>
      </c>
      <c r="AN144" s="243" t="s">
        <v>74</v>
      </c>
      <c r="AO144" s="250">
        <v>10</v>
      </c>
      <c r="AP144" s="320">
        <v>23</v>
      </c>
      <c r="AQ144" s="320">
        <v>76</v>
      </c>
      <c r="AR144" s="320">
        <v>57</v>
      </c>
      <c r="AS144" s="325">
        <v>3</v>
      </c>
      <c r="AT144" s="328">
        <v>5</v>
      </c>
      <c r="AU144" s="63"/>
      <c r="AV144" s="63"/>
      <c r="AW144" s="63"/>
      <c r="AX144" s="63"/>
      <c r="AY144" s="63">
        <v>5</v>
      </c>
      <c r="AZ144" s="63"/>
      <c r="BA144" s="63"/>
      <c r="BB144" s="63"/>
      <c r="BC144" s="309"/>
    </row>
    <row r="145" spans="1:55" ht="34" customHeight="1" thickBot="1" x14ac:dyDescent="0.25">
      <c r="A145" s="824"/>
      <c r="B145" s="266" t="s">
        <v>79</v>
      </c>
      <c r="C145" s="635"/>
      <c r="D145" s="638"/>
      <c r="E145" s="338">
        <f t="shared" si="296"/>
        <v>0</v>
      </c>
      <c r="F145" s="339">
        <f t="shared" si="298"/>
        <v>0</v>
      </c>
      <c r="G145" s="254"/>
      <c r="H145" s="254"/>
      <c r="I145" s="254"/>
      <c r="J145" s="340"/>
      <c r="K145" s="341">
        <f t="shared" si="295"/>
        <v>0</v>
      </c>
      <c r="L145" s="337"/>
      <c r="M145" s="337"/>
      <c r="N145" s="337"/>
      <c r="O145" s="337"/>
      <c r="P145" s="342"/>
      <c r="Q145" s="336"/>
      <c r="R145" s="337"/>
      <c r="S145" s="337"/>
      <c r="T145" s="337"/>
      <c r="U145" s="337"/>
      <c r="V145" s="342"/>
      <c r="W145" s="336"/>
      <c r="X145" s="342"/>
      <c r="Y145" s="269"/>
      <c r="Z145" s="343"/>
      <c r="AA145" s="343"/>
      <c r="AB145" s="343"/>
      <c r="AC145" s="343"/>
      <c r="AD145" s="344"/>
      <c r="AE145" s="363"/>
      <c r="AF145" s="364"/>
      <c r="AG145" s="365"/>
      <c r="AH145" s="259">
        <f>SUM(AO145:AS145)</f>
        <v>0</v>
      </c>
      <c r="AI145" s="345" t="s">
        <v>74</v>
      </c>
      <c r="AJ145" s="254" t="s">
        <v>74</v>
      </c>
      <c r="AK145" s="255" t="s">
        <v>74</v>
      </c>
      <c r="AL145" s="253" t="s">
        <v>74</v>
      </c>
      <c r="AM145" s="254" t="s">
        <v>76</v>
      </c>
      <c r="AN145" s="255" t="s">
        <v>76</v>
      </c>
      <c r="AO145" s="256"/>
      <c r="AP145" s="257"/>
      <c r="AQ145" s="257"/>
      <c r="AR145" s="257"/>
      <c r="AS145" s="258"/>
      <c r="AT145" s="346">
        <f t="shared" si="297"/>
        <v>0</v>
      </c>
      <c r="AU145" s="337"/>
      <c r="AV145" s="337"/>
      <c r="AW145" s="337"/>
      <c r="AX145" s="337"/>
      <c r="AY145" s="337"/>
      <c r="AZ145" s="337"/>
      <c r="BA145" s="337"/>
      <c r="BB145" s="337"/>
      <c r="BC145" s="347"/>
    </row>
    <row r="146" spans="1:55" ht="34" customHeight="1" thickBot="1" x14ac:dyDescent="0.25">
      <c r="A146" s="824"/>
      <c r="B146" s="806" t="s">
        <v>466</v>
      </c>
      <c r="C146" s="807"/>
      <c r="D146" s="807"/>
      <c r="E146" s="260">
        <f>SUM(E141:E145)</f>
        <v>237</v>
      </c>
      <c r="F146" s="260">
        <f>SUM(F141:F145)</f>
        <v>5</v>
      </c>
      <c r="G146" s="260">
        <f t="shared" ref="G146:J146" si="299">SUM(G141:G145)</f>
        <v>5</v>
      </c>
      <c r="H146" s="260">
        <f t="shared" si="299"/>
        <v>0</v>
      </c>
      <c r="I146" s="260">
        <f t="shared" si="299"/>
        <v>0</v>
      </c>
      <c r="J146" s="272">
        <f t="shared" si="299"/>
        <v>0</v>
      </c>
      <c r="K146" s="273">
        <f>SUM(K141:K145)</f>
        <v>232</v>
      </c>
      <c r="L146" s="274">
        <f t="shared" ref="L146:O146" si="300">SUM(L141:L145)</f>
        <v>0</v>
      </c>
      <c r="M146" s="260">
        <f t="shared" si="300"/>
        <v>0</v>
      </c>
      <c r="N146" s="260">
        <f t="shared" si="300"/>
        <v>0</v>
      </c>
      <c r="O146" s="260">
        <f t="shared" si="300"/>
        <v>0</v>
      </c>
      <c r="P146" s="260">
        <f>SUM(P141:P145)</f>
        <v>232</v>
      </c>
      <c r="Q146" s="260">
        <f t="shared" ref="Q146:R146" si="301">SUM(Q141:Q145)</f>
        <v>35</v>
      </c>
      <c r="R146" s="260">
        <f t="shared" si="301"/>
        <v>0</v>
      </c>
      <c r="S146" s="260">
        <f>SUM(S141:S145)</f>
        <v>0</v>
      </c>
      <c r="T146" s="260">
        <f t="shared" ref="T146:W146" si="302">SUM(T141:T145)</f>
        <v>197</v>
      </c>
      <c r="U146" s="260">
        <f t="shared" si="302"/>
        <v>0</v>
      </c>
      <c r="V146" s="260">
        <f t="shared" si="302"/>
        <v>0</v>
      </c>
      <c r="W146" s="260">
        <f t="shared" si="302"/>
        <v>206</v>
      </c>
      <c r="X146" s="260">
        <f>SUM(X141:X145)</f>
        <v>26</v>
      </c>
      <c r="Y146" s="260">
        <f t="shared" ref="Y146:AB146" si="303">SUM(Y141:Y145)</f>
        <v>0</v>
      </c>
      <c r="Z146" s="260">
        <f t="shared" si="303"/>
        <v>41</v>
      </c>
      <c r="AA146" s="260">
        <f t="shared" si="303"/>
        <v>40</v>
      </c>
      <c r="AB146" s="260">
        <f t="shared" si="303"/>
        <v>29</v>
      </c>
      <c r="AC146" s="260">
        <f>SUM(AC141:AC145)</f>
        <v>173</v>
      </c>
      <c r="AD146" s="260">
        <f>SUM(AD141:AD145)</f>
        <v>30</v>
      </c>
      <c r="AE146" s="349">
        <f>AVERAGE(AE141:AE145)</f>
        <v>41.349999999999994</v>
      </c>
      <c r="AF146" s="366">
        <f>AVERAGE(AF141:AF145)</f>
        <v>22.785294117647059</v>
      </c>
      <c r="AG146" s="367"/>
      <c r="AH146" s="260">
        <f>SUM(AH141:AH145)</f>
        <v>232</v>
      </c>
      <c r="AI146" s="260">
        <f>SUM(AI141:AI145)</f>
        <v>0</v>
      </c>
      <c r="AJ146" s="260">
        <f t="shared" ref="AJ146:AN146" si="304">SUM(AJ141:AJ145)</f>
        <v>0</v>
      </c>
      <c r="AK146" s="260">
        <f t="shared" si="304"/>
        <v>0</v>
      </c>
      <c r="AL146" s="260">
        <f t="shared" si="304"/>
        <v>7</v>
      </c>
      <c r="AM146" s="260">
        <f t="shared" si="304"/>
        <v>56</v>
      </c>
      <c r="AN146" s="260">
        <f t="shared" si="304"/>
        <v>0</v>
      </c>
      <c r="AO146" s="260">
        <f>SUM(AO141:AO145)</f>
        <v>10</v>
      </c>
      <c r="AP146" s="260">
        <f>SUM(AP141:AP145)</f>
        <v>23</v>
      </c>
      <c r="AQ146" s="260">
        <f t="shared" ref="AQ146:AS146" si="305">SUM(AQ141:AQ145)</f>
        <v>76</v>
      </c>
      <c r="AR146" s="260">
        <f t="shared" si="305"/>
        <v>57</v>
      </c>
      <c r="AS146" s="272">
        <f t="shared" si="305"/>
        <v>3</v>
      </c>
      <c r="AT146" s="273">
        <f>SUM(AT141:AT145)</f>
        <v>5</v>
      </c>
      <c r="AU146" s="274">
        <f>SUM(AU141:AU145)</f>
        <v>0</v>
      </c>
      <c r="AV146" s="260">
        <f>SUM(AV141:AV145)</f>
        <v>0</v>
      </c>
      <c r="AW146" s="260">
        <f>SUM(AW141:AW145)</f>
        <v>0</v>
      </c>
      <c r="AX146" s="260">
        <f t="shared" ref="AX146:BC146" si="306">SUM(AX141:AX145)</f>
        <v>0</v>
      </c>
      <c r="AY146" s="260">
        <f t="shared" si="306"/>
        <v>5</v>
      </c>
      <c r="AZ146" s="260">
        <f t="shared" si="306"/>
        <v>0</v>
      </c>
      <c r="BA146" s="260">
        <f t="shared" si="306"/>
        <v>0</v>
      </c>
      <c r="BB146" s="260">
        <f t="shared" si="306"/>
        <v>0</v>
      </c>
      <c r="BC146" s="262">
        <f t="shared" si="306"/>
        <v>0</v>
      </c>
    </row>
    <row r="147" spans="1:55" ht="34" customHeight="1" x14ac:dyDescent="0.2">
      <c r="A147" s="835" t="s">
        <v>454</v>
      </c>
      <c r="B147" s="263" t="s">
        <v>73</v>
      </c>
      <c r="C147" s="826">
        <f>SUM('Комунальні по юр. особам'!E969:E973,'Комунальні по юр. особам'!E974:E978,'Комунальні по юр. особам'!E979:E983,'Комунальні по юр. особам'!E984:E988)</f>
        <v>509</v>
      </c>
      <c r="D147" s="828">
        <f>C147-SUM(K147:K151)</f>
        <v>-78</v>
      </c>
      <c r="E147" s="302">
        <f>SUM(K147,AT147)</f>
        <v>47</v>
      </c>
      <c r="F147" s="304">
        <f>SUM(G147:J147)</f>
        <v>3</v>
      </c>
      <c r="G147" s="234">
        <f>SUM('Комунальні по юр. особам'!I969,'Комунальні по юр. особам'!I974,'Комунальні по юр. особам'!I979,'Комунальні по юр. особам'!I984)</f>
        <v>3</v>
      </c>
      <c r="H147" s="234">
        <f>SUM('Комунальні по юр. особам'!J969,'Комунальні по юр. особам'!J974,'Комунальні по юр. особам'!J979,'Комунальні по юр. особам'!J984)</f>
        <v>0</v>
      </c>
      <c r="I147" s="234">
        <f>SUM('Комунальні по юр. особам'!K969,'Комунальні по юр. особам'!K974,'Комунальні по юр. особам'!K979,'Комунальні по юр. особам'!K984)</f>
        <v>0</v>
      </c>
      <c r="J147" s="291">
        <f>SUM('Комунальні по юр. особам'!L969,'Комунальні по юр. особам'!L974,'Комунальні по юр. особам'!L979,'Комунальні по юр. особам'!L984)</f>
        <v>0</v>
      </c>
      <c r="K147" s="329">
        <f t="shared" ref="K147:K150" si="307">IF(AND(SUM(L147:P147)=SUM(W147:X147),SUM(Q147:V147)=SUM(W147:X147)),SUM(L147:P147),"ПЕРЕВІРТЕ ПРАВИЛЬНІСТЬ ДАНИХ")</f>
        <v>42</v>
      </c>
      <c r="L147" s="307">
        <f>SUM('Комунальні по юр. особам'!N969,'Комунальні по юр. особам'!N974,'Комунальні по юр. особам'!N979,'Комунальні по юр. особам'!N984)</f>
        <v>40</v>
      </c>
      <c r="M147" s="307">
        <f>SUM('Комунальні по юр. особам'!O969,'Комунальні по юр. особам'!O974,'Комунальні по юр. особам'!O979,'Комунальні по юр. особам'!O984)</f>
        <v>0</v>
      </c>
      <c r="N147" s="307">
        <f>SUM('Комунальні по юр. особам'!P969,'Комунальні по юр. особам'!P974,'Комунальні по юр. особам'!P979,'Комунальні по юр. особам'!P984)</f>
        <v>0</v>
      </c>
      <c r="O147" s="307">
        <f>SUM('Комунальні по юр. особам'!Q969,'Комунальні по юр. особам'!Q974,'Комунальні по юр. особам'!Q979,'Комунальні по юр. особам'!Q984)</f>
        <v>0</v>
      </c>
      <c r="P147" s="312">
        <f>SUM('Комунальні по юр. особам'!R969,'Комунальні по юр. особам'!R974,'Комунальні по юр. особам'!R979,'Комунальні по юр. особам'!R984)</f>
        <v>2</v>
      </c>
      <c r="Q147" s="314">
        <f>SUM('Комунальні по юр. особам'!S969,'Комунальні по юр. особам'!S974,'Комунальні по юр. особам'!S979,'Комунальні по юр. особам'!S984)</f>
        <v>1</v>
      </c>
      <c r="R147" s="307">
        <f>SUM('Комунальні по юр. особам'!T969,'Комунальні по юр. особам'!T974,'Комунальні по юр. особам'!T979,'Комунальні по юр. особам'!T984)</f>
        <v>0</v>
      </c>
      <c r="S147" s="307">
        <f>SUM('Комунальні по юр. особам'!U969,'Комунальні по юр. особам'!U974,'Комунальні по юр. особам'!U979,'Комунальні по юр. особам'!U984)</f>
        <v>0</v>
      </c>
      <c r="T147" s="307">
        <f>SUM('Комунальні по юр. особам'!V969,'Комунальні по юр. особам'!V974,'Комунальні по юр. особам'!V979,'Комунальні по юр. особам'!V984)</f>
        <v>29</v>
      </c>
      <c r="U147" s="307">
        <f>SUM('Комунальні по юр. особам'!W969,'Комунальні по юр. особам'!W974,'Комунальні по юр. особам'!W979,'Комунальні по юр. особам'!W984)</f>
        <v>12</v>
      </c>
      <c r="V147" s="312">
        <f>SUM('Комунальні по юр. особам'!X969,'Комунальні по юр. особам'!X974,'Комунальні по юр. особам'!X979,'Комунальні по юр. особам'!X984)</f>
        <v>0</v>
      </c>
      <c r="W147" s="314">
        <f>SUM('Комунальні по юр. особам'!Y969,'Комунальні по юр. особам'!Y974,'Комунальні по юр. особам'!Y979,'Комунальні по юр. особам'!Y984)</f>
        <v>34</v>
      </c>
      <c r="X147" s="312">
        <f>SUM('Комунальні по юр. особам'!Z969,'Комунальні по юр. особам'!Z974,'Комунальні по юр. особам'!Z979,'Комунальні по юр. особам'!Z984)</f>
        <v>8</v>
      </c>
      <c r="Y147" s="314">
        <f>SUM('Комунальні по юр. особам'!AA969,'Комунальні по юр. особам'!AA974,'Комунальні по юр. особам'!AA979,'Комунальні по юр. особам'!AA984)</f>
        <v>0</v>
      </c>
      <c r="Z147" s="307">
        <f>SUM('Комунальні по юр. особам'!AB969,'Комунальні по юр. особам'!AB974,'Комунальні по юр. особам'!AB979,'Комунальні по юр. особам'!AB984)</f>
        <v>22</v>
      </c>
      <c r="AA147" s="307">
        <f>SUM('Комунальні по юр. особам'!AC969,'Комунальні по юр. особам'!AC974,'Комунальні по юр. особам'!AC979,'Комунальні по юр. особам'!AC984)</f>
        <v>20</v>
      </c>
      <c r="AB147" s="307">
        <f>SUM('Комунальні по юр. особам'!AD969,'Комунальні по юр. особам'!AD974,'Комунальні по юр. особам'!AD979,'Комунальні по юр. особам'!AD984)</f>
        <v>5</v>
      </c>
      <c r="AC147" s="307">
        <f>SUM('Комунальні по юр. особам'!AE969,'Комунальні по юр. особам'!AE974,'Комунальні по юр. особам'!AE979,'Комунальні по юр. особам'!AE984)</f>
        <v>30</v>
      </c>
      <c r="AD147" s="312">
        <f>SUM('Комунальні по юр. особам'!AF969,'Комунальні по юр. особам'!AF974,'Комунальні по юр. особам'!AF979,'Комунальні по юр. особам'!AF984)</f>
        <v>4</v>
      </c>
      <c r="AE147" s="356">
        <f>AVERAGE('Комунальні по юр. особам'!AG969,'Комунальні по юр. особам'!AG974,'Комунальні по юр. особам'!AG979,'Комунальні по юр. особам'!AG984)</f>
        <v>39.4</v>
      </c>
      <c r="AF147" s="357">
        <f>AVERAGE('Комунальні по юр. особам'!AH969,'Комунальні по юр. особам'!AH974,'Комунальні по юр. особам'!AH979,'Комунальні по юр. особам'!AH984)</f>
        <v>16.5</v>
      </c>
      <c r="AG147" s="358">
        <f>AVERAGE('Комунальні по юр. особам'!AI969,'Комунальні по юр. особам'!AI974,'Комунальні по юр. особам'!AI979,'Комунальні по юр. особам'!AI984)</f>
        <v>11.35</v>
      </c>
      <c r="AH147" s="239">
        <f>SUM(AL147:AN147)</f>
        <v>42</v>
      </c>
      <c r="AI147" s="331">
        <f>SUM('Комунальні по юр. особам'!AK969,'Комунальні по юр. особам'!AK974,'Комунальні по юр. особам'!AK979,'Комунальні по юр. особам'!AK984)</f>
        <v>0</v>
      </c>
      <c r="AJ147" s="234">
        <f>SUM('Комунальні по юр. особам'!AL969,'Комунальні по юр. особам'!AL974,'Комунальні по юр. особам'!AL979,'Комунальні по юр. особам'!AL984)</f>
        <v>0</v>
      </c>
      <c r="AK147" s="235">
        <f>SUM('Комунальні по юр. особам'!AM969,'Комунальні по юр. особам'!AM974,'Комунальні по юр. особам'!AM979,'Комунальні по юр. особам'!AM984)</f>
        <v>0</v>
      </c>
      <c r="AL147" s="233">
        <f>SUM('Комунальні по юр. особам'!AN969,'Комунальні по юр. особам'!AN974,'Комунальні по юр. особам'!AN979,'Комунальні по юр. особам'!AN984)</f>
        <v>6</v>
      </c>
      <c r="AM147" s="234">
        <f>SUM('Комунальні по юр. особам'!AO969,'Комунальні по юр. особам'!AO974,'Комунальні по юр. особам'!AO979,'Комунальні по юр. особам'!AO984)</f>
        <v>34</v>
      </c>
      <c r="AN147" s="235">
        <f>SUM('Комунальні по юр. особам'!AP969,'Комунальні по юр. особам'!AP974,'Комунальні по юр. особам'!AP979,'Комунальні по юр. особам'!AP984)</f>
        <v>2</v>
      </c>
      <c r="AO147" s="236">
        <f>SUM('Комунальні по юр. особам'!AQ969,'Комунальні по юр. особам'!AQ974,'Комунальні по юр. особам'!AQ979,'Комунальні по юр. особам'!AQ984)</f>
        <v>0</v>
      </c>
      <c r="AP147" s="237">
        <f>SUM('Комунальні по юр. особам'!AR969,'Комунальні по юр. особам'!AR974,'Комунальні по юр. особам'!AR979,'Комунальні по юр. особам'!AR984)</f>
        <v>0</v>
      </c>
      <c r="AQ147" s="237">
        <f>SUM('Комунальні по юр. особам'!AS969,'Комунальні по юр. особам'!AS974,'Комунальні по юр. особам'!AS979,'Комунальні по юр. особам'!AS984)</f>
        <v>0</v>
      </c>
      <c r="AR147" s="237">
        <f>SUM('Комунальні по юр. особам'!AT969,'Комунальні по юр. особам'!AT974,'Комунальні по юр. особам'!AT979,'Комунальні по юр. особам'!AT984)</f>
        <v>0</v>
      </c>
      <c r="AS147" s="238">
        <f>SUM('Комунальні по юр. особам'!AU969,'Комунальні по юр. особам'!AU974,'Комунальні по юр. особам'!AU979,'Комунальні по юр. особам'!AU984)</f>
        <v>0</v>
      </c>
      <c r="AT147" s="327">
        <f>SUM(AU147:BC147)</f>
        <v>5</v>
      </c>
      <c r="AU147" s="307">
        <f>SUM('Комунальні по юр. особам'!AW969,'Комунальні по юр. особам'!AW974,'Комунальні по юр. особам'!AW979,'Комунальні по юр. особам'!AW984)</f>
        <v>0</v>
      </c>
      <c r="AV147" s="307">
        <f>SUM('Комунальні по юр. особам'!AX969,'Комунальні по юр. особам'!AX974,'Комунальні по юр. особам'!AX979,'Комунальні по юр. особам'!AX984)</f>
        <v>0</v>
      </c>
      <c r="AW147" s="307">
        <f>SUM('Комунальні по юр. особам'!AY969,'Комунальні по юр. особам'!AY974,'Комунальні по юр. особам'!AY979,'Комунальні по юр. особам'!AY984)</f>
        <v>0</v>
      </c>
      <c r="AX147" s="307">
        <f>SUM('Комунальні по юр. особам'!AZ969,'Комунальні по юр. особам'!AZ974,'Комунальні по юр. особам'!AZ979,'Комунальні по юр. особам'!AZ984)</f>
        <v>0</v>
      </c>
      <c r="AY147" s="307">
        <f>SUM('Комунальні по юр. особам'!BA969,'Комунальні по юр. особам'!BA974,'Комунальні по юр. особам'!BA979,'Комунальні по юр. особам'!BA984)</f>
        <v>1</v>
      </c>
      <c r="AZ147" s="307">
        <f>SUM('Комунальні по юр. особам'!BB969,'Комунальні по юр. особам'!BB974,'Комунальні по юр. особам'!BB979,'Комунальні по юр. особам'!BB984)</f>
        <v>0</v>
      </c>
      <c r="BA147" s="307">
        <f>SUM('Комунальні по юр. особам'!BC969,'Комунальні по юр. особам'!BC974,'Комунальні по юр. особам'!BC979,'Комунальні по юр. особам'!BC984)</f>
        <v>0</v>
      </c>
      <c r="BB147" s="307">
        <f>SUM('Комунальні по юр. особам'!BD969,'Комунальні по юр. особам'!BD974,'Комунальні по юр. особам'!BD979,'Комунальні по юр. особам'!BD984)</f>
        <v>4</v>
      </c>
      <c r="BC147" s="308">
        <f>SUM('Комунальні по юр. особам'!BE969,'Комунальні по юр. особам'!BE974,'Комунальні по юр. особам'!BE979,'Комунальні по юр. особам'!BE984)</f>
        <v>0</v>
      </c>
    </row>
    <row r="148" spans="1:55" ht="34" customHeight="1" x14ac:dyDescent="0.2">
      <c r="A148" s="836"/>
      <c r="B148" s="265" t="s">
        <v>75</v>
      </c>
      <c r="C148" s="827"/>
      <c r="D148" s="829"/>
      <c r="E148" s="303">
        <f t="shared" ref="E148:E151" si="308">SUM(K148,AT148)</f>
        <v>0</v>
      </c>
      <c r="F148" s="305">
        <f t="shared" ref="F148:F149" si="309">SUM(G148:J148)</f>
        <v>0</v>
      </c>
      <c r="G148" s="242">
        <f>SUM('Комунальні по юр. особам'!I970,'Комунальні по юр. особам'!I975,'Комунальні по юр. особам'!I980,'Комунальні по юр. особам'!I985)</f>
        <v>0</v>
      </c>
      <c r="H148" s="242">
        <f>SUM('Комунальні по юр. особам'!J970,'Комунальні по юр. особам'!J975,'Комунальні по юр. особам'!J980,'Комунальні по юр. особам'!J985)</f>
        <v>0</v>
      </c>
      <c r="I148" s="242">
        <f>SUM('Комунальні по юр. особам'!K970,'Комунальні по юр. особам'!K975,'Комунальні по юр. особам'!K980,'Комунальні по юр. особам'!K985)</f>
        <v>0</v>
      </c>
      <c r="J148" s="268">
        <f>SUM('Комунальні по юр. особам'!L970,'Комунальні по юр. особам'!L975,'Комунальні по юр. особам'!L980,'Комунальні по юр. особам'!L985)</f>
        <v>0</v>
      </c>
      <c r="K148" s="330">
        <f t="shared" si="307"/>
        <v>0</v>
      </c>
      <c r="L148" s="63">
        <f>SUM('Комунальні по юр. особам'!N970,'Комунальні по юр. особам'!N975,'Комунальні по юр. особам'!N980,'Комунальні по юр. особам'!N985)</f>
        <v>0</v>
      </c>
      <c r="M148" s="63">
        <f>SUM('Комунальні по юр. особам'!O970,'Комунальні по юр. особам'!O975,'Комунальні по юр. особам'!O980,'Комунальні по юр. особам'!O985)</f>
        <v>0</v>
      </c>
      <c r="N148" s="63">
        <f>SUM('Комунальні по юр. особам'!P970,'Комунальні по юр. особам'!P975,'Комунальні по юр. особам'!P980,'Комунальні по юр. особам'!P985)</f>
        <v>0</v>
      </c>
      <c r="O148" s="63">
        <f>SUM('Комунальні по юр. особам'!Q970,'Комунальні по юр. особам'!Q975,'Комунальні по юр. особам'!Q980,'Комунальні по юр. особам'!Q985)</f>
        <v>0</v>
      </c>
      <c r="P148" s="313">
        <f>SUM('Комунальні по юр. особам'!R970,'Комунальні по юр. особам'!R975,'Комунальні по юр. особам'!R980,'Комунальні по юр. особам'!R985)</f>
        <v>0</v>
      </c>
      <c r="Q148" s="301">
        <f>SUM('Комунальні по юр. особам'!S970,'Комунальні по юр. особам'!S975,'Комунальні по юр. особам'!S980,'Комунальні по юр. особам'!S985)</f>
        <v>0</v>
      </c>
      <c r="R148" s="63">
        <f>SUM('Комунальні по юр. особам'!T970,'Комунальні по юр. особам'!T975,'Комунальні по юр. особам'!T980,'Комунальні по юр. особам'!T985)</f>
        <v>0</v>
      </c>
      <c r="S148" s="63">
        <f>SUM('Комунальні по юр. особам'!U970,'Комунальні по юр. особам'!U975,'Комунальні по юр. особам'!U980,'Комунальні по юр. особам'!U985)</f>
        <v>0</v>
      </c>
      <c r="T148" s="63">
        <f>SUM('Комунальні по юр. особам'!V970,'Комунальні по юр. особам'!V975,'Комунальні по юр. особам'!V980,'Комунальні по юр. особам'!V985)</f>
        <v>0</v>
      </c>
      <c r="U148" s="63">
        <f>SUM('Комунальні по юр. особам'!W970,'Комунальні по юр. особам'!W975,'Комунальні по юр. особам'!W980,'Комунальні по юр. особам'!W985)</f>
        <v>0</v>
      </c>
      <c r="V148" s="313">
        <f>SUM('Комунальні по юр. особам'!X970,'Комунальні по юр. особам'!X975,'Комунальні по юр. особам'!X980,'Комунальні по юр. особам'!X985)</f>
        <v>0</v>
      </c>
      <c r="W148" s="301">
        <f>SUM('Комунальні по юр. особам'!Y970,'Комунальні по юр. особам'!Y975,'Комунальні по юр. особам'!Y980,'Комунальні по юр. особам'!Y985)</f>
        <v>0</v>
      </c>
      <c r="X148" s="313">
        <f>SUM('Комунальні по юр. особам'!Z970,'Комунальні по юр. особам'!Z975,'Комунальні по юр. особам'!Z980,'Комунальні по юр. особам'!Z985)</f>
        <v>0</v>
      </c>
      <c r="Y148" s="301">
        <f>SUM('Комунальні по юр. особам'!AA970,'Комунальні по юр. особам'!AA975,'Комунальні по юр. особам'!AA980,'Комунальні по юр. особам'!AA985)</f>
        <v>0</v>
      </c>
      <c r="Z148" s="63">
        <f>SUM('Комунальні по юр. особам'!AB970,'Комунальні по юр. особам'!AB975,'Комунальні по юр. особам'!AB980,'Комунальні по юр. особам'!AB985)</f>
        <v>0</v>
      </c>
      <c r="AA148" s="63">
        <f>SUM('Комунальні по юр. особам'!AC970,'Комунальні по юр. особам'!AC975,'Комунальні по юр. особам'!AC980,'Комунальні по юр. особам'!AC985)</f>
        <v>0</v>
      </c>
      <c r="AB148" s="63">
        <f>SUM('Комунальні по юр. особам'!AD970,'Комунальні по юр. особам'!AD975,'Комунальні по юр. особам'!AD980,'Комунальні по юр. особам'!AD985)</f>
        <v>0</v>
      </c>
      <c r="AC148" s="63">
        <f>SUM('Комунальні по юр. особам'!AE970,'Комунальні по юр. особам'!AE975,'Комунальні по юр. особам'!AE980,'Комунальні по юр. особам'!AE985)</f>
        <v>0</v>
      </c>
      <c r="AD148" s="313">
        <f>SUM('Комунальні по юр. особам'!AF970,'Комунальні по юр. особам'!AF975,'Комунальні по юр. особам'!AF980,'Комунальні по юр. особам'!AF985)</f>
        <v>0</v>
      </c>
      <c r="AE148" s="271"/>
      <c r="AF148" s="359"/>
      <c r="AG148" s="360"/>
      <c r="AH148" s="247"/>
      <c r="AI148" s="270">
        <f>SUM('Комунальні по юр. особам'!AK970,'Комунальні по юр. особам'!AK975,'Комунальні по юр. особам'!AK980,'Комунальні по юр. особам'!AK985)</f>
        <v>0</v>
      </c>
      <c r="AJ148" s="242">
        <f>SUM('Комунальні по юр. особам'!AL970,'Комунальні по юр. особам'!AL975,'Комунальні по юр. особам'!AL980,'Комунальні по юр. особам'!AL985)</f>
        <v>0</v>
      </c>
      <c r="AK148" s="243">
        <f>SUM('Комунальні по юр. особам'!AM970,'Комунальні по юр. особам'!AM975,'Комунальні по юр. особам'!AM980,'Комунальні по юр. особам'!AM985)</f>
        <v>0</v>
      </c>
      <c r="AL148" s="241">
        <f>SUM('Комунальні по юр. особам'!AN970,'Комунальні по юр. особам'!AN975,'Комунальні по юр. особам'!AN980,'Комунальні по юр. особам'!AN985)</f>
        <v>0</v>
      </c>
      <c r="AM148" s="242">
        <f>SUM('Комунальні по юр. особам'!AO970,'Комунальні по юр. особам'!AO975,'Комунальні по юр. особам'!AO980,'Комунальні по юр. особам'!AO985)</f>
        <v>0</v>
      </c>
      <c r="AN148" s="243">
        <f>SUM('Комунальні по юр. особам'!AP970,'Комунальні по юр. особам'!AP975,'Комунальні по юр. особам'!AP980,'Комунальні по юр. особам'!AP985)</f>
        <v>0</v>
      </c>
      <c r="AO148" s="244">
        <f>SUM('Комунальні по юр. особам'!AQ970,'Комунальні по юр. особам'!AQ975,'Комунальні по юр. особам'!AQ980,'Комунальні по юр. особам'!AQ985)</f>
        <v>0</v>
      </c>
      <c r="AP148" s="245">
        <f>SUM('Комунальні по юр. особам'!AR970,'Комунальні по юр. особам'!AR975,'Комунальні по юр. особам'!AR980,'Комунальні по юр. особам'!AR985)</f>
        <v>0</v>
      </c>
      <c r="AQ148" s="245">
        <f>SUM('Комунальні по юр. особам'!AS970,'Комунальні по юр. особам'!AS975,'Комунальні по юр. особам'!AS980,'Комунальні по юр. особам'!AS985)</f>
        <v>0</v>
      </c>
      <c r="AR148" s="245">
        <f>SUM('Комунальні по юр. особам'!AT970,'Комунальні по юр. особам'!AT975,'Комунальні по юр. особам'!AT980,'Комунальні по юр. особам'!AT985)</f>
        <v>0</v>
      </c>
      <c r="AS148" s="246">
        <f>SUM('Комунальні по юр. особам'!AU970,'Комунальні по юр. особам'!AU975,'Комунальні по юр. особам'!AU980,'Комунальні по юр. особам'!AU985)</f>
        <v>0</v>
      </c>
      <c r="AT148" s="328">
        <f t="shared" ref="AT148:AT149" si="310">SUM(AU148:BC148)</f>
        <v>0</v>
      </c>
      <c r="AU148" s="63">
        <f>SUM('Комунальні по юр. особам'!AW970,'Комунальні по юр. особам'!AW975,'Комунальні по юр. особам'!AW980,'Комунальні по юр. особам'!AW985)</f>
        <v>0</v>
      </c>
      <c r="AV148" s="63">
        <f>SUM('Комунальні по юр. особам'!AX970,'Комунальні по юр. особам'!AX975,'Комунальні по юр. особам'!AX980,'Комунальні по юр. особам'!AX985)</f>
        <v>0</v>
      </c>
      <c r="AW148" s="63">
        <f>SUM('Комунальні по юр. особам'!AY970,'Комунальні по юр. особам'!AY975,'Комунальні по юр. особам'!AY980,'Комунальні по юр. особам'!AY985)</f>
        <v>0</v>
      </c>
      <c r="AX148" s="63">
        <f>SUM('Комунальні по юр. особам'!AZ970,'Комунальні по юр. особам'!AZ975,'Комунальні по юр. особам'!AZ980,'Комунальні по юр. особам'!AZ985)</f>
        <v>0</v>
      </c>
      <c r="AY148" s="63">
        <f>SUM('Комунальні по юр. особам'!BA970,'Комунальні по юр. особам'!BA975,'Комунальні по юр. особам'!BA980,'Комунальні по юр. особам'!BA985)</f>
        <v>0</v>
      </c>
      <c r="AZ148" s="63">
        <f>SUM('Комунальні по юр. особам'!BB970,'Комунальні по юр. особам'!BB975,'Комунальні по юр. особам'!BB980,'Комунальні по юр. особам'!BB985)</f>
        <v>0</v>
      </c>
      <c r="BA148" s="63">
        <f>SUM('Комунальні по юр. особам'!BC970,'Комунальні по юр. особам'!BC975,'Комунальні по юр. особам'!BC980,'Комунальні по юр. особам'!BC985)</f>
        <v>0</v>
      </c>
      <c r="BB148" s="63">
        <f>SUM('Комунальні по юр. особам'!BD970,'Комунальні по юр. особам'!BD975,'Комунальні по юр. особам'!BD980,'Комунальні по юр. особам'!BD985)</f>
        <v>0</v>
      </c>
      <c r="BC148" s="309">
        <f>SUM('Комунальні по юр. особам'!BE970,'Комунальні по юр. особам'!BE975,'Комунальні по юр. особам'!BE980,'Комунальні по юр. особам'!BE985)</f>
        <v>0</v>
      </c>
    </row>
    <row r="149" spans="1:55" ht="34" customHeight="1" x14ac:dyDescent="0.2">
      <c r="A149" s="836"/>
      <c r="B149" s="265" t="s">
        <v>77</v>
      </c>
      <c r="C149" s="827"/>
      <c r="D149" s="829"/>
      <c r="E149" s="303">
        <f t="shared" si="308"/>
        <v>0</v>
      </c>
      <c r="F149" s="305">
        <f t="shared" si="309"/>
        <v>0</v>
      </c>
      <c r="G149" s="242">
        <f>SUM('Комунальні по юр. особам'!I971,'Комунальні по юр. особам'!I976,'Комунальні по юр. особам'!I981,'Комунальні по юр. особам'!I986)</f>
        <v>0</v>
      </c>
      <c r="H149" s="242">
        <f>SUM('Комунальні по юр. особам'!J971,'Комунальні по юр. особам'!J976,'Комунальні по юр. особам'!J981,'Комунальні по юр. особам'!J986)</f>
        <v>0</v>
      </c>
      <c r="I149" s="242">
        <f>SUM('Комунальні по юр. особам'!K971,'Комунальні по юр. особам'!K976,'Комунальні по юр. особам'!K981,'Комунальні по юр. особам'!K986)</f>
        <v>0</v>
      </c>
      <c r="J149" s="268">
        <f>SUM('Комунальні по юр. особам'!L971,'Комунальні по юр. особам'!L976,'Комунальні по юр. особам'!L981,'Комунальні по юр. особам'!L986)</f>
        <v>0</v>
      </c>
      <c r="K149" s="330">
        <f t="shared" si="307"/>
        <v>0</v>
      </c>
      <c r="L149" s="63">
        <f>SUM('Комунальні по юр. особам'!N971,'Комунальні по юр. особам'!N976,'Комунальні по юр. особам'!N981,'Комунальні по юр. особам'!N986)</f>
        <v>0</v>
      </c>
      <c r="M149" s="63">
        <f>SUM('Комунальні по юр. особам'!O971,'Комунальні по юр. особам'!O976,'Комунальні по юр. особам'!O981,'Комунальні по юр. особам'!O986)</f>
        <v>0</v>
      </c>
      <c r="N149" s="63">
        <f>SUM('Комунальні по юр. особам'!P971,'Комунальні по юр. особам'!P976,'Комунальні по юр. особам'!P981,'Комунальні по юр. особам'!P986)</f>
        <v>0</v>
      </c>
      <c r="O149" s="63">
        <f>SUM('Комунальні по юр. особам'!Q971,'Комунальні по юр. особам'!Q976,'Комунальні по юр. особам'!Q981,'Комунальні по юр. особам'!Q986)</f>
        <v>0</v>
      </c>
      <c r="P149" s="313">
        <f>SUM('Комунальні по юр. особам'!R971,'Комунальні по юр. особам'!R976,'Комунальні по юр. особам'!R981,'Комунальні по юр. особам'!R986)</f>
        <v>0</v>
      </c>
      <c r="Q149" s="301">
        <f>SUM('Комунальні по юр. особам'!S971,'Комунальні по юр. особам'!S976,'Комунальні по юр. особам'!S981,'Комунальні по юр. особам'!S986)</f>
        <v>0</v>
      </c>
      <c r="R149" s="63">
        <f>SUM('Комунальні по юр. особам'!T971,'Комунальні по юр. особам'!T976,'Комунальні по юр. особам'!T981,'Комунальні по юр. особам'!T986)</f>
        <v>0</v>
      </c>
      <c r="S149" s="63">
        <f>SUM('Комунальні по юр. особам'!U971,'Комунальні по юр. особам'!U976,'Комунальні по юр. особам'!U981,'Комунальні по юр. особам'!U986)</f>
        <v>0</v>
      </c>
      <c r="T149" s="63">
        <f>SUM('Комунальні по юр. особам'!V971,'Комунальні по юр. особам'!V976,'Комунальні по юр. особам'!V981,'Комунальні по юр. особам'!V986)</f>
        <v>0</v>
      </c>
      <c r="U149" s="63">
        <f>SUM('Комунальні по юр. особам'!W971,'Комунальні по юр. особам'!W976,'Комунальні по юр. особам'!W981,'Комунальні по юр. особам'!W986)</f>
        <v>0</v>
      </c>
      <c r="V149" s="313">
        <f>SUM('Комунальні по юр. особам'!X971,'Комунальні по юр. особам'!X976,'Комунальні по юр. особам'!X981,'Комунальні по юр. особам'!X986)</f>
        <v>0</v>
      </c>
      <c r="W149" s="301">
        <f>SUM('Комунальні по юр. особам'!Y971,'Комунальні по юр. особам'!Y976,'Комунальні по юр. особам'!Y981,'Комунальні по юр. особам'!Y986)</f>
        <v>0</v>
      </c>
      <c r="X149" s="313">
        <f>SUM('Комунальні по юр. особам'!Z971,'Комунальні по юр. особам'!Z976,'Комунальні по юр. особам'!Z981,'Комунальні по юр. особам'!Z986)</f>
        <v>0</v>
      </c>
      <c r="Y149" s="301">
        <f>SUM('Комунальні по юр. особам'!AA971,'Комунальні по юр. особам'!AA976,'Комунальні по юр. особам'!AA981,'Комунальні по юр. особам'!AA986)</f>
        <v>0</v>
      </c>
      <c r="Z149" s="63">
        <f>SUM('Комунальні по юр. особам'!AB971,'Комунальні по юр. особам'!AB976,'Комунальні по юр. особам'!AB981,'Комунальні по юр. особам'!AB986)</f>
        <v>0</v>
      </c>
      <c r="AA149" s="63">
        <f>SUM('Комунальні по юр. особам'!AC971,'Комунальні по юр. особам'!AC976,'Комунальні по юр. особам'!AC981,'Комунальні по юр. особам'!AC986)</f>
        <v>0</v>
      </c>
      <c r="AB149" s="63">
        <f>SUM('Комунальні по юр. особам'!AD971,'Комунальні по юр. особам'!AD976,'Комунальні по юр. особам'!AD981,'Комунальні по юр. особам'!AD986)</f>
        <v>0</v>
      </c>
      <c r="AC149" s="63">
        <f>SUM('Комунальні по юр. особам'!AE971,'Комунальні по юр. особам'!AE976,'Комунальні по юр. особам'!AE981,'Комунальні по юр. особам'!AE986)</f>
        <v>0</v>
      </c>
      <c r="AD149" s="313">
        <f>SUM('Комунальні по юр. особам'!AF971,'Комунальні по юр. особам'!AF976,'Комунальні по юр. особам'!AF981,'Комунальні по юр. особам'!AF986)</f>
        <v>0</v>
      </c>
      <c r="AE149" s="271"/>
      <c r="AF149" s="361"/>
      <c r="AG149" s="362"/>
      <c r="AH149" s="247">
        <f>SUM(AI149:AK149)</f>
        <v>0</v>
      </c>
      <c r="AI149" s="270">
        <f>SUM('Комунальні по юр. особам'!AK971,'Комунальні по юр. особам'!AK976,'Комунальні по юр. особам'!AK981,'Комунальні по юр. особам'!AK986)</f>
        <v>0</v>
      </c>
      <c r="AJ149" s="242">
        <f>SUM('Комунальні по юр. особам'!AL971,'Комунальні по юр. особам'!AL976,'Комунальні по юр. особам'!AL981,'Комунальні по юр. особам'!AL986)</f>
        <v>0</v>
      </c>
      <c r="AK149" s="243">
        <f>SUM('Комунальні по юр. особам'!AM971,'Комунальні по юр. особам'!AM976,'Комунальні по юр. особам'!AM981,'Комунальні по юр. особам'!AM986)</f>
        <v>0</v>
      </c>
      <c r="AL149" s="241">
        <f>SUM('Комунальні по юр. особам'!AN971,'Комунальні по юр. особам'!AN976,'Комунальні по юр. особам'!AN981,'Комунальні по юр. особам'!AN986)</f>
        <v>0</v>
      </c>
      <c r="AM149" s="242">
        <f>SUM('Комунальні по юр. особам'!AO971,'Комунальні по юр. особам'!AO976,'Комунальні по юр. особам'!AO981,'Комунальні по юр. особам'!AO986)</f>
        <v>0</v>
      </c>
      <c r="AN149" s="243">
        <f>SUM('Комунальні по юр. особам'!AP971,'Комунальні по юр. особам'!AP976,'Комунальні по юр. особам'!AP981,'Комунальні по юр. особам'!AP986)</f>
        <v>0</v>
      </c>
      <c r="AO149" s="244">
        <f>SUM('Комунальні по юр. особам'!AQ971,'Комунальні по юр. особам'!AQ976,'Комунальні по юр. особам'!AQ981,'Комунальні по юр. особам'!AQ986)</f>
        <v>0</v>
      </c>
      <c r="AP149" s="245">
        <f>SUM('Комунальні по юр. особам'!AR971,'Комунальні по юр. особам'!AR976,'Комунальні по юр. особам'!AR981,'Комунальні по юр. особам'!AR986)</f>
        <v>0</v>
      </c>
      <c r="AQ149" s="245">
        <f>SUM('Комунальні по юр. особам'!AS971,'Комунальні по юр. особам'!AS976,'Комунальні по юр. особам'!AS981,'Комунальні по юр. особам'!AS986)</f>
        <v>0</v>
      </c>
      <c r="AR149" s="245">
        <f>SUM('Комунальні по юр. особам'!AT971,'Комунальні по юр. особам'!AT976,'Комунальні по юр. особам'!AT981,'Комунальні по юр. особам'!AT986)</f>
        <v>0</v>
      </c>
      <c r="AS149" s="246">
        <f>SUM('Комунальні по юр. особам'!AU971,'Комунальні по юр. особам'!AU976,'Комунальні по юр. особам'!AU981,'Комунальні по юр. особам'!AU986)</f>
        <v>0</v>
      </c>
      <c r="AT149" s="328">
        <f t="shared" si="310"/>
        <v>0</v>
      </c>
      <c r="AU149" s="63">
        <f>SUM('Комунальні по юр. особам'!AW971,'Комунальні по юр. особам'!AW976,'Комунальні по юр. особам'!AW981,'Комунальні по юр. особам'!AW986)</f>
        <v>0</v>
      </c>
      <c r="AV149" s="63">
        <f>SUM('Комунальні по юр. особам'!AX971,'Комунальні по юр. особам'!AX976,'Комунальні по юр. особам'!AX981,'Комунальні по юр. особам'!AX986)</f>
        <v>0</v>
      </c>
      <c r="AW149" s="63">
        <f>SUM('Комунальні по юр. особам'!AY971,'Комунальні по юр. особам'!AY976,'Комунальні по юр. особам'!AY981,'Комунальні по юр. особам'!AY986)</f>
        <v>0</v>
      </c>
      <c r="AX149" s="63">
        <f>SUM('Комунальні по юр. особам'!AZ971,'Комунальні по юр. особам'!AZ976,'Комунальні по юр. особам'!AZ981,'Комунальні по юр. особам'!AZ986)</f>
        <v>0</v>
      </c>
      <c r="AY149" s="63">
        <f>SUM('Комунальні по юр. особам'!BA971,'Комунальні по юр. особам'!BA976,'Комунальні по юр. особам'!BA981,'Комунальні по юр. особам'!BA986)</f>
        <v>0</v>
      </c>
      <c r="AZ149" s="63">
        <f>SUM('Комунальні по юр. особам'!BB971,'Комунальні по юр. особам'!BB976,'Комунальні по юр. особам'!BB981,'Комунальні по юр. особам'!BB986)</f>
        <v>0</v>
      </c>
      <c r="BA149" s="63">
        <f>SUM('Комунальні по юр. особам'!BC971,'Комунальні по юр. особам'!BC976,'Комунальні по юр. особам'!BC981,'Комунальні по юр. особам'!BC986)</f>
        <v>0</v>
      </c>
      <c r="BB149" s="63">
        <f>SUM('Комунальні по юр. особам'!BD971,'Комунальні по юр. особам'!BD976,'Комунальні по юр. особам'!BD981,'Комунальні по юр. особам'!BD986)</f>
        <v>0</v>
      </c>
      <c r="BC149" s="309">
        <f>SUM('Комунальні по юр. особам'!BE971,'Комунальні по юр. особам'!BE976,'Комунальні по юр. особам'!BE981,'Комунальні по юр. особам'!BE986)</f>
        <v>0</v>
      </c>
    </row>
    <row r="150" spans="1:55" ht="34" customHeight="1" x14ac:dyDescent="0.2">
      <c r="A150" s="836"/>
      <c r="B150" s="265" t="s">
        <v>78</v>
      </c>
      <c r="C150" s="827"/>
      <c r="D150" s="829"/>
      <c r="E150" s="303">
        <f t="shared" si="308"/>
        <v>553</v>
      </c>
      <c r="F150" s="305">
        <f>SUM(G150:J150)</f>
        <v>23</v>
      </c>
      <c r="G150" s="242">
        <f>SUM('Комунальні по юр. особам'!I972,'Комунальні по юр. особам'!I977,'Комунальні по юр. особам'!I982,'Комунальні по юр. особам'!I987)</f>
        <v>16</v>
      </c>
      <c r="H150" s="242">
        <f>SUM('Комунальні по юр. особам'!J972,'Комунальні по юр. особам'!J977,'Комунальні по юр. особам'!J982,'Комунальні по юр. особам'!J987)</f>
        <v>1</v>
      </c>
      <c r="I150" s="242">
        <f>SUM('Комунальні по юр. особам'!K972,'Комунальні по юр. особам'!K977,'Комунальні по юр. особам'!K982,'Комунальні по юр. особам'!K987)</f>
        <v>6</v>
      </c>
      <c r="J150" s="268">
        <f>SUM('Комунальні по юр. особам'!L972,'Комунальні по юр. особам'!L977,'Комунальні по юр. особам'!L982,'Комунальні по юр. особам'!L987)</f>
        <v>0</v>
      </c>
      <c r="K150" s="330">
        <f t="shared" si="307"/>
        <v>545</v>
      </c>
      <c r="L150" s="63">
        <f>SUM('Комунальні по юр. особам'!N972,'Комунальні по юр. особам'!N977,'Комунальні по юр. особам'!N982,'Комунальні по юр. особам'!N987)</f>
        <v>405</v>
      </c>
      <c r="M150" s="63">
        <f>SUM('Комунальні по юр. особам'!O972,'Комунальні по юр. особам'!O977,'Комунальні по юр. особам'!O982,'Комунальні по юр. особам'!O987)</f>
        <v>0</v>
      </c>
      <c r="N150" s="63">
        <f>SUM('Комунальні по юр. особам'!P972,'Комунальні по юр. особам'!P977,'Комунальні по юр. особам'!P982,'Комунальні по юр. особам'!P987)</f>
        <v>0</v>
      </c>
      <c r="O150" s="63">
        <f>SUM('Комунальні по юр. особам'!Q972,'Комунальні по юр. особам'!Q977,'Комунальні по юр. особам'!Q982,'Комунальні по юр. особам'!Q987)</f>
        <v>0</v>
      </c>
      <c r="P150" s="313">
        <f>SUM('Комунальні по юр. особам'!R972,'Комунальні по юр. особам'!R977,'Комунальні по юр. особам'!R982,'Комунальні по юр. особам'!R987)</f>
        <v>140</v>
      </c>
      <c r="Q150" s="301">
        <f>SUM('Комунальні по юр. особам'!S972,'Комунальні по юр. особам'!S977,'Комунальні по юр. особам'!S982,'Комунальні по юр. особам'!S987)</f>
        <v>75</v>
      </c>
      <c r="R150" s="63">
        <f>SUM('Комунальні по юр. особам'!T972,'Комунальні по юр. особам'!T977,'Комунальні по юр. особам'!T982,'Комунальні по юр. особам'!T987)</f>
        <v>0</v>
      </c>
      <c r="S150" s="63">
        <f>SUM('Комунальні по юр. особам'!U972,'Комунальні по юр. особам'!U977,'Комунальні по юр. особам'!U982,'Комунальні по юр. особам'!U987)</f>
        <v>0</v>
      </c>
      <c r="T150" s="63">
        <f>SUM('Комунальні по юр. особам'!V972,'Комунальні по юр. особам'!V977,'Комунальні по юр. особам'!V982,'Комунальні по юр. особам'!V987)</f>
        <v>420</v>
      </c>
      <c r="U150" s="63">
        <f>SUM('Комунальні по юр. особам'!W972,'Комунальні по юр. особам'!W977,'Комунальні по юр. особам'!W982,'Комунальні по юр. особам'!W987)</f>
        <v>50</v>
      </c>
      <c r="V150" s="313">
        <f>SUM('Комунальні по юр. особам'!X972,'Комунальні по юр. особам'!X977,'Комунальні по юр. особам'!X982,'Комунальні по юр. особам'!X987)</f>
        <v>0</v>
      </c>
      <c r="W150" s="301">
        <f>SUM('Комунальні по юр. особам'!Y972,'Комунальні по юр. особам'!Y977,'Комунальні по юр. особам'!Y982,'Комунальні по юр. особам'!Y987)</f>
        <v>472</v>
      </c>
      <c r="X150" s="313">
        <f>SUM('Комунальні по юр. особам'!Z972,'Комунальні по юр. особам'!Z977,'Комунальні по юр. особам'!Z982,'Комунальні по юр. особам'!Z987)</f>
        <v>73</v>
      </c>
      <c r="Y150" s="301">
        <f>SUM('Комунальні по юр. особам'!AA972,'Комунальні по юр. особам'!AA977,'Комунальні по юр. особам'!AA982,'Комунальні по юр. особам'!AA987)</f>
        <v>0</v>
      </c>
      <c r="Z150" s="63">
        <f>SUM('Комунальні по юр. особам'!AB972,'Комунальні по юр. особам'!AB977,'Комунальні по юр. особам'!AB982,'Комунальні по юр. особам'!AB987)</f>
        <v>247</v>
      </c>
      <c r="AA150" s="63">
        <f>SUM('Комунальні по юр. особам'!AC972,'Комунальні по юр. особам'!AC977,'Комунальні по юр. особам'!AC982,'Комунальні по юр. особам'!AC987)</f>
        <v>241</v>
      </c>
      <c r="AB150" s="63">
        <f>SUM('Комунальні по юр. особам'!AD972,'Комунальні по юр. особам'!AD977,'Комунальні по юр. особам'!AD982,'Комунальні по юр. особам'!AD987)</f>
        <v>37</v>
      </c>
      <c r="AC150" s="63">
        <f>SUM('Комунальні по юр. особам'!AE972,'Комунальні по юр. особам'!AE977,'Комунальні по юр. особам'!AE982,'Комунальні по юр. особам'!AE987)</f>
        <v>355</v>
      </c>
      <c r="AD150" s="313">
        <f>SUM('Комунальні по юр. особам'!AF972,'Комунальні по юр. особам'!AF977,'Комунальні по юр. особам'!AF982,'Комунальні по юр. особам'!AF987)</f>
        <v>60</v>
      </c>
      <c r="AE150" s="271">
        <f>AVERAGE('Комунальні по юр. особам'!AG972,'Комунальні по юр. особам'!AG977,'Комунальні по юр. особам'!AG982,'Комунальні по юр. особам'!AG987)</f>
        <v>40.442500000000003</v>
      </c>
      <c r="AF150" s="361">
        <f>AVERAGE('Комунальні по юр. особам'!AH972,'Комунальні по юр. особам'!AH977,'Комунальні по юр. особам'!AH982,'Комунальні по юр. особам'!AH987)</f>
        <v>21.510833333333331</v>
      </c>
      <c r="AG150" s="362">
        <f>AVERAGE('Комунальні по юр. особам'!AI972,'Комунальні по юр. особам'!AI977,'Комунальні по юр. особам'!AI982,'Комунальні по юр. особам'!AI987)</f>
        <v>104.37916666666668</v>
      </c>
      <c r="AH150" s="317">
        <f>SUM(AO150:AS150)</f>
        <v>545</v>
      </c>
      <c r="AI150" s="270">
        <f>SUM('Комунальні по юр. особам'!AK972,'Комунальні по юр. особам'!AK977,'Комунальні по юр. особам'!AK982,'Комунальні по юр. особам'!AK987)</f>
        <v>0</v>
      </c>
      <c r="AJ150" s="242">
        <f>SUM('Комунальні по юр. особам'!AL972,'Комунальні по юр. особам'!AL977,'Комунальні по юр. особам'!AL982,'Комунальні по юр. особам'!AL987)</f>
        <v>0</v>
      </c>
      <c r="AK150" s="243">
        <f>SUM('Комунальні по юр. особам'!AM972,'Комунальні по юр. особам'!AM977,'Комунальні по юр. особам'!AM982,'Комунальні по юр. особам'!AM987)</f>
        <v>0</v>
      </c>
      <c r="AL150" s="241">
        <f>SUM('Комунальні по юр. особам'!AN972,'Комунальні по юр. особам'!AN977,'Комунальні по юр. особам'!AN982,'Комунальні по юр. особам'!AN987)</f>
        <v>0</v>
      </c>
      <c r="AM150" s="242">
        <f>SUM('Комунальні по юр. особам'!AO972,'Комунальні по юр. особам'!AO977,'Комунальні по юр. особам'!AO982,'Комунальні по юр. особам'!AO987)</f>
        <v>0</v>
      </c>
      <c r="AN150" s="243">
        <f>SUM('Комунальні по юр. особам'!AP972,'Комунальні по юр. особам'!AP977,'Комунальні по юр. особам'!AP982,'Комунальні по юр. особам'!AP987)</f>
        <v>0</v>
      </c>
      <c r="AO150" s="250">
        <f>SUM('Комунальні по юр. особам'!AQ972,'Комунальні по юр. особам'!AQ977,'Комунальні по юр. особам'!AQ982,'Комунальні по юр. особам'!AQ987)</f>
        <v>27</v>
      </c>
      <c r="AP150" s="320">
        <f>SUM('Комунальні по юр. особам'!AR972,'Комунальні по юр. особам'!AR977,'Комунальні по юр. особам'!AR982,'Комунальні по юр. особам'!AR987)</f>
        <v>67</v>
      </c>
      <c r="AQ150" s="320">
        <f>SUM('Комунальні по юр. особам'!AS972,'Комунальні по юр. особам'!AS977,'Комунальні по юр. особам'!AS982,'Комунальні по юр. особам'!AS987)</f>
        <v>251</v>
      </c>
      <c r="AR150" s="320">
        <f>SUM('Комунальні по юр. особам'!AT972,'Комунальні по юр. особам'!AT977,'Комунальні по юр. особам'!AT982,'Комунальні по юр. особам'!AT987)</f>
        <v>193</v>
      </c>
      <c r="AS150" s="325">
        <f>SUM('Комунальні по юр. особам'!AU972,'Комунальні по юр. особам'!AU977,'Комунальні по юр. особам'!AU982,'Комунальні по юр. особам'!AU987)</f>
        <v>7</v>
      </c>
      <c r="AT150" s="328">
        <f>SUM(AU150:BC150)</f>
        <v>8</v>
      </c>
      <c r="AU150" s="63">
        <f>SUM('Комунальні по юр. особам'!AW972,'Комунальні по юр. особам'!AW977,'Комунальні по юр. особам'!AW982,'Комунальні по юр. особам'!AW987)</f>
        <v>0</v>
      </c>
      <c r="AV150" s="63">
        <f>SUM('Комунальні по юр. особам'!AX972,'Комунальні по юр. особам'!AX977,'Комунальні по юр. особам'!AX982,'Комунальні по юр. особам'!AX987)</f>
        <v>0</v>
      </c>
      <c r="AW150" s="63">
        <f>SUM('Комунальні по юр. особам'!AY972,'Комунальні по юр. особам'!AY977,'Комунальні по юр. особам'!AY982,'Комунальні по юр. особам'!AY987)</f>
        <v>3</v>
      </c>
      <c r="AX150" s="63">
        <f>SUM('Комунальні по юр. особам'!AZ972,'Комунальні по юр. особам'!AZ977,'Комунальні по юр. особам'!AZ982,'Комунальні по юр. особам'!AZ987)</f>
        <v>0</v>
      </c>
      <c r="AY150" s="63">
        <f>SUM('Комунальні по юр. особам'!BA972,'Комунальні по юр. особам'!BA977,'Комунальні по юр. особам'!BA982,'Комунальні по юр. особам'!BA987)</f>
        <v>1</v>
      </c>
      <c r="AZ150" s="63">
        <f>SUM('Комунальні по юр. особам'!BB972,'Комунальні по юр. особам'!BB977,'Комунальні по юр. особам'!BB982,'Комунальні по юр. особам'!BB987)</f>
        <v>0</v>
      </c>
      <c r="BA150" s="63">
        <f>SUM('Комунальні по юр. особам'!BC972,'Комунальні по юр. особам'!BC977,'Комунальні по юр. особам'!BC982,'Комунальні по юр. особам'!BC987)</f>
        <v>0</v>
      </c>
      <c r="BB150" s="63">
        <f>SUM('Комунальні по юр. особам'!BD972,'Комунальні по юр. особам'!BD977,'Комунальні по юр. особам'!BD982,'Комунальні по юр. особам'!BD987)</f>
        <v>4</v>
      </c>
      <c r="BC150" s="309">
        <f>SUM('Комунальні по юр. особам'!BE972,'Комунальні по юр. особам'!BE977,'Комунальні по юр. особам'!BE982,'Комунальні по юр. особам'!BE987)</f>
        <v>0</v>
      </c>
    </row>
    <row r="151" spans="1:55" ht="34" customHeight="1" thickBot="1" x14ac:dyDescent="0.25">
      <c r="A151" s="836"/>
      <c r="B151" s="266" t="s">
        <v>79</v>
      </c>
      <c r="C151" s="827"/>
      <c r="D151" s="829"/>
      <c r="E151" s="338">
        <f t="shared" si="308"/>
        <v>0</v>
      </c>
      <c r="F151" s="339">
        <f t="shared" ref="F151" si="311">SUM(G151:J151)</f>
        <v>0</v>
      </c>
      <c r="G151" s="254"/>
      <c r="H151" s="254"/>
      <c r="I151" s="254"/>
      <c r="J151" s="340"/>
      <c r="K151" s="341">
        <f t="shared" ref="K151" si="312">IF(AND(SUM(L151:P151)=SUM(W151:X151),SUM(Q151:V151)=SUM(W151:X151)),SUM(L151:P151),"ПЕРЕВІРТЕ ПРАВИЛЬНІСТЬ ДАНИХ")</f>
        <v>0</v>
      </c>
      <c r="L151" s="337"/>
      <c r="M151" s="337"/>
      <c r="N151" s="337"/>
      <c r="O151" s="337"/>
      <c r="P151" s="342"/>
      <c r="Q151" s="336"/>
      <c r="R151" s="337"/>
      <c r="S151" s="337"/>
      <c r="T151" s="337"/>
      <c r="U151" s="337"/>
      <c r="V151" s="342"/>
      <c r="W151" s="336"/>
      <c r="X151" s="342"/>
      <c r="Y151" s="269"/>
      <c r="Z151" s="343"/>
      <c r="AA151" s="343"/>
      <c r="AB151" s="343"/>
      <c r="AC151" s="343"/>
      <c r="AD151" s="344"/>
      <c r="AE151" s="363"/>
      <c r="AF151" s="364"/>
      <c r="AG151" s="365"/>
      <c r="AH151" s="259"/>
      <c r="AI151" s="345"/>
      <c r="AJ151" s="254"/>
      <c r="AK151" s="255"/>
      <c r="AL151" s="253"/>
      <c r="AM151" s="254"/>
      <c r="AN151" s="255"/>
      <c r="AO151" s="256"/>
      <c r="AP151" s="257"/>
      <c r="AQ151" s="257"/>
      <c r="AR151" s="257"/>
      <c r="AS151" s="258"/>
      <c r="AT151" s="346">
        <f t="shared" ref="AT151" si="313">SUM(AU151:BC151)</f>
        <v>0</v>
      </c>
      <c r="AU151" s="337"/>
      <c r="AV151" s="337"/>
      <c r="AW151" s="337"/>
      <c r="AX151" s="337"/>
      <c r="AY151" s="337"/>
      <c r="AZ151" s="337"/>
      <c r="BA151" s="337"/>
      <c r="BB151" s="337"/>
      <c r="BC151" s="347"/>
    </row>
    <row r="152" spans="1:55" ht="34" customHeight="1" thickBot="1" x14ac:dyDescent="0.25">
      <c r="A152" s="837"/>
      <c r="B152" s="806" t="s">
        <v>466</v>
      </c>
      <c r="C152" s="807"/>
      <c r="D152" s="807"/>
      <c r="E152" s="260">
        <f>SUM(E147:E151)</f>
        <v>600</v>
      </c>
      <c r="F152" s="260">
        <f>SUM(F147:F151)</f>
        <v>26</v>
      </c>
      <c r="G152" s="260">
        <f t="shared" ref="G152:J152" si="314">SUM(G147:G151)</f>
        <v>19</v>
      </c>
      <c r="H152" s="260">
        <f t="shared" si="314"/>
        <v>1</v>
      </c>
      <c r="I152" s="260">
        <f t="shared" si="314"/>
        <v>6</v>
      </c>
      <c r="J152" s="272">
        <f t="shared" si="314"/>
        <v>0</v>
      </c>
      <c r="K152" s="273">
        <f>SUM(K147:K151)</f>
        <v>587</v>
      </c>
      <c r="L152" s="274">
        <f t="shared" ref="L152:O152" si="315">SUM(L147:L151)</f>
        <v>445</v>
      </c>
      <c r="M152" s="260">
        <f t="shared" si="315"/>
        <v>0</v>
      </c>
      <c r="N152" s="260">
        <f t="shared" si="315"/>
        <v>0</v>
      </c>
      <c r="O152" s="260">
        <f t="shared" si="315"/>
        <v>0</v>
      </c>
      <c r="P152" s="260">
        <f>SUM(P147:P151)</f>
        <v>142</v>
      </c>
      <c r="Q152" s="260">
        <f t="shared" ref="Q152:R152" si="316">SUM(Q147:Q151)</f>
        <v>76</v>
      </c>
      <c r="R152" s="260">
        <f t="shared" si="316"/>
        <v>0</v>
      </c>
      <c r="S152" s="260">
        <f>SUM(S147:S151)</f>
        <v>0</v>
      </c>
      <c r="T152" s="260">
        <f t="shared" ref="T152:W152" si="317">SUM(T147:T151)</f>
        <v>449</v>
      </c>
      <c r="U152" s="260">
        <f t="shared" si="317"/>
        <v>62</v>
      </c>
      <c r="V152" s="260">
        <f t="shared" si="317"/>
        <v>0</v>
      </c>
      <c r="W152" s="260">
        <f t="shared" si="317"/>
        <v>506</v>
      </c>
      <c r="X152" s="260">
        <f>SUM(X147:X151)</f>
        <v>81</v>
      </c>
      <c r="Y152" s="260">
        <f t="shared" ref="Y152:AB152" si="318">SUM(Y147:Y151)</f>
        <v>0</v>
      </c>
      <c r="Z152" s="260">
        <f t="shared" si="318"/>
        <v>269</v>
      </c>
      <c r="AA152" s="260">
        <f t="shared" si="318"/>
        <v>261</v>
      </c>
      <c r="AB152" s="260">
        <f t="shared" si="318"/>
        <v>42</v>
      </c>
      <c r="AC152" s="260">
        <f>SUM(AC147:AC151)</f>
        <v>385</v>
      </c>
      <c r="AD152" s="260">
        <f>SUM(AD147:AD151)</f>
        <v>64</v>
      </c>
      <c r="AE152" s="349">
        <f>AVERAGE(AE147:AE151)</f>
        <v>39.921250000000001</v>
      </c>
      <c r="AF152" s="366">
        <f>AVERAGE(AF147:AF151)</f>
        <v>19.005416666666665</v>
      </c>
      <c r="AG152" s="367"/>
      <c r="AH152" s="260">
        <f>SUM(AH147:AH151)</f>
        <v>587</v>
      </c>
      <c r="AI152" s="260">
        <f>SUM(AI147:AI151)</f>
        <v>0</v>
      </c>
      <c r="AJ152" s="260">
        <f t="shared" ref="AJ152:AN152" si="319">SUM(AJ147:AJ151)</f>
        <v>0</v>
      </c>
      <c r="AK152" s="260">
        <f t="shared" si="319"/>
        <v>0</v>
      </c>
      <c r="AL152" s="260">
        <f t="shared" si="319"/>
        <v>6</v>
      </c>
      <c r="AM152" s="260">
        <f t="shared" si="319"/>
        <v>34</v>
      </c>
      <c r="AN152" s="260">
        <f t="shared" si="319"/>
        <v>2</v>
      </c>
      <c r="AO152" s="260">
        <f>SUM(AO147:AO151)</f>
        <v>27</v>
      </c>
      <c r="AP152" s="260">
        <f>SUM(AP147:AP151)</f>
        <v>67</v>
      </c>
      <c r="AQ152" s="260">
        <f t="shared" ref="AQ152:AS152" si="320">SUM(AQ147:AQ151)</f>
        <v>251</v>
      </c>
      <c r="AR152" s="260">
        <f t="shared" si="320"/>
        <v>193</v>
      </c>
      <c r="AS152" s="272">
        <f t="shared" si="320"/>
        <v>7</v>
      </c>
      <c r="AT152" s="273">
        <f>SUM(AT147:AT151)</f>
        <v>13</v>
      </c>
      <c r="AU152" s="274">
        <f>SUM(AU147:AU151)</f>
        <v>0</v>
      </c>
      <c r="AV152" s="260">
        <f>SUM(AV147:AV151)</f>
        <v>0</v>
      </c>
      <c r="AW152" s="260">
        <f>SUM(AW147:AW151)</f>
        <v>3</v>
      </c>
      <c r="AX152" s="260">
        <f t="shared" ref="AX152:BC152" si="321">SUM(AX147:AX151)</f>
        <v>0</v>
      </c>
      <c r="AY152" s="260">
        <f t="shared" si="321"/>
        <v>2</v>
      </c>
      <c r="AZ152" s="260">
        <f t="shared" si="321"/>
        <v>0</v>
      </c>
      <c r="BA152" s="260">
        <f t="shared" si="321"/>
        <v>0</v>
      </c>
      <c r="BB152" s="260">
        <f t="shared" si="321"/>
        <v>8</v>
      </c>
      <c r="BC152" s="262">
        <f t="shared" si="321"/>
        <v>0</v>
      </c>
    </row>
  </sheetData>
  <mergeCells count="108">
    <mergeCell ref="A147:A152"/>
    <mergeCell ref="C147:C151"/>
    <mergeCell ref="D147:D151"/>
    <mergeCell ref="B152:D152"/>
    <mergeCell ref="A135:A140"/>
    <mergeCell ref="C135:C139"/>
    <mergeCell ref="D135:D139"/>
    <mergeCell ref="B140:D140"/>
    <mergeCell ref="A141:A146"/>
    <mergeCell ref="C141:C145"/>
    <mergeCell ref="D141:D145"/>
    <mergeCell ref="B146:D146"/>
    <mergeCell ref="A123:A128"/>
    <mergeCell ref="C123:C127"/>
    <mergeCell ref="D123:D127"/>
    <mergeCell ref="B128:D128"/>
    <mergeCell ref="A129:A134"/>
    <mergeCell ref="C129:C133"/>
    <mergeCell ref="D129:D133"/>
    <mergeCell ref="B134:D134"/>
    <mergeCell ref="A111:A116"/>
    <mergeCell ref="C111:C115"/>
    <mergeCell ref="D111:D115"/>
    <mergeCell ref="B116:D116"/>
    <mergeCell ref="A117:A122"/>
    <mergeCell ref="C117:C121"/>
    <mergeCell ref="D117:D121"/>
    <mergeCell ref="B122:D122"/>
    <mergeCell ref="A99:A104"/>
    <mergeCell ref="C99:C103"/>
    <mergeCell ref="D99:D103"/>
    <mergeCell ref="B104:D104"/>
    <mergeCell ref="A105:A110"/>
    <mergeCell ref="C105:C109"/>
    <mergeCell ref="D105:D109"/>
    <mergeCell ref="B110:D110"/>
    <mergeCell ref="A87:A92"/>
    <mergeCell ref="C87:C91"/>
    <mergeCell ref="D87:D91"/>
    <mergeCell ref="B92:D92"/>
    <mergeCell ref="A93:A98"/>
    <mergeCell ref="C93:C97"/>
    <mergeCell ref="D93:D97"/>
    <mergeCell ref="B98:D98"/>
    <mergeCell ref="A75:A80"/>
    <mergeCell ref="C75:C79"/>
    <mergeCell ref="D75:D79"/>
    <mergeCell ref="B80:D80"/>
    <mergeCell ref="A81:A86"/>
    <mergeCell ref="C81:C85"/>
    <mergeCell ref="D81:D85"/>
    <mergeCell ref="B86:D86"/>
    <mergeCell ref="A63:A68"/>
    <mergeCell ref="C63:C67"/>
    <mergeCell ref="D63:D67"/>
    <mergeCell ref="B68:D68"/>
    <mergeCell ref="A69:A74"/>
    <mergeCell ref="C69:C73"/>
    <mergeCell ref="D69:D73"/>
    <mergeCell ref="B74:D74"/>
    <mergeCell ref="A51:A56"/>
    <mergeCell ref="C51:C55"/>
    <mergeCell ref="D51:D55"/>
    <mergeCell ref="B56:D56"/>
    <mergeCell ref="A57:A62"/>
    <mergeCell ref="C57:C61"/>
    <mergeCell ref="D57:D61"/>
    <mergeCell ref="B62:D62"/>
    <mergeCell ref="A39:A44"/>
    <mergeCell ref="C39:C43"/>
    <mergeCell ref="D39:D43"/>
    <mergeCell ref="B44:D44"/>
    <mergeCell ref="A45:A50"/>
    <mergeCell ref="C45:C49"/>
    <mergeCell ref="D45:D49"/>
    <mergeCell ref="B50:D50"/>
    <mergeCell ref="A33:A38"/>
    <mergeCell ref="C33:C37"/>
    <mergeCell ref="D33:D37"/>
    <mergeCell ref="B38:D38"/>
    <mergeCell ref="A15:A20"/>
    <mergeCell ref="C15:C19"/>
    <mergeCell ref="D15:D19"/>
    <mergeCell ref="B20:D20"/>
    <mergeCell ref="A21:A26"/>
    <mergeCell ref="C21:C25"/>
    <mergeCell ref="D21:D25"/>
    <mergeCell ref="B26:D26"/>
    <mergeCell ref="B14:D14"/>
    <mergeCell ref="A5:A7"/>
    <mergeCell ref="C5:E6"/>
    <mergeCell ref="F5:J6"/>
    <mergeCell ref="K5:AS5"/>
    <mergeCell ref="A27:A32"/>
    <mergeCell ref="C27:C31"/>
    <mergeCell ref="D27:D31"/>
    <mergeCell ref="B32:D32"/>
    <mergeCell ref="AT5:BC6"/>
    <mergeCell ref="L6:P6"/>
    <mergeCell ref="Q6:V6"/>
    <mergeCell ref="W6:X6"/>
    <mergeCell ref="Y6:AD6"/>
    <mergeCell ref="AE6:AF6"/>
    <mergeCell ref="AG6:AH6"/>
    <mergeCell ref="AI6:AS6"/>
    <mergeCell ref="A9:A13"/>
    <mergeCell ref="C9:C13"/>
    <mergeCell ref="D9:D13"/>
  </mergeCells>
  <conditionalFormatting sqref="K9:K13 K15:K19 K21:K25 K27:K31 K33:K37 K39:K43 K45:K49 K51:K55 K57:K61 K63:K67 K69:K73 K75:K79 K81:K85 K87:K91 K93:K97 K99:K103 K105:K109 K111:K115 K117:K121 K123:K127 K129:K133 K135:K139 K141:K145 K147:K151">
    <cfRule type="expression" dxfId="42" priority="114">
      <formula>K9&lt;&gt;SUM(W9:X9)</formula>
    </cfRule>
    <cfRule type="expression" dxfId="41" priority="115">
      <formula>K9&lt;&gt;SUM(L9:P9)</formula>
    </cfRule>
    <cfRule type="expression" dxfId="40" priority="116">
      <formula>K9&lt;&gt;SUM(L9:P9)</formula>
    </cfRule>
    <cfRule type="expression" dxfId="39" priority="117">
      <formula>K9&lt;&gt;SUM(Q9:V9)</formula>
    </cfRule>
  </conditionalFormatting>
  <dataValidations count="4">
    <dataValidation type="whole" allowBlank="1" showInputMessage="1" showErrorMessage="1" sqref="AN123 AL111:AN111 AL141:AN141" xr:uid="{DF664A5C-03FF-E84E-BE1A-D275F48EE1F2}">
      <formula1>0</formula1>
      <formula2>100000000</formula2>
    </dataValidation>
    <dataValidation type="decimal" allowBlank="1" showErrorMessage="1" sqref="AO133:AS133 AO19:AS19 AO25:AS25 AO31:AS31 AO37:AS37 AO13:AS13 AO43:AS43 AO49:AS49 AO55:AS55 AO61:AS61 AO67:AS67 AO73:AS73 AO85:AS85 AO139:AS139 AO91:AS91 AO97:AS97 AO103:AS103 AO109:AS109 AO151:AS151 AO121:AS121" xr:uid="{6BC3A099-5900-744B-A567-70F1D4DD7CE4}">
      <formula1>0</formula1>
      <formula2>1000000000</formula2>
    </dataValidation>
    <dataValidation type="decimal" allowBlank="1" showErrorMessage="1" sqref="AL63:AN63 AL15:AN15 AL9:AN9 AL57:AN57 AL21:AN21 AL27:AN27 AL33:AN33 AL51:AN51 AL45:AN45" xr:uid="{F02CD704-828E-1249-87E2-5F7150B9911D}">
      <formula1>0</formula1>
      <formula2>100000000</formula2>
    </dataValidation>
    <dataValidation type="whole" allowBlank="1" showInputMessage="1" showErrorMessage="1" sqref="AO115:AS115 AO127:AS127 AO145:AS145 AO18:AS18 AO24:AS24 AO30:AS30 AO36:AS36 AO42:AS42 AO48:AS48 AO54:AS54 AO60:AS60 AO66:AS66" xr:uid="{0946B646-46D6-4748-849D-83D16AF5DC0E}">
      <formula1>0</formula1>
      <formula2>1000000000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67615-E450-C24C-9A26-1A544A3DABD9}">
  <dimension ref="A1:BC12"/>
  <sheetViews>
    <sheetView tabSelected="1" topLeftCell="A3" zoomScale="64" workbookViewId="0">
      <selection activeCell="K16" sqref="K16"/>
    </sheetView>
  </sheetViews>
  <sheetFormatPr baseColWidth="10" defaultColWidth="11" defaultRowHeight="16" x14ac:dyDescent="0.2"/>
  <cols>
    <col min="2" max="2" width="50.1640625" customWidth="1"/>
    <col min="3" max="4" width="6.83203125" hidden="1" customWidth="1"/>
    <col min="5" max="5" width="6.33203125" customWidth="1"/>
    <col min="6" max="6" width="9.5" customWidth="1"/>
    <col min="7" max="55" width="6.33203125" customWidth="1"/>
  </cols>
  <sheetData>
    <row r="1" spans="1:55" hidden="1" x14ac:dyDescent="0.2"/>
    <row r="2" spans="1:55" ht="17" hidden="1" thickBot="1" x14ac:dyDescent="0.25"/>
    <row r="3" spans="1:55" ht="17" thickBot="1" x14ac:dyDescent="0.25">
      <c r="A3" s="840" t="s">
        <v>0</v>
      </c>
      <c r="B3" s="1"/>
      <c r="C3" s="811" t="s">
        <v>1</v>
      </c>
      <c r="D3" s="812"/>
      <c r="E3" s="813"/>
      <c r="F3" s="788" t="s">
        <v>2</v>
      </c>
      <c r="G3" s="785"/>
      <c r="H3" s="785"/>
      <c r="I3" s="785"/>
      <c r="J3" s="791"/>
      <c r="K3" s="820" t="s">
        <v>3</v>
      </c>
      <c r="L3" s="821"/>
      <c r="M3" s="821"/>
      <c r="N3" s="821"/>
      <c r="O3" s="821"/>
      <c r="P3" s="821"/>
      <c r="Q3" s="821"/>
      <c r="R3" s="821"/>
      <c r="S3" s="821"/>
      <c r="T3" s="821"/>
      <c r="U3" s="821"/>
      <c r="V3" s="821"/>
      <c r="W3" s="821"/>
      <c r="X3" s="821"/>
      <c r="Y3" s="821"/>
      <c r="Z3" s="821"/>
      <c r="AA3" s="821"/>
      <c r="AB3" s="821"/>
      <c r="AC3" s="821"/>
      <c r="AD3" s="821"/>
      <c r="AE3" s="821"/>
      <c r="AF3" s="821"/>
      <c r="AG3" s="821"/>
      <c r="AH3" s="821"/>
      <c r="AI3" s="821"/>
      <c r="AJ3" s="821"/>
      <c r="AK3" s="821"/>
      <c r="AL3" s="821"/>
      <c r="AM3" s="821"/>
      <c r="AN3" s="821"/>
      <c r="AO3" s="821"/>
      <c r="AP3" s="821"/>
      <c r="AQ3" s="821"/>
      <c r="AR3" s="821"/>
      <c r="AS3" s="822"/>
      <c r="AT3" s="781" t="s">
        <v>4</v>
      </c>
      <c r="AU3" s="781"/>
      <c r="AV3" s="781"/>
      <c r="AW3" s="781"/>
      <c r="AX3" s="781"/>
      <c r="AY3" s="781"/>
      <c r="AZ3" s="781"/>
      <c r="BA3" s="781"/>
      <c r="BB3" s="781"/>
      <c r="BC3" s="782"/>
    </row>
    <row r="4" spans="1:55" ht="17" thickBot="1" x14ac:dyDescent="0.25">
      <c r="A4" s="841"/>
      <c r="B4" s="2"/>
      <c r="C4" s="814"/>
      <c r="D4" s="815"/>
      <c r="E4" s="816"/>
      <c r="F4" s="817"/>
      <c r="G4" s="818"/>
      <c r="H4" s="818"/>
      <c r="I4" s="818"/>
      <c r="J4" s="819"/>
      <c r="K4" s="3"/>
      <c r="L4" s="785" t="s">
        <v>5</v>
      </c>
      <c r="M4" s="785"/>
      <c r="N4" s="786"/>
      <c r="O4" s="786"/>
      <c r="P4" s="787"/>
      <c r="Q4" s="788" t="s">
        <v>6</v>
      </c>
      <c r="R4" s="789"/>
      <c r="S4" s="789"/>
      <c r="T4" s="786"/>
      <c r="U4" s="786"/>
      <c r="V4" s="790"/>
      <c r="W4" s="788" t="s">
        <v>7</v>
      </c>
      <c r="X4" s="791"/>
      <c r="Y4" s="788" t="s">
        <v>8</v>
      </c>
      <c r="Z4" s="785"/>
      <c r="AA4" s="785"/>
      <c r="AB4" s="785"/>
      <c r="AC4" s="785"/>
      <c r="AD4" s="791"/>
      <c r="AE4" s="789" t="s">
        <v>9</v>
      </c>
      <c r="AF4" s="792"/>
      <c r="AG4" s="793" t="s">
        <v>10</v>
      </c>
      <c r="AH4" s="794"/>
      <c r="AI4" s="795" t="s">
        <v>11</v>
      </c>
      <c r="AJ4" s="796"/>
      <c r="AK4" s="796"/>
      <c r="AL4" s="796"/>
      <c r="AM4" s="796"/>
      <c r="AN4" s="796"/>
      <c r="AO4" s="796"/>
      <c r="AP4" s="796"/>
      <c r="AQ4" s="796"/>
      <c r="AR4" s="796"/>
      <c r="AS4" s="797"/>
      <c r="AT4" s="783"/>
      <c r="AU4" s="783"/>
      <c r="AV4" s="783"/>
      <c r="AW4" s="783"/>
      <c r="AX4" s="783"/>
      <c r="AY4" s="783"/>
      <c r="AZ4" s="783"/>
      <c r="BA4" s="783"/>
      <c r="BB4" s="783"/>
      <c r="BC4" s="784"/>
    </row>
    <row r="5" spans="1:55" ht="269" customHeight="1" thickBot="1" x14ac:dyDescent="0.25">
      <c r="A5" s="842"/>
      <c r="B5" s="4" t="s">
        <v>14</v>
      </c>
      <c r="C5" s="5" t="s">
        <v>15</v>
      </c>
      <c r="D5" s="6" t="s">
        <v>16</v>
      </c>
      <c r="E5" s="7" t="s">
        <v>17</v>
      </c>
      <c r="F5" s="8" t="s">
        <v>18</v>
      </c>
      <c r="G5" s="9" t="s">
        <v>19</v>
      </c>
      <c r="H5" s="9" t="s">
        <v>20</v>
      </c>
      <c r="I5" s="9" t="s">
        <v>21</v>
      </c>
      <c r="J5" s="10" t="s">
        <v>22</v>
      </c>
      <c r="K5" s="11" t="s">
        <v>23</v>
      </c>
      <c r="L5" s="12" t="s">
        <v>24</v>
      </c>
      <c r="M5" s="12" t="s">
        <v>25</v>
      </c>
      <c r="N5" s="12" t="s">
        <v>26</v>
      </c>
      <c r="O5" s="12" t="s">
        <v>27</v>
      </c>
      <c r="P5" s="13" t="s">
        <v>28</v>
      </c>
      <c r="Q5" s="14" t="s">
        <v>29</v>
      </c>
      <c r="R5" s="15" t="s">
        <v>30</v>
      </c>
      <c r="S5" s="15" t="s">
        <v>31</v>
      </c>
      <c r="T5" s="16" t="s">
        <v>32</v>
      </c>
      <c r="U5" s="16" t="s">
        <v>33</v>
      </c>
      <c r="V5" s="17" t="s">
        <v>34</v>
      </c>
      <c r="W5" s="18" t="s">
        <v>35</v>
      </c>
      <c r="X5" s="19" t="s">
        <v>36</v>
      </c>
      <c r="Y5" s="20" t="s">
        <v>37</v>
      </c>
      <c r="Z5" s="21" t="s">
        <v>38</v>
      </c>
      <c r="AA5" s="21" t="s">
        <v>39</v>
      </c>
      <c r="AB5" s="21" t="s">
        <v>40</v>
      </c>
      <c r="AC5" s="21" t="s">
        <v>41</v>
      </c>
      <c r="AD5" s="22" t="s">
        <v>42</v>
      </c>
      <c r="AE5" s="23" t="s">
        <v>43</v>
      </c>
      <c r="AF5" s="24" t="s">
        <v>44</v>
      </c>
      <c r="AG5" s="25" t="s">
        <v>45</v>
      </c>
      <c r="AH5" s="26" t="s">
        <v>46</v>
      </c>
      <c r="AI5" s="27" t="s">
        <v>47</v>
      </c>
      <c r="AJ5" s="28" t="s">
        <v>48</v>
      </c>
      <c r="AK5" s="29" t="s">
        <v>49</v>
      </c>
      <c r="AL5" s="30" t="s">
        <v>50</v>
      </c>
      <c r="AM5" s="31" t="s">
        <v>51</v>
      </c>
      <c r="AN5" s="32" t="s">
        <v>52</v>
      </c>
      <c r="AO5" s="33" t="s">
        <v>53</v>
      </c>
      <c r="AP5" s="34" t="s">
        <v>54</v>
      </c>
      <c r="AQ5" s="34" t="s">
        <v>55</v>
      </c>
      <c r="AR5" s="31" t="s">
        <v>56</v>
      </c>
      <c r="AS5" s="32" t="s">
        <v>57</v>
      </c>
      <c r="AT5" s="220" t="s">
        <v>58</v>
      </c>
      <c r="AU5" s="221" t="s">
        <v>59</v>
      </c>
      <c r="AV5" s="221" t="s">
        <v>60</v>
      </c>
      <c r="AW5" s="221" t="s">
        <v>61</v>
      </c>
      <c r="AX5" s="221" t="s">
        <v>62</v>
      </c>
      <c r="AY5" s="221" t="s">
        <v>63</v>
      </c>
      <c r="AZ5" s="221" t="s">
        <v>64</v>
      </c>
      <c r="BA5" s="221" t="s">
        <v>65</v>
      </c>
      <c r="BB5" s="221" t="s">
        <v>66</v>
      </c>
      <c r="BC5" s="222" t="s">
        <v>67</v>
      </c>
    </row>
    <row r="6" spans="1:55" ht="18" thickBot="1" x14ac:dyDescent="0.25">
      <c r="A6" s="371"/>
      <c r="B6" s="223" t="s">
        <v>70</v>
      </c>
      <c r="C6" s="224">
        <v>1</v>
      </c>
      <c r="D6" s="225">
        <v>2</v>
      </c>
      <c r="E6" s="226">
        <v>3</v>
      </c>
      <c r="F6" s="224">
        <v>4</v>
      </c>
      <c r="G6" s="225">
        <v>5</v>
      </c>
      <c r="H6" s="225">
        <v>6</v>
      </c>
      <c r="I6" s="225">
        <v>7</v>
      </c>
      <c r="J6" s="223">
        <v>8</v>
      </c>
      <c r="K6" s="224">
        <v>9</v>
      </c>
      <c r="L6" s="225">
        <v>10</v>
      </c>
      <c r="M6" s="225">
        <v>11</v>
      </c>
      <c r="N6" s="225">
        <v>12</v>
      </c>
      <c r="O6" s="225">
        <v>13</v>
      </c>
      <c r="P6" s="226">
        <v>14</v>
      </c>
      <c r="Q6" s="224">
        <v>15</v>
      </c>
      <c r="R6" s="225">
        <v>16</v>
      </c>
      <c r="S6" s="225">
        <v>17</v>
      </c>
      <c r="T6" s="225">
        <v>18</v>
      </c>
      <c r="U6" s="225">
        <v>19</v>
      </c>
      <c r="V6" s="223">
        <v>20</v>
      </c>
      <c r="W6" s="228">
        <v>21</v>
      </c>
      <c r="X6" s="226">
        <v>22</v>
      </c>
      <c r="Y6" s="224">
        <v>23</v>
      </c>
      <c r="Z6" s="225">
        <v>24</v>
      </c>
      <c r="AA6" s="225">
        <v>25</v>
      </c>
      <c r="AB6" s="225">
        <v>26</v>
      </c>
      <c r="AC6" s="225">
        <v>27</v>
      </c>
      <c r="AD6" s="223">
        <v>28</v>
      </c>
      <c r="AE6" s="228">
        <v>29</v>
      </c>
      <c r="AF6" s="226">
        <v>30</v>
      </c>
      <c r="AG6" s="224">
        <v>31</v>
      </c>
      <c r="AH6" s="223">
        <v>32</v>
      </c>
      <c r="AI6" s="228">
        <v>33</v>
      </c>
      <c r="AJ6" s="225">
        <v>34</v>
      </c>
      <c r="AK6" s="226">
        <v>35</v>
      </c>
      <c r="AL6" s="224">
        <v>36</v>
      </c>
      <c r="AM6" s="225">
        <v>37</v>
      </c>
      <c r="AN6" s="223">
        <v>38</v>
      </c>
      <c r="AO6" s="224">
        <v>39</v>
      </c>
      <c r="AP6" s="225">
        <v>40</v>
      </c>
      <c r="AQ6" s="225">
        <v>41</v>
      </c>
      <c r="AR6" s="225">
        <v>42</v>
      </c>
      <c r="AS6" s="223">
        <v>43</v>
      </c>
      <c r="AT6" s="227">
        <v>44</v>
      </c>
      <c r="AU6" s="35">
        <v>45</v>
      </c>
      <c r="AV6" s="35">
        <v>46</v>
      </c>
      <c r="AW6" s="35">
        <v>47</v>
      </c>
      <c r="AX6" s="35">
        <v>48</v>
      </c>
      <c r="AY6" s="35">
        <v>49</v>
      </c>
      <c r="AZ6" s="35">
        <v>50</v>
      </c>
      <c r="BA6" s="35">
        <v>51</v>
      </c>
      <c r="BB6" s="35">
        <v>52</v>
      </c>
      <c r="BC6" s="36">
        <v>53</v>
      </c>
    </row>
    <row r="7" spans="1:55" ht="33" customHeight="1" x14ac:dyDescent="0.2">
      <c r="A7" s="843" t="s">
        <v>468</v>
      </c>
      <c r="B7" s="263" t="s">
        <v>73</v>
      </c>
      <c r="C7" s="833" t="s">
        <v>469</v>
      </c>
      <c r="D7" s="845" t="s">
        <v>470</v>
      </c>
      <c r="E7" s="372">
        <f>SUM(K7,AT7)</f>
        <v>2352</v>
      </c>
      <c r="F7" s="373">
        <f>SUM(G7:J7)</f>
        <v>61</v>
      </c>
      <c r="G7" s="249">
        <f>SUM('Комунальні по областях'!G9,'Комунальні по областях'!G15,'Комунальні по областях'!G21,'Комунальні по областях'!G27,'Комунальні по областях'!G33,'Комунальні по областях'!G39,'Комунальні по областях'!G45,'Комунальні по областях'!G51,'Комунальні по областях'!G57,'Комунальні по областях'!G63,'Комунальні по областях'!G69,'Комунальні по областях'!G75,'Комунальні по областях'!G81,'Комунальні по областях'!G87,'Комунальні по областях'!G93,'Комунальні по областях'!G99,'Комунальні по областях'!G105,'Комунальні по областях'!G111,'Комунальні по областях'!G117,'Комунальні по областях'!G123,'Комунальні по областях'!G129,'Комунальні по областях'!G135,'Комунальні по областях'!G141,'Комунальні по областях'!G147)</f>
        <v>41</v>
      </c>
      <c r="H7" s="249">
        <f>SUM('Комунальні по областях'!H9,'Комунальні по областях'!H15,'Комунальні по областях'!H21,'Комунальні по областях'!H27,'Комунальні по областях'!H33,'Комунальні по областях'!H39,'Комунальні по областях'!H45,'Комунальні по областях'!H51,'Комунальні по областях'!H57,'Комунальні по областях'!H63,'Комунальні по областях'!H69,'Комунальні по областях'!H75,'Комунальні по областях'!H81,'Комунальні по областях'!H87,'Комунальні по областях'!H93,'Комунальні по областях'!H99,'Комунальні по областях'!H105,'Комунальні по областях'!H111,'Комунальні по областях'!H117,'Комунальні по областях'!H123,'Комунальні по областях'!H129,'Комунальні по областях'!H135,'Комунальні по областях'!H141,'Комунальні по областях'!H147)</f>
        <v>13</v>
      </c>
      <c r="I7" s="249">
        <f>SUM('Комунальні по областях'!I9,'Комунальні по областях'!I15,'Комунальні по областях'!I21,'Комунальні по областях'!I27,'Комунальні по областях'!I33,'Комунальні по областях'!I39,'Комунальні по областях'!I45,'Комунальні по областях'!I51,'Комунальні по областях'!I57,'Комунальні по областях'!I63,'Комунальні по областях'!I69,'Комунальні по областях'!I75,'Комунальні по областях'!I81,'Комунальні по областях'!I87,'Комунальні по областях'!I93,'Комунальні по областях'!I99,'Комунальні по областях'!I105,'Комунальні по областях'!I111,'Комунальні по областях'!I117,'Комунальні по областях'!I123,'Комунальні по областях'!I129,'Комунальні по областях'!I135,'Комунальні по областях'!I141,'Комунальні по областях'!I147)</f>
        <v>7</v>
      </c>
      <c r="J7" s="249">
        <f>SUM('Комунальні по областях'!J9,'Комунальні по областях'!J15,'Комунальні по областях'!J21,'Комунальні по областях'!J27,'Комунальні по областях'!J33,'Комунальні по областях'!J39,'Комунальні по областях'!J45,'Комунальні по областях'!J51,'Комунальні по областях'!J57,'Комунальні по областях'!J63,'Комунальні по областях'!J69,'Комунальні по областях'!J75,'Комунальні по областях'!J81,'Комунальні по областях'!J87,'Комунальні по областях'!J93,'Комунальні по областях'!J99,'Комунальні по областях'!J105,'Комунальні по областях'!J111,'Комунальні по областях'!J117,'Комунальні по областях'!J123,'Комунальні по областях'!J129,'Комунальні по областях'!J135,'Комунальні по областях'!J141,'Комунальні по областях'!J147)</f>
        <v>0</v>
      </c>
      <c r="K7" s="398">
        <f>IF(AND(SUM(L7:P7)=SUM(W7:X7),SUM(Q7:V7)=SUM(W7:X7)),SUM(L7:P7),"ПЕРЕВІРТЕ ПРАВИЛЬНІСТЬ ДАНИХ")</f>
        <v>2309</v>
      </c>
      <c r="L7" s="230">
        <f>SUM('Комунальні по областях'!L9,'Комунальні по областях'!L15,'Комунальні по областях'!L21,'Комунальні по областях'!L27,'Комунальні по областях'!L33,'Комунальні по областях'!L39,'Комунальні по областях'!L45,'Комунальні по областях'!L51,'Комунальні по областях'!L57,'Комунальні по областях'!L63,'Комунальні по областях'!L69,'Комунальні по областях'!L75,'Комунальні по областях'!L81,'Комунальні по областях'!L87,'Комунальні по областях'!L93,'Комунальні по областях'!L99,'Комунальні по областях'!L105,'Комунальні по областях'!L111,'Комунальні по областях'!L117,'Комунальні по областях'!L123,'Комунальні по областях'!L129,'Комунальні по областях'!L135,'Комунальні по областях'!L141,'Комунальні по областях'!L147)</f>
        <v>1288</v>
      </c>
      <c r="M7" s="229">
        <f>SUM('Комунальні по областях'!M9,'Комунальні по областях'!M15,'Комунальні по областях'!M21,'Комунальні по областях'!M27,'Комунальні по областях'!M33,'Комунальні по областях'!M39,'Комунальні по областях'!M45,'Комунальні по областях'!M51,'Комунальні по областях'!M57,'Комунальні по областях'!M63,'Комунальні по областях'!M69,'Комунальні по областях'!M75,'Комунальні по областях'!M81,'Комунальні по областях'!M87,'Комунальні по областях'!M93,'Комунальні по областях'!M99,'Комунальні по областях'!M105,'Комунальні по областях'!M111,'Комунальні по областях'!M117,'Комунальні по областях'!M123,'Комунальні по областях'!M129,'Комунальні по областях'!M135,'Комунальні по областях'!M141,'Комунальні по областях'!M147)</f>
        <v>41</v>
      </c>
      <c r="N7" s="229">
        <f>SUM('Комунальні по областях'!N9,'Комунальні по областях'!N15,'Комунальні по областях'!N21,'Комунальні по областях'!N27,'Комунальні по областях'!N33,'Комунальні по областях'!N39,'Комунальні по областях'!N45,'Комунальні по областях'!N51,'Комунальні по областях'!N57,'Комунальні по областях'!N63,'Комунальні по областях'!N69,'Комунальні по областях'!N75,'Комунальні по областях'!N81,'Комунальні по областях'!N87,'Комунальні по областях'!N93,'Комунальні по областях'!N99,'Комунальні по областях'!N105,'Комунальні по областях'!N111,'Комунальні по областях'!N117,'Комунальні по областях'!N123,'Комунальні по областях'!N129,'Комунальні по областях'!N135,'Комунальні по областях'!N141,'Комунальні по областях'!N147)</f>
        <v>9</v>
      </c>
      <c r="O7" s="229">
        <f>SUM('Комунальні по областях'!O9,'Комунальні по областях'!O15,'Комунальні по областях'!O21,'Комунальні по областях'!O27,'Комунальні по областях'!O33,'Комунальні по областях'!O39,'Комунальні по областях'!O45,'Комунальні по областях'!O51,'Комунальні по областях'!O57,'Комунальні по областях'!O63,'Комунальні по областях'!O69,'Комунальні по областях'!O75,'Комунальні по областях'!O81,'Комунальні по областях'!O87,'Комунальні по областях'!O93,'Комунальні по областях'!O99,'Комунальні по областях'!O105,'Комунальні по областях'!O111,'Комунальні по областях'!O117,'Комунальні по областях'!O123,'Комунальні по областях'!O129,'Комунальні по областях'!O135,'Комунальні по областях'!O141,'Комунальні по областях'!O147)</f>
        <v>0</v>
      </c>
      <c r="P7" s="410">
        <f>SUM('Комунальні по областях'!P9,'Комунальні по областях'!P15,'Комунальні по областях'!P21,'Комунальні по областях'!P27,'Комунальні по областях'!P33,'Комунальні по областях'!P39,'Комунальні по областях'!P45,'Комунальні по областях'!P51,'Комунальні по областях'!P57,'Комунальні по областях'!P63,'Комунальні по областях'!P69,'Комунальні по областях'!P75,'Комунальні по областях'!P81,'Комунальні по областях'!P87,'Комунальні по областях'!P93,'Комунальні по областях'!P99,'Комунальні по областях'!P105,'Комунальні по областях'!P111,'Комунальні по областях'!P117,'Комунальні по областях'!P123,'Комунальні по областях'!P129,'Комунальні по областях'!P135,'Комунальні по областях'!P141,'Комунальні по областях'!P147)</f>
        <v>971</v>
      </c>
      <c r="Q7" s="230">
        <f>SUM('Комунальні по областях'!Q9,'Комунальні по областях'!Q15,'Комунальні по областях'!Q21,'Комунальні по областях'!Q27,'Комунальні по областях'!Q33,'Комунальні по областях'!Q39,'Комунальні по областях'!Q45,'Комунальні по областях'!Q51,'Комунальні по областях'!Q57,'Комунальні по областях'!Q63,'Комунальні по областях'!Q69,'Комунальні по областях'!Q75,'Комунальні по областях'!Q81,'Комунальні по областях'!Q87,'Комунальні по областях'!Q93,'Комунальні по областях'!Q99,'Комунальні по областях'!Q105,'Комунальні по областях'!Q111,'Комунальні по областях'!Q117,'Комунальні по областях'!Q123,'Комунальні по областях'!Q129,'Комунальні по областях'!Q135,'Комунальні по областях'!Q141,'Комунальні по областях'!Q147)</f>
        <v>189</v>
      </c>
      <c r="R7" s="229">
        <f>SUM('Комунальні по областях'!R9,'Комунальні по областях'!R15,'Комунальні по областях'!R21,'Комунальні по областях'!R27,'Комунальні по областях'!R33,'Комунальні по областях'!R39,'Комунальні по областях'!R45,'Комунальні по областях'!R51,'Комунальні по областях'!R57,'Комунальні по областях'!R63,'Комунальні по областях'!R69,'Комунальні по областях'!R75,'Комунальні по областях'!R81,'Комунальні по областях'!R87,'Комунальні по областях'!R93,'Комунальні по областях'!R99,'Комунальні по областях'!R105,'Комунальні по областях'!R111,'Комунальні по областях'!R117,'Комунальні по областях'!R123,'Комунальні по областях'!R129,'Комунальні по областях'!R135,'Комунальні по областях'!R141,'Комунальні по областях'!R147)</f>
        <v>32</v>
      </c>
      <c r="S7" s="229">
        <f>SUM('Комунальні по областях'!S9,'Комунальні по областях'!S15,'Комунальні по областях'!S21,'Комунальні по областях'!S27,'Комунальні по областях'!S33,'Комунальні по областях'!S39,'Комунальні по областях'!S45,'Комунальні по областях'!S51,'Комунальні по областях'!S57,'Комунальні по областях'!S63,'Комунальні по областях'!S69,'Комунальні по областях'!S75,'Комунальні по областях'!S81,'Комунальні по областях'!S87,'Комунальні по областях'!S93,'Комунальні по областях'!S99,'Комунальні по областях'!S105,'Комунальні по областях'!S111,'Комунальні по областях'!S117,'Комунальні по областях'!S123,'Комунальні по областях'!S129,'Комунальні по областях'!S135,'Комунальні по областях'!S141,'Комунальні по областях'!S147)</f>
        <v>1</v>
      </c>
      <c r="T7" s="229">
        <f>SUM('Комунальні по областях'!T9,'Комунальні по областях'!T15,'Комунальні по областях'!T21,'Комунальні по областях'!T27,'Комунальні по областях'!T33,'Комунальні по областях'!T39,'Комунальні по областях'!T45,'Комунальні по областях'!T51,'Комунальні по областях'!T57,'Комунальні по областях'!T63,'Комунальні по областях'!T69,'Комунальні по областях'!T75,'Комунальні по областях'!T81,'Комунальні по областях'!T87,'Комунальні по областях'!T93,'Комунальні по областях'!T99,'Комунальні по областях'!T105,'Комунальні по областях'!T111,'Комунальні по областях'!T117,'Комунальні по областях'!T123,'Комунальні по областях'!T129,'Комунальні по областях'!T135,'Комунальні по областях'!T141,'Комунальні по областях'!T147)</f>
        <v>1967</v>
      </c>
      <c r="U7" s="229">
        <f>SUM('Комунальні по областях'!U9,'Комунальні по областях'!U15,'Комунальні по областях'!U21,'Комунальні по областях'!U27,'Комунальні по областях'!U33,'Комунальні по областях'!U39,'Комунальні по областях'!U45,'Комунальні по областях'!U51,'Комунальні по областях'!U57,'Комунальні по областях'!U63,'Комунальні по областях'!U69,'Комунальні по областях'!U75,'Комунальні по областях'!U81,'Комунальні по областях'!U87,'Комунальні по областях'!U93,'Комунальні по областях'!U99,'Комунальні по областях'!U105,'Комунальні по областях'!U111,'Комунальні по областях'!U117,'Комунальні по областях'!U123,'Комунальні по областях'!U129,'Комунальні по областях'!U135,'Комунальні по областях'!U141,'Комунальні по областях'!U147)</f>
        <v>110</v>
      </c>
      <c r="V7" s="410">
        <f>SUM('Комунальні по областях'!V9,'Комунальні по областях'!V15,'Комунальні по областях'!V21,'Комунальні по областях'!V27,'Комунальні по областях'!V33,'Комунальні по областях'!V39,'Комунальні по областях'!V45,'Комунальні по областях'!V51,'Комунальні по областях'!V57,'Комунальні по областях'!V63,'Комунальні по областях'!V69,'Комунальні по областях'!V75,'Комунальні по областях'!V81,'Комунальні по областях'!V87,'Комунальні по областях'!V93,'Комунальні по областях'!V99,'Комунальні по областях'!V105,'Комунальні по областях'!V111,'Комунальні по областях'!V117,'Комунальні по областях'!V123,'Комунальні по областях'!V129,'Комунальні по областях'!V135,'Комунальні по областях'!V141,'Комунальні по областях'!V147)</f>
        <v>10</v>
      </c>
      <c r="W7" s="230">
        <f>SUM('Комунальні по областях'!W9,'Комунальні по областях'!W15,'Комунальні по областях'!W21,'Комунальні по областях'!W27,'Комунальні по областях'!W33,'Комунальні по областях'!W39,'Комунальні по областях'!W45,'Комунальні по областях'!W51,'Комунальні по областях'!W57,'Комунальні по областях'!W63,'Комунальні по областях'!W69,'Комунальні по областях'!W75,'Комунальні по областях'!W81,'Комунальні по областях'!W87,'Комунальні по областях'!W93,'Комунальні по областях'!W99,'Комунальні по областях'!W105,'Комунальні по областях'!W111,'Комунальні по областях'!W117,'Комунальні по областях'!W123,'Комунальні по областях'!W129,'Комунальні по областях'!W135,'Комунальні по областях'!W141,'Комунальні по областях'!W147)</f>
        <v>2011</v>
      </c>
      <c r="X7" s="410">
        <f>SUM('Комунальні по областях'!X9,'Комунальні по областях'!X15,'Комунальні по областях'!X21,'Комунальні по областях'!X27,'Комунальні по областях'!X33,'Комунальні по областях'!X39,'Комунальні по областях'!X45,'Комунальні по областях'!X51,'Комунальні по областях'!X57,'Комунальні по областях'!X63,'Комунальні по областях'!X69,'Комунальні по областях'!X75,'Комунальні по областях'!X81,'Комунальні по областях'!X87,'Комунальні по областях'!X93,'Комунальні по областях'!X99,'Комунальні по областях'!X105,'Комунальні по областях'!X111,'Комунальні по областях'!X117,'Комунальні по областях'!X123,'Комунальні по областях'!X129,'Комунальні по областях'!X135,'Комунальні по областях'!X141,'Комунальні по областях'!X147)</f>
        <v>298</v>
      </c>
      <c r="Y7" s="230">
        <f>SUM('Комунальні по областях'!Y9,'Комунальні по областях'!Y15,'Комунальні по областях'!Y21,'Комунальні по областях'!Y27,'Комунальні по областях'!Y33,'Комунальні по областях'!Y39,'Комунальні по областях'!Y45,'Комунальні по областях'!Y51,'Комунальні по областях'!Y57,'Комунальні по областях'!Y63,'Комунальні по областях'!Y69,'Комунальні по областях'!Y75,'Комунальні по областях'!Y81,'Комунальні по областях'!Y87,'Комунальні по областях'!Y93,'Комунальні по областях'!Y99,'Комунальні по областях'!Y105,'Комунальні по областях'!Y111,'Комунальні по областях'!Y117,'Комунальні по областях'!Y123,'Комунальні по областях'!Y129,'Комунальні по областях'!Y135,'Комунальні по областях'!Y141,'Комунальні по областях'!Y147)</f>
        <v>0</v>
      </c>
      <c r="Z7" s="229">
        <f>SUM('Комунальні по областях'!Z9,'Комунальні по областях'!Z15,'Комунальні по областях'!Z21,'Комунальні по областях'!Z27,'Комунальні по областях'!Z33,'Комунальні по областях'!Z39,'Комунальні по областях'!Z45,'Комунальні по областях'!Z51,'Комунальні по областях'!Z57,'Комунальні по областях'!Z63,'Комунальні по областях'!Z69,'Комунальні по областях'!Z75,'Комунальні по областях'!Z81,'Комунальні по областях'!Z87,'Комунальні по областях'!Z93,'Комунальні по областях'!Z99,'Комунальні по областях'!Z105,'Комунальні по областях'!Z111,'Комунальні по областях'!Z117,'Комунальні по областях'!Z123,'Комунальні по областях'!Z129,'Комунальні по областях'!Z135,'Комунальні по областях'!Z141,'Комунальні по областях'!Z147)</f>
        <v>652</v>
      </c>
      <c r="AA7" s="229">
        <f>SUM('Комунальні по областях'!AA9,'Комунальні по областях'!AA15,'Комунальні по областях'!AA21,'Комунальні по областях'!AA27,'Комунальні по областях'!AA33,'Комунальні по областях'!AA39,'Комунальні по областях'!AA45,'Комунальні по областях'!AA51,'Комунальні по областях'!AA57,'Комунальні по областях'!AA63,'Комунальні по областях'!AA69,'Комунальні по областях'!AA75,'Комунальні по областях'!AA81,'Комунальні по областях'!AA87,'Комунальні по областях'!AA93,'Комунальні по областях'!AA99,'Комунальні по областях'!AA105,'Комунальні по областях'!AA111,'Комунальні по областях'!AA117,'Комунальні по областях'!AA123,'Комунальні по областях'!AA129,'Комунальні по областях'!AA135,'Комунальні по областях'!AA141,'Комунальні по областях'!AA147)</f>
        <v>637</v>
      </c>
      <c r="AB7" s="229">
        <f>SUM('Комунальні по областях'!AB9,'Комунальні по областях'!AB15,'Комунальні по областях'!AB21,'Комунальні по областях'!AB27,'Комунальні по областях'!AB33,'Комунальні по областях'!AB39,'Комунальні по областях'!AB45,'Комунальні по областях'!AB51,'Комунальні по областях'!AB57,'Комунальні по областях'!AB63,'Комунальні по областях'!AB69,'Комунальні по областях'!AB75,'Комунальні по областях'!AB81,'Комунальні по областях'!AB87,'Комунальні по областях'!AB93,'Комунальні по областях'!AB99,'Комунальні по областях'!AB105,'Комунальні по областях'!AB111,'Комунальні по областях'!AB117,'Комунальні по областях'!AB123,'Комунальні по областях'!AB129,'Комунальні по областях'!AB135,'Комунальні по областях'!AB141,'Комунальні по областях'!AB147)</f>
        <v>141</v>
      </c>
      <c r="AC7" s="229">
        <f>SUM('Комунальні по областях'!AC9,'Комунальні по областях'!AC15,'Комунальні по областях'!AC21,'Комунальні по областях'!AC27,'Комунальні по областях'!AC33,'Комунальні по областях'!AC39,'Комунальні по областях'!AC45,'Комунальні по областях'!AC51,'Комунальні по областях'!AC57,'Комунальні по областях'!AC63,'Комунальні по областях'!AC69,'Комунальні по областях'!AC75,'Комунальні по областях'!AC81,'Комунальні по областях'!AC87,'Комунальні по областях'!AC93,'Комунальні по областях'!AC99,'Комунальні по областях'!AC105,'Комунальні по областях'!AC111,'Комунальні по областях'!AC117,'Комунальні по областях'!AC123,'Комунальні по областях'!AC129,'Комунальні по областях'!AC135,'Комунальні по областях'!AC141,'Комунальні по областях'!AC147)</f>
        <v>1206</v>
      </c>
      <c r="AD7" s="229">
        <f>SUM('Комунальні по областях'!AD9,'Комунальні по областях'!AD15,'Комунальні по областях'!AD21,'Комунальні по областях'!AD27,'Комунальні по областях'!AD33,'Комунальні по областях'!AD39,'Комунальні по областях'!AD45,'Комунальні по областях'!AD51,'Комунальні по областях'!AD57,'Комунальні по областях'!AD63,'Комунальні по областях'!AD69,'Комунальні по областях'!AD75,'Комунальні по областях'!AD81,'Комунальні по областях'!AD87,'Комунальні по областях'!AD93,'Комунальні по областях'!AD99,'Комунальні по областях'!AD105,'Комунальні по областях'!AD111,'Комунальні по областях'!AD117,'Комунальні по областях'!AD123,'Комунальні по областях'!AD129,'Комунальні по областях'!AD135,'Комунальні по областях'!AD141,'Комунальні по областях'!AD147)</f>
        <v>111</v>
      </c>
      <c r="AE7" s="401">
        <f>AVERAGE('Комунальні по областях'!AE9,'Комунальні по областях'!AE15,'Комунальні по областях'!AE21,'Комунальні по областях'!AE27,'Комунальні по областях'!AE33,'Комунальні по областях'!AE39,'Комунальні по областях'!AE45,'Комунальні по областях'!AE51,'Комунальні по областях'!AE57,'Комунальні по областях'!AE63,'Комунальні по областях'!AE69,'Комунальні по областях'!AE75,'Комунальні по областях'!AE81,'Комунальні по областях'!AE87,'Комунальні по областях'!AE93,'Комунальні по областях'!AE99,'Комунальні по областях'!AE105,'Комунальні по областях'!AE111,'Комунальні по областях'!AE117,'Комунальні по областях'!AE123,'Комунальні по областях'!AE129,'Комунальні по областях'!AE135,'Комунальні по областях'!AE141,'Комунальні по областях'!AE147)</f>
        <v>41.390466269841269</v>
      </c>
      <c r="AF7" s="399">
        <f>AVERAGE('Комунальні по областях'!AF9,'Комунальні по областях'!AF15,'Комунальні по областях'!AF21,'Комунальні по областях'!AF27,'Комунальні по областях'!AF33,'Комунальні по областях'!AF39,'Комунальні по областях'!AF45,'Комунальні по областях'!AF51,'Комунальні по областях'!AF57,'Комунальні по областях'!AF63,'Комунальні по областях'!AF69,'Комунальні по областях'!AF75,'Комунальні по областях'!AF81,'Комунальні по областях'!AF87,'Комунальні по областях'!AF93,'Комунальні по областях'!AF99,'Комунальні по областях'!AF105,'Комунальні по областях'!AF111,'Комунальні по областях'!AF117,'Комунальні по областях'!AF123,'Комунальні по областях'!AF129,'Комунальні по областях'!AF135,'Комунальні по областях'!AF141,'Комунальні по областях'!AF147)</f>
        <v>19.505704365079367</v>
      </c>
      <c r="AG7" s="401">
        <f>AVERAGE('Комунальні по областях'!AG9,'Комунальні по областях'!AG15,'Комунальні по областях'!AG21,'Комунальні по областях'!AG27,'Комунальні по областях'!AG33,'Комунальні по областях'!AG39,'Комунальні по областях'!AG45,'Комунальні по областях'!AG51,'Комунальні по областях'!AG57,'Комунальні по областях'!AG63,'Комунальні по областях'!AG69,'Комунальні по областях'!AG75,'Комунальні по областях'!AG81,'Комунальні по областях'!AG87,'Комунальні по областях'!AG93,'Комунальні по областях'!AG99,'Комунальні по областях'!AG105,'Комунальні по областях'!AG111,'Комунальні по областях'!AG117,'Комунальні по областях'!AG123,'Комунальні по областях'!AG129,'Комунальні по областях'!AG135,'Комунальні по областях'!AG141,'Комунальні по областях'!AG147)</f>
        <v>11.339062499999999</v>
      </c>
      <c r="AH7" s="404">
        <f>SUM(AL7:AN7)</f>
        <v>2286</v>
      </c>
      <c r="AI7" s="232">
        <f>SUM('Комунальні по областях'!AI9,'Комунальні по областях'!AI15,'Комунальні по областях'!AI21,'Комунальні по областях'!AI27,'Комунальні по областях'!AI33,'Комунальні по областях'!AI39,'Комунальні по областях'!AI45,'Комунальні по областях'!AI51,'Комунальні по областях'!AI57,'Комунальні по областях'!AI63,'Комунальні по областях'!AI69,'Комунальні по областях'!AI75,'Комунальні по областях'!AI81,'Комунальні по областях'!AI87,'Комунальні по областях'!AI93,'Комунальні по областях'!AI99,'Комунальні по областях'!AI105,'Комунальні по областях'!AI111,'Комунальні по областях'!AI117,'Комунальні по областях'!AI123,'Комунальні по областях'!AI129,'Комунальні по областях'!AI135,'Комунальні по областях'!AI141,'Комунальні по областях'!AI147)</f>
        <v>0</v>
      </c>
      <c r="AJ7" s="232">
        <f>SUM('Комунальні по областях'!AJ9,'Комунальні по областях'!AJ15,'Комунальні по областях'!AJ21,'Комунальні по областях'!AJ27,'Комунальні по областях'!AJ33,'Комунальні по областях'!AJ39,'Комунальні по областях'!AJ45,'Комунальні по областях'!AJ51,'Комунальні по областях'!AJ57,'Комунальні по областях'!AJ63,'Комунальні по областях'!AJ69,'Комунальні по областях'!AJ75,'Комунальні по областях'!AJ81,'Комунальні по областях'!AJ87,'Комунальні по областях'!AJ93,'Комунальні по областях'!AJ99,'Комунальні по областях'!AJ105,'Комунальні по областях'!AJ111,'Комунальні по областях'!AJ117,'Комунальні по областях'!AJ123,'Комунальні по областях'!AJ129,'Комунальні по областях'!AJ135,'Комунальні по областях'!AJ141,'Комунальні по областях'!AJ147)</f>
        <v>0</v>
      </c>
      <c r="AK7" s="393">
        <f>SUM('Комунальні по областях'!AK9,'Комунальні по областях'!AK15,'Комунальні по областях'!AK21,'Комунальні по областях'!AK27,'Комунальні по областях'!AK33,'Комунальні по областях'!AK39,'Комунальні по областях'!AK45,'Комунальні по областях'!AK51,'Комунальні по областях'!AK57,'Комунальні по областях'!AK63,'Комунальні по областях'!AK69,'Комунальні по областях'!AK75,'Комунальні по областях'!AK81,'Комунальні по областях'!AK87,'Комунальні по областях'!AK93,'Комунальні по областях'!AK99,'Комунальні по областях'!AK105,'Комунальні по областях'!AK111,'Комунальні по областях'!AK117,'Комунальні по областях'!AK123,'Комунальні по областях'!AK129,'Комунальні по областях'!AK135,'Комунальні по областях'!AK141,'Комунальні по областях'!AK147)</f>
        <v>0</v>
      </c>
      <c r="AL7" s="231">
        <f>SUM('Комунальні по областях'!AL9,'Комунальні по областях'!AL15,'Комунальні по областях'!AL21,'Комунальні по областях'!AL27,'Комунальні по областях'!AL33,'Комунальні по областях'!AL39,'Комунальні по областях'!AL45,'Комунальні по областях'!AL51,'Комунальні по областях'!AL57,'Комунальні по областях'!AL63,'Комунальні по областях'!AL69,'Комунальні по областях'!AL75,'Комунальні по областях'!AL81,'Комунальні по областях'!AL87,'Комунальні по областях'!AL93,'Комунальні по областях'!AL99,'Комунальні по областях'!AL105,'Комунальні по областях'!AL111,'Комунальні по областях'!AL117,'Комунальні по областях'!AL123,'Комунальні по областях'!AL129,'Комунальні по областях'!AL135,'Комунальні по областях'!AL141,'Комунальні по областях'!AL147)</f>
        <v>275</v>
      </c>
      <c r="AM7" s="232">
        <f>SUM('Комунальні по областях'!AM9,'Комунальні по областях'!AM15,'Комунальні по областях'!AM21,'Комунальні по областях'!AM27,'Комунальні по областях'!AM33,'Комунальні по областях'!AM39,'Комунальні по областях'!AM45,'Комунальні по областях'!AM51,'Комунальні по областях'!AM57,'Комунальні по областях'!AM63,'Комунальні по областях'!AM69,'Комунальні по областях'!AM75,'Комунальні по областях'!AM81,'Комунальні по областях'!AM87,'Комунальні по областях'!AM93,'Комунальні по областях'!AM99,'Комунальні по областях'!AM105,'Комунальні по областях'!AM111,'Комунальні по областях'!AM117,'Комунальні по областях'!AM123,'Комунальні по областях'!AM129,'Комунальні по областях'!AM135,'Комунальні по областях'!AM141,'Комунальні по областях'!AM147)</f>
        <v>1930</v>
      </c>
      <c r="AN7" s="393">
        <f>SUM('Комунальні по областях'!AN9,'Комунальні по областях'!AN15,'Комунальні по областях'!AN21,'Комунальні по областях'!AN27,'Комунальні по областях'!AN33,'Комунальні по областях'!AN39,'Комунальні по областях'!AN45,'Комунальні по областях'!AN51,'Комунальні по областях'!AN57,'Комунальні по областях'!AN63,'Комунальні по областях'!AN69,'Комунальні по областях'!AN75,'Комунальні по областях'!AN81,'Комунальні по областях'!AN87,'Комунальні по областях'!AN93,'Комунальні по областях'!AN99,'Комунальні по областях'!AN105,'Комунальні по областях'!AN111,'Комунальні по областях'!AN117,'Комунальні по областях'!AN123,'Комунальні по областях'!AN129,'Комунальні по областях'!AN135,'Комунальні по областях'!AN141,'Комунальні по областях'!AN147)</f>
        <v>81</v>
      </c>
      <c r="AO7" s="231">
        <f>SUM('Комунальні по областях'!AO9,'Комунальні по областях'!AO15,'Комунальні по областях'!AO21,'Комунальні по областях'!AO27,'Комунальні по областях'!AO33,'Комунальні по областях'!AO39,'Комунальні по областях'!AO45,'Комунальні по областях'!AO51,'Комунальні по областях'!AO57,'Комунальні по областях'!AO63,'Комунальні по областях'!AO69,'Комунальні по областях'!AO75,'Комунальні по областях'!AO81,'Комунальні по областях'!AO87,'Комунальні по областях'!AO93,'Комунальні по областях'!AO99,'Комунальні по областях'!AO105,'Комунальні по областях'!AO111,'Комунальні по областях'!AO117,'Комунальні по областях'!AO123,'Комунальні по областях'!AO129,'Комунальні по областях'!AO135,'Комунальні по областях'!AO141,'Комунальні по областях'!AO147)</f>
        <v>0</v>
      </c>
      <c r="AP7" s="232">
        <f>SUM('Комунальні по областях'!AP9,'Комунальні по областях'!AP15,'Комунальні по областях'!AP21,'Комунальні по областях'!AP27,'Комунальні по областях'!AP33,'Комунальні по областях'!AP39,'Комунальні по областях'!AP45,'Комунальні по областях'!AP51,'Комунальні по областях'!AP57,'Комунальні по областях'!AP63,'Комунальні по областях'!AP69,'Комунальні по областях'!AP75,'Комунальні по областях'!AP81,'Комунальні по областях'!AP87,'Комунальні по областях'!AP93,'Комунальні по областях'!AP99,'Комунальні по областях'!AP105,'Комунальні по областях'!AP111,'Комунальні по областях'!AP117,'Комунальні по областях'!AP123,'Комунальні по областях'!AP129,'Комунальні по областях'!AP135,'Комунальні по областях'!AP141,'Комунальні по областях'!AP147)</f>
        <v>0</v>
      </c>
      <c r="AQ7" s="232">
        <f>SUM('Комунальні по областях'!AQ9,'Комунальні по областях'!AQ15,'Комунальні по областях'!AQ21,'Комунальні по областях'!AQ27,'Комунальні по областях'!AQ33,'Комунальні по областях'!AQ39,'Комунальні по областях'!AQ45,'Комунальні по областях'!AQ51,'Комунальні по областях'!AQ57,'Комунальні по областях'!AQ63,'Комунальні по областях'!AQ69,'Комунальні по областях'!AQ75,'Комунальні по областях'!AQ81,'Комунальні по областях'!AQ87,'Комунальні по областях'!AQ93,'Комунальні по областях'!AQ99,'Комунальні по областях'!AQ105,'Комунальні по областях'!AQ111,'Комунальні по областях'!AQ117,'Комунальні по областях'!AQ123,'Комунальні по областях'!AQ129,'Комунальні по областях'!AQ135,'Комунальні по областях'!AQ141,'Комунальні по областях'!AQ147)</f>
        <v>0</v>
      </c>
      <c r="AR7" s="232">
        <f>SUM('Комунальні по областях'!AR9,'Комунальні по областях'!AR15,'Комунальні по областях'!AR21,'Комунальні по областях'!AR27,'Комунальні по областях'!AR33,'Комунальні по областях'!AR39,'Комунальні по областях'!AR45,'Комунальні по областях'!AR51,'Комунальні по областях'!AR57,'Комунальні по областях'!AR63,'Комунальні по областях'!AR69,'Комунальні по областях'!AR75,'Комунальні по областях'!AR81,'Комунальні по областях'!AR87,'Комунальні по областях'!AR93,'Комунальні по областях'!AR99,'Комунальні по областях'!AR105,'Комунальні по областях'!AR111,'Комунальні по областях'!AR117,'Комунальні по областях'!AR123,'Комунальні по областях'!AR129,'Комунальні по областях'!AR135,'Комунальні по областях'!AR141,'Комунальні по областях'!AR147)</f>
        <v>0</v>
      </c>
      <c r="AS7" s="393">
        <f>SUM('Комунальні по областях'!AS9,'Комунальні по областях'!AS15,'Комунальні по областях'!AS21,'Комунальні по областях'!AS27,'Комунальні по областях'!AS33,'Комунальні по областях'!AS39,'Комунальні по областях'!AS45,'Комунальні по областях'!AS51,'Комунальні по областях'!AS57,'Комунальні по областях'!AS63,'Комунальні по областях'!AS69,'Комунальні по областях'!AS75,'Комунальні по областях'!AS81,'Комунальні по областях'!AS87,'Комунальні по областях'!AS93,'Комунальні по областях'!AS99,'Комунальні по областях'!AS105,'Комунальні по областях'!AS111,'Комунальні по областях'!AS117,'Комунальні по областях'!AS123,'Комунальні по областях'!AS129,'Комунальні по областях'!AS135,'Комунальні по областях'!AS141,'Комунальні по областях'!AS147)</f>
        <v>0</v>
      </c>
      <c r="AT7" s="333">
        <f>SUM(AU7:BC7)</f>
        <v>43</v>
      </c>
      <c r="AU7" s="307">
        <f>SUM('Комунальні по областях'!AU9,'Комунальні по областях'!AU15,'Комунальні по областях'!AU21,'Комунальні по областях'!AU27,'Комунальні по областях'!AU33,'Комунальні по областях'!AU39,'Комунальні по областях'!AU45,'Комунальні по областях'!AU51,'Комунальні по областях'!AU57,'Комунальні по областях'!AU63,'Комунальні по областях'!AU69,'Комунальні по областях'!AU75,'Комунальні по областях'!AU81,'Комунальні по областях'!AU87,'Комунальні по областях'!AU93,'Комунальні по областях'!AU99,'Комунальні по областях'!AU105,'Комунальні по областях'!AU111,'Комунальні по областях'!AU117,'Комунальні по областях'!AU123,'Комунальні по областях'!AU129,'Комунальні по областях'!AU135,'Комунальні по областях'!AU141,'Комунальні по областях'!AU147)</f>
        <v>0</v>
      </c>
      <c r="AV7" s="307">
        <f>SUM('Комунальні по областях'!AV9,'Комунальні по областях'!AV15,'Комунальні по областях'!AV21,'Комунальні по областях'!AV27,'Комунальні по областях'!AV33,'Комунальні по областях'!AV39,'Комунальні по областях'!AV45,'Комунальні по областях'!AV51,'Комунальні по областях'!AV57,'Комунальні по областях'!AV63,'Комунальні по областях'!AV69,'Комунальні по областях'!AV75,'Комунальні по областях'!AV81,'Комунальні по областях'!AV87,'Комунальні по областях'!AV93,'Комунальні по областях'!AV99,'Комунальні по областях'!AV105,'Комунальні по областях'!AV111,'Комунальні по областях'!AV117,'Комунальні по областях'!AV123,'Комунальні по областях'!AV129,'Комунальні по областях'!AV135,'Комунальні по областях'!AV141,'Комунальні по областях'!AV147)</f>
        <v>3</v>
      </c>
      <c r="AW7" s="307">
        <f>SUM('Комунальні по областях'!AW9,'Комунальні по областях'!AW15,'Комунальні по областях'!AW21,'Комунальні по областях'!AW27,'Комунальні по областях'!AW33,'Комунальні по областях'!AW39,'Комунальні по областях'!AW45,'Комунальні по областях'!AW51,'Комунальні по областях'!AW57,'Комунальні по областях'!AW63,'Комунальні по областях'!AW69,'Комунальні по областях'!AW75,'Комунальні по областях'!AW81,'Комунальні по областях'!AW87,'Комунальні по областях'!AW93,'Комунальні по областях'!AW99,'Комунальні по областях'!AW105,'Комунальні по областях'!AW111,'Комунальні по областях'!AW117,'Комунальні по областях'!AW123,'Комунальні по областях'!AW129,'Комунальні по областях'!AW135,'Комунальні по областях'!AW141,'Комунальні по областях'!AW147)</f>
        <v>3</v>
      </c>
      <c r="AX7" s="307">
        <f>SUM('Комунальні по областях'!AX9,'Комунальні по областях'!AX15,'Комунальні по областях'!AX21,'Комунальні по областях'!AX27,'Комунальні по областях'!AX33,'Комунальні по областях'!AX39,'Комунальні по областях'!AX45,'Комунальні по областях'!AX51,'Комунальні по областях'!AX57,'Комунальні по областях'!AX63,'Комунальні по областях'!AX69,'Комунальні по областях'!AX75,'Комунальні по областях'!AX81,'Комунальні по областях'!AX87,'Комунальні по областях'!AX93,'Комунальні по областях'!AX99,'Комунальні по областях'!AX105,'Комунальні по областях'!AX111,'Комунальні по областях'!AX117,'Комунальні по областях'!AX123,'Комунальні по областях'!AX129,'Комунальні по областях'!AX135,'Комунальні по областях'!AX141,'Комунальні по областях'!AX147)</f>
        <v>3</v>
      </c>
      <c r="AY7" s="307">
        <f>SUM('Комунальні по областях'!AY9,'Комунальні по областях'!AY15,'Комунальні по областях'!AY21,'Комунальні по областях'!AY27,'Комунальні по областях'!AY33,'Комунальні по областях'!AY39,'Комунальні по областях'!AY45,'Комунальні по областях'!AY51,'Комунальні по областях'!AY57,'Комунальні по областях'!AY63,'Комунальні по областях'!AY69,'Комунальні по областях'!AY75,'Комунальні по областях'!AY81,'Комунальні по областях'!AY87,'Комунальні по областях'!AY93,'Комунальні по областях'!AY99,'Комунальні по областях'!AY105,'Комунальні по областях'!AY111,'Комунальні по областях'!AY117,'Комунальні по областях'!AY123,'Комунальні по областях'!AY129,'Комунальні по областях'!AY135,'Комунальні по областях'!AY141,'Комунальні по областях'!AY147)</f>
        <v>17</v>
      </c>
      <c r="AZ7" s="307">
        <f>SUM('Комунальні по областях'!AZ9,'Комунальні по областях'!AZ15,'Комунальні по областях'!AZ21,'Комунальні по областях'!AZ27,'Комунальні по областях'!AZ33,'Комунальні по областях'!AZ39,'Комунальні по областях'!AZ45,'Комунальні по областях'!AZ51,'Комунальні по областях'!AZ57,'Комунальні по областях'!AZ63,'Комунальні по областях'!AZ69,'Комунальні по областях'!AZ75,'Комунальні по областях'!AZ81,'Комунальні по областях'!AZ87,'Комунальні по областях'!AZ93,'Комунальні по областях'!AZ99,'Комунальні по областях'!AZ105,'Комунальні по областях'!AZ111,'Комунальні по областях'!AZ117,'Комунальні по областях'!AZ123,'Комунальні по областях'!AZ129,'Комунальні по областях'!AZ135,'Комунальні по областях'!AZ141,'Комунальні по областях'!AZ147)</f>
        <v>1</v>
      </c>
      <c r="BA7" s="307">
        <f>SUM('Комунальні по областях'!BA9,'Комунальні по областях'!BA15,'Комунальні по областях'!BA21,'Комунальні по областях'!BA27,'Комунальні по областях'!BA33,'Комунальні по областях'!BA39,'Комунальні по областях'!BA45,'Комунальні по областях'!BA51,'Комунальні по областях'!BA57,'Комунальні по областях'!BA63,'Комунальні по областях'!BA69,'Комунальні по областях'!BA75,'Комунальні по областях'!BA81,'Комунальні по областях'!BA87,'Комунальні по областях'!BA93,'Комунальні по областях'!BA99,'Комунальні по областях'!BA105,'Комунальні по областях'!BA111,'Комунальні по областях'!BA117,'Комунальні по областях'!BA123,'Комунальні по областях'!BA129,'Комунальні по областях'!BA135,'Комунальні по областях'!BA141,'Комунальні по областях'!BA147)</f>
        <v>3</v>
      </c>
      <c r="BB7" s="307">
        <f>SUM('Комунальні по областях'!BB9,'Комунальні по областях'!BB15,'Комунальні по областях'!BB21,'Комунальні по областях'!BB27,'Комунальні по областях'!BB33,'Комунальні по областях'!BB39,'Комунальні по областях'!BB45,'Комунальні по областях'!BB51,'Комунальні по областях'!BB57,'Комунальні по областях'!BB63,'Комунальні по областях'!BB69,'Комунальні по областях'!BB75,'Комунальні по областях'!BB81,'Комунальні по областях'!BB87,'Комунальні по областях'!BB93,'Комунальні по областях'!BB99,'Комунальні по областях'!BB105,'Комунальні по областях'!BB111,'Комунальні по областях'!BB117,'Комунальні по областях'!BB123,'Комунальні по областях'!BB129,'Комунальні по областях'!BB135,'Комунальні по областях'!BB141,'Комунальні по областях'!BB147)</f>
        <v>9</v>
      </c>
      <c r="BC7" s="308">
        <f>SUM('Комунальні по областях'!BC9,'Комунальні по областях'!BC15,'Комунальні по областях'!BC21,'Комунальні по областях'!BC27,'Комунальні по областях'!BC33,'Комунальні по областях'!BC39,'Комунальні по областях'!BC45,'Комунальні по областях'!BC51,'Комунальні по областях'!BC57,'Комунальні по областях'!BC63,'Комунальні по областях'!BC69,'Комунальні по областях'!BC75,'Комунальні по областях'!BC81,'Комунальні по областях'!BC87,'Комунальні по областях'!BC93,'Комунальні по областях'!BC99,'Комунальні по областях'!BC105,'Комунальні по областях'!BC111,'Комунальні по областях'!BC117,'Комунальні по областях'!BC123,'Комунальні по областях'!BC129,'Комунальні по областях'!BC135,'Комунальні по областях'!BC141,'Комунальні по областях'!BC147)</f>
        <v>4</v>
      </c>
    </row>
    <row r="8" spans="1:55" ht="33" customHeight="1" x14ac:dyDescent="0.2">
      <c r="A8" s="844"/>
      <c r="B8" s="265" t="s">
        <v>75</v>
      </c>
      <c r="C8" s="827"/>
      <c r="D8" s="846"/>
      <c r="E8" s="374"/>
      <c r="F8" s="375"/>
      <c r="G8" s="249"/>
      <c r="H8" s="249"/>
      <c r="I8" s="249"/>
      <c r="J8" s="249"/>
      <c r="K8" s="398"/>
      <c r="L8" s="240"/>
      <c r="M8" s="65"/>
      <c r="N8" s="65"/>
      <c r="O8" s="65"/>
      <c r="P8" s="267"/>
      <c r="Q8" s="240"/>
      <c r="R8" s="65"/>
      <c r="S8" s="65"/>
      <c r="T8" s="65"/>
      <c r="U8" s="65"/>
      <c r="V8" s="267"/>
      <c r="W8" s="240"/>
      <c r="X8" s="267"/>
      <c r="Y8" s="240"/>
      <c r="Z8" s="65"/>
      <c r="AA8" s="65"/>
      <c r="AB8" s="65"/>
      <c r="AC8" s="65"/>
      <c r="AD8" s="65"/>
      <c r="AE8" s="402"/>
      <c r="AF8" s="399"/>
      <c r="AG8" s="402"/>
      <c r="AH8" s="405"/>
      <c r="AI8" s="264">
        <f>SUM('Комунальні по областях'!AI10,'Комунальні по областях'!AI16,'Комунальні по областях'!AI22,'Комунальні по областях'!AI28,'Комунальні по областях'!AI34,'Комунальні по областях'!AI40,'Комунальні по областях'!AI46,'Комунальні по областях'!AI52,'Комунальні по областях'!AI58,'Комунальні по областях'!AI64,'Комунальні по областях'!AI70,'Комунальні по областях'!AI76,'Комунальні по областях'!AI82,'Комунальні по областях'!AI88,'Комунальні по областях'!AI94,'Комунальні по областях'!AI100,'Комунальні по областях'!AI106,'Комунальні по областях'!AI112,'Комунальні по областях'!AI118,'Комунальні по областях'!AI124,'Комунальні по областях'!AI130,'Комунальні по областях'!AI136,'Комунальні по областях'!AI142,'Комунальні по областях'!AI148)</f>
        <v>0</v>
      </c>
      <c r="AJ8" s="264">
        <f>SUM('Комунальні по областях'!AJ10,'Комунальні по областях'!AJ16,'Комунальні по областях'!AJ22,'Комунальні по областях'!AJ28,'Комунальні по областях'!AJ34,'Комунальні по областях'!AJ40,'Комунальні по областях'!AJ46,'Комунальні по областях'!AJ52,'Комунальні по областях'!AJ58,'Комунальні по областях'!AJ64,'Комунальні по областях'!AJ70,'Комунальні по областях'!AJ76,'Комунальні по областях'!AJ82,'Комунальні по областях'!AJ88,'Комунальні по областях'!AJ94,'Комунальні по областях'!AJ100,'Комунальні по областях'!AJ106,'Комунальні по областях'!AJ112,'Комунальні по областях'!AJ118,'Комунальні по областях'!AJ124,'Комунальні по областях'!AJ130,'Комунальні по областях'!AJ136,'Комунальні по областях'!AJ142,'Комунальні по областях'!AJ148)</f>
        <v>0</v>
      </c>
      <c r="AK8" s="394">
        <f>SUM('Комунальні по областях'!AK10,'Комунальні по областях'!AK16,'Комунальні по областях'!AK22,'Комунальні по областях'!AK28,'Комунальні по областях'!AK34,'Комунальні по областях'!AK40,'Комунальні по областях'!AK46,'Комунальні по областях'!AK52,'Комунальні по областях'!AK58,'Комунальні по областях'!AK64,'Комунальні по областях'!AK70,'Комунальні по областях'!AK76,'Комунальні по областях'!AK82,'Комунальні по областях'!AK88,'Комунальні по областях'!AK94,'Комунальні по областях'!AK100,'Комунальні по областях'!AK106,'Комунальні по областях'!AK112,'Комунальні по областях'!AK118,'Комунальні по областях'!AK124,'Комунальні по областях'!AK130,'Комунальні по областях'!AK136,'Комунальні по областях'!AK142,'Комунальні по областях'!AK148)</f>
        <v>0</v>
      </c>
      <c r="AL8" s="248">
        <f>SUM('Комунальні по областях'!AL10,'Комунальні по областях'!AL16,'Комунальні по областях'!AL22,'Комунальні по областях'!AL28,'Комунальні по областях'!AL34,'Комунальні по областях'!AL40,'Комунальні по областях'!AL46,'Комунальні по областях'!AL52,'Комунальні по областях'!AL58,'Комунальні по областях'!AL64,'Комунальні по областях'!AL70,'Комунальні по областях'!AL76,'Комунальні по областях'!AL82,'Комунальні по областях'!AL88,'Комунальні по областях'!AL94,'Комунальні по областях'!AL100,'Комунальні по областях'!AL106,'Комунальні по областях'!AL112,'Комунальні по областях'!AL118,'Комунальні по областях'!AL124,'Комунальні по областях'!AL130,'Комунальні по областях'!AL136,'Комунальні по областях'!AL142,'Комунальні по областях'!AL148)</f>
        <v>0</v>
      </c>
      <c r="AM8" s="264">
        <f>SUM('Комунальні по областях'!AM10,'Комунальні по областях'!AM16,'Комунальні по областях'!AM22,'Комунальні по областях'!AM28,'Комунальні по областях'!AM34,'Комунальні по областях'!AM40,'Комунальні по областях'!AM46,'Комунальні по областях'!AM52,'Комунальні по областях'!AM58,'Комунальні по областях'!AM64,'Комунальні по областях'!AM70,'Комунальні по областях'!AM76,'Комунальні по областях'!AM82,'Комунальні по областях'!AM88,'Комунальні по областях'!AM94,'Комунальні по областях'!AM100,'Комунальні по областях'!AM106,'Комунальні по областях'!AM112,'Комунальні по областях'!AM118,'Комунальні по областях'!AM124,'Комунальні по областях'!AM130,'Комунальні по областях'!AM136,'Комунальні по областях'!AM142,'Комунальні по областях'!AM148)</f>
        <v>0</v>
      </c>
      <c r="AN8" s="394">
        <f>SUM('Комунальні по областях'!AN10,'Комунальні по областях'!AN16,'Комунальні по областях'!AN22,'Комунальні по областях'!AN28,'Комунальні по областях'!AN34,'Комунальні по областях'!AN40,'Комунальні по областях'!AN46,'Комунальні по областях'!AN52,'Комунальні по областях'!AN58,'Комунальні по областях'!AN64,'Комунальні по областях'!AN70,'Комунальні по областях'!AN76,'Комунальні по областях'!AN82,'Комунальні по областях'!AN88,'Комунальні по областях'!AN94,'Комунальні по областях'!AN100,'Комунальні по областях'!AN106,'Комунальні по областях'!AN112,'Комунальні по областях'!AN118,'Комунальні по областях'!AN124,'Комунальні по областях'!AN130,'Комунальні по областях'!AN136,'Комунальні по областях'!AN142,'Комунальні по областях'!AN148)</f>
        <v>0</v>
      </c>
      <c r="AO8" s="248">
        <f>SUM('Комунальні по областях'!AO10,'Комунальні по областях'!AO16,'Комунальні по областях'!AO22,'Комунальні по областях'!AO28,'Комунальні по областях'!AO34,'Комунальні по областях'!AO40,'Комунальні по областях'!AO46,'Комунальні по областях'!AO52,'Комунальні по областях'!AO58,'Комунальні по областях'!AO64,'Комунальні по областях'!AO70,'Комунальні по областях'!AO76,'Комунальні по областях'!AO82,'Комунальні по областях'!AO88,'Комунальні по областях'!AO94,'Комунальні по областях'!AO100,'Комунальні по областях'!AO106,'Комунальні по областях'!AO112,'Комунальні по областях'!AO118,'Комунальні по областях'!AO124,'Комунальні по областях'!AO130,'Комунальні по областях'!AO136,'Комунальні по областях'!AO142,'Комунальні по областях'!AO148)</f>
        <v>0</v>
      </c>
      <c r="AP8" s="264">
        <f>SUM('Комунальні по областях'!AP10,'Комунальні по областях'!AP16,'Комунальні по областях'!AP22,'Комунальні по областях'!AP28,'Комунальні по областях'!AP34,'Комунальні по областях'!AP40,'Комунальні по областях'!AP46,'Комунальні по областях'!AP52,'Комунальні по областях'!AP58,'Комунальні по областях'!AP64,'Комунальні по областях'!AP70,'Комунальні по областях'!AP76,'Комунальні по областях'!AP82,'Комунальні по областях'!AP88,'Комунальні по областях'!AP94,'Комунальні по областях'!AP100,'Комунальні по областях'!AP106,'Комунальні по областях'!AP112,'Комунальні по областях'!AP118,'Комунальні по областях'!AP124,'Комунальні по областях'!AP130,'Комунальні по областях'!AP136,'Комунальні по областях'!AP142,'Комунальні по областях'!AP148)</f>
        <v>0</v>
      </c>
      <c r="AQ8" s="264">
        <f>SUM('Комунальні по областях'!AQ10,'Комунальні по областях'!AQ16,'Комунальні по областях'!AQ22,'Комунальні по областях'!AQ28,'Комунальні по областях'!AQ34,'Комунальні по областях'!AQ40,'Комунальні по областях'!AQ46,'Комунальні по областях'!AQ52,'Комунальні по областях'!AQ58,'Комунальні по областях'!AQ64,'Комунальні по областях'!AQ70,'Комунальні по областях'!AQ76,'Комунальні по областях'!AQ82,'Комунальні по областях'!AQ88,'Комунальні по областях'!AQ94,'Комунальні по областях'!AQ100,'Комунальні по областях'!AQ106,'Комунальні по областях'!AQ112,'Комунальні по областях'!AQ118,'Комунальні по областях'!AQ124,'Комунальні по областях'!AQ130,'Комунальні по областях'!AQ136,'Комунальні по областях'!AQ142,'Комунальні по областях'!AQ148)</f>
        <v>0</v>
      </c>
      <c r="AR8" s="264">
        <f>SUM('Комунальні по областях'!AR10,'Комунальні по областях'!AR16,'Комунальні по областях'!AR22,'Комунальні по областях'!AR28,'Комунальні по областях'!AR34,'Комунальні по областях'!AR40,'Комунальні по областях'!AR46,'Комунальні по областях'!AR52,'Комунальні по областях'!AR58,'Комунальні по областях'!AR64,'Комунальні по областях'!AR70,'Комунальні по областях'!AR76,'Комунальні по областях'!AR82,'Комунальні по областях'!AR88,'Комунальні по областях'!AR94,'Комунальні по областях'!AR100,'Комунальні по областях'!AR106,'Комунальні по областях'!AR112,'Комунальні по областях'!AR118,'Комунальні по областях'!AR124,'Комунальні по областях'!AR130,'Комунальні по областях'!AR136,'Комунальні по областях'!AR142,'Комунальні по областях'!AR148)</f>
        <v>0</v>
      </c>
      <c r="AS8" s="394">
        <f>SUM('Комунальні по областях'!AS10,'Комунальні по областях'!AS16,'Комунальні по областях'!AS22,'Комунальні по областях'!AS28,'Комунальні по областях'!AS34,'Комунальні по областях'!AS40,'Комунальні по областях'!AS46,'Комунальні по областях'!AS52,'Комунальні по областях'!AS58,'Комунальні по областях'!AS64,'Комунальні по областях'!AS70,'Комунальні по областях'!AS76,'Комунальні по областях'!AS82,'Комунальні по областях'!AS88,'Комунальні по областях'!AS94,'Комунальні по областях'!AS100,'Комунальні по областях'!AS106,'Комунальні по областях'!AS112,'Комунальні по областях'!AS118,'Комунальні по областях'!AS124,'Комунальні по областях'!AS130,'Комунальні по областях'!AS136,'Комунальні по областях'!AS142,'Комунальні по областях'!AS148)</f>
        <v>0</v>
      </c>
      <c r="AT8" s="334"/>
      <c r="AU8" s="63"/>
      <c r="AV8" s="63"/>
      <c r="AW8" s="63"/>
      <c r="AX8" s="63"/>
      <c r="AY8" s="63"/>
      <c r="AZ8" s="63"/>
      <c r="BA8" s="63"/>
      <c r="BB8" s="63"/>
      <c r="BC8" s="309"/>
    </row>
    <row r="9" spans="1:55" ht="33" customHeight="1" x14ac:dyDescent="0.2">
      <c r="A9" s="844"/>
      <c r="B9" s="265" t="s">
        <v>77</v>
      </c>
      <c r="C9" s="827"/>
      <c r="D9" s="846"/>
      <c r="E9" s="376">
        <f>SUM(K9,AT9)</f>
        <v>116</v>
      </c>
      <c r="F9" s="377">
        <f>SUM(G9:J9)</f>
        <v>4</v>
      </c>
      <c r="G9" s="249">
        <f>SUM('Комунальні по областях'!G11,'Комунальні по областях'!G17,'Комунальні по областях'!G23,'Комунальні по областях'!G29,'Комунальні по областях'!G35,'Комунальні по областях'!G41,'Комунальні по областях'!G47,'Комунальні по областях'!G53,'Комунальні по областях'!G59,'Комунальні по областях'!G65,'Комунальні по областях'!G71,'Комунальні по областях'!G77,'Комунальні по областях'!G83,'Комунальні по областях'!G89,'Комунальні по областях'!G95,'Комунальні по областях'!G101,'Комунальні по областях'!G107,'Комунальні по областях'!G113,'Комунальні по областях'!G119,'Комунальні по областях'!G125,'Комунальні по областях'!G131,'Комунальні по областях'!G137,'Комунальні по областях'!G143,'Комунальні по областях'!G149)</f>
        <v>3</v>
      </c>
      <c r="H9" s="249">
        <f>SUM('Комунальні по областях'!H11,'Комунальні по областях'!H17,'Комунальні по областях'!H23,'Комунальні по областях'!H29,'Комунальні по областях'!H35,'Комунальні по областях'!H41,'Комунальні по областях'!H47,'Комунальні по областях'!H53,'Комунальні по областях'!H59,'Комунальні по областях'!H65,'Комунальні по областях'!H71,'Комунальні по областях'!H77,'Комунальні по областях'!H83,'Комунальні по областях'!H89,'Комунальні по областях'!H95,'Комунальні по областях'!H101,'Комунальні по областях'!H107,'Комунальні по областях'!H113,'Комунальні по областях'!H119,'Комунальні по областях'!H125,'Комунальні по областях'!H131,'Комунальні по областях'!H137,'Комунальні по областях'!H143,'Комунальні по областях'!H149)</f>
        <v>0</v>
      </c>
      <c r="I9" s="249">
        <f>SUM('Комунальні по областях'!I11,'Комунальні по областях'!I17,'Комунальні по областях'!I23,'Комунальні по областях'!I29,'Комунальні по областях'!I35,'Комунальні по областях'!I41,'Комунальні по областях'!I47,'Комунальні по областях'!I53,'Комунальні по областях'!I59,'Комунальні по областях'!I65,'Комунальні по областях'!I71,'Комунальні по областях'!I77,'Комунальні по областях'!I83,'Комунальні по областях'!I89,'Комунальні по областях'!I95,'Комунальні по областях'!I101,'Комунальні по областях'!I107,'Комунальні по областях'!I113,'Комунальні по областях'!I119,'Комунальні по областях'!I125,'Комунальні по областях'!I131,'Комунальні по областях'!I137,'Комунальні по областях'!I143,'Комунальні по областях'!I149)</f>
        <v>1</v>
      </c>
      <c r="J9" s="249">
        <f>SUM('Комунальні по областях'!J11,'Комунальні по областях'!J17,'Комунальні по областях'!J23,'Комунальні по областях'!J29,'Комунальні по областях'!J35,'Комунальні по областях'!J41,'Комунальні по областях'!J47,'Комунальні по областях'!J53,'Комунальні по областях'!J59,'Комунальні по областях'!J65,'Комунальні по областях'!J71,'Комунальні по областях'!J77,'Комунальні по областях'!J83,'Комунальні по областях'!J89,'Комунальні по областях'!J95,'Комунальні по областях'!J101,'Комунальні по областях'!J107,'Комунальні по областях'!J113,'Комунальні по областях'!J119,'Комунальні по областях'!J125,'Комунальні по областях'!J131,'Комунальні по областях'!J137,'Комунальні по областях'!J143,'Комунальні по областях'!J149)</f>
        <v>0</v>
      </c>
      <c r="K9" s="398">
        <f>IF(AND(SUM(L9:P9)=SUM(W9:X9),SUM(Q9:V9)=SUM(W9:X9)),SUM(L9:P9),"ПЕРЕВІРТЕ ПРАВИЛЬНІСТЬ ДАНИХ")</f>
        <v>111</v>
      </c>
      <c r="L9" s="240">
        <f>SUM('Комунальні по областях'!L11,'Комунальні по областях'!L17,'Комунальні по областях'!L23,'Комунальні по областях'!L29,'Комунальні по областях'!L35,'Комунальні по областях'!L41,'Комунальні по областях'!L47,'Комунальні по областях'!L53,'Комунальні по областях'!L59,'Комунальні по областях'!L65,'Комунальні по областях'!L71,'Комунальні по областях'!L77,'Комунальні по областях'!L83,'Комунальні по областях'!L89,'Комунальні по областях'!L95,'Комунальні по областях'!L101,'Комунальні по областях'!L107,'Комунальні по областях'!L113,'Комунальні по областях'!L119,'Комунальні по областях'!L125,'Комунальні по областях'!L131,'Комунальні по областях'!L137,'Комунальні по областях'!L143,'Комунальні по областях'!L149)</f>
        <v>0</v>
      </c>
      <c r="M9" s="65">
        <f>SUM('Комунальні по областях'!M11,'Комунальні по областях'!M17,'Комунальні по областях'!M23,'Комунальні по областях'!M29,'Комунальні по областях'!M35,'Комунальні по областях'!M41,'Комунальні по областях'!M47,'Комунальні по областях'!M53,'Комунальні по областях'!M59,'Комунальні по областях'!M65,'Комунальні по областях'!M71,'Комунальні по областях'!M77,'Комунальні по областях'!M83,'Комунальні по областях'!M89,'Комунальні по областях'!M95,'Комунальні по областях'!M101,'Комунальні по областях'!M107,'Комунальні по областях'!M113,'Комунальні по областях'!M119,'Комунальні по областях'!M125,'Комунальні по областях'!M131,'Комунальні по областях'!M137,'Комунальні по областях'!M143,'Комунальні по областях'!M149)</f>
        <v>111</v>
      </c>
      <c r="N9" s="65">
        <f>SUM('Комунальні по областях'!N11,'Комунальні по областях'!N17,'Комунальні по областях'!N23,'Комунальні по областях'!N29,'Комунальні по областях'!N35,'Комунальні по областях'!N41,'Комунальні по областях'!N47,'Комунальні по областях'!N53,'Комунальні по областях'!N59,'Комунальні по областях'!N65,'Комунальні по областях'!N71,'Комунальні по областях'!N77,'Комунальні по областях'!N83,'Комунальні по областях'!N89,'Комунальні по областях'!N95,'Комунальні по областях'!N101,'Комунальні по областях'!N107,'Комунальні по областях'!N113,'Комунальні по областях'!N119,'Комунальні по областях'!N125,'Комунальні по областях'!N131,'Комунальні по областях'!N137,'Комунальні по областях'!N143,'Комунальні по областях'!N149)</f>
        <v>0</v>
      </c>
      <c r="O9" s="65">
        <f>SUM('Комунальні по областях'!O11,'Комунальні по областях'!O17,'Комунальні по областях'!O23,'Комунальні по областях'!O29,'Комунальні по областях'!O35,'Комунальні по областях'!O41,'Комунальні по областях'!O47,'Комунальні по областях'!O53,'Комунальні по областях'!O59,'Комунальні по областях'!O65,'Комунальні по областях'!O71,'Комунальні по областях'!O77,'Комунальні по областях'!O83,'Комунальні по областях'!O89,'Комунальні по областях'!O95,'Комунальні по областях'!O101,'Комунальні по областях'!O107,'Комунальні по областях'!O113,'Комунальні по областях'!O119,'Комунальні по областях'!O125,'Комунальні по областях'!O131,'Комунальні по областях'!O137,'Комунальні по областях'!O143,'Комунальні по областях'!O149)</f>
        <v>0</v>
      </c>
      <c r="P9" s="267">
        <f>SUM('Комунальні по областях'!P11,'Комунальні по областях'!P17,'Комунальні по областях'!P23,'Комунальні по областях'!P29,'Комунальні по областях'!P35,'Комунальні по областях'!P41,'Комунальні по областях'!P47,'Комунальні по областях'!P53,'Комунальні по областях'!P59,'Комунальні по областях'!P65,'Комунальні по областях'!P71,'Комунальні по областях'!P77,'Комунальні по областях'!P83,'Комунальні по областях'!P89,'Комунальні по областях'!P95,'Комунальні по областях'!P101,'Комунальні по областях'!P107,'Комунальні по областях'!P113,'Комунальні по областях'!P119,'Комунальні по областях'!P125,'Комунальні по областях'!P131,'Комунальні по областях'!P137,'Комунальні по областях'!P143,'Комунальні по областях'!P149)</f>
        <v>0</v>
      </c>
      <c r="Q9" s="240">
        <f>SUM('Комунальні по областях'!Q11,'Комунальні по областях'!Q17,'Комунальні по областях'!Q23,'Комунальні по областях'!Q29,'Комунальні по областях'!Q35,'Комунальні по областях'!Q41,'Комунальні по областях'!Q47,'Комунальні по областях'!Q53,'Комунальні по областях'!Q59,'Комунальні по областях'!Q65,'Комунальні по областях'!Q71,'Комунальні по областях'!Q77,'Комунальні по областях'!Q83,'Комунальні по областях'!Q89,'Комунальні по областях'!Q95,'Комунальні по областях'!Q101,'Комунальні по областях'!Q107,'Комунальні по областях'!Q113,'Комунальні по областях'!Q119,'Комунальні по областях'!Q125,'Комунальні по областях'!Q131,'Комунальні по областях'!Q137,'Комунальні по областях'!Q143,'Комунальні по областях'!Q149)</f>
        <v>0</v>
      </c>
      <c r="R9" s="65">
        <f>SUM('Комунальні по областях'!R11,'Комунальні по областях'!R17,'Комунальні по областях'!R23,'Комунальні по областях'!R29,'Комунальні по областях'!R35,'Комунальні по областях'!R41,'Комунальні по областях'!R47,'Комунальні по областях'!R53,'Комунальні по областях'!R59,'Комунальні по областях'!R65,'Комунальні по областях'!R71,'Комунальні по областях'!R77,'Комунальні по областях'!R83,'Комунальні по областях'!R89,'Комунальні по областях'!R95,'Комунальні по областях'!R101,'Комунальні по областях'!R107,'Комунальні по областях'!R113,'Комунальні по областях'!R119,'Комунальні по областях'!R125,'Комунальні по областях'!R131,'Комунальні по областях'!R137,'Комунальні по областях'!R143,'Комунальні по областях'!R149)</f>
        <v>0</v>
      </c>
      <c r="S9" s="65">
        <f>SUM('Комунальні по областях'!S11,'Комунальні по областях'!S17,'Комунальні по областях'!S23,'Комунальні по областях'!S29,'Комунальні по областях'!S35,'Комунальні по областях'!S41,'Комунальні по областях'!S47,'Комунальні по областях'!S53,'Комунальні по областях'!S59,'Комунальні по областях'!S65,'Комунальні по областях'!S71,'Комунальні по областях'!S77,'Комунальні по областях'!S83,'Комунальні по областях'!S89,'Комунальні по областях'!S95,'Комунальні по областях'!S101,'Комунальні по областях'!S107,'Комунальні по областях'!S113,'Комунальні по областях'!S119,'Комунальні по областях'!S125,'Комунальні по областях'!S131,'Комунальні по областях'!S137,'Комунальні по областях'!S143,'Комунальні по областях'!S149)</f>
        <v>111</v>
      </c>
      <c r="T9" s="65">
        <f>SUM('Комунальні по областях'!T11,'Комунальні по областях'!T17,'Комунальні по областях'!T23,'Комунальні по областях'!T29,'Комунальні по областях'!T35,'Комунальні по областях'!T41,'Комунальні по областях'!T47,'Комунальні по областях'!T53,'Комунальні по областях'!T59,'Комунальні по областях'!T65,'Комунальні по областях'!T71,'Комунальні по областях'!T77,'Комунальні по областях'!T83,'Комунальні по областях'!T89,'Комунальні по областях'!T95,'Комунальні по областях'!T101,'Комунальні по областях'!T107,'Комунальні по областях'!T113,'Комунальні по областях'!T119,'Комунальні по областях'!T125,'Комунальні по областях'!T131,'Комунальні по областях'!T137,'Комунальні по областях'!T143,'Комунальні по областях'!T149)</f>
        <v>0</v>
      </c>
      <c r="U9" s="65">
        <f>SUM('Комунальні по областях'!U11,'Комунальні по областях'!U17,'Комунальні по областях'!U23,'Комунальні по областях'!U29,'Комунальні по областях'!U35,'Комунальні по областях'!U41,'Комунальні по областях'!U47,'Комунальні по областях'!U53,'Комунальні по областях'!U59,'Комунальні по областях'!U65,'Комунальні по областях'!U71,'Комунальні по областях'!U77,'Комунальні по областях'!U83,'Комунальні по областях'!U89,'Комунальні по областях'!U95,'Комунальні по областях'!U101,'Комунальні по областях'!U107,'Комунальні по областях'!U113,'Комунальні по областях'!U119,'Комунальні по областях'!U125,'Комунальні по областях'!U131,'Комунальні по областях'!U137,'Комунальні по областях'!U143,'Комунальні по областях'!U149)</f>
        <v>0</v>
      </c>
      <c r="V9" s="267">
        <f>SUM('Комунальні по областях'!V11,'Комунальні по областях'!V17,'Комунальні по областях'!V23,'Комунальні по областях'!V29,'Комунальні по областях'!V35,'Комунальні по областях'!V41,'Комунальні по областях'!V47,'Комунальні по областях'!V53,'Комунальні по областях'!V59,'Комунальні по областях'!V65,'Комунальні по областях'!V71,'Комунальні по областях'!V77,'Комунальні по областях'!V83,'Комунальні по областях'!V89,'Комунальні по областях'!V95,'Комунальні по областях'!V101,'Комунальні по областях'!V107,'Комунальні по областях'!V113,'Комунальні по областях'!V119,'Комунальні по областях'!V125,'Комунальні по областях'!V131,'Комунальні по областях'!V137,'Комунальні по областях'!V143,'Комунальні по областях'!V149)</f>
        <v>0</v>
      </c>
      <c r="W9" s="240">
        <f>SUM('Комунальні по областях'!W11,'Комунальні по областях'!W17,'Комунальні по областях'!W23,'Комунальні по областях'!W29,'Комунальні по областях'!W35,'Комунальні по областях'!W41,'Комунальні по областях'!W47,'Комунальні по областях'!W53,'Комунальні по областях'!W59,'Комунальні по областях'!W65,'Комунальні по областях'!W71,'Комунальні по областях'!W77,'Комунальні по областях'!W83,'Комунальні по областях'!W89,'Комунальні по областях'!W95,'Комунальні по областях'!W101,'Комунальні по областях'!W107,'Комунальні по областях'!W113,'Комунальні по областях'!W119,'Комунальні по областях'!W125,'Комунальні по областях'!W131,'Комунальні по областях'!W137,'Комунальні по областях'!W143,'Комунальні по областях'!W149)</f>
        <v>100</v>
      </c>
      <c r="X9" s="267">
        <f>SUM('Комунальні по областях'!X11,'Комунальні по областях'!X17,'Комунальні по областях'!X23,'Комунальні по областях'!X29,'Комунальні по областях'!X35,'Комунальні по областях'!X41,'Комунальні по областях'!X47,'Комунальні по областях'!X53,'Комунальні по областях'!X59,'Комунальні по областях'!X65,'Комунальні по областях'!X71,'Комунальні по областях'!X77,'Комунальні по областях'!X83,'Комунальні по областях'!X89,'Комунальні по областях'!X95,'Комунальні по областях'!X101,'Комунальні по областях'!X107,'Комунальні по областях'!X113,'Комунальні по областях'!X119,'Комунальні по областях'!X125,'Комунальні по областях'!X131,'Комунальні по областях'!X137,'Комунальні по областях'!X143,'Комунальні по областях'!X149)</f>
        <v>11</v>
      </c>
      <c r="Y9" s="240">
        <f>SUM('Комунальні по областях'!Y11,'Комунальні по областях'!Y17,'Комунальні по областях'!Y23,'Комунальні по областях'!Y29,'Комунальні по областях'!Y35,'Комунальні по областях'!Y41,'Комунальні по областях'!Y47,'Комунальні по областях'!Y53,'Комунальні по областях'!Y59,'Комунальні по областях'!Y65,'Комунальні по областях'!Y71,'Комунальні по областях'!Y77,'Комунальні по областях'!Y83,'Комунальні по областях'!Y89,'Комунальні по областях'!Y95,'Комунальні по областях'!Y101,'Комунальні по областях'!Y107,'Комунальні по областях'!Y113,'Комунальні по областях'!Y119,'Комунальні по областях'!Y125,'Комунальні по областях'!Y131,'Комунальні по областях'!Y137,'Комунальні по областях'!Y143,'Комунальні по областях'!Y149)</f>
        <v>0</v>
      </c>
      <c r="Z9" s="65">
        <f>SUM('Комунальні по областях'!Z11,'Комунальні по областях'!Z17,'Комунальні по областях'!Z23,'Комунальні по областях'!Z29,'Комунальні по областях'!Z35,'Комунальні по областях'!Z41,'Комунальні по областях'!Z47,'Комунальні по областях'!Z53,'Комунальні по областях'!Z59,'Комунальні по областях'!Z65,'Комунальні по областях'!Z71,'Комунальні по областях'!Z77,'Комунальні по областях'!Z83,'Комунальні по областях'!Z89,'Комунальні по областях'!Z95,'Комунальні по областях'!Z101,'Комунальні по областях'!Z107,'Комунальні по областях'!Z113,'Комунальні по областях'!Z119,'Комунальні по областях'!Z125,'Комунальні по областях'!Z131,'Комунальні по областях'!Z137,'Комунальні по областях'!Z143,'Комунальні по областях'!Z149)</f>
        <v>29</v>
      </c>
      <c r="AA9" s="65">
        <f>SUM('Комунальні по областях'!AA11,'Комунальні по областях'!AA17,'Комунальні по областях'!AA23,'Комунальні по областях'!AA29,'Комунальні по областях'!AA35,'Комунальні по областях'!AA41,'Комунальні по областях'!AA47,'Комунальні по областях'!AA53,'Комунальні по областях'!AA59,'Комунальні по областях'!AA65,'Комунальні по областях'!AA71,'Комунальні по областях'!AA77,'Комунальні по областях'!AA83,'Комунальні по областях'!AA89,'Комунальні по областях'!AA95,'Комунальні по областях'!AA101,'Комунальні по областях'!AA107,'Комунальні по областях'!AA113,'Комунальні по областях'!AA119,'Комунальні по областях'!AA125,'Комунальні по областях'!AA131,'Комунальні по областях'!AA137,'Комунальні по областях'!AA143,'Комунальні по областях'!AA149)</f>
        <v>28</v>
      </c>
      <c r="AB9" s="65">
        <f>SUM('Комунальні по областях'!AB11,'Комунальні по областях'!AB17,'Комунальні по областях'!AB23,'Комунальні по областях'!AB29,'Комунальні по областях'!AB35,'Комунальні по областях'!AB41,'Комунальні по областях'!AB47,'Комунальні по областях'!AB53,'Комунальні по областях'!AB59,'Комунальні по областях'!AB65,'Комунальні по областях'!AB71,'Комунальні по областях'!AB77,'Комунальні по областях'!AB83,'Комунальні по областях'!AB89,'Комунальні по областях'!AB95,'Комунальні по областях'!AB101,'Комунальні по областях'!AB107,'Комунальні по областях'!AB113,'Комунальні по областях'!AB119,'Комунальні по областях'!AB125,'Комунальні по областях'!AB131,'Комунальні по областях'!AB137,'Комунальні по областях'!AB143,'Комунальні по областях'!AB149)</f>
        <v>2</v>
      </c>
      <c r="AC9" s="65">
        <f>SUM('Комунальні по областях'!AC11,'Комунальні по областях'!AC17,'Комунальні по областях'!AC23,'Комунальні по областях'!AC29,'Комунальні по областях'!AC35,'Комунальні по областях'!AC41,'Комунальні по областях'!AC47,'Комунальні по областях'!AC53,'Комунальні по областях'!AC59,'Комунальні по областях'!AC65,'Комунальні по областях'!AC71,'Комунальні по областях'!AC77,'Комунальні по областях'!AC83,'Комунальні по областях'!AC89,'Комунальні по областях'!AC95,'Комунальні по областях'!AC101,'Комунальні по областях'!AC107,'Комунальні по областях'!AC113,'Комунальні по областях'!AC119,'Комунальні по областях'!AC125,'Комунальні по областях'!AC131,'Комунальні по областях'!AC137,'Комунальні по областях'!AC143,'Комунальні по областях'!AC149)</f>
        <v>39</v>
      </c>
      <c r="AD9" s="65">
        <f>SUM('Комунальні по областях'!AD11,'Комунальні по областях'!AD17,'Комунальні по областях'!AD23,'Комунальні по областях'!AD29,'Комунальні по областях'!AD35,'Комунальні по областях'!AD41,'Комунальні по областях'!AD47,'Комунальні по областях'!AD53,'Комунальні по областях'!AD59,'Комунальні по областях'!AD65,'Комунальні по областях'!AD71,'Комунальні по областях'!AD77,'Комунальні по областях'!AD83,'Комунальні по областях'!AD89,'Комунальні по областях'!AD95,'Комунальні по областях'!AD101,'Комунальні по областях'!AD107,'Комунальні по областях'!AD113,'Комунальні по областях'!AD119,'Комунальні по областях'!AD125,'Комунальні по областях'!AD131,'Комунальні по областях'!AD137,'Комунальні по областях'!AD143,'Комунальні по областях'!AD149)</f>
        <v>6</v>
      </c>
      <c r="AE9" s="402">
        <f>AVERAGE('Комунальні по областях'!AE11,'Комунальні по областях'!AE17,'Комунальні по областях'!AE23,'Комунальні по областях'!AE29,'Комунальні по областях'!AE35,'Комунальні по областях'!AE41,'Комунальні по областях'!AE47,'Комунальні по областях'!AE53,'Комунальні по областях'!AE59,'Комунальні по областях'!AE65,'Комунальні по областях'!AE71,'Комунальні по областях'!AE77,'Комунальні по областях'!AE83,'Комунальні по областях'!AE89,'Комунальні по областях'!AE95,'Комунальні по областях'!AE101,'Комунальні по областях'!AE107,'Комунальні по областях'!AE113,'Комунальні по областях'!AE119,'Комунальні по областях'!AE125,'Комунальні по областях'!AE131,'Комунальні по областях'!AE137,'Комунальні по областях'!AE143,'Комунальні по областях'!AE149)</f>
        <v>42.269999999999996</v>
      </c>
      <c r="AF9" s="399">
        <f>AVERAGE('Комунальні по областях'!AF11,'Комунальні по областях'!AF17,'Комунальні по областях'!AF23,'Комунальні по областях'!AF29,'Комунальні по областях'!AF35,'Комунальні по областях'!AF41,'Комунальні по областях'!AF47,'Комунальні по областях'!AF53,'Комунальні по областях'!AF59,'Комунальні по областях'!AF65,'Комунальні по областях'!AF71,'Комунальні по областях'!AF77,'Комунальні по областях'!AF83,'Комунальні по областях'!AF89,'Комунальні по областях'!AF95,'Комунальні по областях'!AF101,'Комунальні по областях'!AF107,'Комунальні по областях'!AF113,'Комунальні по областях'!AF119,'Комунальні по областях'!AF125,'Комунальні по областях'!AF131,'Комунальні по областях'!AF137,'Комунальні по областях'!AF143,'Комунальні по областях'!AF149)</f>
        <v>19.07</v>
      </c>
      <c r="AG9" s="402">
        <f>AVERAGE('Комунальні по областях'!AG11,'Комунальні по областях'!AG17,'Комунальні по областях'!AG23,'Комунальні по областях'!AG29,'Комунальні по областях'!AG35,'Комунальні по областях'!AG41,'Комунальні по областях'!AG47,'Комунальні по областях'!AG53,'Комунальні по областях'!AG59,'Комунальні по областях'!AG65,'Комунальні по областях'!AG71,'Комунальні по областях'!AG77,'Комунальні по областях'!AG83,'Комунальні по областях'!AG89,'Комунальні по областях'!AG95,'Комунальні по областях'!AG101,'Комунальні по областях'!AG107,'Комунальні по областях'!AG113,'Комунальні по областях'!AG119,'Комунальні по областях'!AG125,'Комунальні по областях'!AG131,'Комунальні по областях'!AG137,'Комунальні по областях'!AG143,'Комунальні по областях'!AG149)</f>
        <v>90.200999999999993</v>
      </c>
      <c r="AH9" s="74">
        <f>SUM(AI9:AK9)</f>
        <v>111</v>
      </c>
      <c r="AI9" s="264">
        <f>SUM('Комунальні по областях'!AI11,'Комунальні по областях'!AI17,'Комунальні по областях'!AI23,'Комунальні по областях'!AI29,'Комунальні по областях'!AI35,'Комунальні по областях'!AI41,'Комунальні по областях'!AI47,'Комунальні по областях'!AI53,'Комунальні по областях'!AI59,'Комунальні по областях'!AI65,'Комунальні по областях'!AI71,'Комунальні по областях'!AI77,'Комунальні по областях'!AI83,'Комунальні по областях'!AI89,'Комунальні по областях'!AI95,'Комунальні по областях'!AI101,'Комунальні по областях'!AI107,'Комунальні по областях'!AI113,'Комунальні по областях'!AI119,'Комунальні по областях'!AI125,'Комунальні по областях'!AI131,'Комунальні по областях'!AI137,'Комунальні по областях'!AI143,'Комунальні по областях'!AI149)</f>
        <v>24</v>
      </c>
      <c r="AJ9" s="264">
        <f>SUM('Комунальні по областях'!AJ11,'Комунальні по областях'!AJ17,'Комунальні по областях'!AJ23,'Комунальні по областях'!AJ29,'Комунальні по областях'!AJ35,'Комунальні по областях'!AJ41,'Комунальні по областях'!AJ47,'Комунальні по областях'!AJ53,'Комунальні по областях'!AJ59,'Комунальні по областях'!AJ65,'Комунальні по областях'!AJ71,'Комунальні по областях'!AJ77,'Комунальні по областях'!AJ83,'Комунальні по областях'!AJ89,'Комунальні по областях'!AJ95,'Комунальні по областях'!AJ101,'Комунальні по областях'!AJ107,'Комунальні по областях'!AJ113,'Комунальні по областях'!AJ119,'Комунальні по областях'!AJ125,'Комунальні по областях'!AJ131,'Комунальні по областях'!AJ137,'Комунальні по областях'!AJ143,'Комунальні по областях'!AJ149)</f>
        <v>62</v>
      </c>
      <c r="AK9" s="394">
        <f>SUM('Комунальні по областях'!AK11,'Комунальні по областях'!AK17,'Комунальні по областях'!AK23,'Комунальні по областях'!AK29,'Комунальні по областях'!AK35,'Комунальні по областях'!AK41,'Комунальні по областях'!AK47,'Комунальні по областях'!AK53,'Комунальні по областях'!AK59,'Комунальні по областях'!AK65,'Комунальні по областях'!AK71,'Комунальні по областях'!AK77,'Комунальні по областях'!AK83,'Комунальні по областях'!AK89,'Комунальні по областях'!AK95,'Комунальні по областях'!AK101,'Комунальні по областях'!AK107,'Комунальні по областях'!AK113,'Комунальні по областях'!AK119,'Комунальні по областях'!AK125,'Комунальні по областях'!AK131,'Комунальні по областях'!AK137,'Комунальні по областях'!AK143,'Комунальні по областях'!AK149)</f>
        <v>25</v>
      </c>
      <c r="AL9" s="248">
        <f>SUM('Комунальні по областях'!AL11,'Комунальні по областях'!AL17,'Комунальні по областях'!AL23,'Комунальні по областях'!AL29,'Комунальні по областях'!AL35,'Комунальні по областях'!AL41,'Комунальні по областях'!AL47,'Комунальні по областях'!AL53,'Комунальні по областях'!AL59,'Комунальні по областях'!AL65,'Комунальні по областях'!AL71,'Комунальні по областях'!AL77,'Комунальні по областях'!AL83,'Комунальні по областях'!AL89,'Комунальні по областях'!AL95,'Комунальні по областях'!AL101,'Комунальні по областях'!AL107,'Комунальні по областях'!AL113,'Комунальні по областях'!AL119,'Комунальні по областях'!AL125,'Комунальні по областях'!AL131,'Комунальні по областях'!AL137,'Комунальні по областях'!AL143,'Комунальні по областях'!AL149)</f>
        <v>0</v>
      </c>
      <c r="AM9" s="264">
        <f>SUM('Комунальні по областях'!AM11,'Комунальні по областях'!AM17,'Комунальні по областях'!AM23,'Комунальні по областях'!AM29,'Комунальні по областях'!AM35,'Комунальні по областях'!AM41,'Комунальні по областях'!AM47,'Комунальні по областях'!AM53,'Комунальні по областях'!AM59,'Комунальні по областях'!AM65,'Комунальні по областях'!AM71,'Комунальні по областях'!AM77,'Комунальні по областях'!AM83,'Комунальні по областях'!AM89,'Комунальні по областях'!AM95,'Комунальні по областях'!AM101,'Комунальні по областях'!AM107,'Комунальні по областях'!AM113,'Комунальні по областях'!AM119,'Комунальні по областях'!AM125,'Комунальні по областях'!AM131,'Комунальні по областях'!AM137,'Комунальні по областях'!AM143,'Комунальні по областях'!AM149)</f>
        <v>0</v>
      </c>
      <c r="AN9" s="394">
        <f>SUM('Комунальні по областях'!AN11,'Комунальні по областях'!AN17,'Комунальні по областях'!AN23,'Комунальні по областях'!AN29,'Комунальні по областях'!AN35,'Комунальні по областях'!AN41,'Комунальні по областях'!AN47,'Комунальні по областях'!AN53,'Комунальні по областях'!AN59,'Комунальні по областях'!AN65,'Комунальні по областях'!AN71,'Комунальні по областях'!AN77,'Комунальні по областях'!AN83,'Комунальні по областях'!AN89,'Комунальні по областях'!AN95,'Комунальні по областях'!AN101,'Комунальні по областях'!AN107,'Комунальні по областях'!AN113,'Комунальні по областях'!AN119,'Комунальні по областях'!AN125,'Комунальні по областях'!AN131,'Комунальні по областях'!AN137,'Комунальні по областях'!AN143,'Комунальні по областях'!AN149)</f>
        <v>0</v>
      </c>
      <c r="AO9" s="248">
        <f>SUM('Комунальні по областях'!AO11,'Комунальні по областях'!AO17,'Комунальні по областях'!AO23,'Комунальні по областях'!AO29,'Комунальні по областях'!AO35,'Комунальні по областях'!AO41,'Комунальні по областях'!AO47,'Комунальні по областях'!AO53,'Комунальні по областях'!AO59,'Комунальні по областях'!AO65,'Комунальні по областях'!AO71,'Комунальні по областях'!AO77,'Комунальні по областях'!AO83,'Комунальні по областях'!AO89,'Комунальні по областях'!AO95,'Комунальні по областях'!AO101,'Комунальні по областях'!AO107,'Комунальні по областях'!AO113,'Комунальні по областях'!AO119,'Комунальні по областях'!AO125,'Комунальні по областях'!AO131,'Комунальні по областях'!AO137,'Комунальні по областях'!AO143,'Комунальні по областях'!AO149)</f>
        <v>0</v>
      </c>
      <c r="AP9" s="264">
        <f>SUM('Комунальні по областях'!AP11,'Комунальні по областях'!AP17,'Комунальні по областях'!AP23,'Комунальні по областях'!AP29,'Комунальні по областях'!AP35,'Комунальні по областях'!AP41,'Комунальні по областях'!AP47,'Комунальні по областях'!AP53,'Комунальні по областях'!AP59,'Комунальні по областях'!AP65,'Комунальні по областях'!AP71,'Комунальні по областях'!AP77,'Комунальні по областях'!AP83,'Комунальні по областях'!AP89,'Комунальні по областях'!AP95,'Комунальні по областях'!AP101,'Комунальні по областях'!AP107,'Комунальні по областях'!AP113,'Комунальні по областях'!AP119,'Комунальні по областях'!AP125,'Комунальні по областях'!AP131,'Комунальні по областях'!AP137,'Комунальні по областях'!AP143,'Комунальні по областях'!AP149)</f>
        <v>0</v>
      </c>
      <c r="AQ9" s="264">
        <f>SUM('Комунальні по областях'!AQ11,'Комунальні по областях'!AQ17,'Комунальні по областях'!AQ23,'Комунальні по областях'!AQ29,'Комунальні по областях'!AQ35,'Комунальні по областях'!AQ41,'Комунальні по областях'!AQ47,'Комунальні по областях'!AQ53,'Комунальні по областях'!AQ59,'Комунальні по областях'!AQ65,'Комунальні по областях'!AQ71,'Комунальні по областях'!AQ77,'Комунальні по областях'!AQ83,'Комунальні по областях'!AQ89,'Комунальні по областях'!AQ95,'Комунальні по областях'!AQ101,'Комунальні по областях'!AQ107,'Комунальні по областях'!AQ113,'Комунальні по областях'!AQ119,'Комунальні по областях'!AQ125,'Комунальні по областях'!AQ131,'Комунальні по областях'!AQ137,'Комунальні по областях'!AQ143,'Комунальні по областях'!AQ149)</f>
        <v>0</v>
      </c>
      <c r="AR9" s="264">
        <f>SUM('Комунальні по областях'!AR11,'Комунальні по областях'!AR17,'Комунальні по областях'!AR23,'Комунальні по областях'!AR29,'Комунальні по областях'!AR35,'Комунальні по областях'!AR41,'Комунальні по областях'!AR47,'Комунальні по областях'!AR53,'Комунальні по областях'!AR59,'Комунальні по областях'!AR65,'Комунальні по областях'!AR71,'Комунальні по областях'!AR77,'Комунальні по областях'!AR83,'Комунальні по областях'!AR89,'Комунальні по областях'!AR95,'Комунальні по областях'!AR101,'Комунальні по областях'!AR107,'Комунальні по областях'!AR113,'Комунальні по областях'!AR119,'Комунальні по областях'!AR125,'Комунальні по областях'!AR131,'Комунальні по областях'!AR137,'Комунальні по областях'!AR143,'Комунальні по областях'!AR149)</f>
        <v>0</v>
      </c>
      <c r="AS9" s="394">
        <f>SUM('Комунальні по областях'!AS11,'Комунальні по областях'!AS17,'Комунальні по областях'!AS23,'Комунальні по областях'!AS29,'Комунальні по областях'!AS35,'Комунальні по областях'!AS41,'Комунальні по областях'!AS47,'Комунальні по областях'!AS53,'Комунальні по областях'!AS59,'Комунальні по областях'!AS65,'Комунальні по областях'!AS71,'Комунальні по областях'!AS77,'Комунальні по областях'!AS83,'Комунальні по областях'!AS89,'Комунальні по областях'!AS95,'Комунальні по областях'!AS101,'Комунальні по областях'!AS107,'Комунальні по областях'!AS113,'Комунальні по областях'!AS119,'Комунальні по областях'!AS125,'Комунальні по областях'!AS131,'Комунальні по областях'!AS137,'Комунальні по областях'!AS143,'Комунальні по областях'!AS149)</f>
        <v>0</v>
      </c>
      <c r="AT9" s="392">
        <f>SUM(AU9:BC9)</f>
        <v>5</v>
      </c>
      <c r="AU9" s="63">
        <f>SUM('Комунальні по областях'!AU11,'Комунальні по областях'!AU17,'Комунальні по областях'!AU23,'Комунальні по областях'!AU29,'Комунальні по областях'!AU35,'Комунальні по областях'!AU41,'Комунальні по областях'!AU47,'Комунальні по областях'!AU53,'Комунальні по областях'!AU59,'Комунальні по областях'!AU65,'Комунальні по областях'!AU71,'Комунальні по областях'!AU77,'Комунальні по областях'!AU83,'Комунальні по областях'!AU89,'Комунальні по областях'!AU95,'Комунальні по областях'!AU101,'Комунальні по областях'!AU107,'Комунальні по областях'!AU113,'Комунальні по областях'!AU119,'Комунальні по областях'!AU125,'Комунальні по областях'!AU131,'Комунальні по областях'!AU137,'Комунальні по областях'!AU143,'Комунальні по областях'!AU149)</f>
        <v>0</v>
      </c>
      <c r="AV9" s="63">
        <f>SUM('Комунальні по областях'!AV11,'Комунальні по областях'!AV17,'Комунальні по областях'!AV23,'Комунальні по областях'!AV29,'Комунальні по областях'!AV35,'Комунальні по областях'!AV41,'Комунальні по областях'!AV47,'Комунальні по областях'!AV53,'Комунальні по областях'!AV59,'Комунальні по областях'!AV65,'Комунальні по областях'!AV71,'Комунальні по областях'!AV77,'Комунальні по областях'!AV83,'Комунальні по областях'!AV89,'Комунальні по областях'!AV95,'Комунальні по областях'!AV101,'Комунальні по областях'!AV107,'Комунальні по областях'!AV113,'Комунальні по областях'!AV119,'Комунальні по областях'!AV125,'Комунальні по областях'!AV131,'Комунальні по областях'!AV137,'Комунальні по областях'!AV143,'Комунальні по областях'!AV149)</f>
        <v>1</v>
      </c>
      <c r="AW9" s="63">
        <f>SUM('Комунальні по областях'!AW11,'Комунальні по областях'!AW17,'Комунальні по областях'!AW23,'Комунальні по областях'!AW29,'Комунальні по областях'!AW35,'Комунальні по областях'!AW41,'Комунальні по областях'!AW47,'Комунальні по областях'!AW53,'Комунальні по областях'!AW59,'Комунальні по областях'!AW65,'Комунальні по областях'!AW71,'Комунальні по областях'!AW77,'Комунальні по областях'!AW83,'Комунальні по областях'!AW89,'Комунальні по областях'!AW95,'Комунальні по областях'!AW101,'Комунальні по областях'!AW107,'Комунальні по областях'!AW113,'Комунальні по областях'!AW119,'Комунальні по областях'!AW125,'Комунальні по областях'!AW131,'Комунальні по областях'!AW137,'Комунальні по областях'!AW143,'Комунальні по областях'!AW149)</f>
        <v>0</v>
      </c>
      <c r="AX9" s="63">
        <f>SUM('Комунальні по областях'!AX11,'Комунальні по областях'!AX17,'Комунальні по областях'!AX23,'Комунальні по областях'!AX29,'Комунальні по областях'!AX35,'Комунальні по областях'!AX41,'Комунальні по областях'!AX47,'Комунальні по областях'!AX53,'Комунальні по областях'!AX59,'Комунальні по областях'!AX65,'Комунальні по областях'!AX71,'Комунальні по областях'!AX77,'Комунальні по областях'!AX83,'Комунальні по областях'!AX89,'Комунальні по областях'!AX95,'Комунальні по областях'!AX101,'Комунальні по областях'!AX107,'Комунальні по областях'!AX113,'Комунальні по областях'!AX119,'Комунальні по областях'!AX125,'Комунальні по областях'!AX131,'Комунальні по областях'!AX137,'Комунальні по областях'!AX143,'Комунальні по областях'!AX149)</f>
        <v>0</v>
      </c>
      <c r="AY9" s="63">
        <f>SUM('Комунальні по областях'!AY11,'Комунальні по областях'!AY17,'Комунальні по областях'!AY23,'Комунальні по областях'!AY29,'Комунальні по областях'!AY35,'Комунальні по областях'!AY41,'Комунальні по областях'!AY47,'Комунальні по областях'!AY53,'Комунальні по областях'!AY59,'Комунальні по областях'!AY65,'Комунальні по областях'!AY71,'Комунальні по областях'!AY77,'Комунальні по областях'!AY83,'Комунальні по областях'!AY89,'Комунальні по областях'!AY95,'Комунальні по областях'!AY101,'Комунальні по областях'!AY107,'Комунальні по областях'!AY113,'Комунальні по областях'!AY119,'Комунальні по областях'!AY125,'Комунальні по областях'!AY131,'Комунальні по областях'!AY137,'Комунальні по областях'!AY143,'Комунальні по областях'!AY149)</f>
        <v>2</v>
      </c>
      <c r="AZ9" s="63">
        <f>SUM('Комунальні по областях'!AZ11,'Комунальні по областях'!AZ17,'Комунальні по областях'!AZ23,'Комунальні по областях'!AZ29,'Комунальні по областях'!AZ35,'Комунальні по областях'!AZ41,'Комунальні по областях'!AZ47,'Комунальні по областях'!AZ53,'Комунальні по областях'!AZ59,'Комунальні по областях'!AZ65,'Комунальні по областях'!AZ71,'Комунальні по областях'!AZ77,'Комунальні по областях'!AZ83,'Комунальні по областях'!AZ89,'Комунальні по областях'!AZ95,'Комунальні по областях'!AZ101,'Комунальні по областях'!AZ107,'Комунальні по областях'!AZ113,'Комунальні по областях'!AZ119,'Комунальні по областях'!AZ125,'Комунальні по областях'!AZ131,'Комунальні по областях'!AZ137,'Комунальні по областях'!AZ143,'Комунальні по областях'!AZ149)</f>
        <v>0</v>
      </c>
      <c r="BA9" s="63">
        <f>SUM('Комунальні по областях'!BA11,'Комунальні по областях'!BA17,'Комунальні по областях'!BA23,'Комунальні по областях'!BA29,'Комунальні по областях'!BA35,'Комунальні по областях'!BA41,'Комунальні по областях'!BA47,'Комунальні по областях'!BA53,'Комунальні по областях'!BA59,'Комунальні по областях'!BA65,'Комунальні по областях'!BA71,'Комунальні по областях'!BA77,'Комунальні по областях'!BA83,'Комунальні по областях'!BA89,'Комунальні по областях'!BA95,'Комунальні по областях'!BA101,'Комунальні по областях'!BA107,'Комунальні по областях'!BA113,'Комунальні по областях'!BA119,'Комунальні по областях'!BA125,'Комунальні по областях'!BA131,'Комунальні по областях'!BA137,'Комунальні по областях'!BA143,'Комунальні по областях'!BA149)</f>
        <v>0</v>
      </c>
      <c r="BB9" s="63">
        <f>SUM('Комунальні по областях'!BB11,'Комунальні по областях'!BB17,'Комунальні по областях'!BB23,'Комунальні по областях'!BB29,'Комунальні по областях'!BB35,'Комунальні по областях'!BB41,'Комунальні по областях'!BB47,'Комунальні по областях'!BB53,'Комунальні по областях'!BB59,'Комунальні по областях'!BB65,'Комунальні по областях'!BB71,'Комунальні по областях'!BB77,'Комунальні по областях'!BB83,'Комунальні по областях'!BB89,'Комунальні по областях'!BB95,'Комунальні по областях'!BB101,'Комунальні по областях'!BB107,'Комунальні по областях'!BB113,'Комунальні по областях'!BB119,'Комунальні по областях'!BB125,'Комунальні по областях'!BB131,'Комунальні по областях'!BB137,'Комунальні по областях'!BB143,'Комунальні по областях'!BB149)</f>
        <v>1</v>
      </c>
      <c r="BC9" s="309">
        <f>SUM('Комунальні по областях'!BC11,'Комунальні по областях'!BC17,'Комунальні по областях'!BC23,'Комунальні по областях'!BC29,'Комунальні по областях'!BC35,'Комунальні по областях'!BC41,'Комунальні по областях'!BC47,'Комунальні по областях'!BC53,'Комунальні по областях'!BC59,'Комунальні по областях'!BC65,'Комунальні по областях'!BC71,'Комунальні по областях'!BC77,'Комунальні по областях'!BC83,'Комунальні по областях'!BC89,'Комунальні по областях'!BC95,'Комунальні по областях'!BC101,'Комунальні по областях'!BC107,'Комунальні по областях'!BC113,'Комунальні по областях'!BC119,'Комунальні по областях'!BC125,'Комунальні по областях'!BC131,'Комунальні по областях'!BC137,'Комунальні по областях'!BC143,'Комунальні по областях'!BC149)</f>
        <v>1</v>
      </c>
    </row>
    <row r="10" spans="1:55" ht="33" customHeight="1" x14ac:dyDescent="0.2">
      <c r="A10" s="844"/>
      <c r="B10" s="265" t="s">
        <v>78</v>
      </c>
      <c r="C10" s="827"/>
      <c r="D10" s="846"/>
      <c r="E10" s="374">
        <f>SUM(K10,AT10)</f>
        <v>18427</v>
      </c>
      <c r="F10" s="377">
        <f>SUM(G10:J10)</f>
        <v>564</v>
      </c>
      <c r="G10" s="249">
        <f>SUM('Комунальні по областях'!G12,'Комунальні по областях'!G18,'Комунальні по областях'!G24,'Комунальні по областях'!G30,'Комунальні по областях'!G36,'Комунальні по областях'!G42,'Комунальні по областях'!G48,'Комунальні по областях'!G54,'Комунальні по областях'!G60,'Комунальні по областях'!G66,'Комунальні по областях'!G72,'Комунальні по областях'!G78,'Комунальні по областях'!G84,'Комунальні по областях'!G90,'Комунальні по областях'!G96,'Комунальні по областях'!G102,'Комунальні по областях'!G108,'Комунальні по областях'!G114,'Комунальні по областях'!G120,'Комунальні по областях'!G126,'Комунальні по областях'!G132,'Комунальні по областях'!G138,'Комунальні по областях'!G144,'Комунальні по областях'!G150)</f>
        <v>312</v>
      </c>
      <c r="H10" s="249">
        <f>SUM('Комунальні по областях'!H12,'Комунальні по областях'!H18,'Комунальні по областях'!H24,'Комунальні по областях'!H30,'Комунальні по областях'!H36,'Комунальні по областях'!H42,'Комунальні по областях'!H48,'Комунальні по областях'!H54,'Комунальні по областях'!H60,'Комунальні по областях'!H66,'Комунальні по областях'!H72,'Комунальні по областях'!H78,'Комунальні по областях'!H84,'Комунальні по областях'!H90,'Комунальні по областях'!H96,'Комунальні по областях'!H102,'Комунальні по областях'!H108,'Комунальні по областях'!H114,'Комунальні по областях'!H120,'Комунальні по областях'!H126,'Комунальні по областях'!H132,'Комунальні по областях'!H138,'Комунальні по областях'!H144,'Комунальні по областях'!H150)</f>
        <v>147</v>
      </c>
      <c r="I10" s="249">
        <f>SUM('Комунальні по областях'!I12,'Комунальні по областях'!I18,'Комунальні по областях'!I24,'Комунальні по областях'!I30,'Комунальні по областях'!I36,'Комунальні по областях'!I42,'Комунальні по областях'!I48,'Комунальні по областях'!I54,'Комунальні по областях'!I60,'Комунальні по областях'!I66,'Комунальні по областях'!I72,'Комунальні по областях'!I78,'Комунальні по областях'!I84,'Комунальні по областях'!I90,'Комунальні по областях'!I96,'Комунальні по областях'!I102,'Комунальні по областях'!I108,'Комунальні по областях'!I114,'Комунальні по областях'!I120,'Комунальні по областях'!I126,'Комунальні по областях'!I132,'Комунальні по областях'!I138,'Комунальні по областях'!I144,'Комунальні по областях'!I150)</f>
        <v>93</v>
      </c>
      <c r="J10" s="249">
        <f>SUM('Комунальні по областях'!J12,'Комунальні по областях'!J18,'Комунальні по областях'!J24,'Комунальні по областях'!J30,'Комунальні по областях'!J36,'Комунальні по областях'!J42,'Комунальні по областях'!J48,'Комунальні по областях'!J54,'Комунальні по областях'!J60,'Комунальні по областях'!J66,'Комунальні по областях'!J72,'Комунальні по областях'!J78,'Комунальні по областях'!J84,'Комунальні по областях'!J90,'Комунальні по областях'!J96,'Комунальні по областях'!J102,'Комунальні по областях'!J108,'Комунальні по областях'!J114,'Комунальні по областях'!J120,'Комунальні по областях'!J126,'Комунальні по областях'!J132,'Комунальні по областях'!J138,'Комунальні по областях'!J144,'Комунальні по областях'!J150)</f>
        <v>12</v>
      </c>
      <c r="K10" s="398">
        <f>IF(AND(SUM(L10:P10)=SUM(W10:X10),SUM(Q10:V10)=SUM(W10:X10)),SUM(L10:P10),"ПЕРЕВІРТЕ ПРАВИЛЬНІСТЬ ДАНИХ")</f>
        <v>18020</v>
      </c>
      <c r="L10" s="240">
        <f>SUM('Комунальні по областях'!L12,'Комунальні по областях'!L18,'Комунальні по областях'!L24,'Комунальні по областях'!L30,'Комунальні по областях'!L36,'Комунальні по областях'!L42,'Комунальні по областях'!L48,'Комунальні по областях'!L54,'Комунальні по областях'!L60,'Комунальні по областях'!L66,'Комунальні по областях'!L72,'Комунальні по областях'!L78,'Комунальні по областях'!L84,'Комунальні по областях'!L90,'Комунальні по областях'!L96,'Комунальні по областях'!L102,'Комунальні по областях'!L108,'Комунальні по областях'!L114,'Комунальні по областях'!L120,'Комунальні по областях'!L126,'Комунальні по областях'!L132,'Комунальні по областях'!L138,'Комунальні по областях'!L144,'Комунальні по областях'!L150)</f>
        <v>9684</v>
      </c>
      <c r="M10" s="65">
        <f>SUM('Комунальні по областях'!M12,'Комунальні по областях'!M18,'Комунальні по областях'!M24,'Комунальні по областях'!M30,'Комунальні по областях'!M36,'Комунальні по областях'!M42,'Комунальні по областях'!M48,'Комунальні по областях'!M54,'Комунальні по областях'!M60,'Комунальні по областях'!M66,'Комунальні по областях'!M72,'Комунальні по областях'!M78,'Комунальні по областях'!M84,'Комунальні по областях'!M90,'Комунальні по областях'!M96,'Комунальні по областях'!M102,'Комунальні по областях'!M108,'Комунальні по областях'!M114,'Комунальні по областях'!M120,'Комунальні по областях'!M126,'Комунальні по областях'!M132,'Комунальні по областях'!M138,'Комунальні по областях'!M144,'Комунальні по областях'!M150)</f>
        <v>1198</v>
      </c>
      <c r="N10" s="65">
        <f>SUM('Комунальні по областях'!N12,'Комунальні по областях'!N18,'Комунальні по областях'!N24,'Комунальні по областях'!N30,'Комунальні по областях'!N36,'Комунальні по областях'!N42,'Комунальні по областях'!N48,'Комунальні по областях'!N54,'Комунальні по областях'!N60,'Комунальні по областях'!N66,'Комунальні по областях'!N72,'Комунальні по областях'!N78,'Комунальні по областях'!N84,'Комунальні по областях'!N90,'Комунальні по областях'!N96,'Комунальні по областях'!N102,'Комунальні по областях'!N108,'Комунальні по областях'!N114,'Комунальні по областях'!N120,'Комунальні по областях'!N126,'Комунальні по областях'!N132,'Комунальні по областях'!N138,'Комунальні по областях'!N144,'Комунальні по областях'!N150)</f>
        <v>154</v>
      </c>
      <c r="O10" s="65">
        <f>SUM('Комунальні по областях'!O12,'Комунальні по областях'!O18,'Комунальні по областях'!O24,'Комунальні по областях'!O30,'Комунальні по областях'!O36,'Комунальні по областях'!O42,'Комунальні по областях'!O48,'Комунальні по областях'!O54,'Комунальні по областях'!O60,'Комунальні по областях'!O66,'Комунальні по областях'!O72,'Комунальні по областях'!O78,'Комунальні по областях'!O84,'Комунальні по областях'!O90,'Комунальні по областях'!O96,'Комунальні по областях'!O102,'Комунальні по областях'!O108,'Комунальні по областях'!O114,'Комунальні по областях'!O120,'Комунальні по областях'!O126,'Комунальні по областях'!O132,'Комунальні по областях'!O138,'Комунальні по областях'!O144,'Комунальні по областях'!O150)</f>
        <v>36</v>
      </c>
      <c r="P10" s="267">
        <f>SUM('Комунальні по областях'!P12,'Комунальні по областях'!P18,'Комунальні по областях'!P24,'Комунальні по областях'!P30,'Комунальні по областях'!P36,'Комунальні по областях'!P42,'Комунальні по областях'!P48,'Комунальні по областях'!P54,'Комунальні по областях'!P60,'Комунальні по областях'!P66,'Комунальні по областях'!P72,'Комунальні по областях'!P78,'Комунальні по областях'!P84,'Комунальні по областях'!P90,'Комунальні по областях'!P96,'Комунальні по областях'!P102,'Комунальні по областях'!P108,'Комунальні по областях'!P114,'Комунальні по областях'!P120,'Комунальні по областях'!P126,'Комунальні по областях'!P132,'Комунальні по областях'!P138,'Комунальні по областях'!P144,'Комунальні по областях'!P150)</f>
        <v>6948</v>
      </c>
      <c r="Q10" s="240">
        <f>SUM('Комунальні по областях'!Q12,'Комунальні по областях'!Q18,'Комунальні по областях'!Q24,'Комунальні по областях'!Q30,'Комунальні по областях'!Q36,'Комунальні по областях'!Q42,'Комунальні по областях'!Q48,'Комунальні по областях'!Q54,'Комунальні по областях'!Q60,'Комунальні по областях'!Q66,'Комунальні по областях'!Q72,'Комунальні по областях'!Q78,'Комунальні по областях'!Q84,'Комунальні по областях'!Q90,'Комунальні по областях'!Q96,'Комунальні по областях'!Q102,'Комунальні по областях'!Q108,'Комунальні по областях'!Q114,'Комунальні по областях'!Q120,'Комунальні по областях'!Q126,'Комунальні по областях'!Q132,'Комунальні по областях'!Q138,'Комунальні по областях'!Q144,'Комунальні по областях'!Q150)</f>
        <v>1812</v>
      </c>
      <c r="R10" s="65">
        <f>SUM('Комунальні по областях'!R12,'Комунальні по областях'!R18,'Комунальні по областях'!R24,'Комунальні по областях'!R30,'Комунальні по областях'!R36,'Комунальні по областях'!R42,'Комунальні по областях'!R48,'Комунальні по областях'!R54,'Комунальні по областях'!R60,'Комунальні по областях'!R66,'Комунальні по областях'!R72,'Комунальні по областях'!R78,'Комунальні по областях'!R84,'Комунальні по областях'!R90,'Комунальні по областях'!R96,'Комунальні по областях'!R102,'Комунальні по областях'!R108,'Комунальні по областях'!R114,'Комунальні по областях'!R120,'Комунальні по областях'!R126,'Комунальні по областях'!R132,'Комунальні по областях'!R138,'Комунальні по областях'!R144,'Комунальні по областях'!R150)</f>
        <v>83</v>
      </c>
      <c r="S10" s="65">
        <f>SUM('Комунальні по областях'!S12,'Комунальні по областях'!S18,'Комунальні по областях'!S24,'Комунальні по областях'!S30,'Комунальні по областях'!S36,'Комунальні по областях'!S42,'Комунальні по областях'!S48,'Комунальні по областях'!S54,'Комунальні по областях'!S60,'Комунальні по областях'!S66,'Комунальні по областях'!S72,'Комунальні по областях'!S78,'Комунальні по областях'!S84,'Комунальні по областях'!S90,'Комунальні по областях'!S96,'Комунальні по областях'!S102,'Комунальні по областях'!S108,'Комунальні по областях'!S114,'Комунальні по областях'!S120,'Комунальні по областях'!S126,'Комунальні по областях'!S132,'Комунальні по областях'!S138,'Комунальні по областях'!S144,'Комунальні по областях'!S150)</f>
        <v>54</v>
      </c>
      <c r="T10" s="65">
        <f>SUM('Комунальні по областях'!T12,'Комунальні по областях'!T18,'Комунальні по областях'!T24,'Комунальні по областях'!T30,'Комунальні по областях'!T36,'Комунальні по областях'!T42,'Комунальні по областях'!T48,'Комунальні по областях'!T54,'Комунальні по областях'!T60,'Комунальні по областях'!T66,'Комунальні по областях'!T72,'Комунальні по областях'!T78,'Комунальні по областях'!T84,'Комунальні по областях'!T90,'Комунальні по областях'!T96,'Комунальні по областях'!T102,'Комунальні по областях'!T108,'Комунальні по областях'!T114,'Комунальні по областях'!T120,'Комунальні по областях'!T126,'Комунальні по областях'!T132,'Комунальні по областях'!T138,'Комунальні по областях'!T144,'Комунальні по областях'!T150)</f>
        <v>14700</v>
      </c>
      <c r="U10" s="65">
        <f>SUM('Комунальні по областях'!U12,'Комунальні по областях'!U18,'Комунальні по областях'!U24,'Комунальні по областях'!U30,'Комунальні по областях'!U36,'Комунальні по областях'!U42,'Комунальні по областях'!U48,'Комунальні по областях'!U54,'Комунальні по областях'!U60,'Комунальні по областях'!U66,'Комунальні по областях'!U72,'Комунальні по областях'!U78,'Комунальні по областях'!U84,'Комунальні по областях'!U90,'Комунальні по областях'!U96,'Комунальні по областях'!U102,'Комунальні по областях'!U108,'Комунальні по областях'!U114,'Комунальні по областях'!U120,'Комунальні по областях'!U126,'Комунальні по областях'!U132,'Комунальні по областях'!U138,'Комунальні по областях'!U144,'Комунальні по областях'!U150)</f>
        <v>1209</v>
      </c>
      <c r="V10" s="267">
        <f>SUM('Комунальні по областях'!V12,'Комунальні по областях'!V18,'Комунальні по областях'!V24,'Комунальні по областях'!V30,'Комунальні по областях'!V36,'Комунальні по областях'!V42,'Комунальні по областях'!V48,'Комунальні по областях'!V54,'Комунальні по областях'!V60,'Комунальні по областях'!V66,'Комунальні по областях'!V72,'Комунальні по областях'!V78,'Комунальні по областях'!V84,'Комунальні по областях'!V90,'Комунальні по областях'!V96,'Комунальні по областях'!V102,'Комунальні по областях'!V108,'Комунальні по областях'!V114,'Комунальні по областях'!V120,'Комунальні по областях'!V126,'Комунальні по областях'!V132,'Комунальні по областях'!V138,'Комунальні по областях'!V144,'Комунальні по областях'!V150)</f>
        <v>162</v>
      </c>
      <c r="W10" s="240">
        <f>SUM('Комунальні по областях'!W12,'Комунальні по областях'!W18,'Комунальні по областях'!W24,'Комунальні по областях'!W30,'Комунальні по областях'!W36,'Комунальні по областях'!W42,'Комунальні по областях'!W48,'Комунальні по областях'!W54,'Комунальні по областях'!W60,'Комунальні по областях'!W66,'Комунальні по областях'!W72,'Комунальні по областях'!W78,'Комунальні по областях'!W84,'Комунальні по областях'!W90,'Комунальні по областях'!W96,'Комунальні по областях'!W102,'Комунальні по областях'!W108,'Комунальні по областях'!W114,'Комунальні по областях'!W120,'Комунальні по областях'!W126,'Комунальні по областях'!W132,'Комунальні по областях'!W138,'Комунальні по областях'!W144,'Комунальні по областях'!W150)</f>
        <v>15481</v>
      </c>
      <c r="X10" s="267">
        <f>SUM('Комунальні по областях'!X12,'Комунальні по областях'!X18,'Комунальні по областях'!X24,'Комунальні по областях'!X30,'Комунальні по областях'!X36,'Комунальні по областях'!X42,'Комунальні по областях'!X48,'Комунальні по областях'!X54,'Комунальні по областях'!X60,'Комунальні по областях'!X66,'Комунальні по областях'!X72,'Комунальні по областях'!X78,'Комунальні по областях'!X84,'Комунальні по областях'!X90,'Комунальні по областях'!X96,'Комунальні по областях'!X102,'Комунальні по областях'!X108,'Комунальні по областях'!X114,'Комунальні по областях'!X120,'Комунальні по областях'!X126,'Комунальні по областях'!X132,'Комунальні по областях'!X138,'Комунальні по областях'!X144,'Комунальні по областях'!X150)</f>
        <v>2539</v>
      </c>
      <c r="Y10" s="240">
        <f>SUM('Комунальні по областях'!Y12,'Комунальні по областях'!Y18,'Комунальні по областях'!Y24,'Комунальні по областях'!Y30,'Комунальні по областях'!Y36,'Комунальні по областях'!Y42,'Комунальні по областях'!Y48,'Комунальні по областях'!Y54,'Комунальні по областях'!Y60,'Комунальні по областях'!Y66,'Комунальні по областях'!Y72,'Комунальні по областях'!Y78,'Комунальні по областях'!Y84,'Комунальні по областях'!Y90,'Комунальні по областях'!Y96,'Комунальні по областях'!Y102,'Комунальні по областях'!Y108,'Комунальні по областях'!Y114,'Комунальні по областях'!Y120,'Комунальні по областях'!Y126,'Комунальні по областях'!Y132,'Комунальні по областях'!Y138,'Комунальні по областях'!Y144,'Комунальні по областях'!Y150)</f>
        <v>3</v>
      </c>
      <c r="Z10" s="65">
        <f>SUM('Комунальні по областях'!Z12,'Комунальні по областях'!Z18,'Комунальні по областях'!Z24,'Комунальні по областях'!Z30,'Комунальні по областях'!Z36,'Комунальні по областях'!Z42,'Комунальні по областях'!Z48,'Комунальні по областях'!Z54,'Комунальні по областях'!Z60,'Комунальні по областях'!Z66,'Комунальні по областях'!Z72,'Комунальні по областях'!Z78,'Комунальні по областях'!Z84,'Комунальні по областях'!Z90,'Комунальні по областях'!Z96,'Комунальні по областях'!Z102,'Комунальні по областях'!Z108,'Комунальні по областях'!Z114,'Комунальні по областях'!Z120,'Комунальні по областях'!Z126,'Комунальні по областях'!Z132,'Комунальні по областях'!Z138,'Комунальні по областях'!Z144,'Комунальні по областях'!Z150)</f>
        <v>5633</v>
      </c>
      <c r="AA10" s="65">
        <f>SUM('Комунальні по областях'!AA12,'Комунальні по областях'!AA18,'Комунальні по областях'!AA24,'Комунальні по областях'!AA30,'Комунальні по областях'!AA36,'Комунальні по областях'!AA42,'Комунальні по областях'!AA48,'Комунальні по областях'!AA54,'Комунальні по областях'!AA60,'Комунальні по областях'!AA66,'Комунальні по областях'!AA72,'Комунальні по областях'!AA78,'Комунальні по областях'!AA84,'Комунальні по областях'!AA90,'Комунальні по областях'!AA96,'Комунальні по областях'!AA102,'Комунальні по областях'!AA108,'Комунальні по областях'!AA114,'Комунальні по областях'!AA120,'Комунальні по областях'!AA126,'Комунальні по областях'!AA132,'Комунальні по областях'!AA138,'Комунальні по областях'!AA144,'Комунальні по областях'!AA150)</f>
        <v>5436</v>
      </c>
      <c r="AB10" s="65">
        <f>SUM('Комунальні по областях'!AB12,'Комунальні по областях'!AB18,'Комунальні по областях'!AB24,'Комунальні по областях'!AB30,'Комунальні по областях'!AB36,'Комунальні по областях'!AB42,'Комунальні по областях'!AB48,'Комунальні по областях'!AB54,'Комунальні по областях'!AB60,'Комунальні по областях'!AB66,'Комунальні по областях'!AB72,'Комунальні по областях'!AB78,'Комунальні по областях'!AB84,'Комунальні по областях'!AB90,'Комунальні по областях'!AB96,'Комунальні по областях'!AB102,'Комунальні по областях'!AB108,'Комунальні по областях'!AB114,'Комунальні по областях'!AB120,'Комунальні по областях'!AB126,'Комунальні по областях'!AB132,'Комунальні по областях'!AB138,'Комунальні по областях'!AB144,'Комунальні по областях'!AB150)</f>
        <v>1128</v>
      </c>
      <c r="AC10" s="65">
        <f>SUM('Комунальні по областях'!AC12,'Комунальні по областях'!AC18,'Комунальні по областях'!AC24,'Комунальні по областях'!AC30,'Комунальні по областях'!AC36,'Комунальні по областях'!AC42,'Комунальні по областях'!AC48,'Комунальні по областях'!AC54,'Комунальні по областях'!AC60,'Комунальні по областях'!AC66,'Комунальні по областях'!AC72,'Комунальні по областях'!AC78,'Комунальні по областях'!AC84,'Комунальні по областях'!AC90,'Комунальні по областях'!AC96,'Комунальні по областях'!AC102,'Комунальні по областях'!AC108,'Комунальні по областях'!AC114,'Комунальні по областях'!AC120,'Комунальні по областях'!AC126,'Комунальні по областях'!AC132,'Комунальні по областях'!AC138,'Комунальні по областях'!AC144,'Комунальні по областях'!AC150)</f>
        <v>9663</v>
      </c>
      <c r="AD10" s="65">
        <f>SUM('Комунальні по областях'!AD12,'Комунальні по областях'!AD18,'Комунальні по областях'!AD24,'Комунальні по областях'!AD30,'Комунальні по областях'!AD36,'Комунальні по областях'!AD42,'Комунальні по областях'!AD48,'Комунальні по областях'!AD54,'Комунальні по областях'!AD60,'Комунальні по областях'!AD66,'Комунальні по областях'!AD72,'Комунальні по областях'!AD78,'Комунальні по областях'!AD84,'Комунальні по областях'!AD90,'Комунальні по областях'!AD96,'Комунальні по областях'!AD102,'Комунальні по областях'!AD108,'Комунальні по областях'!AD114,'Комунальні по областях'!AD120,'Комунальні по областях'!AD126,'Комунальні по областях'!AD132,'Комунальні по областях'!AD138,'Комунальні по областях'!AD144,'Комунальні по областях'!AD150)</f>
        <v>1219</v>
      </c>
      <c r="AE10" s="402">
        <f>AVERAGE('Комунальні по областях'!AE12,'Комунальні по областях'!AE18,'Комунальні по областях'!AE24,'Комунальні по областях'!AE30,'Комунальні по областях'!AE36,'Комунальні по областях'!AE42,'Комунальні по областях'!AE48,'Комунальні по областях'!AE54,'Комунальні по областях'!AE60,'Комунальні по областях'!AE66,'Комунальні по областях'!AE72,'Комунальні по областях'!AE78,'Комунальні по областях'!AE84,'Комунальні по областях'!AE90,'Комунальні по областях'!AE96,'Комунальні по областях'!AE102,'Комунальні по областях'!AE108,'Комунальні по областях'!AE114,'Комунальні по областях'!AE120,'Комунальні по областях'!AE126,'Комунальні по областях'!AE132,'Комунальні по областях'!AE138,'Комунальні по областях'!AE144,'Комунальні по областях'!AE150)</f>
        <v>41.367042381229872</v>
      </c>
      <c r="AF10" s="399">
        <f>AVERAGE('Комунальні по областях'!AF12,'Комунальні по областях'!AF18,'Комунальні по областях'!AF24,'Комунальні по областях'!AF30,'Комунальні по областях'!AF36,'Комунальні по областях'!AF42,'Комунальні по областях'!AF48,'Комунальні по областях'!AF54,'Комунальні по областях'!AF60,'Комунальні по областях'!AF66,'Комунальні по областях'!AF72,'Комунальні по областях'!AF78,'Комунальні по областях'!AF84,'Комунальні по областях'!AF90,'Комунальні по областях'!AF96,'Комунальні по областях'!AF102,'Комунальні по областях'!AF108,'Комунальні по областях'!AF114,'Комунальні по областях'!AF120,'Комунальні по областях'!AF126,'Комунальні по областях'!AF132,'Комунальні по областях'!AF138,'Комунальні по областях'!AF144,'Комунальні по областях'!AF150)</f>
        <v>32.077085743708913</v>
      </c>
      <c r="AG10" s="402">
        <f>AVERAGE('Комунальні по областях'!AG12,'Комунальні по областях'!AG18,'Комунальні по областях'!AG24,'Комунальні по областях'!AG30,'Комунальні по областях'!AG36,'Комунальні по областях'!AG42,'Комунальні по областях'!AG48,'Комунальні по областях'!AG54,'Комунальні по областях'!AG60,'Комунальні по областях'!AG66,'Комунальні по областях'!AG72,'Комунальні по областях'!AG78,'Комунальні по областях'!AG84,'Комунальні по областях'!AG90,'Комунальні по областях'!AG96,'Комунальні по областях'!AG102,'Комунальні по областях'!AG108,'Комунальні по областях'!AG114,'Комунальні по областях'!AG120,'Комунальні по областях'!AG126,'Комунальні по областях'!AG132,'Комунальні по областях'!AG138,'Комунальні по областях'!AG144,'Комунальні по областях'!AG150)</f>
        <v>96.364706197968687</v>
      </c>
      <c r="AH10" s="405">
        <f>SUM(AO10:AS10)</f>
        <v>17798</v>
      </c>
      <c r="AI10" s="264">
        <f>SUM('Комунальні по областях'!AI12,'Комунальні по областях'!AI18,'Комунальні по областях'!AI24,'Комунальні по областях'!AI30,'Комунальні по областях'!AI36,'Комунальні по областях'!AI42,'Комунальні по областях'!AI48,'Комунальні по областях'!AI54,'Комунальні по областях'!AI60,'Комунальні по областях'!AI66,'Комунальні по областях'!AI72,'Комунальні по областях'!AI78,'Комунальні по областях'!AI84,'Комунальні по областях'!AI90,'Комунальні по областях'!AI96,'Комунальні по областях'!AI102,'Комунальні по областях'!AI108,'Комунальні по областях'!AI114,'Комунальні по областях'!AI120,'Комунальні по областях'!AI126,'Комунальні по областях'!AI132,'Комунальні по областях'!AI138,'Комунальні по областях'!AI144,'Комунальні по областях'!AI150)</f>
        <v>0</v>
      </c>
      <c r="AJ10" s="264">
        <f>SUM('Комунальні по областях'!AJ12,'Комунальні по областях'!AJ18,'Комунальні по областях'!AJ24,'Комунальні по областях'!AJ30,'Комунальні по областях'!AJ36,'Комунальні по областях'!AJ42,'Комунальні по областях'!AJ48,'Комунальні по областях'!AJ54,'Комунальні по областях'!AJ60,'Комунальні по областях'!AJ66,'Комунальні по областях'!AJ72,'Комунальні по областях'!AJ78,'Комунальні по областях'!AJ84,'Комунальні по областях'!AJ90,'Комунальні по областях'!AJ96,'Комунальні по областях'!AJ102,'Комунальні по областях'!AJ108,'Комунальні по областях'!AJ114,'Комунальні по областях'!AJ120,'Комунальні по областях'!AJ126,'Комунальні по областях'!AJ132,'Комунальні по областях'!AJ138,'Комунальні по областях'!AJ144,'Комунальні по областях'!AJ150)</f>
        <v>0</v>
      </c>
      <c r="AK10" s="394">
        <f>SUM('Комунальні по областях'!AK12,'Комунальні по областях'!AK18,'Комунальні по областях'!AK24,'Комунальні по областях'!AK30,'Комунальні по областях'!AK36,'Комунальні по областях'!AK42,'Комунальні по областях'!AK48,'Комунальні по областях'!AK54,'Комунальні по областях'!AK60,'Комунальні по областях'!AK66,'Комунальні по областях'!AK72,'Комунальні по областях'!AK78,'Комунальні по областях'!AK84,'Комунальні по областях'!AK90,'Комунальні по областях'!AK96,'Комунальні по областях'!AK102,'Комунальні по областях'!AK108,'Комунальні по областях'!AK114,'Комунальні по областях'!AK120,'Комунальні по областях'!AK126,'Комунальні по областях'!AK132,'Комунальні по областях'!AK138,'Комунальні по областях'!AK144,'Комунальні по областях'!AK150)</f>
        <v>0</v>
      </c>
      <c r="AL10" s="248">
        <f>SUM('Комунальні по областях'!AL12,'Комунальні по областях'!AL18,'Комунальні по областях'!AL24,'Комунальні по областях'!AL30,'Комунальні по областях'!AL36,'Комунальні по областях'!AL42,'Комунальні по областях'!AL48,'Комунальні по областях'!AL54,'Комунальні по областях'!AL60,'Комунальні по областях'!AL66,'Комунальні по областях'!AL72,'Комунальні по областях'!AL78,'Комунальні по областях'!AL84,'Комунальні по областях'!AL90,'Комунальні по областях'!AL96,'Комунальні по областях'!AL102,'Комунальні по областях'!AL108,'Комунальні по областях'!AL114,'Комунальні по областях'!AL120,'Комунальні по областях'!AL126,'Комунальні по областях'!AL132,'Комунальні по областях'!AL138,'Комунальні по областях'!AL144,'Комунальні по областях'!AL150)</f>
        <v>0</v>
      </c>
      <c r="AM10" s="264">
        <f>SUM('Комунальні по областях'!AM12,'Комунальні по областях'!AM18,'Комунальні по областях'!AM24,'Комунальні по областях'!AM30,'Комунальні по областях'!AM36,'Комунальні по областях'!AM42,'Комунальні по областях'!AM48,'Комунальні по областях'!AM54,'Комунальні по областях'!AM60,'Комунальні по областях'!AM66,'Комунальні по областях'!AM72,'Комунальні по областях'!AM78,'Комунальні по областях'!AM84,'Комунальні по областях'!AM90,'Комунальні по областях'!AM96,'Комунальні по областях'!AM102,'Комунальні по областях'!AM108,'Комунальні по областях'!AM114,'Комунальні по областях'!AM120,'Комунальні по областях'!AM126,'Комунальні по областях'!AM132,'Комунальні по областях'!AM138,'Комунальні по областях'!AM144,'Комунальні по областях'!AM150)</f>
        <v>0</v>
      </c>
      <c r="AN10" s="394">
        <f>SUM('Комунальні по областях'!AN12,'Комунальні по областях'!AN18,'Комунальні по областях'!AN24,'Комунальні по областях'!AN30,'Комунальні по областях'!AN36,'Комунальні по областях'!AN42,'Комунальні по областях'!AN48,'Комунальні по областях'!AN54,'Комунальні по областях'!AN60,'Комунальні по областях'!AN66,'Комунальні по областях'!AN72,'Комунальні по областях'!AN78,'Комунальні по областях'!AN84,'Комунальні по областях'!AN90,'Комунальні по областях'!AN96,'Комунальні по областях'!AN102,'Комунальні по областях'!AN108,'Комунальні по областях'!AN114,'Комунальні по областях'!AN120,'Комунальні по областях'!AN126,'Комунальні по областях'!AN132,'Комунальні по областях'!AN138,'Комунальні по областях'!AN144,'Комунальні по областях'!AN150)</f>
        <v>0</v>
      </c>
      <c r="AO10" s="248">
        <f>SUM('Комунальні по областях'!AO12,'Комунальні по областях'!AO18,'Комунальні по областях'!AO24,'Комунальні по областях'!AO30,'Комунальні по областях'!AO36,'Комунальні по областях'!AO42,'Комунальні по областях'!AO48,'Комунальні по областях'!AO54,'Комунальні по областях'!AO60,'Комунальні по областях'!AO66,'Комунальні по областях'!AO72,'Комунальні по областях'!AO78,'Комунальні по областях'!AO84,'Комунальні по областях'!AO90,'Комунальні по областях'!AO96,'Комунальні по областях'!AO102,'Комунальні по областях'!AO108,'Комунальні по областях'!AO114,'Комунальні по областях'!AO120,'Комунальні по областях'!AO126,'Комунальні по областях'!AO132,'Комунальні по областях'!AO138,'Комунальні по областях'!AO144,'Комунальні по областях'!AO150)</f>
        <v>1339</v>
      </c>
      <c r="AP10" s="264">
        <f>SUM('Комунальні по областях'!AP12,'Комунальні по областях'!AP18,'Комунальні по областях'!AP24,'Комунальні по областях'!AP30,'Комунальні по областях'!AP36,'Комунальні по областях'!AP42,'Комунальні по областях'!AP48,'Комунальні по областях'!AP54,'Комунальні по областях'!AP60,'Комунальні по областях'!AP66,'Комунальні по областях'!AP72,'Комунальні по областях'!AP78,'Комунальні по областях'!AP84,'Комунальні по областях'!AP90,'Комунальні по областях'!AP96,'Комунальні по областях'!AP102,'Комунальні по областях'!AP108,'Комунальні по областях'!AP114,'Комунальні по областях'!AP120,'Комунальні по областях'!AP126,'Комунальні по областях'!AP132,'Комунальні по областях'!AP138,'Комунальні по областях'!AP144,'Комунальні по областях'!AP150)</f>
        <v>4012</v>
      </c>
      <c r="AQ10" s="264">
        <f>SUM('Комунальні по областях'!AQ12,'Комунальні по областях'!AQ18,'Комунальні по областях'!AQ24,'Комунальні по областях'!AQ30,'Комунальні по областях'!AQ36,'Комунальні по областях'!AQ42,'Комунальні по областях'!AQ48,'Комунальні по областях'!AQ54,'Комунальні по областях'!AQ60,'Комунальні по областях'!AQ66,'Комунальні по областях'!AQ72,'Комунальні по областях'!AQ78,'Комунальні по областях'!AQ84,'Комунальні по областях'!AQ90,'Комунальні по областях'!AQ96,'Комунальні по областях'!AQ102,'Комунальні по областях'!AQ108,'Комунальні по областях'!AQ114,'Комунальні по областях'!AQ120,'Комунальні по областях'!AQ126,'Комунальні по областях'!AQ132,'Комунальні по областях'!AQ138,'Комунальні по областях'!AQ144,'Комунальні по областях'!AQ150)</f>
        <v>8863</v>
      </c>
      <c r="AR10" s="264">
        <f>SUM('Комунальні по областях'!AR12,'Комунальні по областях'!AR18,'Комунальні по областях'!AR24,'Комунальні по областях'!AR30,'Комунальні по областях'!AR36,'Комунальні по областях'!AR42,'Комунальні по областях'!AR48,'Комунальні по областях'!AR54,'Комунальні по областях'!AR60,'Комунальні по областях'!AR66,'Комунальні по областях'!AR72,'Комунальні по областях'!AR78,'Комунальні по областях'!AR84,'Комунальні по областях'!AR90,'Комунальні по областях'!AR96,'Комунальні по областях'!AR102,'Комунальні по областях'!AR108,'Комунальні по областях'!AR114,'Комунальні по областях'!AR120,'Комунальні по областях'!AR126,'Комунальні по областях'!AR132,'Комунальні по областях'!AR138,'Комунальні по областях'!AR144,'Комунальні по областях'!AR150)</f>
        <v>3094</v>
      </c>
      <c r="AS10" s="394">
        <f>SUM('Комунальні по областях'!AS12,'Комунальні по областях'!AS18,'Комунальні по областях'!AS24,'Комунальні по областях'!AS30,'Комунальні по областях'!AS36,'Комунальні по областях'!AS42,'Комунальні по областях'!AS48,'Комунальні по областях'!AS54,'Комунальні по областях'!AS60,'Комунальні по областях'!AS66,'Комунальні по областях'!AS72,'Комунальні по областях'!AS78,'Комунальні по областях'!AS84,'Комунальні по областях'!AS90,'Комунальні по областях'!AS96,'Комунальні по областях'!AS102,'Комунальні по областях'!AS108,'Комунальні по областях'!AS114,'Комунальні по областях'!AS120,'Комунальні по областях'!AS126,'Комунальні по областях'!AS132,'Комунальні по областях'!AS138,'Комунальні по областях'!AS144,'Комунальні по областях'!AS150)</f>
        <v>490</v>
      </c>
      <c r="AT10" s="334">
        <f>SUM(AU10:BC10)</f>
        <v>407</v>
      </c>
      <c r="AU10" s="63">
        <f>SUM('Комунальні по областях'!AU12,'Комунальні по областях'!AU18,'Комунальні по областях'!AU24,'Комунальні по областях'!AU30,'Комунальні по областях'!AU36,'Комунальні по областях'!AU42,'Комунальні по областях'!AU48,'Комунальні по областях'!AU54,'Комунальні по областях'!AU60,'Комунальні по областях'!AU66,'Комунальні по областях'!AU72,'Комунальні по областях'!AU78,'Комунальні по областях'!AU84,'Комунальні по областях'!AU90,'Комунальні по областях'!AU96,'Комунальні по областях'!AU102,'Комунальні по областях'!AU108,'Комунальні по областях'!AU114,'Комунальні по областях'!AU120,'Комунальні по областях'!AU126,'Комунальні по областях'!AU132,'Комунальні по областях'!AU138,'Комунальні по областях'!AU144,'Комунальні по областях'!AU150)</f>
        <v>8</v>
      </c>
      <c r="AV10" s="63">
        <f>SUM('Комунальні по областях'!AV12,'Комунальні по областях'!AV18,'Комунальні по областях'!AV24,'Комунальні по областях'!AV30,'Комунальні по областях'!AV36,'Комунальні по областях'!AV42,'Комунальні по областях'!AV48,'Комунальні по областях'!AV54,'Комунальні по областях'!AV60,'Комунальні по областях'!AV66,'Комунальні по областях'!AV72,'Комунальні по областях'!AV78,'Комунальні по областях'!AV84,'Комунальні по областях'!AV90,'Комунальні по областях'!AV96,'Комунальні по областях'!AV102,'Комунальні по областях'!AV108,'Комунальні по областях'!AV114,'Комунальні по областях'!AV120,'Комунальні по областях'!AV126,'Комунальні по областях'!AV132,'Комунальні по областях'!AV138,'Комунальні по областях'!AV144,'Комунальні по областях'!AV150)</f>
        <v>15</v>
      </c>
      <c r="AW10" s="63">
        <f>SUM('Комунальні по областях'!AW12,'Комунальні по областях'!AW18,'Комунальні по областях'!AW24,'Комунальні по областях'!AW30,'Комунальні по областях'!AW36,'Комунальні по областях'!AW42,'Комунальні по областях'!AW48,'Комунальні по областях'!AW54,'Комунальні по областях'!AW60,'Комунальні по областях'!AW66,'Комунальні по областях'!AW72,'Комунальні по областях'!AW78,'Комунальні по областях'!AW84,'Комунальні по областях'!AW90,'Комунальні по областях'!AW96,'Комунальні по областях'!AW102,'Комунальні по областях'!AW108,'Комунальні по областях'!AW114,'Комунальні по областях'!AW120,'Комунальні по областях'!AW126,'Комунальні по областях'!AW132,'Комунальні по областях'!AW138,'Комунальні по областях'!AW144,'Комунальні по областях'!AW150)</f>
        <v>44</v>
      </c>
      <c r="AX10" s="63">
        <f>SUM('Комунальні по областях'!AX12,'Комунальні по областях'!AX18,'Комунальні по областях'!AX24,'Комунальні по областях'!AX30,'Комунальні по областях'!AX36,'Комунальні по областях'!AX42,'Комунальні по областях'!AX48,'Комунальні по областях'!AX54,'Комунальні по областях'!AX60,'Комунальні по областях'!AX66,'Комунальні по областях'!AX72,'Комунальні по областях'!AX78,'Комунальні по областях'!AX84,'Комунальні по областях'!AX90,'Комунальні по областях'!AX96,'Комунальні по областях'!AX102,'Комунальні по областях'!AX108,'Комунальні по областях'!AX114,'Комунальні по областях'!AX120,'Комунальні по областях'!AX126,'Комунальні по областях'!AX132,'Комунальні по областях'!AX138,'Комунальні по областях'!AX144,'Комунальні по областях'!AX150)</f>
        <v>14</v>
      </c>
      <c r="AY10" s="63">
        <f>SUM('Комунальні по областях'!AY12,'Комунальні по областях'!AY18,'Комунальні по областях'!AY24,'Комунальні по областях'!AY30,'Комунальні по областях'!AY36,'Комунальні по областях'!AY42,'Комунальні по областях'!AY48,'Комунальні по областях'!AY54,'Комунальні по областях'!AY60,'Комунальні по областях'!AY66,'Комунальні по областях'!AY72,'Комунальні по областях'!AY78,'Комунальні по областях'!AY84,'Комунальні по областях'!AY90,'Комунальні по областях'!AY96,'Комунальні по областях'!AY102,'Комунальні по областях'!AY108,'Комунальні по областях'!AY114,'Комунальні по областях'!AY120,'Комунальні по областях'!AY126,'Комунальні по областях'!AY132,'Комунальні по областях'!AY138,'Комунальні по областях'!AY144,'Комунальні по областях'!AY150)</f>
        <v>169</v>
      </c>
      <c r="AZ10" s="63">
        <f>SUM('Комунальні по областях'!AZ12,'Комунальні по областях'!AZ18,'Комунальні по областях'!AZ24,'Комунальні по областях'!AZ30,'Комунальні по областях'!AZ36,'Комунальні по областях'!AZ42,'Комунальні по областях'!AZ48,'Комунальні по областях'!AZ54,'Комунальні по областях'!AZ60,'Комунальні по областях'!AZ66,'Комунальні по областях'!AZ72,'Комунальні по областях'!AZ78,'Комунальні по областях'!AZ84,'Комунальні по областях'!AZ90,'Комунальні по областях'!AZ96,'Комунальні по областях'!AZ102,'Комунальні по областях'!AZ108,'Комунальні по областях'!AZ114,'Комунальні по областях'!AZ120,'Комунальні по областях'!AZ126,'Комунальні по областях'!AZ132,'Комунальні по областях'!AZ138,'Комунальні по областях'!AZ144,'Комунальні по областях'!AZ150)</f>
        <v>0</v>
      </c>
      <c r="BA10" s="63">
        <f>SUM('Комунальні по областях'!BA12,'Комунальні по областях'!BA18,'Комунальні по областях'!BA24,'Комунальні по областях'!BA30,'Комунальні по областях'!BA36,'Комунальні по областях'!BA42,'Комунальні по областях'!BA48,'Комунальні по областях'!BA54,'Комунальні по областях'!BA60,'Комунальні по областях'!BA66,'Комунальні по областях'!BA72,'Комунальні по областях'!BA78,'Комунальні по областях'!BA84,'Комунальні по областях'!BA90,'Комунальні по областях'!BA96,'Комунальні по областях'!BA102,'Комунальні по областях'!BA108,'Комунальні по областях'!BA114,'Комунальні по областях'!BA120,'Комунальні по областях'!BA126,'Комунальні по областях'!BA132,'Комунальні по областях'!BA138,'Комунальні по областях'!BA144,'Комунальні по областях'!BA150)</f>
        <v>47</v>
      </c>
      <c r="BB10" s="63">
        <f>SUM('Комунальні по областях'!BB12,'Комунальні по областях'!BB18,'Комунальні по областях'!BB24,'Комунальні по областях'!BB30,'Комунальні по областях'!BB36,'Комунальні по областях'!BB42,'Комунальні по областях'!BB48,'Комунальні по областях'!BB54,'Комунальні по областях'!BB60,'Комунальні по областях'!BB66,'Комунальні по областях'!BB72,'Комунальні по областях'!BB78,'Комунальні по областях'!BB84,'Комунальні по областях'!BB90,'Комунальні по областях'!BB96,'Комунальні по областях'!BB102,'Комунальні по областях'!BB108,'Комунальні по областях'!BB114,'Комунальні по областях'!BB120,'Комунальні по областях'!BB126,'Комунальні по областях'!BB132,'Комунальні по областях'!BB138,'Комунальні по областях'!BB144,'Комунальні по областях'!BB150)</f>
        <v>88</v>
      </c>
      <c r="BC10" s="309">
        <f>SUM('Комунальні по областях'!BC12,'Комунальні по областях'!BC18,'Комунальні по областях'!BC24,'Комунальні по областях'!BC30,'Комунальні по областях'!BC36,'Комунальні по областях'!BC42,'Комунальні по областях'!BC48,'Комунальні по областях'!BC54,'Комунальні по областях'!BC60,'Комунальні по областях'!BC66,'Комунальні по областях'!BC72,'Комунальні по областях'!BC78,'Комунальні по областях'!BC84,'Комунальні по областях'!BC90,'Комунальні по областях'!BC96,'Комунальні по областях'!BC102,'Комунальні по областях'!BC108,'Комунальні по областях'!BC114,'Комунальні по областях'!BC120,'Комунальні по областях'!BC126,'Комунальні по областях'!BC132,'Комунальні по областях'!BC138,'Комунальні по областях'!BC144,'Комунальні по областях'!BC150)</f>
        <v>22</v>
      </c>
    </row>
    <row r="11" spans="1:55" ht="33" customHeight="1" thickBot="1" x14ac:dyDescent="0.25">
      <c r="A11" s="844"/>
      <c r="B11" s="266" t="s">
        <v>79</v>
      </c>
      <c r="C11" s="827"/>
      <c r="D11" s="846"/>
      <c r="E11" s="378"/>
      <c r="F11" s="379"/>
      <c r="G11" s="251"/>
      <c r="H11" s="251"/>
      <c r="I11" s="251"/>
      <c r="J11" s="252"/>
      <c r="K11" s="398"/>
      <c r="L11" s="411"/>
      <c r="M11" s="413"/>
      <c r="N11" s="413"/>
      <c r="O11" s="413"/>
      <c r="P11" s="412"/>
      <c r="Q11" s="411"/>
      <c r="R11" s="413"/>
      <c r="S11" s="413"/>
      <c r="T11" s="413"/>
      <c r="U11" s="413"/>
      <c r="V11" s="412"/>
      <c r="W11" s="411"/>
      <c r="X11" s="412"/>
      <c r="Y11" s="407"/>
      <c r="Z11" s="408"/>
      <c r="AA11" s="408"/>
      <c r="AB11" s="408"/>
      <c r="AC11" s="408"/>
      <c r="AD11" s="409"/>
      <c r="AE11" s="316"/>
      <c r="AF11" s="400"/>
      <c r="AG11" s="403"/>
      <c r="AH11" s="406"/>
      <c r="AI11" s="396">
        <f>SUM('Комунальні по областях'!AI13,'Комунальні по областях'!AI19,'Комунальні по областях'!AI25,'Комунальні по областях'!AI31,'Комунальні по областях'!AI37,'Комунальні по областях'!AI43,'Комунальні по областях'!AI49,'Комунальні по областях'!AI55,'Комунальні по областях'!AI61,'Комунальні по областях'!AI67,'Комунальні по областях'!AI73,'Комунальні по областях'!AI79,'Комунальні по областях'!AI85,'Комунальні по областях'!AI91,'Комунальні по областях'!AI97,'Комунальні по областях'!AI103,'Комунальні по областях'!AI109,'Комунальні по областях'!AI115,'Комунальні по областях'!AI121,'Комунальні по областях'!AI127,'Комунальні по областях'!AI133,'Комунальні по областях'!AI139,'Комунальні по областях'!AI145,'Комунальні по областях'!AI151)</f>
        <v>0</v>
      </c>
      <c r="AJ11" s="396">
        <f>SUM('Комунальні по областях'!AJ13,'Комунальні по областях'!AJ19,'Комунальні по областях'!AJ25,'Комунальні по областях'!AJ31,'Комунальні по областях'!AJ37,'Комунальні по областях'!AJ43,'Комунальні по областях'!AJ49,'Комунальні по областях'!AJ55,'Комунальні по областях'!AJ61,'Комунальні по областях'!AJ67,'Комунальні по областях'!AJ73,'Комунальні по областях'!AJ79,'Комунальні по областях'!AJ85,'Комунальні по областях'!AJ91,'Комунальні по областях'!AJ97,'Комунальні по областях'!AJ103,'Комунальні по областях'!AJ109,'Комунальні по областях'!AJ115,'Комунальні по областях'!AJ121,'Комунальні по областях'!AJ127,'Комунальні по областях'!AJ133,'Комунальні по областях'!AJ139,'Комунальні по областях'!AJ145,'Комунальні по областях'!AJ151)</f>
        <v>0</v>
      </c>
      <c r="AK11" s="397">
        <f>SUM('Комунальні по областях'!AK13,'Комунальні по областях'!AK19,'Комунальні по областях'!AK25,'Комунальні по областях'!AK31,'Комунальні по областях'!AK37,'Комунальні по областях'!AK43,'Комунальні по областях'!AK49,'Комунальні по областях'!AK55,'Комунальні по областях'!AK61,'Комунальні по областях'!AK67,'Комунальні по областях'!AK73,'Комунальні по областях'!AK79,'Комунальні по областях'!AK85,'Комунальні по областях'!AK91,'Комунальні по областях'!AK97,'Комунальні по областях'!AK103,'Комунальні по областях'!AK109,'Комунальні по областях'!AK115,'Комунальні по областях'!AK121,'Комунальні по областях'!AK127,'Комунальні по областях'!AK133,'Комунальні по областях'!AK139,'Комунальні по областях'!AK145,'Комунальні по областях'!AK151)</f>
        <v>0</v>
      </c>
      <c r="AL11" s="395">
        <f>SUM('Комунальні по областях'!AL13,'Комунальні по областях'!AL19,'Комунальні по областях'!AL25,'Комунальні по областях'!AL31,'Комунальні по областях'!AL37,'Комунальні по областях'!AL43,'Комунальні по областях'!AL49,'Комунальні по областях'!AL55,'Комунальні по областях'!AL61,'Комунальні по областях'!AL67,'Комунальні по областях'!AL73,'Комунальні по областях'!AL79,'Комунальні по областях'!AL85,'Комунальні по областях'!AL91,'Комунальні по областях'!AL97,'Комунальні по областях'!AL103,'Комунальні по областях'!AL109,'Комунальні по областях'!AL115,'Комунальні по областях'!AL121,'Комунальні по областях'!AL127,'Комунальні по областях'!AL133,'Комунальні по областях'!AL139,'Комунальні по областях'!AL145,'Комунальні по областях'!AL151)</f>
        <v>0</v>
      </c>
      <c r="AM11" s="396">
        <f>SUM('Комунальні по областях'!AM13,'Комунальні по областях'!AM19,'Комунальні по областях'!AM25,'Комунальні по областях'!AM31,'Комунальні по областях'!AM37,'Комунальні по областях'!AM43,'Комунальні по областях'!AM49,'Комунальні по областях'!AM55,'Комунальні по областях'!AM61,'Комунальні по областях'!AM67,'Комунальні по областях'!AM73,'Комунальні по областях'!AM79,'Комунальні по областях'!AM85,'Комунальні по областях'!AM91,'Комунальні по областях'!AM97,'Комунальні по областях'!AM103,'Комунальні по областях'!AM109,'Комунальні по областях'!AM115,'Комунальні по областях'!AM121,'Комунальні по областях'!AM127,'Комунальні по областях'!AM133,'Комунальні по областях'!AM139,'Комунальні по областях'!AM145,'Комунальні по областях'!AM151)</f>
        <v>0</v>
      </c>
      <c r="AN11" s="397">
        <f>SUM('Комунальні по областях'!AN13,'Комунальні по областях'!AN19,'Комунальні по областях'!AN25,'Комунальні по областях'!AN31,'Комунальні по областях'!AN37,'Комунальні по областях'!AN43,'Комунальні по областях'!AN49,'Комунальні по областях'!AN55,'Комунальні по областях'!AN61,'Комунальні по областях'!AN67,'Комунальні по областях'!AN73,'Комунальні по областях'!AN79,'Комунальні по областях'!AN85,'Комунальні по областях'!AN91,'Комунальні по областях'!AN97,'Комунальні по областях'!AN103,'Комунальні по областях'!AN109,'Комунальні по областях'!AN115,'Комунальні по областях'!AN121,'Комунальні по областях'!AN127,'Комунальні по областях'!AN133,'Комунальні по областях'!AN139,'Комунальні по областях'!AN145,'Комунальні по областях'!AN151)</f>
        <v>0</v>
      </c>
      <c r="AO11" s="395">
        <f>SUM('Комунальні по областях'!AO13,'Комунальні по областях'!AO19,'Комунальні по областях'!AO25,'Комунальні по областях'!AO31,'Комунальні по областях'!AO37,'Комунальні по областях'!AO43,'Комунальні по областях'!AO49,'Комунальні по областях'!AO55,'Комунальні по областях'!AO61,'Комунальні по областях'!AO67,'Комунальні по областях'!AO73,'Комунальні по областях'!AO79,'Комунальні по областях'!AO85,'Комунальні по областях'!AO91,'Комунальні по областях'!AO97,'Комунальні по областях'!AO103,'Комунальні по областях'!AO109,'Комунальні по областях'!AO115,'Комунальні по областях'!AO121,'Комунальні по областях'!AO127,'Комунальні по областях'!AO133,'Комунальні по областях'!AO139,'Комунальні по областях'!AO145,'Комунальні по областях'!AO151)</f>
        <v>0</v>
      </c>
      <c r="AP11" s="396">
        <f>SUM('Комунальні по областях'!AP13,'Комунальні по областях'!AP19,'Комунальні по областях'!AP25,'Комунальні по областях'!AP31,'Комунальні по областях'!AP37,'Комунальні по областях'!AP43,'Комунальні по областях'!AP49,'Комунальні по областях'!AP55,'Комунальні по областях'!AP61,'Комунальні по областях'!AP67,'Комунальні по областях'!AP73,'Комунальні по областях'!AP79,'Комунальні по областях'!AP85,'Комунальні по областях'!AP91,'Комунальні по областях'!AP97,'Комунальні по областях'!AP103,'Комунальні по областях'!AP109,'Комунальні по областях'!AP115,'Комунальні по областях'!AP121,'Комунальні по областях'!AP127,'Комунальні по областях'!AP133,'Комунальні по областях'!AP139,'Комунальні по областях'!AP145,'Комунальні по областях'!AP151)</f>
        <v>0</v>
      </c>
      <c r="AQ11" s="396">
        <f>SUM('Комунальні по областях'!AQ13,'Комунальні по областях'!AQ19,'Комунальні по областях'!AQ25,'Комунальні по областях'!AQ31,'Комунальні по областях'!AQ37,'Комунальні по областях'!AQ43,'Комунальні по областях'!AQ49,'Комунальні по областях'!AQ55,'Комунальні по областях'!AQ61,'Комунальні по областях'!AQ67,'Комунальні по областях'!AQ73,'Комунальні по областях'!AQ79,'Комунальні по областях'!AQ85,'Комунальні по областях'!AQ91,'Комунальні по областях'!AQ97,'Комунальні по областях'!AQ103,'Комунальні по областях'!AQ109,'Комунальні по областях'!AQ115,'Комунальні по областях'!AQ121,'Комунальні по областях'!AQ127,'Комунальні по областях'!AQ133,'Комунальні по областях'!AQ139,'Комунальні по областях'!AQ145,'Комунальні по областях'!AQ151)</f>
        <v>0</v>
      </c>
      <c r="AR11" s="396">
        <f>SUM('Комунальні по областях'!AR13,'Комунальні по областях'!AR19,'Комунальні по областях'!AR25,'Комунальні по областях'!AR31,'Комунальні по областях'!AR37,'Комунальні по областях'!AR43,'Комунальні по областях'!AR49,'Комунальні по областях'!AR55,'Комунальні по областях'!AR61,'Комунальні по областях'!AR67,'Комунальні по областях'!AR73,'Комунальні по областях'!AR79,'Комунальні по областях'!AR85,'Комунальні по областях'!AR91,'Комунальні по областях'!AR97,'Комунальні по областях'!AR103,'Комунальні по областях'!AR109,'Комунальні по областях'!AR115,'Комунальні по областях'!AR121,'Комунальні по областях'!AR127,'Комунальні по областях'!AR133,'Комунальні по областях'!AR139,'Комунальні по областях'!AR145,'Комунальні по областях'!AR151)</f>
        <v>0</v>
      </c>
      <c r="AS11" s="397">
        <f>SUM('Комунальні по областях'!AS13,'Комунальні по областях'!AS19,'Комунальні по областях'!AS25,'Комунальні по областях'!AS31,'Комунальні по областях'!AS37,'Комунальні по областях'!AS43,'Комунальні по областях'!AS49,'Комунальні по областях'!AS55,'Комунальні по областях'!AS61,'Комунальні по областях'!AS67,'Комунальні по областях'!AS73,'Комунальні по областях'!AS79,'Комунальні по областях'!AS85,'Комунальні по областях'!AS91,'Комунальні по областях'!AS97,'Комунальні по областях'!AS103,'Комунальні по областях'!AS109,'Комунальні по областях'!AS115,'Комунальні по областях'!AS121,'Комунальні по областях'!AS127,'Комунальні по областях'!AS133,'Комунальні по областях'!AS139,'Комунальні по областях'!AS145,'Комунальні по областях'!AS151)</f>
        <v>0</v>
      </c>
      <c r="AT11" s="335">
        <f t="shared" ref="AT11" si="0">SUM(AU11:BC11)</f>
        <v>0</v>
      </c>
      <c r="AU11" s="310"/>
      <c r="AV11" s="310"/>
      <c r="AW11" s="310"/>
      <c r="AX11" s="310"/>
      <c r="AY11" s="310"/>
      <c r="AZ11" s="310"/>
      <c r="BA11" s="310"/>
      <c r="BB11" s="310"/>
      <c r="BC11" s="311"/>
    </row>
    <row r="12" spans="1:55" ht="26" customHeight="1" thickBot="1" x14ac:dyDescent="0.25">
      <c r="A12" s="838" t="s">
        <v>466</v>
      </c>
      <c r="B12" s="839"/>
      <c r="C12" s="839"/>
      <c r="D12" s="839"/>
      <c r="E12" s="273">
        <f>SUM(E7:E11)</f>
        <v>20895</v>
      </c>
      <c r="F12" s="274">
        <f>SUM(F7:F11)</f>
        <v>629</v>
      </c>
      <c r="G12" s="260">
        <f t="shared" ref="G12:J12" si="1">SUM(G7:G11)</f>
        <v>356</v>
      </c>
      <c r="H12" s="260">
        <f t="shared" si="1"/>
        <v>160</v>
      </c>
      <c r="I12" s="260">
        <f t="shared" si="1"/>
        <v>101</v>
      </c>
      <c r="J12" s="260">
        <f t="shared" si="1"/>
        <v>12</v>
      </c>
      <c r="K12" s="260">
        <f>SUM(K7:K11)</f>
        <v>20440</v>
      </c>
      <c r="L12" s="260">
        <f>SUM(L7:L11)</f>
        <v>10972</v>
      </c>
      <c r="M12" s="260">
        <f t="shared" ref="M12:N12" si="2">SUM(M7:M11)</f>
        <v>1350</v>
      </c>
      <c r="N12" s="260">
        <f t="shared" si="2"/>
        <v>163</v>
      </c>
      <c r="O12" s="260">
        <f>SUM(O7:O11)</f>
        <v>36</v>
      </c>
      <c r="P12" s="260">
        <f t="shared" ref="P12" si="3">SUM(P7:P11)</f>
        <v>7919</v>
      </c>
      <c r="Q12" s="260">
        <f>SUM(Q7:Q11)</f>
        <v>2001</v>
      </c>
      <c r="R12" s="260">
        <f t="shared" ref="R12" si="4">SUM(R7:R11)</f>
        <v>115</v>
      </c>
      <c r="S12" s="260">
        <f>SUM(S7:S11)</f>
        <v>166</v>
      </c>
      <c r="T12" s="260">
        <f t="shared" ref="T12:V12" si="5">SUM(T7:T11)</f>
        <v>16667</v>
      </c>
      <c r="U12" s="260">
        <f t="shared" si="5"/>
        <v>1319</v>
      </c>
      <c r="V12" s="260">
        <f t="shared" si="5"/>
        <v>172</v>
      </c>
      <c r="W12" s="260">
        <f>SUM(W7:W11)</f>
        <v>17592</v>
      </c>
      <c r="X12" s="260">
        <f t="shared" ref="X12" si="6">SUM(X7:X11)</f>
        <v>2848</v>
      </c>
      <c r="Y12" s="260">
        <f>SUM(Y7:Y11)</f>
        <v>3</v>
      </c>
      <c r="Z12" s="260">
        <f t="shared" ref="Z12:AD12" si="7">SUM(Z7:Z11)</f>
        <v>6314</v>
      </c>
      <c r="AA12" s="260">
        <f t="shared" si="7"/>
        <v>6101</v>
      </c>
      <c r="AB12" s="260">
        <f t="shared" si="7"/>
        <v>1271</v>
      </c>
      <c r="AC12" s="260">
        <f t="shared" si="7"/>
        <v>10908</v>
      </c>
      <c r="AD12" s="260">
        <f t="shared" si="7"/>
        <v>1336</v>
      </c>
      <c r="AE12" s="261">
        <f>AVERAGE(AE10,AE9,AE7)</f>
        <v>41.675836217023708</v>
      </c>
      <c r="AF12" s="261">
        <f>AVERAGE(AF10,AF9,AF7)</f>
        <v>23.550930036262759</v>
      </c>
      <c r="AG12" s="260"/>
      <c r="AH12" s="260">
        <f>SUM(AH7:AH11)</f>
        <v>20195</v>
      </c>
      <c r="AI12" s="260">
        <f>SUM(AI7:AI11)</f>
        <v>24</v>
      </c>
      <c r="AJ12" s="260">
        <f t="shared" ref="AJ12:AK12" si="8">SUM(AJ7:AJ11)</f>
        <v>62</v>
      </c>
      <c r="AK12" s="260">
        <f t="shared" si="8"/>
        <v>25</v>
      </c>
      <c r="AL12" s="260">
        <f>SUM(AL7:AL11)</f>
        <v>275</v>
      </c>
      <c r="AM12" s="260">
        <f t="shared" ref="AM12" si="9">SUM(AM7:AM11)</f>
        <v>1930</v>
      </c>
      <c r="AN12" s="260">
        <f>SUM(AN7:AN11)</f>
        <v>81</v>
      </c>
      <c r="AO12" s="260">
        <f>SUM(AO7:AO11)</f>
        <v>1339</v>
      </c>
      <c r="AP12" s="260">
        <f>SUM(AP7:AP11)</f>
        <v>4012</v>
      </c>
      <c r="AQ12" s="260">
        <f t="shared" ref="AQ12:AR12" si="10">SUM(AQ7:AQ11)</f>
        <v>8863</v>
      </c>
      <c r="AR12" s="260">
        <f t="shared" si="10"/>
        <v>3094</v>
      </c>
      <c r="AS12" s="260">
        <f>SUM(AS7:AS11)</f>
        <v>490</v>
      </c>
      <c r="AT12" s="290">
        <f>SUM(AT7:AT11)</f>
        <v>455</v>
      </c>
      <c r="AU12" s="290">
        <f>SUM(AU7:AU11)</f>
        <v>8</v>
      </c>
      <c r="AV12" s="290">
        <f>SUM(AV7:AV11)</f>
        <v>19</v>
      </c>
      <c r="AW12" s="290">
        <f>SUM(AW7:AW11)</f>
        <v>47</v>
      </c>
      <c r="AX12" s="290">
        <f t="shared" ref="AX12:BC12" si="11">SUM(AX7:AX11)</f>
        <v>17</v>
      </c>
      <c r="AY12" s="290">
        <f t="shared" si="11"/>
        <v>188</v>
      </c>
      <c r="AZ12" s="290">
        <f t="shared" si="11"/>
        <v>1</v>
      </c>
      <c r="BA12" s="290">
        <f t="shared" si="11"/>
        <v>50</v>
      </c>
      <c r="BB12" s="290">
        <f t="shared" si="11"/>
        <v>98</v>
      </c>
      <c r="BC12" s="326">
        <f t="shared" si="11"/>
        <v>27</v>
      </c>
    </row>
  </sheetData>
  <mergeCells count="16">
    <mergeCell ref="AT3:BC4"/>
    <mergeCell ref="L4:P4"/>
    <mergeCell ref="Q4:V4"/>
    <mergeCell ref="W4:X4"/>
    <mergeCell ref="Y4:AD4"/>
    <mergeCell ref="AE4:AF4"/>
    <mergeCell ref="A12:D12"/>
    <mergeCell ref="A3:A5"/>
    <mergeCell ref="C3:E4"/>
    <mergeCell ref="F3:J4"/>
    <mergeCell ref="K3:AS3"/>
    <mergeCell ref="AG4:AH4"/>
    <mergeCell ref="AI4:AS4"/>
    <mergeCell ref="A7:A11"/>
    <mergeCell ref="C7:C11"/>
    <mergeCell ref="D7:D11"/>
  </mergeCells>
  <conditionalFormatting sqref="K7:K11">
    <cfRule type="expression" dxfId="38" priority="1">
      <formula>K7&lt;&gt;SUM(W7:X7)</formula>
    </cfRule>
    <cfRule type="expression" dxfId="37" priority="2">
      <formula>K7&lt;&gt;SUM(L7:P7)</formula>
    </cfRule>
    <cfRule type="expression" dxfId="36" priority="3">
      <formula>K7&lt;&gt;SUM(L7:P7)</formula>
    </cfRule>
    <cfRule type="expression" dxfId="35" priority="4">
      <formula>K7&lt;&gt;SUM(Q7:V7)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94870-5EB7-0541-B918-349DD0EDEDEC}">
  <dimension ref="A1:Q1035"/>
  <sheetViews>
    <sheetView topLeftCell="A3" zoomScale="68" workbookViewId="0">
      <selection activeCell="J11" sqref="J11"/>
    </sheetView>
  </sheetViews>
  <sheetFormatPr baseColWidth="10" defaultColWidth="11" defaultRowHeight="16" x14ac:dyDescent="0.2"/>
  <cols>
    <col min="2" max="2" width="22" style="276" customWidth="1"/>
    <col min="4" max="4" width="38.6640625" customWidth="1"/>
    <col min="5" max="5" width="7.33203125" customWidth="1"/>
    <col min="6" max="6" width="11.6640625" customWidth="1"/>
    <col min="7" max="15" width="5.33203125" customWidth="1"/>
    <col min="16" max="16" width="4.5" customWidth="1"/>
    <col min="17" max="17" width="0.1640625" customWidth="1"/>
  </cols>
  <sheetData>
    <row r="1" spans="1:17" hidden="1" x14ac:dyDescent="0.2"/>
    <row r="2" spans="1:17" ht="17" hidden="1" thickBot="1" x14ac:dyDescent="0.25"/>
    <row r="3" spans="1:17" ht="17" thickBot="1" x14ac:dyDescent="0.25">
      <c r="A3" s="840" t="s">
        <v>0</v>
      </c>
      <c r="B3" s="278"/>
      <c r="C3" s="418"/>
      <c r="D3" s="419"/>
      <c r="E3" s="849" t="s">
        <v>10</v>
      </c>
      <c r="F3" s="850"/>
      <c r="G3" s="853" t="s">
        <v>11</v>
      </c>
      <c r="H3" s="853"/>
      <c r="I3" s="853"/>
      <c r="J3" s="853"/>
      <c r="K3" s="853"/>
      <c r="L3" s="853"/>
      <c r="M3" s="853"/>
      <c r="N3" s="853"/>
      <c r="O3" s="853"/>
      <c r="P3" s="853"/>
      <c r="Q3" s="854"/>
    </row>
    <row r="4" spans="1:17" ht="17" thickBot="1" x14ac:dyDescent="0.25">
      <c r="A4" s="847"/>
      <c r="B4" s="435"/>
      <c r="C4" s="433"/>
      <c r="D4" s="420"/>
      <c r="E4" s="851"/>
      <c r="F4" s="852"/>
      <c r="G4" s="855"/>
      <c r="H4" s="855"/>
      <c r="I4" s="855"/>
      <c r="J4" s="855"/>
      <c r="K4" s="855"/>
      <c r="L4" s="855"/>
      <c r="M4" s="855"/>
      <c r="N4" s="855"/>
      <c r="O4" s="855"/>
      <c r="P4" s="855"/>
      <c r="Q4" s="856"/>
    </row>
    <row r="5" spans="1:17" ht="150" thickBot="1" x14ac:dyDescent="0.25">
      <c r="A5" s="848"/>
      <c r="B5" s="436" t="s">
        <v>12</v>
      </c>
      <c r="C5" s="434" t="s">
        <v>13</v>
      </c>
      <c r="D5" s="421" t="s">
        <v>14</v>
      </c>
      <c r="E5" s="422" t="s">
        <v>45</v>
      </c>
      <c r="F5" s="423" t="s">
        <v>46</v>
      </c>
      <c r="G5" s="424" t="s">
        <v>47</v>
      </c>
      <c r="H5" s="425" t="s">
        <v>48</v>
      </c>
      <c r="I5" s="426" t="s">
        <v>49</v>
      </c>
      <c r="J5" s="427" t="s">
        <v>50</v>
      </c>
      <c r="K5" s="428" t="s">
        <v>51</v>
      </c>
      <c r="L5" s="429" t="s">
        <v>52</v>
      </c>
      <c r="M5" s="430" t="s">
        <v>53</v>
      </c>
      <c r="N5" s="431" t="s">
        <v>54</v>
      </c>
      <c r="O5" s="431" t="s">
        <v>55</v>
      </c>
      <c r="P5" s="428" t="s">
        <v>56</v>
      </c>
      <c r="Q5" s="429" t="s">
        <v>57</v>
      </c>
    </row>
    <row r="6" spans="1:17" ht="29" customHeight="1" x14ac:dyDescent="0.2">
      <c r="A6" s="857" t="s">
        <v>114</v>
      </c>
      <c r="B6" s="859" t="s">
        <v>71</v>
      </c>
      <c r="C6" s="862" t="s">
        <v>72</v>
      </c>
      <c r="D6" s="432" t="s">
        <v>73</v>
      </c>
      <c r="E6" s="70">
        <v>10</v>
      </c>
      <c r="F6" s="115">
        <f>SUM(J6:L6)</f>
        <v>68</v>
      </c>
      <c r="G6" s="70" t="s">
        <v>74</v>
      </c>
      <c r="H6" s="77" t="s">
        <v>74</v>
      </c>
      <c r="I6" s="71" t="s">
        <v>74</v>
      </c>
      <c r="J6" s="70">
        <v>15</v>
      </c>
      <c r="K6" s="77">
        <v>52</v>
      </c>
      <c r="L6" s="71">
        <v>1</v>
      </c>
      <c r="M6" s="133" t="s">
        <v>74</v>
      </c>
      <c r="N6" s="77" t="s">
        <v>74</v>
      </c>
      <c r="O6" s="77" t="s">
        <v>74</v>
      </c>
      <c r="P6" s="77" t="s">
        <v>74</v>
      </c>
      <c r="Q6" s="71" t="s">
        <v>74</v>
      </c>
    </row>
    <row r="7" spans="1:17" ht="29" customHeight="1" x14ac:dyDescent="0.2">
      <c r="A7" s="858"/>
      <c r="B7" s="860"/>
      <c r="C7" s="863"/>
      <c r="D7" s="105" t="s">
        <v>75</v>
      </c>
      <c r="E7" s="136"/>
      <c r="F7" s="116">
        <f t="shared" ref="F7" si="0">SUM(J7:L7)</f>
        <v>0</v>
      </c>
      <c r="G7" s="136" t="s">
        <v>76</v>
      </c>
      <c r="H7" s="54" t="s">
        <v>76</v>
      </c>
      <c r="I7" s="55" t="s">
        <v>76</v>
      </c>
      <c r="J7" s="136"/>
      <c r="K7" s="54"/>
      <c r="L7" s="55"/>
      <c r="M7" s="82" t="s">
        <v>74</v>
      </c>
      <c r="N7" s="54" t="s">
        <v>74</v>
      </c>
      <c r="O7" s="54" t="s">
        <v>74</v>
      </c>
      <c r="P7" s="54" t="s">
        <v>74</v>
      </c>
      <c r="Q7" s="55" t="s">
        <v>74</v>
      </c>
    </row>
    <row r="8" spans="1:17" ht="29" customHeight="1" x14ac:dyDescent="0.2">
      <c r="A8" s="858"/>
      <c r="B8" s="860"/>
      <c r="C8" s="863"/>
      <c r="D8" s="105" t="s">
        <v>77</v>
      </c>
      <c r="E8" s="136">
        <v>80</v>
      </c>
      <c r="F8" s="116">
        <f>SUM(G8:I8)</f>
        <v>3</v>
      </c>
      <c r="G8" s="136">
        <v>1</v>
      </c>
      <c r="H8" s="54">
        <v>2</v>
      </c>
      <c r="I8" s="55"/>
      <c r="J8" s="136" t="s">
        <v>74</v>
      </c>
      <c r="K8" s="54" t="s">
        <v>74</v>
      </c>
      <c r="L8" s="55" t="s">
        <v>74</v>
      </c>
      <c r="M8" s="82" t="s">
        <v>74</v>
      </c>
      <c r="N8" s="54" t="s">
        <v>74</v>
      </c>
      <c r="O8" s="54" t="s">
        <v>74</v>
      </c>
      <c r="P8" s="54" t="s">
        <v>74</v>
      </c>
      <c r="Q8" s="55" t="s">
        <v>74</v>
      </c>
    </row>
    <row r="9" spans="1:17" ht="29" customHeight="1" x14ac:dyDescent="0.2">
      <c r="A9" s="858"/>
      <c r="B9" s="860"/>
      <c r="C9" s="863"/>
      <c r="D9" s="105" t="s">
        <v>78</v>
      </c>
      <c r="E9" s="136">
        <v>90</v>
      </c>
      <c r="F9" s="116">
        <f>SUM(M9:Q9)</f>
        <v>244</v>
      </c>
      <c r="G9" s="136" t="s">
        <v>76</v>
      </c>
      <c r="H9" s="54" t="s">
        <v>76</v>
      </c>
      <c r="I9" s="55" t="s">
        <v>76</v>
      </c>
      <c r="J9" s="136" t="s">
        <v>74</v>
      </c>
      <c r="K9" s="54" t="s">
        <v>74</v>
      </c>
      <c r="L9" s="55" t="s">
        <v>74</v>
      </c>
      <c r="M9" s="142">
        <v>9</v>
      </c>
      <c r="N9" s="62">
        <v>69</v>
      </c>
      <c r="O9" s="62">
        <v>127</v>
      </c>
      <c r="P9" s="62">
        <v>35</v>
      </c>
      <c r="Q9" s="64">
        <v>4</v>
      </c>
    </row>
    <row r="10" spans="1:17" ht="29" customHeight="1" thickBot="1" x14ac:dyDescent="0.25">
      <c r="A10" s="858"/>
      <c r="B10" s="861"/>
      <c r="C10" s="864"/>
      <c r="D10" s="106" t="s">
        <v>79</v>
      </c>
      <c r="E10" s="137"/>
      <c r="F10" s="117">
        <f t="shared" ref="F10" si="1">SUM(M10:Q10)</f>
        <v>0</v>
      </c>
      <c r="G10" s="137" t="s">
        <v>74</v>
      </c>
      <c r="H10" s="90" t="s">
        <v>74</v>
      </c>
      <c r="I10" s="138" t="s">
        <v>74</v>
      </c>
      <c r="J10" s="137" t="s">
        <v>74</v>
      </c>
      <c r="K10" s="90" t="s">
        <v>76</v>
      </c>
      <c r="L10" s="138" t="s">
        <v>76</v>
      </c>
      <c r="M10" s="89"/>
      <c r="N10" s="90"/>
      <c r="O10" s="90"/>
      <c r="P10" s="90"/>
      <c r="Q10" s="138"/>
    </row>
    <row r="11" spans="1:17" ht="29" customHeight="1" x14ac:dyDescent="0.2">
      <c r="A11" s="640"/>
      <c r="B11" s="623" t="s">
        <v>80</v>
      </c>
      <c r="C11" s="574">
        <v>26285843</v>
      </c>
      <c r="D11" s="104" t="s">
        <v>73</v>
      </c>
      <c r="E11" s="70">
        <v>10</v>
      </c>
      <c r="F11" s="115">
        <f t="shared" ref="F11:F12" si="2">SUM(J11:L11)</f>
        <v>3</v>
      </c>
      <c r="G11" s="70" t="s">
        <v>74</v>
      </c>
      <c r="H11" s="77" t="s">
        <v>74</v>
      </c>
      <c r="I11" s="71" t="s">
        <v>74</v>
      </c>
      <c r="J11" s="70"/>
      <c r="K11" s="77">
        <v>3</v>
      </c>
      <c r="L11" s="71"/>
      <c r="M11" s="67" t="s">
        <v>74</v>
      </c>
      <c r="N11" s="68" t="s">
        <v>74</v>
      </c>
      <c r="O11" s="68" t="s">
        <v>74</v>
      </c>
      <c r="P11" s="68" t="s">
        <v>74</v>
      </c>
      <c r="Q11" s="437" t="s">
        <v>74</v>
      </c>
    </row>
    <row r="12" spans="1:17" ht="29" customHeight="1" x14ac:dyDescent="0.2">
      <c r="A12" s="640"/>
      <c r="B12" s="624"/>
      <c r="C12" s="575"/>
      <c r="D12" s="105" t="s">
        <v>75</v>
      </c>
      <c r="E12" s="136"/>
      <c r="F12" s="116">
        <f t="shared" si="2"/>
        <v>0</v>
      </c>
      <c r="G12" s="136" t="s">
        <v>76</v>
      </c>
      <c r="H12" s="54" t="s">
        <v>76</v>
      </c>
      <c r="I12" s="55" t="s">
        <v>76</v>
      </c>
      <c r="J12" s="136"/>
      <c r="K12" s="54"/>
      <c r="L12" s="55"/>
      <c r="M12" s="82" t="s">
        <v>74</v>
      </c>
      <c r="N12" s="54" t="s">
        <v>74</v>
      </c>
      <c r="O12" s="54" t="s">
        <v>74</v>
      </c>
      <c r="P12" s="54" t="s">
        <v>74</v>
      </c>
      <c r="Q12" s="55" t="s">
        <v>74</v>
      </c>
    </row>
    <row r="13" spans="1:17" ht="29" customHeight="1" x14ac:dyDescent="0.2">
      <c r="A13" s="640"/>
      <c r="B13" s="624"/>
      <c r="C13" s="575"/>
      <c r="D13" s="105" t="s">
        <v>77</v>
      </c>
      <c r="E13" s="136"/>
      <c r="F13" s="116">
        <f>SUM(G13:I13)</f>
        <v>0</v>
      </c>
      <c r="G13" s="136"/>
      <c r="H13" s="54"/>
      <c r="I13" s="55"/>
      <c r="J13" s="136" t="s">
        <v>74</v>
      </c>
      <c r="K13" s="54" t="s">
        <v>74</v>
      </c>
      <c r="L13" s="55" t="s">
        <v>74</v>
      </c>
      <c r="M13" s="82" t="s">
        <v>74</v>
      </c>
      <c r="N13" s="54" t="s">
        <v>74</v>
      </c>
      <c r="O13" s="54" t="s">
        <v>74</v>
      </c>
      <c r="P13" s="54" t="s">
        <v>74</v>
      </c>
      <c r="Q13" s="55" t="s">
        <v>74</v>
      </c>
    </row>
    <row r="14" spans="1:17" ht="29" customHeight="1" x14ac:dyDescent="0.2">
      <c r="A14" s="640"/>
      <c r="B14" s="624"/>
      <c r="C14" s="575"/>
      <c r="D14" s="105" t="s">
        <v>78</v>
      </c>
      <c r="E14" s="136">
        <v>120</v>
      </c>
      <c r="F14" s="116">
        <f t="shared" ref="F14:F15" si="3">SUM(M14:Q14)</f>
        <v>6</v>
      </c>
      <c r="G14" s="136" t="s">
        <v>76</v>
      </c>
      <c r="H14" s="54" t="s">
        <v>76</v>
      </c>
      <c r="I14" s="55" t="s">
        <v>76</v>
      </c>
      <c r="J14" s="136" t="s">
        <v>74</v>
      </c>
      <c r="K14" s="54" t="s">
        <v>74</v>
      </c>
      <c r="L14" s="55" t="s">
        <v>74</v>
      </c>
      <c r="M14" s="142"/>
      <c r="N14" s="62"/>
      <c r="O14" s="62">
        <v>4</v>
      </c>
      <c r="P14" s="62">
        <v>2</v>
      </c>
      <c r="Q14" s="64"/>
    </row>
    <row r="15" spans="1:17" ht="29" customHeight="1" thickBot="1" x14ac:dyDescent="0.25">
      <c r="A15" s="640"/>
      <c r="B15" s="625"/>
      <c r="C15" s="580"/>
      <c r="D15" s="106" t="s">
        <v>79</v>
      </c>
      <c r="E15" s="137"/>
      <c r="F15" s="117">
        <f t="shared" si="3"/>
        <v>0</v>
      </c>
      <c r="G15" s="137" t="s">
        <v>74</v>
      </c>
      <c r="H15" s="90" t="s">
        <v>74</v>
      </c>
      <c r="I15" s="138" t="s">
        <v>74</v>
      </c>
      <c r="J15" s="137" t="s">
        <v>74</v>
      </c>
      <c r="K15" s="90" t="s">
        <v>76</v>
      </c>
      <c r="L15" s="138" t="s">
        <v>76</v>
      </c>
      <c r="M15" s="89"/>
      <c r="N15" s="90"/>
      <c r="O15" s="90"/>
      <c r="P15" s="90"/>
      <c r="Q15" s="138"/>
    </row>
    <row r="16" spans="1:17" ht="29" customHeight="1" x14ac:dyDescent="0.2">
      <c r="A16" s="640"/>
      <c r="B16" s="623" t="s">
        <v>81</v>
      </c>
      <c r="C16" s="574" t="s">
        <v>82</v>
      </c>
      <c r="D16" s="104" t="s">
        <v>73</v>
      </c>
      <c r="E16" s="70"/>
      <c r="F16" s="115">
        <f t="shared" ref="F16:F17" si="4">SUM(J16:L16)</f>
        <v>0</v>
      </c>
      <c r="G16" s="70" t="s">
        <v>74</v>
      </c>
      <c r="H16" s="77" t="s">
        <v>74</v>
      </c>
      <c r="I16" s="71" t="s">
        <v>74</v>
      </c>
      <c r="J16" s="70"/>
      <c r="K16" s="77"/>
      <c r="L16" s="71"/>
      <c r="M16" s="67" t="s">
        <v>74</v>
      </c>
      <c r="N16" s="68" t="s">
        <v>74</v>
      </c>
      <c r="O16" s="68" t="s">
        <v>74</v>
      </c>
      <c r="P16" s="68" t="s">
        <v>74</v>
      </c>
      <c r="Q16" s="437" t="s">
        <v>74</v>
      </c>
    </row>
    <row r="17" spans="1:17" ht="29" customHeight="1" x14ac:dyDescent="0.2">
      <c r="A17" s="640"/>
      <c r="B17" s="624"/>
      <c r="C17" s="575"/>
      <c r="D17" s="105" t="s">
        <v>75</v>
      </c>
      <c r="E17" s="136"/>
      <c r="F17" s="116">
        <f t="shared" si="4"/>
        <v>0</v>
      </c>
      <c r="G17" s="136" t="s">
        <v>76</v>
      </c>
      <c r="H17" s="54" t="s">
        <v>76</v>
      </c>
      <c r="I17" s="55" t="s">
        <v>76</v>
      </c>
      <c r="J17" s="136"/>
      <c r="K17" s="54"/>
      <c r="L17" s="55"/>
      <c r="M17" s="82" t="s">
        <v>74</v>
      </c>
      <c r="N17" s="54" t="s">
        <v>74</v>
      </c>
      <c r="O17" s="54" t="s">
        <v>74</v>
      </c>
      <c r="P17" s="54" t="s">
        <v>74</v>
      </c>
      <c r="Q17" s="55" t="s">
        <v>74</v>
      </c>
    </row>
    <row r="18" spans="1:17" ht="29" customHeight="1" x14ac:dyDescent="0.2">
      <c r="A18" s="640"/>
      <c r="B18" s="624"/>
      <c r="C18" s="575"/>
      <c r="D18" s="105" t="s">
        <v>77</v>
      </c>
      <c r="E18" s="136"/>
      <c r="F18" s="116">
        <f>SUM(G18:I18)</f>
        <v>0</v>
      </c>
      <c r="G18" s="136"/>
      <c r="H18" s="54"/>
      <c r="I18" s="55"/>
      <c r="J18" s="136" t="s">
        <v>74</v>
      </c>
      <c r="K18" s="54" t="s">
        <v>74</v>
      </c>
      <c r="L18" s="55" t="s">
        <v>74</v>
      </c>
      <c r="M18" s="82" t="s">
        <v>74</v>
      </c>
      <c r="N18" s="54" t="s">
        <v>74</v>
      </c>
      <c r="O18" s="54" t="s">
        <v>74</v>
      </c>
      <c r="P18" s="54" t="s">
        <v>74</v>
      </c>
      <c r="Q18" s="55" t="s">
        <v>74</v>
      </c>
    </row>
    <row r="19" spans="1:17" ht="29" customHeight="1" x14ac:dyDescent="0.2">
      <c r="A19" s="640"/>
      <c r="B19" s="624"/>
      <c r="C19" s="575"/>
      <c r="D19" s="105" t="s">
        <v>78</v>
      </c>
      <c r="E19" s="136">
        <v>40</v>
      </c>
      <c r="F19" s="116">
        <f t="shared" ref="F19:F20" si="5">SUM(M19:Q19)</f>
        <v>1</v>
      </c>
      <c r="G19" s="136" t="s">
        <v>76</v>
      </c>
      <c r="H19" s="54" t="s">
        <v>76</v>
      </c>
      <c r="I19" s="55" t="s">
        <v>76</v>
      </c>
      <c r="J19" s="136" t="s">
        <v>74</v>
      </c>
      <c r="K19" s="54" t="s">
        <v>74</v>
      </c>
      <c r="L19" s="55" t="s">
        <v>74</v>
      </c>
      <c r="M19" s="142">
        <v>1</v>
      </c>
      <c r="N19" s="62"/>
      <c r="O19" s="62"/>
      <c r="P19" s="62"/>
      <c r="Q19" s="64"/>
    </row>
    <row r="20" spans="1:17" ht="29" customHeight="1" thickBot="1" x14ac:dyDescent="0.25">
      <c r="A20" s="640"/>
      <c r="B20" s="625"/>
      <c r="C20" s="580"/>
      <c r="D20" s="107" t="s">
        <v>79</v>
      </c>
      <c r="E20" s="137"/>
      <c r="F20" s="117">
        <f t="shared" si="5"/>
        <v>0</v>
      </c>
      <c r="G20" s="137" t="s">
        <v>74</v>
      </c>
      <c r="H20" s="90" t="s">
        <v>74</v>
      </c>
      <c r="I20" s="138" t="s">
        <v>74</v>
      </c>
      <c r="J20" s="137" t="s">
        <v>74</v>
      </c>
      <c r="K20" s="90" t="s">
        <v>76</v>
      </c>
      <c r="L20" s="138" t="s">
        <v>76</v>
      </c>
      <c r="M20" s="89"/>
      <c r="N20" s="90"/>
      <c r="O20" s="90"/>
      <c r="P20" s="90"/>
      <c r="Q20" s="138"/>
    </row>
    <row r="21" spans="1:17" ht="29" customHeight="1" x14ac:dyDescent="0.2">
      <c r="A21" s="640"/>
      <c r="B21" s="623" t="s">
        <v>83</v>
      </c>
      <c r="C21" s="574" t="s">
        <v>84</v>
      </c>
      <c r="D21" s="104" t="s">
        <v>73</v>
      </c>
      <c r="E21" s="70"/>
      <c r="F21" s="115">
        <f t="shared" ref="F21:F22" si="6">SUM(J21:L21)</f>
        <v>1</v>
      </c>
      <c r="G21" s="70" t="s">
        <v>74</v>
      </c>
      <c r="H21" s="77" t="s">
        <v>74</v>
      </c>
      <c r="I21" s="71" t="s">
        <v>74</v>
      </c>
      <c r="J21" s="70"/>
      <c r="K21" s="77">
        <v>1</v>
      </c>
      <c r="L21" s="71"/>
      <c r="M21" s="67" t="s">
        <v>74</v>
      </c>
      <c r="N21" s="68" t="s">
        <v>74</v>
      </c>
      <c r="O21" s="68" t="s">
        <v>74</v>
      </c>
      <c r="P21" s="68" t="s">
        <v>74</v>
      </c>
      <c r="Q21" s="437" t="s">
        <v>74</v>
      </c>
    </row>
    <row r="22" spans="1:17" ht="29" customHeight="1" x14ac:dyDescent="0.2">
      <c r="A22" s="640"/>
      <c r="B22" s="624"/>
      <c r="C22" s="575"/>
      <c r="D22" s="105" t="s">
        <v>75</v>
      </c>
      <c r="E22" s="136"/>
      <c r="F22" s="116">
        <f t="shared" si="6"/>
        <v>0</v>
      </c>
      <c r="G22" s="136" t="s">
        <v>76</v>
      </c>
      <c r="H22" s="54" t="s">
        <v>76</v>
      </c>
      <c r="I22" s="55" t="s">
        <v>76</v>
      </c>
      <c r="J22" s="136"/>
      <c r="K22" s="54"/>
      <c r="L22" s="55"/>
      <c r="M22" s="82" t="s">
        <v>74</v>
      </c>
      <c r="N22" s="54" t="s">
        <v>74</v>
      </c>
      <c r="O22" s="54" t="s">
        <v>74</v>
      </c>
      <c r="P22" s="54" t="s">
        <v>74</v>
      </c>
      <c r="Q22" s="55" t="s">
        <v>74</v>
      </c>
    </row>
    <row r="23" spans="1:17" ht="29" customHeight="1" x14ac:dyDescent="0.2">
      <c r="A23" s="640"/>
      <c r="B23" s="624"/>
      <c r="C23" s="575"/>
      <c r="D23" s="105" t="s">
        <v>77</v>
      </c>
      <c r="E23" s="136"/>
      <c r="F23" s="116">
        <f>SUM(G23:I23)</f>
        <v>0</v>
      </c>
      <c r="G23" s="136"/>
      <c r="H23" s="54"/>
      <c r="I23" s="55"/>
      <c r="J23" s="136" t="s">
        <v>74</v>
      </c>
      <c r="K23" s="54" t="s">
        <v>74</v>
      </c>
      <c r="L23" s="55" t="s">
        <v>74</v>
      </c>
      <c r="M23" s="82" t="s">
        <v>74</v>
      </c>
      <c r="N23" s="54" t="s">
        <v>74</v>
      </c>
      <c r="O23" s="54" t="s">
        <v>74</v>
      </c>
      <c r="P23" s="54" t="s">
        <v>74</v>
      </c>
      <c r="Q23" s="55" t="s">
        <v>74</v>
      </c>
    </row>
    <row r="24" spans="1:17" ht="29" customHeight="1" x14ac:dyDescent="0.2">
      <c r="A24" s="640"/>
      <c r="B24" s="624"/>
      <c r="C24" s="575"/>
      <c r="D24" s="105" t="s">
        <v>78</v>
      </c>
      <c r="E24" s="136">
        <v>122</v>
      </c>
      <c r="F24" s="116">
        <f t="shared" ref="F24:F25" si="7">SUM(M24:Q24)</f>
        <v>21</v>
      </c>
      <c r="G24" s="136" t="s">
        <v>76</v>
      </c>
      <c r="H24" s="54" t="s">
        <v>76</v>
      </c>
      <c r="I24" s="55" t="s">
        <v>76</v>
      </c>
      <c r="J24" s="136" t="s">
        <v>74</v>
      </c>
      <c r="K24" s="54" t="s">
        <v>74</v>
      </c>
      <c r="L24" s="55" t="s">
        <v>74</v>
      </c>
      <c r="M24" s="142">
        <v>1</v>
      </c>
      <c r="N24" s="62">
        <v>2</v>
      </c>
      <c r="O24" s="62">
        <v>13</v>
      </c>
      <c r="P24" s="62">
        <v>5</v>
      </c>
      <c r="Q24" s="64"/>
    </row>
    <row r="25" spans="1:17" ht="29" customHeight="1" thickBot="1" x14ac:dyDescent="0.25">
      <c r="A25" s="640"/>
      <c r="B25" s="625"/>
      <c r="C25" s="580"/>
      <c r="D25" s="107" t="s">
        <v>79</v>
      </c>
      <c r="E25" s="137"/>
      <c r="F25" s="117">
        <f t="shared" si="7"/>
        <v>0</v>
      </c>
      <c r="G25" s="137" t="s">
        <v>74</v>
      </c>
      <c r="H25" s="90" t="s">
        <v>74</v>
      </c>
      <c r="I25" s="138" t="s">
        <v>74</v>
      </c>
      <c r="J25" s="137" t="s">
        <v>74</v>
      </c>
      <c r="K25" s="90" t="s">
        <v>76</v>
      </c>
      <c r="L25" s="138" t="s">
        <v>76</v>
      </c>
      <c r="M25" s="89"/>
      <c r="N25" s="90"/>
      <c r="O25" s="90"/>
      <c r="P25" s="90"/>
      <c r="Q25" s="138"/>
    </row>
    <row r="26" spans="1:17" ht="29" customHeight="1" x14ac:dyDescent="0.2">
      <c r="A26" s="640"/>
      <c r="B26" s="623" t="s">
        <v>85</v>
      </c>
      <c r="C26" s="574" t="s">
        <v>86</v>
      </c>
      <c r="D26" s="104" t="s">
        <v>73</v>
      </c>
      <c r="E26" s="70"/>
      <c r="F26" s="115">
        <f t="shared" ref="F26:F27" si="8">SUM(J26:L26)</f>
        <v>0</v>
      </c>
      <c r="G26" s="70" t="s">
        <v>74</v>
      </c>
      <c r="H26" s="77" t="s">
        <v>74</v>
      </c>
      <c r="I26" s="71" t="s">
        <v>74</v>
      </c>
      <c r="J26" s="70"/>
      <c r="K26" s="77"/>
      <c r="L26" s="71"/>
      <c r="M26" s="67" t="s">
        <v>74</v>
      </c>
      <c r="N26" s="68" t="s">
        <v>74</v>
      </c>
      <c r="O26" s="68" t="s">
        <v>74</v>
      </c>
      <c r="P26" s="68" t="s">
        <v>74</v>
      </c>
      <c r="Q26" s="437" t="s">
        <v>74</v>
      </c>
    </row>
    <row r="27" spans="1:17" ht="29" customHeight="1" x14ac:dyDescent="0.2">
      <c r="A27" s="640"/>
      <c r="B27" s="624"/>
      <c r="C27" s="575"/>
      <c r="D27" s="105" t="s">
        <v>75</v>
      </c>
      <c r="E27" s="136"/>
      <c r="F27" s="116">
        <f t="shared" si="8"/>
        <v>0</v>
      </c>
      <c r="G27" s="136" t="s">
        <v>76</v>
      </c>
      <c r="H27" s="54" t="s">
        <v>76</v>
      </c>
      <c r="I27" s="55" t="s">
        <v>76</v>
      </c>
      <c r="J27" s="136"/>
      <c r="K27" s="54"/>
      <c r="L27" s="55"/>
      <c r="M27" s="82" t="s">
        <v>74</v>
      </c>
      <c r="N27" s="54" t="s">
        <v>74</v>
      </c>
      <c r="O27" s="54" t="s">
        <v>74</v>
      </c>
      <c r="P27" s="54" t="s">
        <v>74</v>
      </c>
      <c r="Q27" s="55" t="s">
        <v>74</v>
      </c>
    </row>
    <row r="28" spans="1:17" ht="29" customHeight="1" x14ac:dyDescent="0.2">
      <c r="A28" s="640"/>
      <c r="B28" s="624"/>
      <c r="C28" s="575"/>
      <c r="D28" s="105" t="s">
        <v>77</v>
      </c>
      <c r="E28" s="136"/>
      <c r="F28" s="116">
        <f>SUM(G28:I28)</f>
        <v>0</v>
      </c>
      <c r="G28" s="136"/>
      <c r="H28" s="54"/>
      <c r="I28" s="55"/>
      <c r="J28" s="136" t="s">
        <v>74</v>
      </c>
      <c r="K28" s="54" t="s">
        <v>74</v>
      </c>
      <c r="L28" s="55" t="s">
        <v>74</v>
      </c>
      <c r="M28" s="82" t="s">
        <v>74</v>
      </c>
      <c r="N28" s="54" t="s">
        <v>74</v>
      </c>
      <c r="O28" s="54" t="s">
        <v>74</v>
      </c>
      <c r="P28" s="54" t="s">
        <v>74</v>
      </c>
      <c r="Q28" s="55" t="s">
        <v>74</v>
      </c>
    </row>
    <row r="29" spans="1:17" ht="29" customHeight="1" x14ac:dyDescent="0.2">
      <c r="A29" s="640"/>
      <c r="B29" s="624"/>
      <c r="C29" s="575"/>
      <c r="D29" s="105" t="s">
        <v>78</v>
      </c>
      <c r="E29" s="136">
        <v>117</v>
      </c>
      <c r="F29" s="116">
        <f t="shared" ref="F29:F30" si="9">SUM(M29:Q29)</f>
        <v>28</v>
      </c>
      <c r="G29" s="136" t="s">
        <v>76</v>
      </c>
      <c r="H29" s="54" t="s">
        <v>76</v>
      </c>
      <c r="I29" s="55" t="s">
        <v>76</v>
      </c>
      <c r="J29" s="136" t="s">
        <v>74</v>
      </c>
      <c r="K29" s="54" t="s">
        <v>74</v>
      </c>
      <c r="L29" s="55" t="s">
        <v>74</v>
      </c>
      <c r="M29" s="142"/>
      <c r="N29" s="62">
        <v>2</v>
      </c>
      <c r="O29" s="62">
        <v>18</v>
      </c>
      <c r="P29" s="62">
        <v>8</v>
      </c>
      <c r="Q29" s="64"/>
    </row>
    <row r="30" spans="1:17" ht="29" customHeight="1" thickBot="1" x14ac:dyDescent="0.25">
      <c r="A30" s="640"/>
      <c r="B30" s="625"/>
      <c r="C30" s="580"/>
      <c r="D30" s="107" t="s">
        <v>79</v>
      </c>
      <c r="E30" s="137"/>
      <c r="F30" s="117">
        <f t="shared" si="9"/>
        <v>0</v>
      </c>
      <c r="G30" s="137" t="s">
        <v>74</v>
      </c>
      <c r="H30" s="90" t="s">
        <v>74</v>
      </c>
      <c r="I30" s="138" t="s">
        <v>74</v>
      </c>
      <c r="J30" s="137" t="s">
        <v>74</v>
      </c>
      <c r="K30" s="90" t="s">
        <v>76</v>
      </c>
      <c r="L30" s="138" t="s">
        <v>76</v>
      </c>
      <c r="M30" s="89"/>
      <c r="N30" s="90"/>
      <c r="O30" s="90"/>
      <c r="P30" s="90"/>
      <c r="Q30" s="138"/>
    </row>
    <row r="31" spans="1:17" ht="29" customHeight="1" x14ac:dyDescent="0.2">
      <c r="A31" s="640"/>
      <c r="B31" s="623" t="s">
        <v>87</v>
      </c>
      <c r="C31" s="574">
        <v>36205651</v>
      </c>
      <c r="D31" s="104" t="s">
        <v>73</v>
      </c>
      <c r="E31" s="70"/>
      <c r="F31" s="115">
        <f t="shared" ref="F31:F32" si="10">SUM(J31:L31)</f>
        <v>0</v>
      </c>
      <c r="G31" s="70" t="s">
        <v>74</v>
      </c>
      <c r="H31" s="77" t="s">
        <v>74</v>
      </c>
      <c r="I31" s="71" t="s">
        <v>74</v>
      </c>
      <c r="J31" s="70"/>
      <c r="K31" s="77"/>
      <c r="L31" s="71"/>
      <c r="M31" s="67" t="s">
        <v>74</v>
      </c>
      <c r="N31" s="68" t="s">
        <v>74</v>
      </c>
      <c r="O31" s="68" t="s">
        <v>74</v>
      </c>
      <c r="P31" s="68" t="s">
        <v>74</v>
      </c>
      <c r="Q31" s="437" t="s">
        <v>74</v>
      </c>
    </row>
    <row r="32" spans="1:17" ht="29" customHeight="1" x14ac:dyDescent="0.2">
      <c r="A32" s="640"/>
      <c r="B32" s="624"/>
      <c r="C32" s="575"/>
      <c r="D32" s="105" t="s">
        <v>75</v>
      </c>
      <c r="E32" s="136"/>
      <c r="F32" s="116">
        <f t="shared" si="10"/>
        <v>0</v>
      </c>
      <c r="G32" s="136" t="s">
        <v>76</v>
      </c>
      <c r="H32" s="54" t="s">
        <v>76</v>
      </c>
      <c r="I32" s="55" t="s">
        <v>76</v>
      </c>
      <c r="J32" s="136"/>
      <c r="K32" s="54"/>
      <c r="L32" s="55"/>
      <c r="M32" s="82" t="s">
        <v>74</v>
      </c>
      <c r="N32" s="54" t="s">
        <v>74</v>
      </c>
      <c r="O32" s="54" t="s">
        <v>74</v>
      </c>
      <c r="P32" s="54" t="s">
        <v>74</v>
      </c>
      <c r="Q32" s="55" t="s">
        <v>74</v>
      </c>
    </row>
    <row r="33" spans="1:17" ht="29" customHeight="1" x14ac:dyDescent="0.2">
      <c r="A33" s="640"/>
      <c r="B33" s="624"/>
      <c r="C33" s="575"/>
      <c r="D33" s="105" t="s">
        <v>77</v>
      </c>
      <c r="E33" s="136"/>
      <c r="F33" s="116">
        <f>SUM(G33:I33)</f>
        <v>0</v>
      </c>
      <c r="G33" s="136"/>
      <c r="H33" s="54"/>
      <c r="I33" s="55"/>
      <c r="J33" s="136" t="s">
        <v>74</v>
      </c>
      <c r="K33" s="54" t="s">
        <v>74</v>
      </c>
      <c r="L33" s="55" t="s">
        <v>74</v>
      </c>
      <c r="M33" s="82" t="s">
        <v>74</v>
      </c>
      <c r="N33" s="54" t="s">
        <v>74</v>
      </c>
      <c r="O33" s="54" t="s">
        <v>74</v>
      </c>
      <c r="P33" s="54" t="s">
        <v>74</v>
      </c>
      <c r="Q33" s="55" t="s">
        <v>74</v>
      </c>
    </row>
    <row r="34" spans="1:17" ht="29" customHeight="1" x14ac:dyDescent="0.2">
      <c r="A34" s="640"/>
      <c r="B34" s="624"/>
      <c r="C34" s="575"/>
      <c r="D34" s="105" t="s">
        <v>78</v>
      </c>
      <c r="E34" s="136">
        <v>132</v>
      </c>
      <c r="F34" s="116">
        <f t="shared" ref="F34:F35" si="11">SUM(M34:Q34)</f>
        <v>53</v>
      </c>
      <c r="G34" s="136" t="s">
        <v>76</v>
      </c>
      <c r="H34" s="54" t="s">
        <v>76</v>
      </c>
      <c r="I34" s="55" t="s">
        <v>76</v>
      </c>
      <c r="J34" s="136" t="s">
        <v>74</v>
      </c>
      <c r="K34" s="54" t="s">
        <v>74</v>
      </c>
      <c r="L34" s="55" t="s">
        <v>74</v>
      </c>
      <c r="M34" s="142">
        <v>7</v>
      </c>
      <c r="N34" s="62">
        <v>15</v>
      </c>
      <c r="O34" s="62">
        <v>23</v>
      </c>
      <c r="P34" s="62">
        <v>6</v>
      </c>
      <c r="Q34" s="64">
        <v>2</v>
      </c>
    </row>
    <row r="35" spans="1:17" ht="29" customHeight="1" thickBot="1" x14ac:dyDescent="0.25">
      <c r="A35" s="640"/>
      <c r="B35" s="625"/>
      <c r="C35" s="580"/>
      <c r="D35" s="107" t="s">
        <v>79</v>
      </c>
      <c r="E35" s="137"/>
      <c r="F35" s="117">
        <f t="shared" si="11"/>
        <v>0</v>
      </c>
      <c r="G35" s="137" t="s">
        <v>74</v>
      </c>
      <c r="H35" s="90" t="s">
        <v>74</v>
      </c>
      <c r="I35" s="138" t="s">
        <v>74</v>
      </c>
      <c r="J35" s="137" t="s">
        <v>74</v>
      </c>
      <c r="K35" s="90" t="s">
        <v>76</v>
      </c>
      <c r="L35" s="138" t="s">
        <v>76</v>
      </c>
      <c r="M35" s="89"/>
      <c r="N35" s="90"/>
      <c r="O35" s="90"/>
      <c r="P35" s="90"/>
      <c r="Q35" s="138"/>
    </row>
    <row r="36" spans="1:17" ht="29" customHeight="1" x14ac:dyDescent="0.2">
      <c r="A36" s="640"/>
      <c r="B36" s="623" t="s">
        <v>88</v>
      </c>
      <c r="C36" s="574" t="s">
        <v>89</v>
      </c>
      <c r="D36" s="104" t="s">
        <v>73</v>
      </c>
      <c r="E36" s="70">
        <v>16</v>
      </c>
      <c r="F36" s="115">
        <f t="shared" ref="F36:F37" si="12">SUM(J36:L36)</f>
        <v>1</v>
      </c>
      <c r="G36" s="70" t="s">
        <v>74</v>
      </c>
      <c r="H36" s="77" t="s">
        <v>74</v>
      </c>
      <c r="I36" s="71" t="s">
        <v>74</v>
      </c>
      <c r="J36" s="70"/>
      <c r="K36" s="77">
        <v>1</v>
      </c>
      <c r="L36" s="71"/>
      <c r="M36" s="67" t="s">
        <v>74</v>
      </c>
      <c r="N36" s="68" t="s">
        <v>74</v>
      </c>
      <c r="O36" s="68" t="s">
        <v>74</v>
      </c>
      <c r="P36" s="68" t="s">
        <v>74</v>
      </c>
      <c r="Q36" s="437" t="s">
        <v>74</v>
      </c>
    </row>
    <row r="37" spans="1:17" ht="29" customHeight="1" x14ac:dyDescent="0.2">
      <c r="A37" s="640"/>
      <c r="B37" s="624"/>
      <c r="C37" s="575"/>
      <c r="D37" s="105" t="s">
        <v>75</v>
      </c>
      <c r="E37" s="136"/>
      <c r="F37" s="116">
        <f t="shared" si="12"/>
        <v>0</v>
      </c>
      <c r="G37" s="136" t="s">
        <v>76</v>
      </c>
      <c r="H37" s="54" t="s">
        <v>76</v>
      </c>
      <c r="I37" s="55" t="s">
        <v>76</v>
      </c>
      <c r="J37" s="136"/>
      <c r="K37" s="54"/>
      <c r="L37" s="55"/>
      <c r="M37" s="82" t="s">
        <v>74</v>
      </c>
      <c r="N37" s="54" t="s">
        <v>74</v>
      </c>
      <c r="O37" s="54" t="s">
        <v>74</v>
      </c>
      <c r="P37" s="54" t="s">
        <v>74</v>
      </c>
      <c r="Q37" s="55" t="s">
        <v>74</v>
      </c>
    </row>
    <row r="38" spans="1:17" ht="29" customHeight="1" x14ac:dyDescent="0.2">
      <c r="A38" s="640"/>
      <c r="B38" s="624"/>
      <c r="C38" s="575"/>
      <c r="D38" s="105" t="s">
        <v>77</v>
      </c>
      <c r="E38" s="136"/>
      <c r="F38" s="116">
        <f>SUM(G38:I38)</f>
        <v>0</v>
      </c>
      <c r="G38" s="136"/>
      <c r="H38" s="54"/>
      <c r="I38" s="55"/>
      <c r="J38" s="136" t="s">
        <v>74</v>
      </c>
      <c r="K38" s="54" t="s">
        <v>74</v>
      </c>
      <c r="L38" s="55" t="s">
        <v>74</v>
      </c>
      <c r="M38" s="82" t="s">
        <v>74</v>
      </c>
      <c r="N38" s="54" t="s">
        <v>74</v>
      </c>
      <c r="O38" s="54" t="s">
        <v>74</v>
      </c>
      <c r="P38" s="54" t="s">
        <v>74</v>
      </c>
      <c r="Q38" s="55" t="s">
        <v>74</v>
      </c>
    </row>
    <row r="39" spans="1:17" ht="29" customHeight="1" x14ac:dyDescent="0.2">
      <c r="A39" s="640"/>
      <c r="B39" s="624"/>
      <c r="C39" s="575"/>
      <c r="D39" s="105" t="s">
        <v>78</v>
      </c>
      <c r="E39" s="136">
        <v>115</v>
      </c>
      <c r="F39" s="116">
        <f t="shared" ref="F39:F40" si="13">SUM(M39:Q39)</f>
        <v>18</v>
      </c>
      <c r="G39" s="136" t="s">
        <v>76</v>
      </c>
      <c r="H39" s="54" t="s">
        <v>76</v>
      </c>
      <c r="I39" s="55" t="s">
        <v>76</v>
      </c>
      <c r="J39" s="136" t="s">
        <v>74</v>
      </c>
      <c r="K39" s="54" t="s">
        <v>74</v>
      </c>
      <c r="L39" s="55" t="s">
        <v>74</v>
      </c>
      <c r="M39" s="142"/>
      <c r="N39" s="62"/>
      <c r="O39" s="62">
        <v>8</v>
      </c>
      <c r="P39" s="62">
        <v>10</v>
      </c>
      <c r="Q39" s="64"/>
    </row>
    <row r="40" spans="1:17" ht="29" customHeight="1" thickBot="1" x14ac:dyDescent="0.25">
      <c r="A40" s="640"/>
      <c r="B40" s="625"/>
      <c r="C40" s="580"/>
      <c r="D40" s="107" t="s">
        <v>79</v>
      </c>
      <c r="E40" s="137"/>
      <c r="F40" s="117">
        <f t="shared" si="13"/>
        <v>0</v>
      </c>
      <c r="G40" s="137" t="s">
        <v>74</v>
      </c>
      <c r="H40" s="90" t="s">
        <v>74</v>
      </c>
      <c r="I40" s="138" t="s">
        <v>74</v>
      </c>
      <c r="J40" s="137" t="s">
        <v>74</v>
      </c>
      <c r="K40" s="90" t="s">
        <v>76</v>
      </c>
      <c r="L40" s="138" t="s">
        <v>76</v>
      </c>
      <c r="M40" s="89"/>
      <c r="N40" s="90"/>
      <c r="O40" s="90"/>
      <c r="P40" s="90"/>
      <c r="Q40" s="138"/>
    </row>
    <row r="41" spans="1:17" ht="29" customHeight="1" x14ac:dyDescent="0.2">
      <c r="A41" s="640"/>
      <c r="B41" s="623" t="s">
        <v>90</v>
      </c>
      <c r="C41" s="574" t="s">
        <v>91</v>
      </c>
      <c r="D41" s="104" t="s">
        <v>73</v>
      </c>
      <c r="E41" s="70"/>
      <c r="F41" s="115">
        <f t="shared" ref="F41:F42" si="14">SUM(J41:L41)</f>
        <v>0</v>
      </c>
      <c r="G41" s="70" t="s">
        <v>74</v>
      </c>
      <c r="H41" s="77" t="s">
        <v>74</v>
      </c>
      <c r="I41" s="71" t="s">
        <v>74</v>
      </c>
      <c r="J41" s="70"/>
      <c r="K41" s="77"/>
      <c r="L41" s="71"/>
      <c r="M41" s="67" t="s">
        <v>74</v>
      </c>
      <c r="N41" s="68" t="s">
        <v>74</v>
      </c>
      <c r="O41" s="68" t="s">
        <v>74</v>
      </c>
      <c r="P41" s="68" t="s">
        <v>74</v>
      </c>
      <c r="Q41" s="437" t="s">
        <v>74</v>
      </c>
    </row>
    <row r="42" spans="1:17" ht="29" customHeight="1" x14ac:dyDescent="0.2">
      <c r="A42" s="640"/>
      <c r="B42" s="624"/>
      <c r="C42" s="575"/>
      <c r="D42" s="105" t="s">
        <v>75</v>
      </c>
      <c r="E42" s="136"/>
      <c r="F42" s="116">
        <f t="shared" si="14"/>
        <v>0</v>
      </c>
      <c r="G42" s="136" t="s">
        <v>76</v>
      </c>
      <c r="H42" s="54" t="s">
        <v>76</v>
      </c>
      <c r="I42" s="55" t="s">
        <v>76</v>
      </c>
      <c r="J42" s="136"/>
      <c r="K42" s="54"/>
      <c r="L42" s="55"/>
      <c r="M42" s="82" t="s">
        <v>74</v>
      </c>
      <c r="N42" s="54" t="s">
        <v>74</v>
      </c>
      <c r="O42" s="54" t="s">
        <v>74</v>
      </c>
      <c r="P42" s="54" t="s">
        <v>74</v>
      </c>
      <c r="Q42" s="55" t="s">
        <v>74</v>
      </c>
    </row>
    <row r="43" spans="1:17" ht="29" customHeight="1" x14ac:dyDescent="0.2">
      <c r="A43" s="640"/>
      <c r="B43" s="624"/>
      <c r="C43" s="575"/>
      <c r="D43" s="105" t="s">
        <v>77</v>
      </c>
      <c r="E43" s="136"/>
      <c r="F43" s="116">
        <f>SUM(G43:I43)</f>
        <v>0</v>
      </c>
      <c r="G43" s="136"/>
      <c r="H43" s="54"/>
      <c r="I43" s="55"/>
      <c r="J43" s="136" t="s">
        <v>74</v>
      </c>
      <c r="K43" s="54" t="s">
        <v>74</v>
      </c>
      <c r="L43" s="55" t="s">
        <v>74</v>
      </c>
      <c r="M43" s="82" t="s">
        <v>74</v>
      </c>
      <c r="N43" s="54" t="s">
        <v>74</v>
      </c>
      <c r="O43" s="54" t="s">
        <v>74</v>
      </c>
      <c r="P43" s="54" t="s">
        <v>74</v>
      </c>
      <c r="Q43" s="55" t="s">
        <v>74</v>
      </c>
    </row>
    <row r="44" spans="1:17" ht="29" customHeight="1" x14ac:dyDescent="0.2">
      <c r="A44" s="640"/>
      <c r="B44" s="624"/>
      <c r="C44" s="575"/>
      <c r="D44" s="105" t="s">
        <v>78</v>
      </c>
      <c r="E44" s="136">
        <v>100</v>
      </c>
      <c r="F44" s="116">
        <f t="shared" ref="F44:F45" si="15">SUM(M44:Q44)</f>
        <v>33</v>
      </c>
      <c r="G44" s="136" t="s">
        <v>76</v>
      </c>
      <c r="H44" s="54" t="s">
        <v>76</v>
      </c>
      <c r="I44" s="55" t="s">
        <v>76</v>
      </c>
      <c r="J44" s="136" t="s">
        <v>74</v>
      </c>
      <c r="K44" s="54" t="s">
        <v>74</v>
      </c>
      <c r="L44" s="55" t="s">
        <v>74</v>
      </c>
      <c r="M44" s="142"/>
      <c r="N44" s="62">
        <v>1</v>
      </c>
      <c r="O44" s="62">
        <v>31</v>
      </c>
      <c r="P44" s="62">
        <v>1</v>
      </c>
      <c r="Q44" s="64"/>
    </row>
    <row r="45" spans="1:17" ht="29" customHeight="1" thickBot="1" x14ac:dyDescent="0.25">
      <c r="A45" s="640"/>
      <c r="B45" s="625"/>
      <c r="C45" s="580"/>
      <c r="D45" s="107" t="s">
        <v>79</v>
      </c>
      <c r="E45" s="137"/>
      <c r="F45" s="117">
        <f t="shared" si="15"/>
        <v>0</v>
      </c>
      <c r="G45" s="137" t="s">
        <v>74</v>
      </c>
      <c r="H45" s="90" t="s">
        <v>74</v>
      </c>
      <c r="I45" s="138" t="s">
        <v>74</v>
      </c>
      <c r="J45" s="137" t="s">
        <v>74</v>
      </c>
      <c r="K45" s="90" t="s">
        <v>76</v>
      </c>
      <c r="L45" s="138" t="s">
        <v>76</v>
      </c>
      <c r="M45" s="89"/>
      <c r="N45" s="90"/>
      <c r="O45" s="90"/>
      <c r="P45" s="90"/>
      <c r="Q45" s="138"/>
    </row>
    <row r="46" spans="1:17" ht="29" customHeight="1" x14ac:dyDescent="0.2">
      <c r="A46" s="640"/>
      <c r="B46" s="623" t="s">
        <v>92</v>
      </c>
      <c r="C46" s="574">
        <v>1983080</v>
      </c>
      <c r="D46" s="104" t="s">
        <v>73</v>
      </c>
      <c r="E46" s="70">
        <v>8</v>
      </c>
      <c r="F46" s="115">
        <f t="shared" ref="F46:F47" si="16">SUM(J46:L46)</f>
        <v>8</v>
      </c>
      <c r="G46" s="70" t="s">
        <v>74</v>
      </c>
      <c r="H46" s="77" t="s">
        <v>74</v>
      </c>
      <c r="I46" s="71" t="s">
        <v>74</v>
      </c>
      <c r="J46" s="70"/>
      <c r="K46" s="77">
        <v>8</v>
      </c>
      <c r="L46" s="71"/>
      <c r="M46" s="67" t="s">
        <v>74</v>
      </c>
      <c r="N46" s="68" t="s">
        <v>74</v>
      </c>
      <c r="O46" s="68" t="s">
        <v>74</v>
      </c>
      <c r="P46" s="68" t="s">
        <v>74</v>
      </c>
      <c r="Q46" s="437" t="s">
        <v>74</v>
      </c>
    </row>
    <row r="47" spans="1:17" ht="29" customHeight="1" x14ac:dyDescent="0.2">
      <c r="A47" s="640"/>
      <c r="B47" s="624"/>
      <c r="C47" s="575"/>
      <c r="D47" s="105" t="s">
        <v>75</v>
      </c>
      <c r="E47" s="136"/>
      <c r="F47" s="116">
        <f t="shared" si="16"/>
        <v>0</v>
      </c>
      <c r="G47" s="136" t="s">
        <v>76</v>
      </c>
      <c r="H47" s="54" t="s">
        <v>76</v>
      </c>
      <c r="I47" s="55" t="s">
        <v>76</v>
      </c>
      <c r="J47" s="136"/>
      <c r="K47" s="54"/>
      <c r="L47" s="55"/>
      <c r="M47" s="82" t="s">
        <v>74</v>
      </c>
      <c r="N47" s="54" t="s">
        <v>74</v>
      </c>
      <c r="O47" s="54" t="s">
        <v>74</v>
      </c>
      <c r="P47" s="54" t="s">
        <v>74</v>
      </c>
      <c r="Q47" s="55" t="s">
        <v>74</v>
      </c>
    </row>
    <row r="48" spans="1:17" ht="29" customHeight="1" x14ac:dyDescent="0.2">
      <c r="A48" s="640"/>
      <c r="B48" s="624"/>
      <c r="C48" s="575"/>
      <c r="D48" s="105" t="s">
        <v>77</v>
      </c>
      <c r="E48" s="136"/>
      <c r="F48" s="116">
        <f>SUM(G48:I48)</f>
        <v>0</v>
      </c>
      <c r="G48" s="136"/>
      <c r="H48" s="54"/>
      <c r="I48" s="55"/>
      <c r="J48" s="136" t="s">
        <v>74</v>
      </c>
      <c r="K48" s="54" t="s">
        <v>74</v>
      </c>
      <c r="L48" s="55" t="s">
        <v>74</v>
      </c>
      <c r="M48" s="82" t="s">
        <v>74</v>
      </c>
      <c r="N48" s="54" t="s">
        <v>74</v>
      </c>
      <c r="O48" s="54" t="s">
        <v>74</v>
      </c>
      <c r="P48" s="54" t="s">
        <v>74</v>
      </c>
      <c r="Q48" s="55" t="s">
        <v>74</v>
      </c>
    </row>
    <row r="49" spans="1:17" ht="29" customHeight="1" x14ac:dyDescent="0.2">
      <c r="A49" s="640"/>
      <c r="B49" s="624"/>
      <c r="C49" s="575"/>
      <c r="D49" s="105" t="s">
        <v>78</v>
      </c>
      <c r="E49" s="136">
        <v>51</v>
      </c>
      <c r="F49" s="116">
        <f t="shared" ref="F49:F50" si="17">SUM(M49:Q49)</f>
        <v>6</v>
      </c>
      <c r="G49" s="136" t="s">
        <v>76</v>
      </c>
      <c r="H49" s="54" t="s">
        <v>76</v>
      </c>
      <c r="I49" s="55" t="s">
        <v>76</v>
      </c>
      <c r="J49" s="136" t="s">
        <v>74</v>
      </c>
      <c r="K49" s="54" t="s">
        <v>74</v>
      </c>
      <c r="L49" s="55" t="s">
        <v>74</v>
      </c>
      <c r="M49" s="142">
        <v>4</v>
      </c>
      <c r="N49" s="62">
        <v>2</v>
      </c>
      <c r="O49" s="62"/>
      <c r="P49" s="62"/>
      <c r="Q49" s="64"/>
    </row>
    <row r="50" spans="1:17" ht="29" customHeight="1" thickBot="1" x14ac:dyDescent="0.25">
      <c r="A50" s="640"/>
      <c r="B50" s="625"/>
      <c r="C50" s="580"/>
      <c r="D50" s="107" t="s">
        <v>79</v>
      </c>
      <c r="E50" s="137"/>
      <c r="F50" s="117">
        <f t="shared" si="17"/>
        <v>0</v>
      </c>
      <c r="G50" s="137" t="s">
        <v>74</v>
      </c>
      <c r="H50" s="90" t="s">
        <v>74</v>
      </c>
      <c r="I50" s="138" t="s">
        <v>74</v>
      </c>
      <c r="J50" s="137" t="s">
        <v>74</v>
      </c>
      <c r="K50" s="90" t="s">
        <v>76</v>
      </c>
      <c r="L50" s="138" t="s">
        <v>76</v>
      </c>
      <c r="M50" s="89"/>
      <c r="N50" s="90"/>
      <c r="O50" s="90"/>
      <c r="P50" s="90"/>
      <c r="Q50" s="138"/>
    </row>
    <row r="51" spans="1:17" ht="29" customHeight="1" x14ac:dyDescent="0.2">
      <c r="A51" s="640"/>
      <c r="B51" s="623" t="s">
        <v>93</v>
      </c>
      <c r="C51" s="574">
        <v>35814729</v>
      </c>
      <c r="D51" s="104" t="s">
        <v>73</v>
      </c>
      <c r="E51" s="70"/>
      <c r="F51" s="115">
        <f t="shared" ref="F51:F52" si="18">SUM(J51:L51)</f>
        <v>0</v>
      </c>
      <c r="G51" s="70" t="s">
        <v>74</v>
      </c>
      <c r="H51" s="77" t="s">
        <v>74</v>
      </c>
      <c r="I51" s="71" t="s">
        <v>74</v>
      </c>
      <c r="J51" s="70"/>
      <c r="K51" s="77"/>
      <c r="L51" s="71"/>
      <c r="M51" s="67" t="s">
        <v>74</v>
      </c>
      <c r="N51" s="68" t="s">
        <v>74</v>
      </c>
      <c r="O51" s="68" t="s">
        <v>74</v>
      </c>
      <c r="P51" s="68" t="s">
        <v>74</v>
      </c>
      <c r="Q51" s="437" t="s">
        <v>74</v>
      </c>
    </row>
    <row r="52" spans="1:17" ht="29" customHeight="1" x14ac:dyDescent="0.2">
      <c r="A52" s="640"/>
      <c r="B52" s="624"/>
      <c r="C52" s="575"/>
      <c r="D52" s="105" t="s">
        <v>75</v>
      </c>
      <c r="E52" s="136"/>
      <c r="F52" s="116">
        <f t="shared" si="18"/>
        <v>0</v>
      </c>
      <c r="G52" s="136" t="s">
        <v>76</v>
      </c>
      <c r="H52" s="54" t="s">
        <v>76</v>
      </c>
      <c r="I52" s="55" t="s">
        <v>76</v>
      </c>
      <c r="J52" s="136"/>
      <c r="K52" s="54"/>
      <c r="L52" s="55"/>
      <c r="M52" s="82" t="s">
        <v>74</v>
      </c>
      <c r="N52" s="54" t="s">
        <v>74</v>
      </c>
      <c r="O52" s="54" t="s">
        <v>74</v>
      </c>
      <c r="P52" s="54" t="s">
        <v>74</v>
      </c>
      <c r="Q52" s="55" t="s">
        <v>74</v>
      </c>
    </row>
    <row r="53" spans="1:17" ht="29" customHeight="1" x14ac:dyDescent="0.2">
      <c r="A53" s="640"/>
      <c r="B53" s="624"/>
      <c r="C53" s="575"/>
      <c r="D53" s="105" t="s">
        <v>77</v>
      </c>
      <c r="E53" s="136"/>
      <c r="F53" s="116">
        <f>SUM(G53:I53)</f>
        <v>0</v>
      </c>
      <c r="G53" s="136"/>
      <c r="H53" s="54"/>
      <c r="I53" s="55"/>
      <c r="J53" s="136" t="s">
        <v>74</v>
      </c>
      <c r="K53" s="54" t="s">
        <v>74</v>
      </c>
      <c r="L53" s="55" t="s">
        <v>74</v>
      </c>
      <c r="M53" s="82" t="s">
        <v>74</v>
      </c>
      <c r="N53" s="54" t="s">
        <v>74</v>
      </c>
      <c r="O53" s="54" t="s">
        <v>74</v>
      </c>
      <c r="P53" s="54" t="s">
        <v>74</v>
      </c>
      <c r="Q53" s="55" t="s">
        <v>74</v>
      </c>
    </row>
    <row r="54" spans="1:17" ht="29" customHeight="1" x14ac:dyDescent="0.2">
      <c r="A54" s="640"/>
      <c r="B54" s="624"/>
      <c r="C54" s="575"/>
      <c r="D54" s="105" t="s">
        <v>78</v>
      </c>
      <c r="E54" s="136">
        <v>73</v>
      </c>
      <c r="F54" s="116">
        <f t="shared" ref="F54:F55" si="19">SUM(M54:Q54)</f>
        <v>9</v>
      </c>
      <c r="G54" s="136" t="s">
        <v>76</v>
      </c>
      <c r="H54" s="54" t="s">
        <v>76</v>
      </c>
      <c r="I54" s="55" t="s">
        <v>76</v>
      </c>
      <c r="J54" s="136" t="s">
        <v>74</v>
      </c>
      <c r="K54" s="54" t="s">
        <v>74</v>
      </c>
      <c r="L54" s="55" t="s">
        <v>74</v>
      </c>
      <c r="M54" s="142">
        <v>2</v>
      </c>
      <c r="N54" s="62">
        <v>4</v>
      </c>
      <c r="O54" s="62">
        <v>3</v>
      </c>
      <c r="P54" s="62"/>
      <c r="Q54" s="64"/>
    </row>
    <row r="55" spans="1:17" ht="29" customHeight="1" thickBot="1" x14ac:dyDescent="0.25">
      <c r="A55" s="640"/>
      <c r="B55" s="625"/>
      <c r="C55" s="580"/>
      <c r="D55" s="107" t="s">
        <v>79</v>
      </c>
      <c r="E55" s="137"/>
      <c r="F55" s="117">
        <f t="shared" si="19"/>
        <v>0</v>
      </c>
      <c r="G55" s="137" t="s">
        <v>74</v>
      </c>
      <c r="H55" s="90" t="s">
        <v>74</v>
      </c>
      <c r="I55" s="138" t="s">
        <v>74</v>
      </c>
      <c r="J55" s="137" t="s">
        <v>74</v>
      </c>
      <c r="K55" s="90" t="s">
        <v>76</v>
      </c>
      <c r="L55" s="138" t="s">
        <v>76</v>
      </c>
      <c r="M55" s="89"/>
      <c r="N55" s="90"/>
      <c r="O55" s="90"/>
      <c r="P55" s="90"/>
      <c r="Q55" s="138"/>
    </row>
    <row r="56" spans="1:17" ht="29" customHeight="1" x14ac:dyDescent="0.2">
      <c r="A56" s="640"/>
      <c r="B56" s="623" t="s">
        <v>94</v>
      </c>
      <c r="C56" s="626" t="s">
        <v>95</v>
      </c>
      <c r="D56" s="104" t="s">
        <v>73</v>
      </c>
      <c r="E56" s="70"/>
      <c r="F56" s="115">
        <f t="shared" ref="F56:F57" si="20">SUM(J56:L56)</f>
        <v>0</v>
      </c>
      <c r="G56" s="70" t="s">
        <v>74</v>
      </c>
      <c r="H56" s="77" t="s">
        <v>74</v>
      </c>
      <c r="I56" s="71" t="s">
        <v>74</v>
      </c>
      <c r="J56" s="70"/>
      <c r="K56" s="77"/>
      <c r="L56" s="71"/>
      <c r="M56" s="67" t="s">
        <v>74</v>
      </c>
      <c r="N56" s="68" t="s">
        <v>74</v>
      </c>
      <c r="O56" s="68" t="s">
        <v>74</v>
      </c>
      <c r="P56" s="68" t="s">
        <v>74</v>
      </c>
      <c r="Q56" s="437" t="s">
        <v>74</v>
      </c>
    </row>
    <row r="57" spans="1:17" ht="29" customHeight="1" x14ac:dyDescent="0.2">
      <c r="A57" s="640"/>
      <c r="B57" s="624"/>
      <c r="C57" s="627"/>
      <c r="D57" s="105" t="s">
        <v>75</v>
      </c>
      <c r="E57" s="136"/>
      <c r="F57" s="116">
        <f t="shared" si="20"/>
        <v>0</v>
      </c>
      <c r="G57" s="136" t="s">
        <v>76</v>
      </c>
      <c r="H57" s="54" t="s">
        <v>76</v>
      </c>
      <c r="I57" s="55" t="s">
        <v>76</v>
      </c>
      <c r="J57" s="136"/>
      <c r="K57" s="54"/>
      <c r="L57" s="55"/>
      <c r="M57" s="82" t="s">
        <v>74</v>
      </c>
      <c r="N57" s="54" t="s">
        <v>74</v>
      </c>
      <c r="O57" s="54" t="s">
        <v>74</v>
      </c>
      <c r="P57" s="54" t="s">
        <v>74</v>
      </c>
      <c r="Q57" s="55" t="s">
        <v>74</v>
      </c>
    </row>
    <row r="58" spans="1:17" ht="29" customHeight="1" x14ac:dyDescent="0.2">
      <c r="A58" s="640"/>
      <c r="B58" s="624"/>
      <c r="C58" s="627"/>
      <c r="D58" s="105" t="s">
        <v>77</v>
      </c>
      <c r="E58" s="136"/>
      <c r="F58" s="116">
        <f>SUM(G58:I58)</f>
        <v>0</v>
      </c>
      <c r="G58" s="136"/>
      <c r="H58" s="54"/>
      <c r="I58" s="55"/>
      <c r="J58" s="136" t="s">
        <v>74</v>
      </c>
      <c r="K58" s="54" t="s">
        <v>74</v>
      </c>
      <c r="L58" s="55" t="s">
        <v>74</v>
      </c>
      <c r="M58" s="82" t="s">
        <v>74</v>
      </c>
      <c r="N58" s="54" t="s">
        <v>74</v>
      </c>
      <c r="O58" s="54" t="s">
        <v>74</v>
      </c>
      <c r="P58" s="54" t="s">
        <v>74</v>
      </c>
      <c r="Q58" s="55" t="s">
        <v>74</v>
      </c>
    </row>
    <row r="59" spans="1:17" ht="29" customHeight="1" x14ac:dyDescent="0.2">
      <c r="A59" s="640"/>
      <c r="B59" s="624"/>
      <c r="C59" s="627"/>
      <c r="D59" s="105" t="s">
        <v>78</v>
      </c>
      <c r="E59" s="136">
        <v>99</v>
      </c>
      <c r="F59" s="116">
        <f t="shared" ref="F59:F60" si="21">SUM(M59:Q59)</f>
        <v>25</v>
      </c>
      <c r="G59" s="136" t="s">
        <v>76</v>
      </c>
      <c r="H59" s="54" t="s">
        <v>76</v>
      </c>
      <c r="I59" s="55" t="s">
        <v>76</v>
      </c>
      <c r="J59" s="136" t="s">
        <v>74</v>
      </c>
      <c r="K59" s="54" t="s">
        <v>74</v>
      </c>
      <c r="L59" s="55" t="s">
        <v>74</v>
      </c>
      <c r="M59" s="142">
        <v>1</v>
      </c>
      <c r="N59" s="62">
        <v>7</v>
      </c>
      <c r="O59" s="62">
        <v>10</v>
      </c>
      <c r="P59" s="62">
        <v>6</v>
      </c>
      <c r="Q59" s="64">
        <v>1</v>
      </c>
    </row>
    <row r="60" spans="1:17" ht="29" customHeight="1" thickBot="1" x14ac:dyDescent="0.25">
      <c r="A60" s="640"/>
      <c r="B60" s="625"/>
      <c r="C60" s="628"/>
      <c r="D60" s="107" t="s">
        <v>79</v>
      </c>
      <c r="E60" s="137"/>
      <c r="F60" s="117">
        <f t="shared" si="21"/>
        <v>0</v>
      </c>
      <c r="G60" s="137" t="s">
        <v>74</v>
      </c>
      <c r="H60" s="90" t="s">
        <v>74</v>
      </c>
      <c r="I60" s="138" t="s">
        <v>74</v>
      </c>
      <c r="J60" s="137" t="s">
        <v>74</v>
      </c>
      <c r="K60" s="90" t="s">
        <v>76</v>
      </c>
      <c r="L60" s="138" t="s">
        <v>76</v>
      </c>
      <c r="M60" s="89"/>
      <c r="N60" s="90"/>
      <c r="O60" s="90"/>
      <c r="P60" s="90"/>
      <c r="Q60" s="138"/>
    </row>
    <row r="61" spans="1:17" ht="29" customHeight="1" x14ac:dyDescent="0.2">
      <c r="A61" s="640"/>
      <c r="B61" s="623" t="s">
        <v>96</v>
      </c>
      <c r="C61" s="574" t="s">
        <v>97</v>
      </c>
      <c r="D61" s="104" t="s">
        <v>73</v>
      </c>
      <c r="E61" s="70"/>
      <c r="F61" s="115">
        <f t="shared" ref="F61:F62" si="22">SUM(J61:L61)</f>
        <v>0</v>
      </c>
      <c r="G61" s="70" t="s">
        <v>74</v>
      </c>
      <c r="H61" s="77" t="s">
        <v>74</v>
      </c>
      <c r="I61" s="71" t="s">
        <v>74</v>
      </c>
      <c r="J61" s="70"/>
      <c r="K61" s="77"/>
      <c r="L61" s="71"/>
      <c r="M61" s="67" t="s">
        <v>74</v>
      </c>
      <c r="N61" s="68" t="s">
        <v>74</v>
      </c>
      <c r="O61" s="68" t="s">
        <v>74</v>
      </c>
      <c r="P61" s="68" t="s">
        <v>74</v>
      </c>
      <c r="Q61" s="437" t="s">
        <v>74</v>
      </c>
    </row>
    <row r="62" spans="1:17" ht="29" customHeight="1" x14ac:dyDescent="0.2">
      <c r="A62" s="640"/>
      <c r="B62" s="624"/>
      <c r="C62" s="575"/>
      <c r="D62" s="105" t="s">
        <v>75</v>
      </c>
      <c r="E62" s="136"/>
      <c r="F62" s="116">
        <f t="shared" si="22"/>
        <v>0</v>
      </c>
      <c r="G62" s="136" t="s">
        <v>76</v>
      </c>
      <c r="H62" s="54" t="s">
        <v>76</v>
      </c>
      <c r="I62" s="55" t="s">
        <v>76</v>
      </c>
      <c r="J62" s="136"/>
      <c r="K62" s="54"/>
      <c r="L62" s="55"/>
      <c r="M62" s="82" t="s">
        <v>74</v>
      </c>
      <c r="N62" s="54" t="s">
        <v>74</v>
      </c>
      <c r="O62" s="54" t="s">
        <v>74</v>
      </c>
      <c r="P62" s="54" t="s">
        <v>74</v>
      </c>
      <c r="Q62" s="55" t="s">
        <v>74</v>
      </c>
    </row>
    <row r="63" spans="1:17" ht="29" customHeight="1" x14ac:dyDescent="0.2">
      <c r="A63" s="640"/>
      <c r="B63" s="624"/>
      <c r="C63" s="575"/>
      <c r="D63" s="105" t="s">
        <v>77</v>
      </c>
      <c r="E63" s="136"/>
      <c r="F63" s="116">
        <f>SUM(G63:I63)</f>
        <v>0</v>
      </c>
      <c r="G63" s="136"/>
      <c r="H63" s="54"/>
      <c r="I63" s="55"/>
      <c r="J63" s="136" t="s">
        <v>74</v>
      </c>
      <c r="K63" s="54" t="s">
        <v>74</v>
      </c>
      <c r="L63" s="55" t="s">
        <v>74</v>
      </c>
      <c r="M63" s="82" t="s">
        <v>74</v>
      </c>
      <c r="N63" s="54" t="s">
        <v>74</v>
      </c>
      <c r="O63" s="54" t="s">
        <v>74</v>
      </c>
      <c r="P63" s="54" t="s">
        <v>74</v>
      </c>
      <c r="Q63" s="55" t="s">
        <v>74</v>
      </c>
    </row>
    <row r="64" spans="1:17" ht="29" customHeight="1" x14ac:dyDescent="0.2">
      <c r="A64" s="640"/>
      <c r="B64" s="624"/>
      <c r="C64" s="575"/>
      <c r="D64" s="105" t="s">
        <v>78</v>
      </c>
      <c r="E64" s="136">
        <v>91</v>
      </c>
      <c r="F64" s="116">
        <f t="shared" ref="F64:F65" si="23">SUM(M64:Q64)</f>
        <v>7</v>
      </c>
      <c r="G64" s="136" t="s">
        <v>76</v>
      </c>
      <c r="H64" s="54" t="s">
        <v>76</v>
      </c>
      <c r="I64" s="55" t="s">
        <v>76</v>
      </c>
      <c r="J64" s="136" t="s">
        <v>74</v>
      </c>
      <c r="K64" s="54" t="s">
        <v>74</v>
      </c>
      <c r="L64" s="55" t="s">
        <v>74</v>
      </c>
      <c r="M64" s="142"/>
      <c r="N64" s="62">
        <v>1</v>
      </c>
      <c r="O64" s="62">
        <v>6</v>
      </c>
      <c r="P64" s="62"/>
      <c r="Q64" s="64"/>
    </row>
    <row r="65" spans="1:17" ht="29" customHeight="1" thickBot="1" x14ac:dyDescent="0.25">
      <c r="A65" s="640"/>
      <c r="B65" s="625"/>
      <c r="C65" s="580"/>
      <c r="D65" s="107" t="s">
        <v>79</v>
      </c>
      <c r="E65" s="137"/>
      <c r="F65" s="117">
        <f t="shared" si="23"/>
        <v>0</v>
      </c>
      <c r="G65" s="137" t="s">
        <v>74</v>
      </c>
      <c r="H65" s="90" t="s">
        <v>74</v>
      </c>
      <c r="I65" s="138" t="s">
        <v>74</v>
      </c>
      <c r="J65" s="137" t="s">
        <v>74</v>
      </c>
      <c r="K65" s="90" t="s">
        <v>76</v>
      </c>
      <c r="L65" s="138" t="s">
        <v>76</v>
      </c>
      <c r="M65" s="89"/>
      <c r="N65" s="90"/>
      <c r="O65" s="90"/>
      <c r="P65" s="90"/>
      <c r="Q65" s="138"/>
    </row>
    <row r="66" spans="1:17" ht="29" customHeight="1" x14ac:dyDescent="0.2">
      <c r="A66" s="640"/>
      <c r="B66" s="623" t="s">
        <v>98</v>
      </c>
      <c r="C66" s="574" t="s">
        <v>99</v>
      </c>
      <c r="D66" s="104" t="s">
        <v>73</v>
      </c>
      <c r="E66" s="70"/>
      <c r="F66" s="115">
        <f t="shared" ref="F66:F67" si="24">SUM(J66:L66)</f>
        <v>0</v>
      </c>
      <c r="G66" s="70" t="s">
        <v>74</v>
      </c>
      <c r="H66" s="77" t="s">
        <v>74</v>
      </c>
      <c r="I66" s="71" t="s">
        <v>74</v>
      </c>
      <c r="J66" s="70"/>
      <c r="K66" s="77"/>
      <c r="L66" s="71"/>
      <c r="M66" s="67" t="s">
        <v>74</v>
      </c>
      <c r="N66" s="68" t="s">
        <v>74</v>
      </c>
      <c r="O66" s="68" t="s">
        <v>74</v>
      </c>
      <c r="P66" s="68" t="s">
        <v>74</v>
      </c>
      <c r="Q66" s="437" t="s">
        <v>74</v>
      </c>
    </row>
    <row r="67" spans="1:17" ht="29" customHeight="1" x14ac:dyDescent="0.2">
      <c r="A67" s="640"/>
      <c r="B67" s="624"/>
      <c r="C67" s="575"/>
      <c r="D67" s="105" t="s">
        <v>75</v>
      </c>
      <c r="E67" s="136"/>
      <c r="F67" s="116">
        <f t="shared" si="24"/>
        <v>0</v>
      </c>
      <c r="G67" s="136" t="s">
        <v>76</v>
      </c>
      <c r="H67" s="54" t="s">
        <v>76</v>
      </c>
      <c r="I67" s="55" t="s">
        <v>76</v>
      </c>
      <c r="J67" s="136"/>
      <c r="K67" s="54"/>
      <c r="L67" s="55"/>
      <c r="M67" s="82" t="s">
        <v>74</v>
      </c>
      <c r="N67" s="54" t="s">
        <v>74</v>
      </c>
      <c r="O67" s="54" t="s">
        <v>74</v>
      </c>
      <c r="P67" s="54" t="s">
        <v>74</v>
      </c>
      <c r="Q67" s="55" t="s">
        <v>74</v>
      </c>
    </row>
    <row r="68" spans="1:17" ht="29" customHeight="1" x14ac:dyDescent="0.2">
      <c r="A68" s="640"/>
      <c r="B68" s="624"/>
      <c r="C68" s="575"/>
      <c r="D68" s="105" t="s">
        <v>77</v>
      </c>
      <c r="E68" s="136"/>
      <c r="F68" s="116">
        <f>SUM(G68:I68)</f>
        <v>0</v>
      </c>
      <c r="G68" s="136"/>
      <c r="H68" s="54"/>
      <c r="I68" s="55"/>
      <c r="J68" s="136" t="s">
        <v>74</v>
      </c>
      <c r="K68" s="54" t="s">
        <v>74</v>
      </c>
      <c r="L68" s="55" t="s">
        <v>74</v>
      </c>
      <c r="M68" s="82" t="s">
        <v>74</v>
      </c>
      <c r="N68" s="54" t="s">
        <v>74</v>
      </c>
      <c r="O68" s="54" t="s">
        <v>74</v>
      </c>
      <c r="P68" s="54" t="s">
        <v>74</v>
      </c>
      <c r="Q68" s="55" t="s">
        <v>74</v>
      </c>
    </row>
    <row r="69" spans="1:17" ht="29" customHeight="1" x14ac:dyDescent="0.2">
      <c r="A69" s="640"/>
      <c r="B69" s="624"/>
      <c r="C69" s="575"/>
      <c r="D69" s="105" t="s">
        <v>78</v>
      </c>
      <c r="E69" s="136">
        <v>101</v>
      </c>
      <c r="F69" s="116">
        <f t="shared" ref="F69:F70" si="25">SUM(M69:Q69)</f>
        <v>15</v>
      </c>
      <c r="G69" s="136" t="s">
        <v>76</v>
      </c>
      <c r="H69" s="54" t="s">
        <v>76</v>
      </c>
      <c r="I69" s="55" t="s">
        <v>76</v>
      </c>
      <c r="J69" s="136" t="s">
        <v>74</v>
      </c>
      <c r="K69" s="54" t="s">
        <v>74</v>
      </c>
      <c r="L69" s="55" t="s">
        <v>74</v>
      </c>
      <c r="M69" s="142">
        <v>1</v>
      </c>
      <c r="N69" s="62">
        <v>1</v>
      </c>
      <c r="O69" s="62">
        <v>11</v>
      </c>
      <c r="P69" s="62"/>
      <c r="Q69" s="64">
        <v>2</v>
      </c>
    </row>
    <row r="70" spans="1:17" ht="29" customHeight="1" thickBot="1" x14ac:dyDescent="0.25">
      <c r="A70" s="640"/>
      <c r="B70" s="625"/>
      <c r="C70" s="580"/>
      <c r="D70" s="107" t="s">
        <v>79</v>
      </c>
      <c r="E70" s="137"/>
      <c r="F70" s="117">
        <f t="shared" si="25"/>
        <v>0</v>
      </c>
      <c r="G70" s="137" t="s">
        <v>74</v>
      </c>
      <c r="H70" s="90" t="s">
        <v>74</v>
      </c>
      <c r="I70" s="138" t="s">
        <v>74</v>
      </c>
      <c r="J70" s="137" t="s">
        <v>74</v>
      </c>
      <c r="K70" s="90" t="s">
        <v>76</v>
      </c>
      <c r="L70" s="138" t="s">
        <v>76</v>
      </c>
      <c r="M70" s="89"/>
      <c r="N70" s="90"/>
      <c r="O70" s="90"/>
      <c r="P70" s="90"/>
      <c r="Q70" s="138"/>
    </row>
    <row r="71" spans="1:17" ht="29" customHeight="1" x14ac:dyDescent="0.2">
      <c r="A71" s="640"/>
      <c r="B71" s="623" t="s">
        <v>100</v>
      </c>
      <c r="C71" s="574" t="s">
        <v>101</v>
      </c>
      <c r="D71" s="104" t="s">
        <v>73</v>
      </c>
      <c r="E71" s="70"/>
      <c r="F71" s="115">
        <f t="shared" ref="F71:F72" si="26">SUM(J71:L71)</f>
        <v>0</v>
      </c>
      <c r="G71" s="70" t="s">
        <v>74</v>
      </c>
      <c r="H71" s="77" t="s">
        <v>74</v>
      </c>
      <c r="I71" s="71" t="s">
        <v>74</v>
      </c>
      <c r="J71" s="70"/>
      <c r="K71" s="77"/>
      <c r="L71" s="71"/>
      <c r="M71" s="67" t="s">
        <v>74</v>
      </c>
      <c r="N71" s="68" t="s">
        <v>74</v>
      </c>
      <c r="O71" s="68" t="s">
        <v>74</v>
      </c>
      <c r="P71" s="68" t="s">
        <v>74</v>
      </c>
      <c r="Q71" s="437" t="s">
        <v>74</v>
      </c>
    </row>
    <row r="72" spans="1:17" ht="29" customHeight="1" x14ac:dyDescent="0.2">
      <c r="A72" s="640"/>
      <c r="B72" s="624"/>
      <c r="C72" s="575"/>
      <c r="D72" s="105" t="s">
        <v>75</v>
      </c>
      <c r="E72" s="136"/>
      <c r="F72" s="116">
        <f t="shared" si="26"/>
        <v>0</v>
      </c>
      <c r="G72" s="136" t="s">
        <v>76</v>
      </c>
      <c r="H72" s="54" t="s">
        <v>76</v>
      </c>
      <c r="I72" s="55" t="s">
        <v>76</v>
      </c>
      <c r="J72" s="136"/>
      <c r="K72" s="54"/>
      <c r="L72" s="55"/>
      <c r="M72" s="82" t="s">
        <v>74</v>
      </c>
      <c r="N72" s="54" t="s">
        <v>74</v>
      </c>
      <c r="O72" s="54" t="s">
        <v>74</v>
      </c>
      <c r="P72" s="54" t="s">
        <v>74</v>
      </c>
      <c r="Q72" s="55" t="s">
        <v>74</v>
      </c>
    </row>
    <row r="73" spans="1:17" ht="29" customHeight="1" x14ac:dyDescent="0.2">
      <c r="A73" s="640"/>
      <c r="B73" s="624"/>
      <c r="C73" s="575"/>
      <c r="D73" s="105" t="s">
        <v>77</v>
      </c>
      <c r="E73" s="136"/>
      <c r="F73" s="116">
        <f>SUM(G73:I73)</f>
        <v>0</v>
      </c>
      <c r="G73" s="136"/>
      <c r="H73" s="54"/>
      <c r="I73" s="55"/>
      <c r="J73" s="136" t="s">
        <v>74</v>
      </c>
      <c r="K73" s="54" t="s">
        <v>74</v>
      </c>
      <c r="L73" s="55" t="s">
        <v>74</v>
      </c>
      <c r="M73" s="82" t="s">
        <v>74</v>
      </c>
      <c r="N73" s="54" t="s">
        <v>74</v>
      </c>
      <c r="O73" s="54" t="s">
        <v>74</v>
      </c>
      <c r="P73" s="54" t="s">
        <v>74</v>
      </c>
      <c r="Q73" s="55" t="s">
        <v>74</v>
      </c>
    </row>
    <row r="74" spans="1:17" ht="29" customHeight="1" x14ac:dyDescent="0.2">
      <c r="A74" s="640"/>
      <c r="B74" s="624"/>
      <c r="C74" s="575"/>
      <c r="D74" s="105" t="s">
        <v>78</v>
      </c>
      <c r="E74" s="136">
        <v>120</v>
      </c>
      <c r="F74" s="116">
        <f t="shared" ref="F74:F75" si="27">SUM(M74:Q74)</f>
        <v>29</v>
      </c>
      <c r="G74" s="136" t="s">
        <v>76</v>
      </c>
      <c r="H74" s="54" t="s">
        <v>76</v>
      </c>
      <c r="I74" s="55" t="s">
        <v>76</v>
      </c>
      <c r="J74" s="136" t="s">
        <v>74</v>
      </c>
      <c r="K74" s="54" t="s">
        <v>74</v>
      </c>
      <c r="L74" s="55" t="s">
        <v>74</v>
      </c>
      <c r="M74" s="142"/>
      <c r="N74" s="62">
        <v>3</v>
      </c>
      <c r="O74" s="62">
        <v>11</v>
      </c>
      <c r="P74" s="62">
        <v>12</v>
      </c>
      <c r="Q74" s="64">
        <v>3</v>
      </c>
    </row>
    <row r="75" spans="1:17" ht="29" customHeight="1" thickBot="1" x14ac:dyDescent="0.25">
      <c r="A75" s="640"/>
      <c r="B75" s="625"/>
      <c r="C75" s="580"/>
      <c r="D75" s="107" t="s">
        <v>79</v>
      </c>
      <c r="E75" s="137"/>
      <c r="F75" s="117">
        <f t="shared" si="27"/>
        <v>0</v>
      </c>
      <c r="G75" s="137" t="s">
        <v>74</v>
      </c>
      <c r="H75" s="90" t="s">
        <v>74</v>
      </c>
      <c r="I75" s="138" t="s">
        <v>74</v>
      </c>
      <c r="J75" s="137" t="s">
        <v>74</v>
      </c>
      <c r="K75" s="90" t="s">
        <v>76</v>
      </c>
      <c r="L75" s="138" t="s">
        <v>76</v>
      </c>
      <c r="M75" s="89"/>
      <c r="N75" s="90"/>
      <c r="O75" s="90"/>
      <c r="P75" s="90"/>
      <c r="Q75" s="138"/>
    </row>
    <row r="76" spans="1:17" ht="29" customHeight="1" x14ac:dyDescent="0.2">
      <c r="A76" s="640"/>
      <c r="B76" s="623" t="s">
        <v>102</v>
      </c>
      <c r="C76" s="574" t="s">
        <v>103</v>
      </c>
      <c r="D76" s="104" t="s">
        <v>73</v>
      </c>
      <c r="E76" s="70"/>
      <c r="F76" s="115">
        <f t="shared" ref="F76:F77" si="28">SUM(J76:L76)</f>
        <v>0</v>
      </c>
      <c r="G76" s="70" t="s">
        <v>74</v>
      </c>
      <c r="H76" s="77" t="s">
        <v>74</v>
      </c>
      <c r="I76" s="71" t="s">
        <v>74</v>
      </c>
      <c r="J76" s="70"/>
      <c r="K76" s="77"/>
      <c r="L76" s="71"/>
      <c r="M76" s="67" t="s">
        <v>74</v>
      </c>
      <c r="N76" s="68" t="s">
        <v>74</v>
      </c>
      <c r="O76" s="68" t="s">
        <v>74</v>
      </c>
      <c r="P76" s="68" t="s">
        <v>74</v>
      </c>
      <c r="Q76" s="437" t="s">
        <v>74</v>
      </c>
    </row>
    <row r="77" spans="1:17" ht="29" customHeight="1" x14ac:dyDescent="0.2">
      <c r="A77" s="640"/>
      <c r="B77" s="624"/>
      <c r="C77" s="575"/>
      <c r="D77" s="105" t="s">
        <v>75</v>
      </c>
      <c r="E77" s="136"/>
      <c r="F77" s="116">
        <f t="shared" si="28"/>
        <v>0</v>
      </c>
      <c r="G77" s="136" t="s">
        <v>76</v>
      </c>
      <c r="H77" s="54" t="s">
        <v>76</v>
      </c>
      <c r="I77" s="55" t="s">
        <v>76</v>
      </c>
      <c r="J77" s="136"/>
      <c r="K77" s="54"/>
      <c r="L77" s="55"/>
      <c r="M77" s="82" t="s">
        <v>74</v>
      </c>
      <c r="N77" s="54" t="s">
        <v>74</v>
      </c>
      <c r="O77" s="54" t="s">
        <v>74</v>
      </c>
      <c r="P77" s="54" t="s">
        <v>74</v>
      </c>
      <c r="Q77" s="55" t="s">
        <v>74</v>
      </c>
    </row>
    <row r="78" spans="1:17" ht="29" customHeight="1" x14ac:dyDescent="0.2">
      <c r="A78" s="640"/>
      <c r="B78" s="624"/>
      <c r="C78" s="575"/>
      <c r="D78" s="105" t="s">
        <v>77</v>
      </c>
      <c r="E78" s="136"/>
      <c r="F78" s="116">
        <f>SUM(G78:I78)</f>
        <v>0</v>
      </c>
      <c r="G78" s="136"/>
      <c r="H78" s="54"/>
      <c r="I78" s="55"/>
      <c r="J78" s="136" t="s">
        <v>74</v>
      </c>
      <c r="K78" s="54" t="s">
        <v>74</v>
      </c>
      <c r="L78" s="55" t="s">
        <v>74</v>
      </c>
      <c r="M78" s="82" t="s">
        <v>74</v>
      </c>
      <c r="N78" s="54" t="s">
        <v>74</v>
      </c>
      <c r="O78" s="54" t="s">
        <v>74</v>
      </c>
      <c r="P78" s="54" t="s">
        <v>74</v>
      </c>
      <c r="Q78" s="55" t="s">
        <v>74</v>
      </c>
    </row>
    <row r="79" spans="1:17" ht="29" customHeight="1" x14ac:dyDescent="0.2">
      <c r="A79" s="640"/>
      <c r="B79" s="624"/>
      <c r="C79" s="575"/>
      <c r="D79" s="105" t="s">
        <v>78</v>
      </c>
      <c r="E79" s="136">
        <v>105</v>
      </c>
      <c r="F79" s="116">
        <f t="shared" ref="F79:F80" si="29">SUM(M79:Q79)</f>
        <v>19</v>
      </c>
      <c r="G79" s="136" t="s">
        <v>76</v>
      </c>
      <c r="H79" s="54" t="s">
        <v>76</v>
      </c>
      <c r="I79" s="55" t="s">
        <v>76</v>
      </c>
      <c r="J79" s="136" t="s">
        <v>74</v>
      </c>
      <c r="K79" s="54" t="s">
        <v>74</v>
      </c>
      <c r="L79" s="55" t="s">
        <v>74</v>
      </c>
      <c r="M79" s="142">
        <v>1</v>
      </c>
      <c r="N79" s="62">
        <v>2</v>
      </c>
      <c r="O79" s="62">
        <v>13</v>
      </c>
      <c r="P79" s="62">
        <v>2</v>
      </c>
      <c r="Q79" s="64">
        <v>1</v>
      </c>
    </row>
    <row r="80" spans="1:17" ht="29" customHeight="1" thickBot="1" x14ac:dyDescent="0.25">
      <c r="A80" s="640"/>
      <c r="B80" s="625"/>
      <c r="C80" s="580"/>
      <c r="D80" s="107" t="s">
        <v>79</v>
      </c>
      <c r="E80" s="137"/>
      <c r="F80" s="117">
        <f t="shared" si="29"/>
        <v>0</v>
      </c>
      <c r="G80" s="137" t="s">
        <v>74</v>
      </c>
      <c r="H80" s="90" t="s">
        <v>74</v>
      </c>
      <c r="I80" s="138" t="s">
        <v>74</v>
      </c>
      <c r="J80" s="137" t="s">
        <v>74</v>
      </c>
      <c r="K80" s="90" t="s">
        <v>76</v>
      </c>
      <c r="L80" s="138" t="s">
        <v>76</v>
      </c>
      <c r="M80" s="89"/>
      <c r="N80" s="90"/>
      <c r="O80" s="90"/>
      <c r="P80" s="90"/>
      <c r="Q80" s="138"/>
    </row>
    <row r="81" spans="1:17" ht="29" customHeight="1" x14ac:dyDescent="0.2">
      <c r="A81" s="640"/>
      <c r="B81" s="623" t="s">
        <v>104</v>
      </c>
      <c r="C81" s="574" t="s">
        <v>105</v>
      </c>
      <c r="D81" s="104" t="s">
        <v>73</v>
      </c>
      <c r="E81" s="70"/>
      <c r="F81" s="115">
        <f t="shared" ref="F81:F82" si="30">SUM(J81:L81)</f>
        <v>0</v>
      </c>
      <c r="G81" s="70" t="s">
        <v>74</v>
      </c>
      <c r="H81" s="77" t="s">
        <v>74</v>
      </c>
      <c r="I81" s="71" t="s">
        <v>74</v>
      </c>
      <c r="J81" s="70"/>
      <c r="K81" s="77"/>
      <c r="L81" s="71"/>
      <c r="M81" s="67" t="s">
        <v>74</v>
      </c>
      <c r="N81" s="68" t="s">
        <v>74</v>
      </c>
      <c r="O81" s="68" t="s">
        <v>74</v>
      </c>
      <c r="P81" s="68" t="s">
        <v>74</v>
      </c>
      <c r="Q81" s="437" t="s">
        <v>74</v>
      </c>
    </row>
    <row r="82" spans="1:17" ht="29" customHeight="1" x14ac:dyDescent="0.2">
      <c r="A82" s="640"/>
      <c r="B82" s="624"/>
      <c r="C82" s="575"/>
      <c r="D82" s="105" t="s">
        <v>75</v>
      </c>
      <c r="E82" s="136"/>
      <c r="F82" s="116">
        <f t="shared" si="30"/>
        <v>0</v>
      </c>
      <c r="G82" s="136" t="s">
        <v>76</v>
      </c>
      <c r="H82" s="54" t="s">
        <v>76</v>
      </c>
      <c r="I82" s="55" t="s">
        <v>76</v>
      </c>
      <c r="J82" s="136"/>
      <c r="K82" s="54"/>
      <c r="L82" s="55"/>
      <c r="M82" s="82" t="s">
        <v>74</v>
      </c>
      <c r="N82" s="54" t="s">
        <v>74</v>
      </c>
      <c r="O82" s="54" t="s">
        <v>74</v>
      </c>
      <c r="P82" s="54" t="s">
        <v>74</v>
      </c>
      <c r="Q82" s="55" t="s">
        <v>74</v>
      </c>
    </row>
    <row r="83" spans="1:17" ht="29" customHeight="1" x14ac:dyDescent="0.2">
      <c r="A83" s="640"/>
      <c r="B83" s="624"/>
      <c r="C83" s="575"/>
      <c r="D83" s="105" t="s">
        <v>77</v>
      </c>
      <c r="E83" s="136"/>
      <c r="F83" s="116">
        <f>SUM(G83:I83)</f>
        <v>0</v>
      </c>
      <c r="G83" s="136"/>
      <c r="H83" s="54"/>
      <c r="I83" s="55"/>
      <c r="J83" s="136" t="s">
        <v>74</v>
      </c>
      <c r="K83" s="54" t="s">
        <v>74</v>
      </c>
      <c r="L83" s="55" t="s">
        <v>74</v>
      </c>
      <c r="M83" s="82" t="s">
        <v>74</v>
      </c>
      <c r="N83" s="54" t="s">
        <v>74</v>
      </c>
      <c r="O83" s="54" t="s">
        <v>74</v>
      </c>
      <c r="P83" s="54" t="s">
        <v>74</v>
      </c>
      <c r="Q83" s="55" t="s">
        <v>74</v>
      </c>
    </row>
    <row r="84" spans="1:17" ht="29" customHeight="1" x14ac:dyDescent="0.2">
      <c r="A84" s="640"/>
      <c r="B84" s="624"/>
      <c r="C84" s="575"/>
      <c r="D84" s="105" t="s">
        <v>78</v>
      </c>
      <c r="E84" s="136">
        <v>100</v>
      </c>
      <c r="F84" s="116">
        <f t="shared" ref="F84:F85" si="31">SUM(M84:Q84)</f>
        <v>12</v>
      </c>
      <c r="G84" s="136" t="s">
        <v>76</v>
      </c>
      <c r="H84" s="54" t="s">
        <v>76</v>
      </c>
      <c r="I84" s="55" t="s">
        <v>76</v>
      </c>
      <c r="J84" s="136" t="s">
        <v>74</v>
      </c>
      <c r="K84" s="54" t="s">
        <v>74</v>
      </c>
      <c r="L84" s="55" t="s">
        <v>74</v>
      </c>
      <c r="M84" s="142"/>
      <c r="N84" s="62">
        <v>4</v>
      </c>
      <c r="O84" s="62">
        <v>4</v>
      </c>
      <c r="P84" s="62">
        <v>4</v>
      </c>
      <c r="Q84" s="64"/>
    </row>
    <row r="85" spans="1:17" ht="29" customHeight="1" thickBot="1" x14ac:dyDescent="0.25">
      <c r="A85" s="641"/>
      <c r="B85" s="625"/>
      <c r="C85" s="580"/>
      <c r="D85" s="107" t="s">
        <v>79</v>
      </c>
      <c r="E85" s="137"/>
      <c r="F85" s="117">
        <f t="shared" si="31"/>
        <v>0</v>
      </c>
      <c r="G85" s="137" t="s">
        <v>74</v>
      </c>
      <c r="H85" s="90" t="s">
        <v>74</v>
      </c>
      <c r="I85" s="138" t="s">
        <v>74</v>
      </c>
      <c r="J85" s="137" t="s">
        <v>74</v>
      </c>
      <c r="K85" s="90" t="s">
        <v>76</v>
      </c>
      <c r="L85" s="138" t="s">
        <v>76</v>
      </c>
      <c r="M85" s="89"/>
      <c r="N85" s="90"/>
      <c r="O85" s="90"/>
      <c r="P85" s="90"/>
      <c r="Q85" s="138"/>
    </row>
    <row r="86" spans="1:17" ht="29" customHeight="1" x14ac:dyDescent="0.2">
      <c r="A86" s="639" t="s">
        <v>113</v>
      </c>
      <c r="B86" s="623" t="s">
        <v>106</v>
      </c>
      <c r="C86" s="630" t="s">
        <v>107</v>
      </c>
      <c r="D86" s="72" t="s">
        <v>73</v>
      </c>
      <c r="E86" s="70">
        <v>9.8000000000000007</v>
      </c>
      <c r="F86" s="115">
        <f>SUM(J86:L86)</f>
        <v>79</v>
      </c>
      <c r="G86" s="70" t="s">
        <v>74</v>
      </c>
      <c r="H86" s="77" t="s">
        <v>74</v>
      </c>
      <c r="I86" s="71" t="s">
        <v>74</v>
      </c>
      <c r="J86" s="70">
        <v>9</v>
      </c>
      <c r="K86" s="77">
        <v>65</v>
      </c>
      <c r="L86" s="71">
        <v>5</v>
      </c>
      <c r="M86" s="67" t="s">
        <v>74</v>
      </c>
      <c r="N86" s="68" t="s">
        <v>74</v>
      </c>
      <c r="O86" s="68" t="s">
        <v>74</v>
      </c>
      <c r="P86" s="68" t="s">
        <v>74</v>
      </c>
      <c r="Q86" s="437" t="s">
        <v>74</v>
      </c>
    </row>
    <row r="87" spans="1:17" ht="29" customHeight="1" x14ac:dyDescent="0.2">
      <c r="A87" s="640"/>
      <c r="B87" s="624"/>
      <c r="C87" s="631"/>
      <c r="D87" s="73" t="s">
        <v>75</v>
      </c>
      <c r="E87" s="136"/>
      <c r="F87" s="116">
        <f>SUM(J87:L87)</f>
        <v>0</v>
      </c>
      <c r="G87" s="136" t="s">
        <v>76</v>
      </c>
      <c r="H87" s="54" t="s">
        <v>76</v>
      </c>
      <c r="I87" s="55" t="s">
        <v>76</v>
      </c>
      <c r="J87" s="136"/>
      <c r="K87" s="54"/>
      <c r="L87" s="55"/>
      <c r="M87" s="82" t="s">
        <v>74</v>
      </c>
      <c r="N87" s="54" t="s">
        <v>74</v>
      </c>
      <c r="O87" s="54" t="s">
        <v>74</v>
      </c>
      <c r="P87" s="54" t="s">
        <v>74</v>
      </c>
      <c r="Q87" s="55" t="s">
        <v>74</v>
      </c>
    </row>
    <row r="88" spans="1:17" ht="29" customHeight="1" x14ac:dyDescent="0.2">
      <c r="A88" s="640"/>
      <c r="B88" s="624"/>
      <c r="C88" s="631"/>
      <c r="D88" s="73" t="s">
        <v>77</v>
      </c>
      <c r="E88" s="136">
        <v>74.599999999999994</v>
      </c>
      <c r="F88" s="116">
        <f>SUM(G88:I88)</f>
        <v>5</v>
      </c>
      <c r="G88" s="136">
        <v>4</v>
      </c>
      <c r="H88" s="54">
        <v>1</v>
      </c>
      <c r="I88" s="55"/>
      <c r="J88" s="136" t="s">
        <v>74</v>
      </c>
      <c r="K88" s="54" t="s">
        <v>74</v>
      </c>
      <c r="L88" s="55" t="s">
        <v>74</v>
      </c>
      <c r="M88" s="82" t="s">
        <v>74</v>
      </c>
      <c r="N88" s="54" t="s">
        <v>74</v>
      </c>
      <c r="O88" s="54" t="s">
        <v>74</v>
      </c>
      <c r="P88" s="54" t="s">
        <v>74</v>
      </c>
      <c r="Q88" s="55" t="s">
        <v>74</v>
      </c>
    </row>
    <row r="89" spans="1:17" ht="29" customHeight="1" x14ac:dyDescent="0.2">
      <c r="A89" s="640"/>
      <c r="B89" s="624"/>
      <c r="C89" s="631"/>
      <c r="D89" s="73" t="s">
        <v>78</v>
      </c>
      <c r="E89" s="136">
        <v>98.5</v>
      </c>
      <c r="F89" s="116">
        <f t="shared" ref="F89" si="32">SUM(M89:Q89)</f>
        <v>129</v>
      </c>
      <c r="G89" s="136" t="s">
        <v>76</v>
      </c>
      <c r="H89" s="54" t="s">
        <v>76</v>
      </c>
      <c r="I89" s="55" t="s">
        <v>76</v>
      </c>
      <c r="J89" s="136" t="s">
        <v>74</v>
      </c>
      <c r="K89" s="54" t="s">
        <v>74</v>
      </c>
      <c r="L89" s="55" t="s">
        <v>74</v>
      </c>
      <c r="M89" s="142">
        <v>10</v>
      </c>
      <c r="N89" s="62">
        <v>28</v>
      </c>
      <c r="O89" s="62">
        <v>61</v>
      </c>
      <c r="P89" s="62">
        <v>25</v>
      </c>
      <c r="Q89" s="64">
        <v>5</v>
      </c>
    </row>
    <row r="90" spans="1:17" ht="29" customHeight="1" thickBot="1" x14ac:dyDescent="0.25">
      <c r="A90" s="640"/>
      <c r="B90" s="642"/>
      <c r="C90" s="643"/>
      <c r="D90" s="75" t="s">
        <v>79</v>
      </c>
      <c r="E90" s="137"/>
      <c r="F90" s="117">
        <f>SUM(M90:Q90)</f>
        <v>0</v>
      </c>
      <c r="G90" s="137" t="s">
        <v>74</v>
      </c>
      <c r="H90" s="90" t="s">
        <v>74</v>
      </c>
      <c r="I90" s="138" t="s">
        <v>74</v>
      </c>
      <c r="J90" s="137" t="s">
        <v>74</v>
      </c>
      <c r="K90" s="90" t="s">
        <v>76</v>
      </c>
      <c r="L90" s="138" t="s">
        <v>76</v>
      </c>
      <c r="M90" s="89"/>
      <c r="N90" s="90"/>
      <c r="O90" s="90"/>
      <c r="P90" s="90"/>
      <c r="Q90" s="138"/>
    </row>
    <row r="91" spans="1:17" ht="29" customHeight="1" x14ac:dyDescent="0.2">
      <c r="A91" s="640"/>
      <c r="B91" s="623" t="s">
        <v>108</v>
      </c>
      <c r="C91" s="630" t="s">
        <v>109</v>
      </c>
      <c r="D91" s="72" t="s">
        <v>73</v>
      </c>
      <c r="E91" s="70"/>
      <c r="F91" s="115">
        <f>SUM(J91:L91)</f>
        <v>0</v>
      </c>
      <c r="G91" s="70" t="s">
        <v>74</v>
      </c>
      <c r="H91" s="77" t="s">
        <v>74</v>
      </c>
      <c r="I91" s="71" t="s">
        <v>74</v>
      </c>
      <c r="J91" s="70"/>
      <c r="K91" s="77"/>
      <c r="L91" s="71"/>
      <c r="M91" s="67" t="s">
        <v>74</v>
      </c>
      <c r="N91" s="68" t="s">
        <v>74</v>
      </c>
      <c r="O91" s="68" t="s">
        <v>74</v>
      </c>
      <c r="P91" s="68" t="s">
        <v>74</v>
      </c>
      <c r="Q91" s="437" t="s">
        <v>74</v>
      </c>
    </row>
    <row r="92" spans="1:17" ht="29" customHeight="1" x14ac:dyDescent="0.2">
      <c r="A92" s="640"/>
      <c r="B92" s="624"/>
      <c r="C92" s="631"/>
      <c r="D92" s="73" t="s">
        <v>75</v>
      </c>
      <c r="E92" s="136"/>
      <c r="F92" s="116">
        <f>SUM(J92:L92)</f>
        <v>0</v>
      </c>
      <c r="G92" s="136" t="s">
        <v>76</v>
      </c>
      <c r="H92" s="54" t="s">
        <v>76</v>
      </c>
      <c r="I92" s="55" t="s">
        <v>76</v>
      </c>
      <c r="J92" s="136"/>
      <c r="K92" s="54"/>
      <c r="L92" s="55"/>
      <c r="M92" s="82" t="s">
        <v>74</v>
      </c>
      <c r="N92" s="54" t="s">
        <v>74</v>
      </c>
      <c r="O92" s="54" t="s">
        <v>74</v>
      </c>
      <c r="P92" s="54" t="s">
        <v>74</v>
      </c>
      <c r="Q92" s="55" t="s">
        <v>74</v>
      </c>
    </row>
    <row r="93" spans="1:17" ht="29" customHeight="1" x14ac:dyDescent="0.2">
      <c r="A93" s="640"/>
      <c r="B93" s="624"/>
      <c r="C93" s="631"/>
      <c r="D93" s="73" t="s">
        <v>77</v>
      </c>
      <c r="E93" s="136"/>
      <c r="F93" s="116">
        <f>SUM(G93:I93)</f>
        <v>0</v>
      </c>
      <c r="G93" s="136"/>
      <c r="H93" s="54"/>
      <c r="I93" s="55"/>
      <c r="J93" s="136" t="s">
        <v>74</v>
      </c>
      <c r="K93" s="54" t="s">
        <v>74</v>
      </c>
      <c r="L93" s="55" t="s">
        <v>74</v>
      </c>
      <c r="M93" s="82" t="s">
        <v>74</v>
      </c>
      <c r="N93" s="54" t="s">
        <v>74</v>
      </c>
      <c r="O93" s="54" t="s">
        <v>74</v>
      </c>
      <c r="P93" s="54" t="s">
        <v>74</v>
      </c>
      <c r="Q93" s="55" t="s">
        <v>74</v>
      </c>
    </row>
    <row r="94" spans="1:17" ht="29" customHeight="1" x14ac:dyDescent="0.2">
      <c r="A94" s="640"/>
      <c r="B94" s="624"/>
      <c r="C94" s="631"/>
      <c r="D94" s="73" t="s">
        <v>78</v>
      </c>
      <c r="E94" s="136">
        <v>100</v>
      </c>
      <c r="F94" s="116">
        <f t="shared" ref="F94" si="33">SUM(M94:Q94)</f>
        <v>31</v>
      </c>
      <c r="G94" s="136" t="s">
        <v>76</v>
      </c>
      <c r="H94" s="54" t="s">
        <v>76</v>
      </c>
      <c r="I94" s="55" t="s">
        <v>76</v>
      </c>
      <c r="J94" s="136" t="s">
        <v>74</v>
      </c>
      <c r="K94" s="54" t="s">
        <v>74</v>
      </c>
      <c r="L94" s="55" t="s">
        <v>74</v>
      </c>
      <c r="M94" s="142">
        <v>1</v>
      </c>
      <c r="N94" s="62">
        <v>12</v>
      </c>
      <c r="O94" s="62">
        <v>13</v>
      </c>
      <c r="P94" s="62">
        <v>5</v>
      </c>
      <c r="Q94" s="64"/>
    </row>
    <row r="95" spans="1:17" ht="29" customHeight="1" thickBot="1" x14ac:dyDescent="0.25">
      <c r="A95" s="640"/>
      <c r="B95" s="642"/>
      <c r="C95" s="643"/>
      <c r="D95" s="75" t="s">
        <v>79</v>
      </c>
      <c r="E95" s="137"/>
      <c r="F95" s="117">
        <f>SUM(M95:Q95)</f>
        <v>0</v>
      </c>
      <c r="G95" s="137" t="s">
        <v>74</v>
      </c>
      <c r="H95" s="90" t="s">
        <v>74</v>
      </c>
      <c r="I95" s="138" t="s">
        <v>74</v>
      </c>
      <c r="J95" s="137" t="s">
        <v>74</v>
      </c>
      <c r="K95" s="90" t="s">
        <v>76</v>
      </c>
      <c r="L95" s="138" t="s">
        <v>76</v>
      </c>
      <c r="M95" s="89"/>
      <c r="N95" s="90"/>
      <c r="O95" s="90"/>
      <c r="P95" s="90"/>
      <c r="Q95" s="138"/>
    </row>
    <row r="96" spans="1:17" ht="29" customHeight="1" x14ac:dyDescent="0.2">
      <c r="A96" s="640"/>
      <c r="B96" s="623" t="s">
        <v>110</v>
      </c>
      <c r="C96" s="630" t="s">
        <v>111</v>
      </c>
      <c r="D96" s="72" t="s">
        <v>73</v>
      </c>
      <c r="E96" s="70"/>
      <c r="F96" s="115">
        <f>SUM(J96:L96)</f>
        <v>0</v>
      </c>
      <c r="G96" s="70" t="s">
        <v>74</v>
      </c>
      <c r="H96" s="77" t="s">
        <v>74</v>
      </c>
      <c r="I96" s="71" t="s">
        <v>74</v>
      </c>
      <c r="J96" s="70"/>
      <c r="K96" s="77"/>
      <c r="L96" s="71"/>
      <c r="M96" s="67" t="s">
        <v>74</v>
      </c>
      <c r="N96" s="68" t="s">
        <v>74</v>
      </c>
      <c r="O96" s="68" t="s">
        <v>74</v>
      </c>
      <c r="P96" s="68" t="s">
        <v>74</v>
      </c>
      <c r="Q96" s="437" t="s">
        <v>74</v>
      </c>
    </row>
    <row r="97" spans="1:17" ht="29" customHeight="1" x14ac:dyDescent="0.2">
      <c r="A97" s="640"/>
      <c r="B97" s="624"/>
      <c r="C97" s="631"/>
      <c r="D97" s="73" t="s">
        <v>75</v>
      </c>
      <c r="E97" s="136"/>
      <c r="F97" s="116">
        <f>SUM(J97:L97)</f>
        <v>0</v>
      </c>
      <c r="G97" s="136" t="s">
        <v>76</v>
      </c>
      <c r="H97" s="54" t="s">
        <v>76</v>
      </c>
      <c r="I97" s="55" t="s">
        <v>76</v>
      </c>
      <c r="J97" s="136"/>
      <c r="K97" s="54"/>
      <c r="L97" s="55"/>
      <c r="M97" s="82" t="s">
        <v>74</v>
      </c>
      <c r="N97" s="54" t="s">
        <v>74</v>
      </c>
      <c r="O97" s="54" t="s">
        <v>74</v>
      </c>
      <c r="P97" s="54" t="s">
        <v>74</v>
      </c>
      <c r="Q97" s="55" t="s">
        <v>74</v>
      </c>
    </row>
    <row r="98" spans="1:17" ht="29" customHeight="1" x14ac:dyDescent="0.2">
      <c r="A98" s="640"/>
      <c r="B98" s="624"/>
      <c r="C98" s="631"/>
      <c r="D98" s="73" t="s">
        <v>77</v>
      </c>
      <c r="E98" s="136"/>
      <c r="F98" s="116">
        <f>SUM(G98:I98)</f>
        <v>0</v>
      </c>
      <c r="G98" s="136"/>
      <c r="H98" s="54"/>
      <c r="I98" s="55"/>
      <c r="J98" s="136" t="s">
        <v>74</v>
      </c>
      <c r="K98" s="54" t="s">
        <v>74</v>
      </c>
      <c r="L98" s="55" t="s">
        <v>74</v>
      </c>
      <c r="M98" s="82" t="s">
        <v>74</v>
      </c>
      <c r="N98" s="54" t="s">
        <v>74</v>
      </c>
      <c r="O98" s="54" t="s">
        <v>74</v>
      </c>
      <c r="P98" s="54" t="s">
        <v>74</v>
      </c>
      <c r="Q98" s="55" t="s">
        <v>74</v>
      </c>
    </row>
    <row r="99" spans="1:17" ht="29" customHeight="1" x14ac:dyDescent="0.2">
      <c r="A99" s="640"/>
      <c r="B99" s="624"/>
      <c r="C99" s="631"/>
      <c r="D99" s="73" t="s">
        <v>78</v>
      </c>
      <c r="E99" s="136">
        <v>74</v>
      </c>
      <c r="F99" s="116">
        <f t="shared" ref="F99" si="34">SUM(M99:Q99)</f>
        <v>36</v>
      </c>
      <c r="G99" s="136" t="s">
        <v>76</v>
      </c>
      <c r="H99" s="54" t="s">
        <v>76</v>
      </c>
      <c r="I99" s="55" t="s">
        <v>76</v>
      </c>
      <c r="J99" s="136" t="s">
        <v>74</v>
      </c>
      <c r="K99" s="54" t="s">
        <v>74</v>
      </c>
      <c r="L99" s="55" t="s">
        <v>74</v>
      </c>
      <c r="M99" s="142">
        <v>7</v>
      </c>
      <c r="N99" s="62">
        <v>13</v>
      </c>
      <c r="O99" s="62">
        <v>16</v>
      </c>
      <c r="P99" s="62"/>
      <c r="Q99" s="64"/>
    </row>
    <row r="100" spans="1:17" ht="29" customHeight="1" thickBot="1" x14ac:dyDescent="0.25">
      <c r="A100" s="640"/>
      <c r="B100" s="644"/>
      <c r="C100" s="645"/>
      <c r="D100" s="76" t="s">
        <v>79</v>
      </c>
      <c r="E100" s="139"/>
      <c r="F100" s="141">
        <f>SUM(M100:Q100)</f>
        <v>0</v>
      </c>
      <c r="G100" s="139" t="s">
        <v>74</v>
      </c>
      <c r="H100" s="163" t="s">
        <v>74</v>
      </c>
      <c r="I100" s="140" t="s">
        <v>74</v>
      </c>
      <c r="J100" s="139" t="s">
        <v>74</v>
      </c>
      <c r="K100" s="163" t="s">
        <v>76</v>
      </c>
      <c r="L100" s="140" t="s">
        <v>76</v>
      </c>
      <c r="M100" s="94"/>
      <c r="N100" s="163"/>
      <c r="O100" s="163"/>
      <c r="P100" s="163"/>
      <c r="Q100" s="140"/>
    </row>
    <row r="101" spans="1:17" ht="29" customHeight="1" x14ac:dyDescent="0.2">
      <c r="A101" s="640"/>
      <c r="B101" s="623" t="s">
        <v>112</v>
      </c>
      <c r="C101" s="630"/>
      <c r="D101" s="72" t="s">
        <v>73</v>
      </c>
      <c r="E101" s="70"/>
      <c r="F101" s="115">
        <f>SUM(J101:L101)</f>
        <v>0</v>
      </c>
      <c r="G101" s="70" t="s">
        <v>74</v>
      </c>
      <c r="H101" s="77" t="s">
        <v>74</v>
      </c>
      <c r="I101" s="71" t="s">
        <v>74</v>
      </c>
      <c r="J101" s="70"/>
      <c r="K101" s="77"/>
      <c r="L101" s="71"/>
      <c r="M101" s="133" t="s">
        <v>74</v>
      </c>
      <c r="N101" s="77" t="s">
        <v>74</v>
      </c>
      <c r="O101" s="77" t="s">
        <v>74</v>
      </c>
      <c r="P101" s="77" t="s">
        <v>74</v>
      </c>
      <c r="Q101" s="71" t="s">
        <v>74</v>
      </c>
    </row>
    <row r="102" spans="1:17" ht="29" customHeight="1" x14ac:dyDescent="0.2">
      <c r="A102" s="640"/>
      <c r="B102" s="624"/>
      <c r="C102" s="631"/>
      <c r="D102" s="73" t="s">
        <v>75</v>
      </c>
      <c r="E102" s="136"/>
      <c r="F102" s="116">
        <f>SUM(J102:L102)</f>
        <v>0</v>
      </c>
      <c r="G102" s="136" t="s">
        <v>76</v>
      </c>
      <c r="H102" s="54" t="s">
        <v>76</v>
      </c>
      <c r="I102" s="55" t="s">
        <v>76</v>
      </c>
      <c r="J102" s="136"/>
      <c r="K102" s="54"/>
      <c r="L102" s="55"/>
      <c r="M102" s="82" t="s">
        <v>74</v>
      </c>
      <c r="N102" s="54" t="s">
        <v>74</v>
      </c>
      <c r="O102" s="54" t="s">
        <v>74</v>
      </c>
      <c r="P102" s="54" t="s">
        <v>74</v>
      </c>
      <c r="Q102" s="55" t="s">
        <v>74</v>
      </c>
    </row>
    <row r="103" spans="1:17" ht="29" customHeight="1" x14ac:dyDescent="0.2">
      <c r="A103" s="640"/>
      <c r="B103" s="624"/>
      <c r="C103" s="631"/>
      <c r="D103" s="73" t="s">
        <v>77</v>
      </c>
      <c r="E103" s="136"/>
      <c r="F103" s="116">
        <f>SUM(G103:I103)</f>
        <v>0</v>
      </c>
      <c r="G103" s="136"/>
      <c r="H103" s="54"/>
      <c r="I103" s="55"/>
      <c r="J103" s="136" t="s">
        <v>74</v>
      </c>
      <c r="K103" s="54" t="s">
        <v>74</v>
      </c>
      <c r="L103" s="55" t="s">
        <v>74</v>
      </c>
      <c r="M103" s="82" t="s">
        <v>74</v>
      </c>
      <c r="N103" s="54" t="s">
        <v>74</v>
      </c>
      <c r="O103" s="54" t="s">
        <v>74</v>
      </c>
      <c r="P103" s="54" t="s">
        <v>74</v>
      </c>
      <c r="Q103" s="55" t="s">
        <v>74</v>
      </c>
    </row>
    <row r="104" spans="1:17" ht="29" customHeight="1" x14ac:dyDescent="0.2">
      <c r="A104" s="640"/>
      <c r="B104" s="624"/>
      <c r="C104" s="631"/>
      <c r="D104" s="73" t="s">
        <v>78</v>
      </c>
      <c r="E104" s="136">
        <v>103</v>
      </c>
      <c r="F104" s="116">
        <f t="shared" ref="F104" si="35">SUM(M104:Q104)</f>
        <v>25</v>
      </c>
      <c r="G104" s="136" t="s">
        <v>76</v>
      </c>
      <c r="H104" s="54" t="s">
        <v>76</v>
      </c>
      <c r="I104" s="55" t="s">
        <v>76</v>
      </c>
      <c r="J104" s="136" t="s">
        <v>74</v>
      </c>
      <c r="K104" s="54" t="s">
        <v>74</v>
      </c>
      <c r="L104" s="55" t="s">
        <v>74</v>
      </c>
      <c r="M104" s="142"/>
      <c r="N104" s="62">
        <v>2</v>
      </c>
      <c r="O104" s="62">
        <v>18</v>
      </c>
      <c r="P104" s="62">
        <v>4</v>
      </c>
      <c r="Q104" s="64">
        <v>1</v>
      </c>
    </row>
    <row r="105" spans="1:17" ht="29" customHeight="1" thickBot="1" x14ac:dyDescent="0.25">
      <c r="A105" s="641"/>
      <c r="B105" s="629"/>
      <c r="C105" s="632"/>
      <c r="D105" s="76" t="s">
        <v>79</v>
      </c>
      <c r="E105" s="171"/>
      <c r="F105" s="172">
        <f>SUM(M105:Q105)</f>
        <v>0</v>
      </c>
      <c r="G105" s="171" t="s">
        <v>74</v>
      </c>
      <c r="H105" s="59" t="s">
        <v>74</v>
      </c>
      <c r="I105" s="60" t="s">
        <v>74</v>
      </c>
      <c r="J105" s="171" t="s">
        <v>74</v>
      </c>
      <c r="K105" s="59" t="s">
        <v>76</v>
      </c>
      <c r="L105" s="60" t="s">
        <v>76</v>
      </c>
      <c r="M105" s="173"/>
      <c r="N105" s="59"/>
      <c r="O105" s="59"/>
      <c r="P105" s="59"/>
      <c r="Q105" s="60"/>
    </row>
    <row r="106" spans="1:17" ht="29" customHeight="1" x14ac:dyDescent="0.2">
      <c r="A106" s="639" t="s">
        <v>162</v>
      </c>
      <c r="B106" s="623" t="s">
        <v>115</v>
      </c>
      <c r="C106" s="630" t="s">
        <v>116</v>
      </c>
      <c r="D106" s="108" t="s">
        <v>73</v>
      </c>
      <c r="E106" s="70" t="s">
        <v>117</v>
      </c>
      <c r="F106" s="115">
        <f>SUM(G106:Q106)</f>
        <v>62</v>
      </c>
      <c r="G106" s="70" t="s">
        <v>74</v>
      </c>
      <c r="H106" s="77" t="s">
        <v>74</v>
      </c>
      <c r="I106" s="71" t="s">
        <v>74</v>
      </c>
      <c r="J106" s="70">
        <v>0</v>
      </c>
      <c r="K106" s="77">
        <v>36</v>
      </c>
      <c r="L106" s="71">
        <v>26</v>
      </c>
      <c r="M106" s="133" t="s">
        <v>74</v>
      </c>
      <c r="N106" s="77" t="s">
        <v>74</v>
      </c>
      <c r="O106" s="77" t="s">
        <v>74</v>
      </c>
      <c r="P106" s="77" t="s">
        <v>74</v>
      </c>
      <c r="Q106" s="71" t="s">
        <v>74</v>
      </c>
    </row>
    <row r="107" spans="1:17" ht="29" customHeight="1" x14ac:dyDescent="0.2">
      <c r="A107" s="640"/>
      <c r="B107" s="624"/>
      <c r="C107" s="631"/>
      <c r="D107" s="109" t="s">
        <v>75</v>
      </c>
      <c r="E107" s="136"/>
      <c r="F107" s="116">
        <f t="shared" ref="F107:F170" si="36">SUM(G107:Q107)</f>
        <v>0</v>
      </c>
      <c r="G107" s="136" t="s">
        <v>76</v>
      </c>
      <c r="H107" s="54" t="s">
        <v>76</v>
      </c>
      <c r="I107" s="55" t="s">
        <v>76</v>
      </c>
      <c r="J107" s="136"/>
      <c r="K107" s="54"/>
      <c r="L107" s="55"/>
      <c r="M107" s="82" t="s">
        <v>74</v>
      </c>
      <c r="N107" s="54" t="s">
        <v>74</v>
      </c>
      <c r="O107" s="54" t="s">
        <v>74</v>
      </c>
      <c r="P107" s="54" t="s">
        <v>74</v>
      </c>
      <c r="Q107" s="55" t="s">
        <v>74</v>
      </c>
    </row>
    <row r="108" spans="1:17" ht="29" customHeight="1" x14ac:dyDescent="0.2">
      <c r="A108" s="640"/>
      <c r="B108" s="624"/>
      <c r="C108" s="631"/>
      <c r="D108" s="109" t="s">
        <v>77</v>
      </c>
      <c r="E108" s="136">
        <v>114.9</v>
      </c>
      <c r="F108" s="116">
        <f t="shared" si="36"/>
        <v>22</v>
      </c>
      <c r="G108" s="136">
        <v>2</v>
      </c>
      <c r="H108" s="54">
        <v>5</v>
      </c>
      <c r="I108" s="55">
        <v>15</v>
      </c>
      <c r="J108" s="136" t="s">
        <v>74</v>
      </c>
      <c r="K108" s="54" t="s">
        <v>74</v>
      </c>
      <c r="L108" s="55" t="s">
        <v>74</v>
      </c>
      <c r="M108" s="82" t="s">
        <v>74</v>
      </c>
      <c r="N108" s="54" t="s">
        <v>74</v>
      </c>
      <c r="O108" s="54" t="s">
        <v>74</v>
      </c>
      <c r="P108" s="54" t="s">
        <v>74</v>
      </c>
      <c r="Q108" s="55" t="s">
        <v>74</v>
      </c>
    </row>
    <row r="109" spans="1:17" ht="29" customHeight="1" x14ac:dyDescent="0.2">
      <c r="A109" s="640"/>
      <c r="B109" s="624"/>
      <c r="C109" s="631"/>
      <c r="D109" s="109" t="s">
        <v>78</v>
      </c>
      <c r="E109" s="136">
        <v>92.5</v>
      </c>
      <c r="F109" s="116">
        <f t="shared" si="36"/>
        <v>1005</v>
      </c>
      <c r="G109" s="136" t="s">
        <v>76</v>
      </c>
      <c r="H109" s="54" t="s">
        <v>76</v>
      </c>
      <c r="I109" s="55" t="s">
        <v>76</v>
      </c>
      <c r="J109" s="136" t="s">
        <v>74</v>
      </c>
      <c r="K109" s="54" t="s">
        <v>74</v>
      </c>
      <c r="L109" s="55" t="s">
        <v>74</v>
      </c>
      <c r="M109" s="142">
        <v>59</v>
      </c>
      <c r="N109" s="62">
        <v>414</v>
      </c>
      <c r="O109" s="62">
        <v>482</v>
      </c>
      <c r="P109" s="62">
        <v>50</v>
      </c>
      <c r="Q109" s="64"/>
    </row>
    <row r="110" spans="1:17" ht="29" customHeight="1" thickBot="1" x14ac:dyDescent="0.25">
      <c r="A110" s="640"/>
      <c r="B110" s="642"/>
      <c r="C110" s="643"/>
      <c r="D110" s="110" t="s">
        <v>79</v>
      </c>
      <c r="E110" s="171"/>
      <c r="F110" s="172">
        <f t="shared" si="36"/>
        <v>0</v>
      </c>
      <c r="G110" s="171" t="s">
        <v>74</v>
      </c>
      <c r="H110" s="59" t="s">
        <v>74</v>
      </c>
      <c r="I110" s="60" t="s">
        <v>74</v>
      </c>
      <c r="J110" s="171" t="s">
        <v>74</v>
      </c>
      <c r="K110" s="59" t="s">
        <v>76</v>
      </c>
      <c r="L110" s="60" t="s">
        <v>76</v>
      </c>
      <c r="M110" s="173"/>
      <c r="N110" s="59"/>
      <c r="O110" s="59"/>
      <c r="P110" s="59"/>
      <c r="Q110" s="60"/>
    </row>
    <row r="111" spans="1:17" ht="29" customHeight="1" x14ac:dyDescent="0.2">
      <c r="A111" s="640"/>
      <c r="B111" s="646" t="s">
        <v>118</v>
      </c>
      <c r="C111" s="649"/>
      <c r="D111" s="108" t="s">
        <v>73</v>
      </c>
      <c r="E111" s="70"/>
      <c r="F111" s="115">
        <f t="shared" si="36"/>
        <v>0</v>
      </c>
      <c r="G111" s="70" t="s">
        <v>74</v>
      </c>
      <c r="H111" s="77" t="s">
        <v>74</v>
      </c>
      <c r="I111" s="71" t="s">
        <v>74</v>
      </c>
      <c r="J111" s="70"/>
      <c r="K111" s="77"/>
      <c r="L111" s="71"/>
      <c r="M111" s="133" t="s">
        <v>74</v>
      </c>
      <c r="N111" s="77" t="s">
        <v>74</v>
      </c>
      <c r="O111" s="77" t="s">
        <v>74</v>
      </c>
      <c r="P111" s="77" t="s">
        <v>74</v>
      </c>
      <c r="Q111" s="71" t="s">
        <v>74</v>
      </c>
    </row>
    <row r="112" spans="1:17" ht="29" customHeight="1" x14ac:dyDescent="0.2">
      <c r="A112" s="640"/>
      <c r="B112" s="647"/>
      <c r="C112" s="650"/>
      <c r="D112" s="109" t="s">
        <v>75</v>
      </c>
      <c r="E112" s="136"/>
      <c r="F112" s="116">
        <f t="shared" si="36"/>
        <v>0</v>
      </c>
      <c r="G112" s="136" t="s">
        <v>76</v>
      </c>
      <c r="H112" s="54" t="s">
        <v>76</v>
      </c>
      <c r="I112" s="55" t="s">
        <v>76</v>
      </c>
      <c r="J112" s="136"/>
      <c r="K112" s="54"/>
      <c r="L112" s="55"/>
      <c r="M112" s="82" t="s">
        <v>74</v>
      </c>
      <c r="N112" s="54" t="s">
        <v>74</v>
      </c>
      <c r="O112" s="54" t="s">
        <v>74</v>
      </c>
      <c r="P112" s="54" t="s">
        <v>74</v>
      </c>
      <c r="Q112" s="55" t="s">
        <v>74</v>
      </c>
    </row>
    <row r="113" spans="1:17" ht="29" customHeight="1" x14ac:dyDescent="0.2">
      <c r="A113" s="640"/>
      <c r="B113" s="647"/>
      <c r="C113" s="650"/>
      <c r="D113" s="109" t="s">
        <v>77</v>
      </c>
      <c r="E113" s="136"/>
      <c r="F113" s="116">
        <f t="shared" si="36"/>
        <v>0</v>
      </c>
      <c r="G113" s="136"/>
      <c r="H113" s="54"/>
      <c r="I113" s="55"/>
      <c r="J113" s="136" t="s">
        <v>74</v>
      </c>
      <c r="K113" s="54" t="s">
        <v>74</v>
      </c>
      <c r="L113" s="55" t="s">
        <v>74</v>
      </c>
      <c r="M113" s="82" t="s">
        <v>74</v>
      </c>
      <c r="N113" s="54" t="s">
        <v>74</v>
      </c>
      <c r="O113" s="54" t="s">
        <v>74</v>
      </c>
      <c r="P113" s="54" t="s">
        <v>74</v>
      </c>
      <c r="Q113" s="55" t="s">
        <v>74</v>
      </c>
    </row>
    <row r="114" spans="1:17" ht="29" customHeight="1" x14ac:dyDescent="0.2">
      <c r="A114" s="640"/>
      <c r="B114" s="647"/>
      <c r="C114" s="650"/>
      <c r="D114" s="109" t="s">
        <v>78</v>
      </c>
      <c r="E114" s="136"/>
      <c r="F114" s="116">
        <f t="shared" si="36"/>
        <v>0</v>
      </c>
      <c r="G114" s="136" t="s">
        <v>76</v>
      </c>
      <c r="H114" s="54" t="s">
        <v>76</v>
      </c>
      <c r="I114" s="55" t="s">
        <v>76</v>
      </c>
      <c r="J114" s="136" t="s">
        <v>74</v>
      </c>
      <c r="K114" s="54" t="s">
        <v>74</v>
      </c>
      <c r="L114" s="55" t="s">
        <v>74</v>
      </c>
      <c r="M114" s="142"/>
      <c r="N114" s="62"/>
      <c r="O114" s="62"/>
      <c r="P114" s="62"/>
      <c r="Q114" s="64"/>
    </row>
    <row r="115" spans="1:17" ht="29" customHeight="1" thickBot="1" x14ac:dyDescent="0.25">
      <c r="A115" s="640"/>
      <c r="B115" s="648"/>
      <c r="C115" s="651"/>
      <c r="D115" s="110" t="s">
        <v>79</v>
      </c>
      <c r="E115" s="171"/>
      <c r="F115" s="172">
        <f t="shared" si="36"/>
        <v>0</v>
      </c>
      <c r="G115" s="171" t="s">
        <v>74</v>
      </c>
      <c r="H115" s="59" t="s">
        <v>74</v>
      </c>
      <c r="I115" s="60" t="s">
        <v>74</v>
      </c>
      <c r="J115" s="171" t="s">
        <v>74</v>
      </c>
      <c r="K115" s="59" t="s">
        <v>76</v>
      </c>
      <c r="L115" s="60" t="s">
        <v>76</v>
      </c>
      <c r="M115" s="173"/>
      <c r="N115" s="59"/>
      <c r="O115" s="59"/>
      <c r="P115" s="59"/>
      <c r="Q115" s="60"/>
    </row>
    <row r="116" spans="1:17" ht="29" customHeight="1" x14ac:dyDescent="0.2">
      <c r="A116" s="640"/>
      <c r="B116" s="646" t="s">
        <v>119</v>
      </c>
      <c r="C116" s="630" t="s">
        <v>120</v>
      </c>
      <c r="D116" s="108" t="s">
        <v>73</v>
      </c>
      <c r="E116" s="70"/>
      <c r="F116" s="115">
        <f>SUM(J116:L116)</f>
        <v>0</v>
      </c>
      <c r="G116" s="70" t="s">
        <v>74</v>
      </c>
      <c r="H116" s="77" t="s">
        <v>74</v>
      </c>
      <c r="I116" s="71" t="s">
        <v>74</v>
      </c>
      <c r="J116" s="70"/>
      <c r="K116" s="77"/>
      <c r="L116" s="71"/>
      <c r="M116" s="133" t="s">
        <v>74</v>
      </c>
      <c r="N116" s="77" t="s">
        <v>74</v>
      </c>
      <c r="O116" s="77" t="s">
        <v>74</v>
      </c>
      <c r="P116" s="77" t="s">
        <v>74</v>
      </c>
      <c r="Q116" s="71" t="s">
        <v>74</v>
      </c>
    </row>
    <row r="117" spans="1:17" ht="29" customHeight="1" x14ac:dyDescent="0.2">
      <c r="A117" s="640"/>
      <c r="B117" s="647"/>
      <c r="C117" s="631"/>
      <c r="D117" s="109" t="s">
        <v>75</v>
      </c>
      <c r="E117" s="136"/>
      <c r="F117" s="116">
        <f>SUM(J117:L117)</f>
        <v>0</v>
      </c>
      <c r="G117" s="136" t="s">
        <v>76</v>
      </c>
      <c r="H117" s="54" t="s">
        <v>76</v>
      </c>
      <c r="I117" s="55" t="s">
        <v>76</v>
      </c>
      <c r="J117" s="136"/>
      <c r="K117" s="54"/>
      <c r="L117" s="55"/>
      <c r="M117" s="82" t="s">
        <v>74</v>
      </c>
      <c r="N117" s="54" t="s">
        <v>74</v>
      </c>
      <c r="O117" s="54" t="s">
        <v>74</v>
      </c>
      <c r="P117" s="54" t="s">
        <v>74</v>
      </c>
      <c r="Q117" s="55" t="s">
        <v>74</v>
      </c>
    </row>
    <row r="118" spans="1:17" ht="29" customHeight="1" x14ac:dyDescent="0.2">
      <c r="A118" s="640"/>
      <c r="B118" s="647"/>
      <c r="C118" s="631"/>
      <c r="D118" s="109" t="s">
        <v>77</v>
      </c>
      <c r="E118" s="136"/>
      <c r="F118" s="116">
        <f>SUM(G118:I118)</f>
        <v>0</v>
      </c>
      <c r="G118" s="136"/>
      <c r="H118" s="54"/>
      <c r="I118" s="55"/>
      <c r="J118" s="136" t="s">
        <v>74</v>
      </c>
      <c r="K118" s="54" t="s">
        <v>74</v>
      </c>
      <c r="L118" s="55" t="s">
        <v>74</v>
      </c>
      <c r="M118" s="82" t="s">
        <v>74</v>
      </c>
      <c r="N118" s="54" t="s">
        <v>74</v>
      </c>
      <c r="O118" s="54" t="s">
        <v>74</v>
      </c>
      <c r="P118" s="54" t="s">
        <v>74</v>
      </c>
      <c r="Q118" s="55" t="s">
        <v>74</v>
      </c>
    </row>
    <row r="119" spans="1:17" ht="29" customHeight="1" x14ac:dyDescent="0.2">
      <c r="A119" s="640"/>
      <c r="B119" s="647"/>
      <c r="C119" s="631"/>
      <c r="D119" s="109" t="s">
        <v>78</v>
      </c>
      <c r="E119" s="136">
        <v>104.7</v>
      </c>
      <c r="F119" s="116">
        <f>SUM(M119:Q119)</f>
        <v>38</v>
      </c>
      <c r="G119" s="136" t="s">
        <v>76</v>
      </c>
      <c r="H119" s="54" t="s">
        <v>76</v>
      </c>
      <c r="I119" s="55" t="s">
        <v>76</v>
      </c>
      <c r="J119" s="136" t="s">
        <v>74</v>
      </c>
      <c r="K119" s="54" t="s">
        <v>74</v>
      </c>
      <c r="L119" s="55" t="s">
        <v>74</v>
      </c>
      <c r="M119" s="142">
        <v>3</v>
      </c>
      <c r="N119" s="62">
        <v>8</v>
      </c>
      <c r="O119" s="62">
        <v>11</v>
      </c>
      <c r="P119" s="62">
        <v>14</v>
      </c>
      <c r="Q119" s="64">
        <v>2</v>
      </c>
    </row>
    <row r="120" spans="1:17" ht="29" customHeight="1" thickBot="1" x14ac:dyDescent="0.25">
      <c r="A120" s="640"/>
      <c r="B120" s="648"/>
      <c r="C120" s="632"/>
      <c r="D120" s="111" t="s">
        <v>79</v>
      </c>
      <c r="E120" s="171"/>
      <c r="F120" s="172">
        <f>SUM(M120:Q120)</f>
        <v>0</v>
      </c>
      <c r="G120" s="171" t="s">
        <v>74</v>
      </c>
      <c r="H120" s="59" t="s">
        <v>74</v>
      </c>
      <c r="I120" s="60" t="s">
        <v>74</v>
      </c>
      <c r="J120" s="171" t="s">
        <v>74</v>
      </c>
      <c r="K120" s="59" t="s">
        <v>76</v>
      </c>
      <c r="L120" s="60" t="s">
        <v>76</v>
      </c>
      <c r="M120" s="173"/>
      <c r="N120" s="59"/>
      <c r="O120" s="59"/>
      <c r="P120" s="59"/>
      <c r="Q120" s="60"/>
    </row>
    <row r="121" spans="1:17" ht="29" customHeight="1" x14ac:dyDescent="0.2">
      <c r="A121" s="640"/>
      <c r="B121" s="623" t="s">
        <v>121</v>
      </c>
      <c r="C121" s="630" t="s">
        <v>122</v>
      </c>
      <c r="D121" s="108" t="s">
        <v>73</v>
      </c>
      <c r="E121" s="70"/>
      <c r="F121" s="115">
        <f t="shared" si="36"/>
        <v>0</v>
      </c>
      <c r="G121" s="70" t="s">
        <v>74</v>
      </c>
      <c r="H121" s="77" t="s">
        <v>74</v>
      </c>
      <c r="I121" s="71" t="s">
        <v>74</v>
      </c>
      <c r="J121" s="70"/>
      <c r="K121" s="77"/>
      <c r="L121" s="71"/>
      <c r="M121" s="133" t="s">
        <v>74</v>
      </c>
      <c r="N121" s="77" t="s">
        <v>74</v>
      </c>
      <c r="O121" s="77" t="s">
        <v>74</v>
      </c>
      <c r="P121" s="77" t="s">
        <v>74</v>
      </c>
      <c r="Q121" s="71" t="s">
        <v>74</v>
      </c>
    </row>
    <row r="122" spans="1:17" ht="29" customHeight="1" x14ac:dyDescent="0.2">
      <c r="A122" s="640"/>
      <c r="B122" s="624"/>
      <c r="C122" s="631"/>
      <c r="D122" s="109" t="s">
        <v>75</v>
      </c>
      <c r="E122" s="136"/>
      <c r="F122" s="116">
        <f t="shared" si="36"/>
        <v>0</v>
      </c>
      <c r="G122" s="136" t="s">
        <v>76</v>
      </c>
      <c r="H122" s="54" t="s">
        <v>76</v>
      </c>
      <c r="I122" s="55" t="s">
        <v>76</v>
      </c>
      <c r="J122" s="136"/>
      <c r="K122" s="54"/>
      <c r="L122" s="55"/>
      <c r="M122" s="82" t="s">
        <v>74</v>
      </c>
      <c r="N122" s="54" t="s">
        <v>74</v>
      </c>
      <c r="O122" s="54" t="s">
        <v>74</v>
      </c>
      <c r="P122" s="54" t="s">
        <v>74</v>
      </c>
      <c r="Q122" s="55" t="s">
        <v>74</v>
      </c>
    </row>
    <row r="123" spans="1:17" ht="29" customHeight="1" x14ac:dyDescent="0.2">
      <c r="A123" s="640"/>
      <c r="B123" s="624"/>
      <c r="C123" s="631"/>
      <c r="D123" s="109" t="s">
        <v>77</v>
      </c>
      <c r="E123" s="136"/>
      <c r="F123" s="116">
        <f t="shared" si="36"/>
        <v>0</v>
      </c>
      <c r="G123" s="136"/>
      <c r="H123" s="54"/>
      <c r="I123" s="55"/>
      <c r="J123" s="136" t="s">
        <v>74</v>
      </c>
      <c r="K123" s="54" t="s">
        <v>74</v>
      </c>
      <c r="L123" s="55" t="s">
        <v>74</v>
      </c>
      <c r="M123" s="82" t="s">
        <v>74</v>
      </c>
      <c r="N123" s="54" t="s">
        <v>74</v>
      </c>
      <c r="O123" s="54" t="s">
        <v>74</v>
      </c>
      <c r="P123" s="54" t="s">
        <v>74</v>
      </c>
      <c r="Q123" s="55" t="s">
        <v>74</v>
      </c>
    </row>
    <row r="124" spans="1:17" ht="29" customHeight="1" x14ac:dyDescent="0.2">
      <c r="A124" s="640"/>
      <c r="B124" s="624"/>
      <c r="C124" s="631"/>
      <c r="D124" s="109" t="s">
        <v>78</v>
      </c>
      <c r="E124" s="136">
        <v>127</v>
      </c>
      <c r="F124" s="116">
        <f t="shared" si="36"/>
        <v>36</v>
      </c>
      <c r="G124" s="136" t="s">
        <v>76</v>
      </c>
      <c r="H124" s="54" t="s">
        <v>76</v>
      </c>
      <c r="I124" s="55" t="s">
        <v>76</v>
      </c>
      <c r="J124" s="136" t="s">
        <v>74</v>
      </c>
      <c r="K124" s="54" t="s">
        <v>74</v>
      </c>
      <c r="L124" s="55" t="s">
        <v>74</v>
      </c>
      <c r="M124" s="142">
        <v>1</v>
      </c>
      <c r="N124" s="62">
        <v>6</v>
      </c>
      <c r="O124" s="62">
        <v>9</v>
      </c>
      <c r="P124" s="62">
        <v>12</v>
      </c>
      <c r="Q124" s="64">
        <v>8</v>
      </c>
    </row>
    <row r="125" spans="1:17" ht="29" customHeight="1" thickBot="1" x14ac:dyDescent="0.25">
      <c r="A125" s="640"/>
      <c r="B125" s="642"/>
      <c r="C125" s="643"/>
      <c r="D125" s="110" t="s">
        <v>79</v>
      </c>
      <c r="E125" s="171"/>
      <c r="F125" s="172">
        <f t="shared" si="36"/>
        <v>0</v>
      </c>
      <c r="G125" s="171" t="s">
        <v>74</v>
      </c>
      <c r="H125" s="59" t="s">
        <v>74</v>
      </c>
      <c r="I125" s="60" t="s">
        <v>74</v>
      </c>
      <c r="J125" s="171" t="s">
        <v>74</v>
      </c>
      <c r="K125" s="59" t="s">
        <v>76</v>
      </c>
      <c r="L125" s="60" t="s">
        <v>76</v>
      </c>
      <c r="M125" s="173"/>
      <c r="N125" s="59"/>
      <c r="O125" s="59"/>
      <c r="P125" s="59"/>
      <c r="Q125" s="60"/>
    </row>
    <row r="126" spans="1:17" ht="29" customHeight="1" x14ac:dyDescent="0.2">
      <c r="A126" s="640"/>
      <c r="B126" s="623" t="s">
        <v>123</v>
      </c>
      <c r="C126" s="630" t="s">
        <v>124</v>
      </c>
      <c r="D126" s="108" t="s">
        <v>73</v>
      </c>
      <c r="E126" s="70"/>
      <c r="F126" s="115">
        <f t="shared" si="36"/>
        <v>0</v>
      </c>
      <c r="G126" s="70" t="s">
        <v>74</v>
      </c>
      <c r="H126" s="77" t="s">
        <v>74</v>
      </c>
      <c r="I126" s="71" t="s">
        <v>74</v>
      </c>
      <c r="J126" s="70"/>
      <c r="K126" s="77"/>
      <c r="L126" s="71"/>
      <c r="M126" s="133" t="s">
        <v>74</v>
      </c>
      <c r="N126" s="77" t="s">
        <v>74</v>
      </c>
      <c r="O126" s="77" t="s">
        <v>74</v>
      </c>
      <c r="P126" s="77" t="s">
        <v>74</v>
      </c>
      <c r="Q126" s="71" t="s">
        <v>74</v>
      </c>
    </row>
    <row r="127" spans="1:17" ht="29" customHeight="1" x14ac:dyDescent="0.2">
      <c r="A127" s="640"/>
      <c r="B127" s="624"/>
      <c r="C127" s="631"/>
      <c r="D127" s="109" t="s">
        <v>75</v>
      </c>
      <c r="E127" s="136"/>
      <c r="F127" s="116">
        <f t="shared" si="36"/>
        <v>0</v>
      </c>
      <c r="G127" s="136" t="s">
        <v>76</v>
      </c>
      <c r="H127" s="54" t="s">
        <v>76</v>
      </c>
      <c r="I127" s="55" t="s">
        <v>76</v>
      </c>
      <c r="J127" s="136"/>
      <c r="K127" s="54"/>
      <c r="L127" s="55"/>
      <c r="M127" s="82" t="s">
        <v>74</v>
      </c>
      <c r="N127" s="54" t="s">
        <v>74</v>
      </c>
      <c r="O127" s="54" t="s">
        <v>74</v>
      </c>
      <c r="P127" s="54" t="s">
        <v>74</v>
      </c>
      <c r="Q127" s="55" t="s">
        <v>74</v>
      </c>
    </row>
    <row r="128" spans="1:17" ht="29" customHeight="1" x14ac:dyDescent="0.2">
      <c r="A128" s="640"/>
      <c r="B128" s="624"/>
      <c r="C128" s="631"/>
      <c r="D128" s="109" t="s">
        <v>77</v>
      </c>
      <c r="E128" s="136"/>
      <c r="F128" s="116">
        <f t="shared" si="36"/>
        <v>0</v>
      </c>
      <c r="G128" s="136"/>
      <c r="H128" s="54"/>
      <c r="I128" s="55"/>
      <c r="J128" s="136" t="s">
        <v>74</v>
      </c>
      <c r="K128" s="54" t="s">
        <v>74</v>
      </c>
      <c r="L128" s="55" t="s">
        <v>74</v>
      </c>
      <c r="M128" s="82" t="s">
        <v>74</v>
      </c>
      <c r="N128" s="54" t="s">
        <v>74</v>
      </c>
      <c r="O128" s="54" t="s">
        <v>74</v>
      </c>
      <c r="P128" s="54" t="s">
        <v>74</v>
      </c>
      <c r="Q128" s="55" t="s">
        <v>74</v>
      </c>
    </row>
    <row r="129" spans="1:17" ht="29" customHeight="1" x14ac:dyDescent="0.2">
      <c r="A129" s="640"/>
      <c r="B129" s="624"/>
      <c r="C129" s="631"/>
      <c r="D129" s="109" t="s">
        <v>78</v>
      </c>
      <c r="E129" s="136">
        <v>77.5</v>
      </c>
      <c r="F129" s="116">
        <f t="shared" si="36"/>
        <v>8</v>
      </c>
      <c r="G129" s="136" t="s">
        <v>76</v>
      </c>
      <c r="H129" s="54" t="s">
        <v>76</v>
      </c>
      <c r="I129" s="55" t="s">
        <v>76</v>
      </c>
      <c r="J129" s="136" t="s">
        <v>74</v>
      </c>
      <c r="K129" s="54" t="s">
        <v>74</v>
      </c>
      <c r="L129" s="55" t="s">
        <v>74</v>
      </c>
      <c r="M129" s="142">
        <v>2</v>
      </c>
      <c r="N129" s="62">
        <v>3</v>
      </c>
      <c r="O129" s="62">
        <v>2</v>
      </c>
      <c r="P129" s="62">
        <v>1</v>
      </c>
      <c r="Q129" s="64">
        <v>0</v>
      </c>
    </row>
    <row r="130" spans="1:17" ht="29" customHeight="1" thickBot="1" x14ac:dyDescent="0.25">
      <c r="A130" s="640"/>
      <c r="B130" s="642"/>
      <c r="C130" s="643"/>
      <c r="D130" s="110" t="s">
        <v>79</v>
      </c>
      <c r="E130" s="171"/>
      <c r="F130" s="172">
        <f t="shared" si="36"/>
        <v>0</v>
      </c>
      <c r="G130" s="171" t="s">
        <v>74</v>
      </c>
      <c r="H130" s="59" t="s">
        <v>74</v>
      </c>
      <c r="I130" s="60" t="s">
        <v>74</v>
      </c>
      <c r="J130" s="171" t="s">
        <v>74</v>
      </c>
      <c r="K130" s="59" t="s">
        <v>76</v>
      </c>
      <c r="L130" s="60" t="s">
        <v>76</v>
      </c>
      <c r="M130" s="173"/>
      <c r="N130" s="59"/>
      <c r="O130" s="59"/>
      <c r="P130" s="59"/>
      <c r="Q130" s="60"/>
    </row>
    <row r="131" spans="1:17" ht="29" customHeight="1" x14ac:dyDescent="0.2">
      <c r="A131" s="640"/>
      <c r="B131" s="623" t="s">
        <v>125</v>
      </c>
      <c r="C131" s="630" t="s">
        <v>126</v>
      </c>
      <c r="D131" s="108" t="s">
        <v>73</v>
      </c>
      <c r="E131" s="70"/>
      <c r="F131" s="115">
        <f t="shared" si="36"/>
        <v>0</v>
      </c>
      <c r="G131" s="70" t="s">
        <v>74</v>
      </c>
      <c r="H131" s="77" t="s">
        <v>74</v>
      </c>
      <c r="I131" s="71" t="s">
        <v>74</v>
      </c>
      <c r="J131" s="70"/>
      <c r="K131" s="77"/>
      <c r="L131" s="71"/>
      <c r="M131" s="133" t="s">
        <v>74</v>
      </c>
      <c r="N131" s="77" t="s">
        <v>74</v>
      </c>
      <c r="O131" s="77" t="s">
        <v>74</v>
      </c>
      <c r="P131" s="77" t="s">
        <v>74</v>
      </c>
      <c r="Q131" s="71" t="s">
        <v>74</v>
      </c>
    </row>
    <row r="132" spans="1:17" ht="29" customHeight="1" x14ac:dyDescent="0.2">
      <c r="A132" s="640"/>
      <c r="B132" s="624"/>
      <c r="C132" s="631"/>
      <c r="D132" s="109" t="s">
        <v>75</v>
      </c>
      <c r="E132" s="136"/>
      <c r="F132" s="116">
        <f t="shared" si="36"/>
        <v>0</v>
      </c>
      <c r="G132" s="136" t="s">
        <v>76</v>
      </c>
      <c r="H132" s="54" t="s">
        <v>76</v>
      </c>
      <c r="I132" s="55" t="s">
        <v>76</v>
      </c>
      <c r="J132" s="136"/>
      <c r="K132" s="54"/>
      <c r="L132" s="55"/>
      <c r="M132" s="82" t="s">
        <v>74</v>
      </c>
      <c r="N132" s="54" t="s">
        <v>74</v>
      </c>
      <c r="O132" s="54" t="s">
        <v>74</v>
      </c>
      <c r="P132" s="54" t="s">
        <v>74</v>
      </c>
      <c r="Q132" s="55" t="s">
        <v>74</v>
      </c>
    </row>
    <row r="133" spans="1:17" ht="29" customHeight="1" x14ac:dyDescent="0.2">
      <c r="A133" s="640"/>
      <c r="B133" s="624"/>
      <c r="C133" s="631"/>
      <c r="D133" s="109" t="s">
        <v>77</v>
      </c>
      <c r="E133" s="136"/>
      <c r="F133" s="116">
        <f t="shared" si="36"/>
        <v>0</v>
      </c>
      <c r="G133" s="136"/>
      <c r="H133" s="54"/>
      <c r="I133" s="55"/>
      <c r="J133" s="136" t="s">
        <v>74</v>
      </c>
      <c r="K133" s="54" t="s">
        <v>74</v>
      </c>
      <c r="L133" s="55" t="s">
        <v>74</v>
      </c>
      <c r="M133" s="82" t="s">
        <v>74</v>
      </c>
      <c r="N133" s="54" t="s">
        <v>74</v>
      </c>
      <c r="O133" s="54" t="s">
        <v>74</v>
      </c>
      <c r="P133" s="54" t="s">
        <v>74</v>
      </c>
      <c r="Q133" s="55" t="s">
        <v>74</v>
      </c>
    </row>
    <row r="134" spans="1:17" ht="29" customHeight="1" x14ac:dyDescent="0.2">
      <c r="A134" s="640"/>
      <c r="B134" s="624"/>
      <c r="C134" s="631"/>
      <c r="D134" s="109" t="s">
        <v>78</v>
      </c>
      <c r="E134" s="136">
        <v>86.4</v>
      </c>
      <c r="F134" s="116">
        <f>SUM(M134:Q134)</f>
        <v>14</v>
      </c>
      <c r="G134" s="136" t="s">
        <v>76</v>
      </c>
      <c r="H134" s="54" t="s">
        <v>76</v>
      </c>
      <c r="I134" s="55" t="s">
        <v>76</v>
      </c>
      <c r="J134" s="136" t="s">
        <v>74</v>
      </c>
      <c r="K134" s="54" t="s">
        <v>74</v>
      </c>
      <c r="L134" s="55" t="s">
        <v>74</v>
      </c>
      <c r="M134" s="142">
        <v>2</v>
      </c>
      <c r="N134" s="62">
        <v>5</v>
      </c>
      <c r="O134" s="62">
        <v>4</v>
      </c>
      <c r="P134" s="62">
        <v>3</v>
      </c>
      <c r="Q134" s="64">
        <v>0</v>
      </c>
    </row>
    <row r="135" spans="1:17" ht="29" customHeight="1" thickBot="1" x14ac:dyDescent="0.25">
      <c r="A135" s="640"/>
      <c r="B135" s="642"/>
      <c r="C135" s="643"/>
      <c r="D135" s="110" t="s">
        <v>79</v>
      </c>
      <c r="E135" s="171"/>
      <c r="F135" s="172">
        <f t="shared" si="36"/>
        <v>0</v>
      </c>
      <c r="G135" s="171" t="s">
        <v>74</v>
      </c>
      <c r="H135" s="59" t="s">
        <v>74</v>
      </c>
      <c r="I135" s="60" t="s">
        <v>74</v>
      </c>
      <c r="J135" s="171" t="s">
        <v>74</v>
      </c>
      <c r="K135" s="59" t="s">
        <v>76</v>
      </c>
      <c r="L135" s="60" t="s">
        <v>76</v>
      </c>
      <c r="M135" s="173"/>
      <c r="N135" s="59"/>
      <c r="O135" s="59"/>
      <c r="P135" s="59"/>
      <c r="Q135" s="60"/>
    </row>
    <row r="136" spans="1:17" ht="29" customHeight="1" x14ac:dyDescent="0.2">
      <c r="A136" s="640"/>
      <c r="B136" s="623" t="s">
        <v>127</v>
      </c>
      <c r="C136" s="630" t="s">
        <v>128</v>
      </c>
      <c r="D136" s="108" t="s">
        <v>73</v>
      </c>
      <c r="E136" s="70"/>
      <c r="F136" s="115">
        <f t="shared" si="36"/>
        <v>0</v>
      </c>
      <c r="G136" s="70" t="s">
        <v>74</v>
      </c>
      <c r="H136" s="77" t="s">
        <v>74</v>
      </c>
      <c r="I136" s="71" t="s">
        <v>74</v>
      </c>
      <c r="J136" s="70"/>
      <c r="K136" s="77"/>
      <c r="L136" s="71"/>
      <c r="M136" s="133" t="s">
        <v>74</v>
      </c>
      <c r="N136" s="77" t="s">
        <v>74</v>
      </c>
      <c r="O136" s="77" t="s">
        <v>74</v>
      </c>
      <c r="P136" s="77" t="s">
        <v>74</v>
      </c>
      <c r="Q136" s="71" t="s">
        <v>74</v>
      </c>
    </row>
    <row r="137" spans="1:17" ht="29" customHeight="1" x14ac:dyDescent="0.2">
      <c r="A137" s="640"/>
      <c r="B137" s="624"/>
      <c r="C137" s="631"/>
      <c r="D137" s="109" t="s">
        <v>75</v>
      </c>
      <c r="E137" s="136"/>
      <c r="F137" s="116">
        <f t="shared" si="36"/>
        <v>0</v>
      </c>
      <c r="G137" s="136" t="s">
        <v>76</v>
      </c>
      <c r="H137" s="54" t="s">
        <v>76</v>
      </c>
      <c r="I137" s="55" t="s">
        <v>76</v>
      </c>
      <c r="J137" s="136"/>
      <c r="K137" s="54"/>
      <c r="L137" s="55"/>
      <c r="M137" s="82" t="s">
        <v>74</v>
      </c>
      <c r="N137" s="54" t="s">
        <v>74</v>
      </c>
      <c r="O137" s="54" t="s">
        <v>74</v>
      </c>
      <c r="P137" s="54" t="s">
        <v>74</v>
      </c>
      <c r="Q137" s="55" t="s">
        <v>74</v>
      </c>
    </row>
    <row r="138" spans="1:17" ht="29" customHeight="1" x14ac:dyDescent="0.2">
      <c r="A138" s="640"/>
      <c r="B138" s="624"/>
      <c r="C138" s="631"/>
      <c r="D138" s="109" t="s">
        <v>77</v>
      </c>
      <c r="E138" s="136"/>
      <c r="F138" s="116">
        <f t="shared" si="36"/>
        <v>0</v>
      </c>
      <c r="G138" s="136"/>
      <c r="H138" s="54"/>
      <c r="I138" s="55"/>
      <c r="J138" s="136" t="s">
        <v>74</v>
      </c>
      <c r="K138" s="54" t="s">
        <v>74</v>
      </c>
      <c r="L138" s="55" t="s">
        <v>74</v>
      </c>
      <c r="M138" s="82" t="s">
        <v>74</v>
      </c>
      <c r="N138" s="54" t="s">
        <v>74</v>
      </c>
      <c r="O138" s="54" t="s">
        <v>74</v>
      </c>
      <c r="P138" s="54" t="s">
        <v>74</v>
      </c>
      <c r="Q138" s="55" t="s">
        <v>74</v>
      </c>
    </row>
    <row r="139" spans="1:17" ht="29" customHeight="1" x14ac:dyDescent="0.2">
      <c r="A139" s="640"/>
      <c r="B139" s="624"/>
      <c r="C139" s="631"/>
      <c r="D139" s="109" t="s">
        <v>78</v>
      </c>
      <c r="E139" s="136"/>
      <c r="F139" s="116">
        <f t="shared" si="36"/>
        <v>0</v>
      </c>
      <c r="G139" s="136" t="s">
        <v>76</v>
      </c>
      <c r="H139" s="54" t="s">
        <v>76</v>
      </c>
      <c r="I139" s="55" t="s">
        <v>76</v>
      </c>
      <c r="J139" s="136" t="s">
        <v>74</v>
      </c>
      <c r="K139" s="54" t="s">
        <v>74</v>
      </c>
      <c r="L139" s="55" t="s">
        <v>74</v>
      </c>
      <c r="M139" s="142"/>
      <c r="N139" s="62"/>
      <c r="O139" s="62"/>
      <c r="P139" s="62"/>
      <c r="Q139" s="64"/>
    </row>
    <row r="140" spans="1:17" ht="29" customHeight="1" thickBot="1" x14ac:dyDescent="0.25">
      <c r="A140" s="640"/>
      <c r="B140" s="629"/>
      <c r="C140" s="632"/>
      <c r="D140" s="111" t="s">
        <v>79</v>
      </c>
      <c r="E140" s="171"/>
      <c r="F140" s="172">
        <f t="shared" si="36"/>
        <v>0</v>
      </c>
      <c r="G140" s="171" t="s">
        <v>74</v>
      </c>
      <c r="H140" s="59" t="s">
        <v>74</v>
      </c>
      <c r="I140" s="60" t="s">
        <v>74</v>
      </c>
      <c r="J140" s="171" t="s">
        <v>74</v>
      </c>
      <c r="K140" s="59" t="s">
        <v>76</v>
      </c>
      <c r="L140" s="60" t="s">
        <v>76</v>
      </c>
      <c r="M140" s="173"/>
      <c r="N140" s="59"/>
      <c r="O140" s="59"/>
      <c r="P140" s="59"/>
      <c r="Q140" s="60"/>
    </row>
    <row r="141" spans="1:17" ht="29" customHeight="1" x14ac:dyDescent="0.2">
      <c r="A141" s="640"/>
      <c r="B141" s="623" t="s">
        <v>129</v>
      </c>
      <c r="C141" s="630" t="s">
        <v>130</v>
      </c>
      <c r="D141" s="108" t="s">
        <v>73</v>
      </c>
      <c r="E141" s="70"/>
      <c r="F141" s="115">
        <f t="shared" si="36"/>
        <v>0</v>
      </c>
      <c r="G141" s="70" t="s">
        <v>74</v>
      </c>
      <c r="H141" s="77" t="s">
        <v>74</v>
      </c>
      <c r="I141" s="71" t="s">
        <v>74</v>
      </c>
      <c r="J141" s="70"/>
      <c r="K141" s="77"/>
      <c r="L141" s="71"/>
      <c r="M141" s="133" t="s">
        <v>74</v>
      </c>
      <c r="N141" s="77" t="s">
        <v>74</v>
      </c>
      <c r="O141" s="77" t="s">
        <v>74</v>
      </c>
      <c r="P141" s="77" t="s">
        <v>74</v>
      </c>
      <c r="Q141" s="71" t="s">
        <v>74</v>
      </c>
    </row>
    <row r="142" spans="1:17" ht="29" customHeight="1" x14ac:dyDescent="0.2">
      <c r="A142" s="640"/>
      <c r="B142" s="624"/>
      <c r="C142" s="631"/>
      <c r="D142" s="109" t="s">
        <v>75</v>
      </c>
      <c r="E142" s="136"/>
      <c r="F142" s="116">
        <f t="shared" si="36"/>
        <v>0</v>
      </c>
      <c r="G142" s="136" t="s">
        <v>76</v>
      </c>
      <c r="H142" s="54" t="s">
        <v>76</v>
      </c>
      <c r="I142" s="55" t="s">
        <v>76</v>
      </c>
      <c r="J142" s="136"/>
      <c r="K142" s="54"/>
      <c r="L142" s="55"/>
      <c r="M142" s="82" t="s">
        <v>74</v>
      </c>
      <c r="N142" s="54" t="s">
        <v>74</v>
      </c>
      <c r="O142" s="54" t="s">
        <v>74</v>
      </c>
      <c r="P142" s="54" t="s">
        <v>74</v>
      </c>
      <c r="Q142" s="55" t="s">
        <v>74</v>
      </c>
    </row>
    <row r="143" spans="1:17" ht="29" customHeight="1" x14ac:dyDescent="0.2">
      <c r="A143" s="640"/>
      <c r="B143" s="624"/>
      <c r="C143" s="631"/>
      <c r="D143" s="109" t="s">
        <v>77</v>
      </c>
      <c r="E143" s="136"/>
      <c r="F143" s="116">
        <f t="shared" si="36"/>
        <v>0</v>
      </c>
      <c r="G143" s="136"/>
      <c r="H143" s="54"/>
      <c r="I143" s="55"/>
      <c r="J143" s="136" t="s">
        <v>74</v>
      </c>
      <c r="K143" s="54" t="s">
        <v>74</v>
      </c>
      <c r="L143" s="55" t="s">
        <v>74</v>
      </c>
      <c r="M143" s="82" t="s">
        <v>74</v>
      </c>
      <c r="N143" s="54" t="s">
        <v>74</v>
      </c>
      <c r="O143" s="54" t="s">
        <v>74</v>
      </c>
      <c r="P143" s="54" t="s">
        <v>74</v>
      </c>
      <c r="Q143" s="55" t="s">
        <v>74</v>
      </c>
    </row>
    <row r="144" spans="1:17" ht="29" customHeight="1" x14ac:dyDescent="0.2">
      <c r="A144" s="640"/>
      <c r="B144" s="624"/>
      <c r="C144" s="631"/>
      <c r="D144" s="109" t="s">
        <v>78</v>
      </c>
      <c r="E144" s="136"/>
      <c r="F144" s="116">
        <f t="shared" si="36"/>
        <v>0</v>
      </c>
      <c r="G144" s="136" t="s">
        <v>76</v>
      </c>
      <c r="H144" s="54" t="s">
        <v>76</v>
      </c>
      <c r="I144" s="55" t="s">
        <v>76</v>
      </c>
      <c r="J144" s="136" t="s">
        <v>74</v>
      </c>
      <c r="K144" s="54" t="s">
        <v>74</v>
      </c>
      <c r="L144" s="55" t="s">
        <v>74</v>
      </c>
      <c r="M144" s="142"/>
      <c r="N144" s="62"/>
      <c r="O144" s="62"/>
      <c r="P144" s="62"/>
      <c r="Q144" s="64"/>
    </row>
    <row r="145" spans="1:17" ht="29" customHeight="1" thickBot="1" x14ac:dyDescent="0.25">
      <c r="A145" s="640"/>
      <c r="B145" s="642"/>
      <c r="C145" s="632"/>
      <c r="D145" s="111" t="s">
        <v>79</v>
      </c>
      <c r="E145" s="171"/>
      <c r="F145" s="172">
        <f t="shared" si="36"/>
        <v>0</v>
      </c>
      <c r="G145" s="171" t="s">
        <v>74</v>
      </c>
      <c r="H145" s="59" t="s">
        <v>74</v>
      </c>
      <c r="I145" s="60" t="s">
        <v>74</v>
      </c>
      <c r="J145" s="171" t="s">
        <v>74</v>
      </c>
      <c r="K145" s="59" t="s">
        <v>76</v>
      </c>
      <c r="L145" s="60" t="s">
        <v>76</v>
      </c>
      <c r="M145" s="173"/>
      <c r="N145" s="59"/>
      <c r="O145" s="59"/>
      <c r="P145" s="59"/>
      <c r="Q145" s="60"/>
    </row>
    <row r="146" spans="1:17" ht="29" customHeight="1" x14ac:dyDescent="0.2">
      <c r="A146" s="640"/>
      <c r="B146" s="623" t="s">
        <v>131</v>
      </c>
      <c r="C146" s="630" t="s">
        <v>132</v>
      </c>
      <c r="D146" s="108" t="s">
        <v>73</v>
      </c>
      <c r="E146" s="70"/>
      <c r="F146" s="115">
        <f t="shared" si="36"/>
        <v>0</v>
      </c>
      <c r="G146" s="70" t="s">
        <v>74</v>
      </c>
      <c r="H146" s="77" t="s">
        <v>74</v>
      </c>
      <c r="I146" s="71" t="s">
        <v>74</v>
      </c>
      <c r="J146" s="70"/>
      <c r="K146" s="77"/>
      <c r="L146" s="71"/>
      <c r="M146" s="133" t="s">
        <v>74</v>
      </c>
      <c r="N146" s="77" t="s">
        <v>74</v>
      </c>
      <c r="O146" s="77" t="s">
        <v>74</v>
      </c>
      <c r="P146" s="77" t="s">
        <v>74</v>
      </c>
      <c r="Q146" s="71" t="s">
        <v>74</v>
      </c>
    </row>
    <row r="147" spans="1:17" ht="29" customHeight="1" x14ac:dyDescent="0.2">
      <c r="A147" s="640"/>
      <c r="B147" s="624"/>
      <c r="C147" s="631"/>
      <c r="D147" s="109" t="s">
        <v>75</v>
      </c>
      <c r="E147" s="136"/>
      <c r="F147" s="116">
        <f t="shared" si="36"/>
        <v>0</v>
      </c>
      <c r="G147" s="136" t="s">
        <v>76</v>
      </c>
      <c r="H147" s="54" t="s">
        <v>76</v>
      </c>
      <c r="I147" s="55" t="s">
        <v>76</v>
      </c>
      <c r="J147" s="136"/>
      <c r="K147" s="54"/>
      <c r="L147" s="55"/>
      <c r="M147" s="82" t="s">
        <v>74</v>
      </c>
      <c r="N147" s="54" t="s">
        <v>74</v>
      </c>
      <c r="O147" s="54" t="s">
        <v>74</v>
      </c>
      <c r="P147" s="54" t="s">
        <v>74</v>
      </c>
      <c r="Q147" s="55" t="s">
        <v>74</v>
      </c>
    </row>
    <row r="148" spans="1:17" ht="29" customHeight="1" x14ac:dyDescent="0.2">
      <c r="A148" s="640"/>
      <c r="B148" s="624"/>
      <c r="C148" s="631"/>
      <c r="D148" s="109" t="s">
        <v>77</v>
      </c>
      <c r="E148" s="136"/>
      <c r="F148" s="116">
        <f t="shared" si="36"/>
        <v>0</v>
      </c>
      <c r="G148" s="136"/>
      <c r="H148" s="54"/>
      <c r="I148" s="55"/>
      <c r="J148" s="136" t="s">
        <v>74</v>
      </c>
      <c r="K148" s="54" t="s">
        <v>74</v>
      </c>
      <c r="L148" s="55" t="s">
        <v>74</v>
      </c>
      <c r="M148" s="82" t="s">
        <v>74</v>
      </c>
      <c r="N148" s="54" t="s">
        <v>74</v>
      </c>
      <c r="O148" s="54" t="s">
        <v>74</v>
      </c>
      <c r="P148" s="54" t="s">
        <v>74</v>
      </c>
      <c r="Q148" s="55" t="s">
        <v>74</v>
      </c>
    </row>
    <row r="149" spans="1:17" ht="29" customHeight="1" x14ac:dyDescent="0.2">
      <c r="A149" s="640"/>
      <c r="B149" s="624"/>
      <c r="C149" s="631"/>
      <c r="D149" s="109" t="s">
        <v>78</v>
      </c>
      <c r="E149" s="136">
        <v>85</v>
      </c>
      <c r="F149" s="116">
        <v>43</v>
      </c>
      <c r="G149" s="136" t="s">
        <v>76</v>
      </c>
      <c r="H149" s="54" t="s">
        <v>76</v>
      </c>
      <c r="I149" s="55" t="s">
        <v>76</v>
      </c>
      <c r="J149" s="136" t="s">
        <v>74</v>
      </c>
      <c r="K149" s="54" t="s">
        <v>74</v>
      </c>
      <c r="L149" s="55" t="s">
        <v>74</v>
      </c>
      <c r="M149" s="142">
        <v>4</v>
      </c>
      <c r="N149" s="62">
        <v>6</v>
      </c>
      <c r="O149" s="62">
        <v>33</v>
      </c>
      <c r="P149" s="62">
        <v>0</v>
      </c>
      <c r="Q149" s="64">
        <v>0</v>
      </c>
    </row>
    <row r="150" spans="1:17" ht="29" customHeight="1" thickBot="1" x14ac:dyDescent="0.25">
      <c r="A150" s="640"/>
      <c r="B150" s="642"/>
      <c r="C150" s="643"/>
      <c r="D150" s="110" t="s">
        <v>79</v>
      </c>
      <c r="E150" s="171"/>
      <c r="F150" s="172">
        <f t="shared" si="36"/>
        <v>0</v>
      </c>
      <c r="G150" s="171" t="s">
        <v>74</v>
      </c>
      <c r="H150" s="59" t="s">
        <v>74</v>
      </c>
      <c r="I150" s="60" t="s">
        <v>74</v>
      </c>
      <c r="J150" s="171" t="s">
        <v>74</v>
      </c>
      <c r="K150" s="59" t="s">
        <v>76</v>
      </c>
      <c r="L150" s="60" t="s">
        <v>76</v>
      </c>
      <c r="M150" s="173"/>
      <c r="N150" s="59"/>
      <c r="O150" s="59"/>
      <c r="P150" s="59"/>
      <c r="Q150" s="60"/>
    </row>
    <row r="151" spans="1:17" ht="29" customHeight="1" x14ac:dyDescent="0.2">
      <c r="A151" s="640"/>
      <c r="B151" s="623" t="s">
        <v>133</v>
      </c>
      <c r="C151" s="630" t="s">
        <v>134</v>
      </c>
      <c r="D151" s="108" t="s">
        <v>73</v>
      </c>
      <c r="E151" s="70"/>
      <c r="F151" s="115">
        <f t="shared" si="36"/>
        <v>0</v>
      </c>
      <c r="G151" s="70" t="s">
        <v>74</v>
      </c>
      <c r="H151" s="77" t="s">
        <v>74</v>
      </c>
      <c r="I151" s="71" t="s">
        <v>74</v>
      </c>
      <c r="J151" s="70"/>
      <c r="K151" s="77"/>
      <c r="L151" s="71"/>
      <c r="M151" s="133" t="s">
        <v>74</v>
      </c>
      <c r="N151" s="77" t="s">
        <v>74</v>
      </c>
      <c r="O151" s="77" t="s">
        <v>74</v>
      </c>
      <c r="P151" s="77" t="s">
        <v>74</v>
      </c>
      <c r="Q151" s="71" t="s">
        <v>74</v>
      </c>
    </row>
    <row r="152" spans="1:17" ht="29" customHeight="1" x14ac:dyDescent="0.2">
      <c r="A152" s="640"/>
      <c r="B152" s="624"/>
      <c r="C152" s="631"/>
      <c r="D152" s="109" t="s">
        <v>75</v>
      </c>
      <c r="E152" s="136"/>
      <c r="F152" s="116">
        <f t="shared" si="36"/>
        <v>0</v>
      </c>
      <c r="G152" s="136" t="s">
        <v>76</v>
      </c>
      <c r="H152" s="54" t="s">
        <v>76</v>
      </c>
      <c r="I152" s="55" t="s">
        <v>76</v>
      </c>
      <c r="J152" s="136"/>
      <c r="K152" s="54"/>
      <c r="L152" s="55"/>
      <c r="M152" s="82" t="s">
        <v>74</v>
      </c>
      <c r="N152" s="54" t="s">
        <v>74</v>
      </c>
      <c r="O152" s="54" t="s">
        <v>74</v>
      </c>
      <c r="P152" s="54" t="s">
        <v>74</v>
      </c>
      <c r="Q152" s="55" t="s">
        <v>74</v>
      </c>
    </row>
    <row r="153" spans="1:17" ht="29" customHeight="1" x14ac:dyDescent="0.2">
      <c r="A153" s="640"/>
      <c r="B153" s="624"/>
      <c r="C153" s="631"/>
      <c r="D153" s="109" t="s">
        <v>77</v>
      </c>
      <c r="E153" s="136"/>
      <c r="F153" s="116">
        <f t="shared" si="36"/>
        <v>0</v>
      </c>
      <c r="G153" s="136"/>
      <c r="H153" s="54"/>
      <c r="I153" s="55"/>
      <c r="J153" s="136" t="s">
        <v>74</v>
      </c>
      <c r="K153" s="54" t="s">
        <v>74</v>
      </c>
      <c r="L153" s="55" t="s">
        <v>74</v>
      </c>
      <c r="M153" s="82" t="s">
        <v>74</v>
      </c>
      <c r="N153" s="54" t="s">
        <v>74</v>
      </c>
      <c r="O153" s="54" t="s">
        <v>74</v>
      </c>
      <c r="P153" s="54" t="s">
        <v>74</v>
      </c>
      <c r="Q153" s="55" t="s">
        <v>74</v>
      </c>
    </row>
    <row r="154" spans="1:17" ht="29" customHeight="1" x14ac:dyDescent="0.2">
      <c r="A154" s="640"/>
      <c r="B154" s="624"/>
      <c r="C154" s="631"/>
      <c r="D154" s="109" t="s">
        <v>78</v>
      </c>
      <c r="E154" s="136">
        <v>80</v>
      </c>
      <c r="F154" s="116">
        <v>49</v>
      </c>
      <c r="G154" s="136" t="s">
        <v>76</v>
      </c>
      <c r="H154" s="54" t="s">
        <v>76</v>
      </c>
      <c r="I154" s="55" t="s">
        <v>76</v>
      </c>
      <c r="J154" s="136" t="s">
        <v>74</v>
      </c>
      <c r="K154" s="54" t="s">
        <v>74</v>
      </c>
      <c r="L154" s="55" t="s">
        <v>74</v>
      </c>
      <c r="M154" s="142">
        <v>7</v>
      </c>
      <c r="N154" s="62">
        <v>25</v>
      </c>
      <c r="O154" s="62">
        <v>17</v>
      </c>
      <c r="P154" s="62"/>
      <c r="Q154" s="64"/>
    </row>
    <row r="155" spans="1:17" ht="29" customHeight="1" thickBot="1" x14ac:dyDescent="0.25">
      <c r="A155" s="640"/>
      <c r="B155" s="642"/>
      <c r="C155" s="643"/>
      <c r="D155" s="110" t="s">
        <v>79</v>
      </c>
      <c r="E155" s="171"/>
      <c r="F155" s="172">
        <f t="shared" si="36"/>
        <v>0</v>
      </c>
      <c r="G155" s="171" t="s">
        <v>74</v>
      </c>
      <c r="H155" s="59" t="s">
        <v>74</v>
      </c>
      <c r="I155" s="60" t="s">
        <v>74</v>
      </c>
      <c r="J155" s="171" t="s">
        <v>74</v>
      </c>
      <c r="K155" s="59" t="s">
        <v>76</v>
      </c>
      <c r="L155" s="60" t="s">
        <v>76</v>
      </c>
      <c r="M155" s="173"/>
      <c r="N155" s="59"/>
      <c r="O155" s="59"/>
      <c r="P155" s="59"/>
      <c r="Q155" s="60"/>
    </row>
    <row r="156" spans="1:17" ht="29" customHeight="1" x14ac:dyDescent="0.2">
      <c r="A156" s="640"/>
      <c r="B156" s="623" t="s">
        <v>135</v>
      </c>
      <c r="C156" s="630" t="s">
        <v>136</v>
      </c>
      <c r="D156" s="108" t="s">
        <v>73</v>
      </c>
      <c r="E156" s="70">
        <v>16</v>
      </c>
      <c r="F156" s="115">
        <f t="shared" si="36"/>
        <v>5</v>
      </c>
      <c r="G156" s="70" t="s">
        <v>74</v>
      </c>
      <c r="H156" s="77" t="s">
        <v>74</v>
      </c>
      <c r="I156" s="71" t="s">
        <v>74</v>
      </c>
      <c r="J156" s="70"/>
      <c r="K156" s="77">
        <v>5</v>
      </c>
      <c r="L156" s="71"/>
      <c r="M156" s="133" t="s">
        <v>74</v>
      </c>
      <c r="N156" s="77" t="s">
        <v>74</v>
      </c>
      <c r="O156" s="77" t="s">
        <v>74</v>
      </c>
      <c r="P156" s="77" t="s">
        <v>74</v>
      </c>
      <c r="Q156" s="71" t="s">
        <v>74</v>
      </c>
    </row>
    <row r="157" spans="1:17" ht="29" customHeight="1" x14ac:dyDescent="0.2">
      <c r="A157" s="640"/>
      <c r="B157" s="624"/>
      <c r="C157" s="631"/>
      <c r="D157" s="109" t="s">
        <v>75</v>
      </c>
      <c r="E157" s="136"/>
      <c r="F157" s="116">
        <f t="shared" si="36"/>
        <v>0</v>
      </c>
      <c r="G157" s="136" t="s">
        <v>76</v>
      </c>
      <c r="H157" s="54" t="s">
        <v>76</v>
      </c>
      <c r="I157" s="55" t="s">
        <v>76</v>
      </c>
      <c r="J157" s="136"/>
      <c r="K157" s="54"/>
      <c r="L157" s="55"/>
      <c r="M157" s="82" t="s">
        <v>74</v>
      </c>
      <c r="N157" s="54" t="s">
        <v>74</v>
      </c>
      <c r="O157" s="54" t="s">
        <v>74</v>
      </c>
      <c r="P157" s="54" t="s">
        <v>74</v>
      </c>
      <c r="Q157" s="55" t="s">
        <v>74</v>
      </c>
    </row>
    <row r="158" spans="1:17" ht="29" customHeight="1" x14ac:dyDescent="0.2">
      <c r="A158" s="640"/>
      <c r="B158" s="624"/>
      <c r="C158" s="631"/>
      <c r="D158" s="109" t="s">
        <v>77</v>
      </c>
      <c r="E158" s="136"/>
      <c r="F158" s="116">
        <f t="shared" si="36"/>
        <v>0</v>
      </c>
      <c r="G158" s="136"/>
      <c r="H158" s="54"/>
      <c r="I158" s="55"/>
      <c r="J158" s="136" t="s">
        <v>74</v>
      </c>
      <c r="K158" s="54" t="s">
        <v>74</v>
      </c>
      <c r="L158" s="55" t="s">
        <v>74</v>
      </c>
      <c r="M158" s="82" t="s">
        <v>74</v>
      </c>
      <c r="N158" s="54" t="s">
        <v>74</v>
      </c>
      <c r="O158" s="54" t="s">
        <v>74</v>
      </c>
      <c r="P158" s="54" t="s">
        <v>74</v>
      </c>
      <c r="Q158" s="55" t="s">
        <v>74</v>
      </c>
    </row>
    <row r="159" spans="1:17" ht="29" customHeight="1" x14ac:dyDescent="0.2">
      <c r="A159" s="640"/>
      <c r="B159" s="624"/>
      <c r="C159" s="631"/>
      <c r="D159" s="109" t="s">
        <v>78</v>
      </c>
      <c r="E159" s="136">
        <v>83</v>
      </c>
      <c r="F159" s="116">
        <v>85</v>
      </c>
      <c r="G159" s="136" t="s">
        <v>76</v>
      </c>
      <c r="H159" s="54" t="s">
        <v>76</v>
      </c>
      <c r="I159" s="55" t="s">
        <v>76</v>
      </c>
      <c r="J159" s="136" t="s">
        <v>74</v>
      </c>
      <c r="K159" s="54" t="s">
        <v>74</v>
      </c>
      <c r="L159" s="55" t="s">
        <v>74</v>
      </c>
      <c r="M159" s="142">
        <v>5</v>
      </c>
      <c r="N159" s="62">
        <v>42</v>
      </c>
      <c r="O159" s="62">
        <v>34</v>
      </c>
      <c r="P159" s="62">
        <v>4</v>
      </c>
      <c r="Q159" s="64"/>
    </row>
    <row r="160" spans="1:17" ht="29" customHeight="1" thickBot="1" x14ac:dyDescent="0.25">
      <c r="A160" s="640"/>
      <c r="B160" s="642"/>
      <c r="C160" s="643"/>
      <c r="D160" s="110" t="s">
        <v>79</v>
      </c>
      <c r="E160" s="171"/>
      <c r="F160" s="172">
        <f t="shared" si="36"/>
        <v>0</v>
      </c>
      <c r="G160" s="171" t="s">
        <v>74</v>
      </c>
      <c r="H160" s="59" t="s">
        <v>74</v>
      </c>
      <c r="I160" s="60" t="s">
        <v>74</v>
      </c>
      <c r="J160" s="171" t="s">
        <v>74</v>
      </c>
      <c r="K160" s="59" t="s">
        <v>76</v>
      </c>
      <c r="L160" s="60" t="s">
        <v>76</v>
      </c>
      <c r="M160" s="173"/>
      <c r="N160" s="59"/>
      <c r="O160" s="59"/>
      <c r="P160" s="59"/>
      <c r="Q160" s="60"/>
    </row>
    <row r="161" spans="1:17" ht="29" customHeight="1" x14ac:dyDescent="0.2">
      <c r="A161" s="640"/>
      <c r="B161" s="623" t="s">
        <v>137</v>
      </c>
      <c r="C161" s="630" t="s">
        <v>138</v>
      </c>
      <c r="D161" s="108" t="s">
        <v>73</v>
      </c>
      <c r="E161" s="70"/>
      <c r="F161" s="115">
        <f t="shared" si="36"/>
        <v>0</v>
      </c>
      <c r="G161" s="70" t="s">
        <v>74</v>
      </c>
      <c r="H161" s="77" t="s">
        <v>74</v>
      </c>
      <c r="I161" s="71" t="s">
        <v>74</v>
      </c>
      <c r="J161" s="70"/>
      <c r="K161" s="77"/>
      <c r="L161" s="71"/>
      <c r="M161" s="133" t="s">
        <v>74</v>
      </c>
      <c r="N161" s="77" t="s">
        <v>74</v>
      </c>
      <c r="O161" s="77" t="s">
        <v>74</v>
      </c>
      <c r="P161" s="77" t="s">
        <v>74</v>
      </c>
      <c r="Q161" s="71" t="s">
        <v>74</v>
      </c>
    </row>
    <row r="162" spans="1:17" ht="29" customHeight="1" x14ac:dyDescent="0.2">
      <c r="A162" s="640"/>
      <c r="B162" s="624"/>
      <c r="C162" s="631"/>
      <c r="D162" s="109" t="s">
        <v>75</v>
      </c>
      <c r="E162" s="136"/>
      <c r="F162" s="116">
        <f t="shared" si="36"/>
        <v>0</v>
      </c>
      <c r="G162" s="136" t="s">
        <v>76</v>
      </c>
      <c r="H162" s="54" t="s">
        <v>76</v>
      </c>
      <c r="I162" s="55" t="s">
        <v>76</v>
      </c>
      <c r="J162" s="136"/>
      <c r="K162" s="54"/>
      <c r="L162" s="55"/>
      <c r="M162" s="82" t="s">
        <v>74</v>
      </c>
      <c r="N162" s="54" t="s">
        <v>74</v>
      </c>
      <c r="O162" s="54" t="s">
        <v>74</v>
      </c>
      <c r="P162" s="54" t="s">
        <v>74</v>
      </c>
      <c r="Q162" s="55" t="s">
        <v>74</v>
      </c>
    </row>
    <row r="163" spans="1:17" ht="29" customHeight="1" x14ac:dyDescent="0.2">
      <c r="A163" s="640"/>
      <c r="B163" s="624"/>
      <c r="C163" s="631"/>
      <c r="D163" s="109" t="s">
        <v>77</v>
      </c>
      <c r="E163" s="136"/>
      <c r="F163" s="116">
        <f t="shared" si="36"/>
        <v>0</v>
      </c>
      <c r="G163" s="136"/>
      <c r="H163" s="54"/>
      <c r="I163" s="55"/>
      <c r="J163" s="136" t="s">
        <v>74</v>
      </c>
      <c r="K163" s="54" t="s">
        <v>74</v>
      </c>
      <c r="L163" s="55" t="s">
        <v>74</v>
      </c>
      <c r="M163" s="82" t="s">
        <v>74</v>
      </c>
      <c r="N163" s="54" t="s">
        <v>74</v>
      </c>
      <c r="O163" s="54" t="s">
        <v>74</v>
      </c>
      <c r="P163" s="54" t="s">
        <v>74</v>
      </c>
      <c r="Q163" s="55" t="s">
        <v>74</v>
      </c>
    </row>
    <row r="164" spans="1:17" ht="29" customHeight="1" x14ac:dyDescent="0.2">
      <c r="A164" s="640"/>
      <c r="B164" s="624"/>
      <c r="C164" s="631"/>
      <c r="D164" s="109" t="s">
        <v>78</v>
      </c>
      <c r="E164" s="136">
        <v>100</v>
      </c>
      <c r="F164" s="116">
        <v>1</v>
      </c>
      <c r="G164" s="136" t="s">
        <v>76</v>
      </c>
      <c r="H164" s="54" t="s">
        <v>76</v>
      </c>
      <c r="I164" s="55" t="s">
        <v>76</v>
      </c>
      <c r="J164" s="136" t="s">
        <v>74</v>
      </c>
      <c r="K164" s="54" t="s">
        <v>74</v>
      </c>
      <c r="L164" s="55" t="s">
        <v>74</v>
      </c>
      <c r="M164" s="142"/>
      <c r="N164" s="62"/>
      <c r="O164" s="62">
        <v>1</v>
      </c>
      <c r="P164" s="62"/>
      <c r="Q164" s="64"/>
    </row>
    <row r="165" spans="1:17" ht="29" customHeight="1" thickBot="1" x14ac:dyDescent="0.25">
      <c r="A165" s="640"/>
      <c r="B165" s="642"/>
      <c r="C165" s="643"/>
      <c r="D165" s="111" t="s">
        <v>79</v>
      </c>
      <c r="E165" s="171"/>
      <c r="F165" s="172">
        <f t="shared" si="36"/>
        <v>0</v>
      </c>
      <c r="G165" s="171" t="s">
        <v>74</v>
      </c>
      <c r="H165" s="59" t="s">
        <v>74</v>
      </c>
      <c r="I165" s="60" t="s">
        <v>74</v>
      </c>
      <c r="J165" s="171" t="s">
        <v>74</v>
      </c>
      <c r="K165" s="59" t="s">
        <v>76</v>
      </c>
      <c r="L165" s="60" t="s">
        <v>76</v>
      </c>
      <c r="M165" s="173"/>
      <c r="N165" s="59"/>
      <c r="O165" s="59"/>
      <c r="P165" s="59"/>
      <c r="Q165" s="60"/>
    </row>
    <row r="166" spans="1:17" ht="29" customHeight="1" x14ac:dyDescent="0.2">
      <c r="A166" s="640"/>
      <c r="B166" s="646" t="s">
        <v>139</v>
      </c>
      <c r="C166" s="649" t="s">
        <v>111</v>
      </c>
      <c r="D166" s="108" t="s">
        <v>73</v>
      </c>
      <c r="E166" s="70"/>
      <c r="F166" s="115">
        <f t="shared" si="36"/>
        <v>0</v>
      </c>
      <c r="G166" s="70" t="s">
        <v>74</v>
      </c>
      <c r="H166" s="77" t="s">
        <v>74</v>
      </c>
      <c r="I166" s="71" t="s">
        <v>74</v>
      </c>
      <c r="J166" s="70"/>
      <c r="K166" s="77"/>
      <c r="L166" s="71"/>
      <c r="M166" s="133" t="s">
        <v>74</v>
      </c>
      <c r="N166" s="77" t="s">
        <v>74</v>
      </c>
      <c r="O166" s="77" t="s">
        <v>74</v>
      </c>
      <c r="P166" s="77" t="s">
        <v>74</v>
      </c>
      <c r="Q166" s="71" t="s">
        <v>74</v>
      </c>
    </row>
    <row r="167" spans="1:17" ht="29" customHeight="1" x14ac:dyDescent="0.2">
      <c r="A167" s="640"/>
      <c r="B167" s="647"/>
      <c r="C167" s="650"/>
      <c r="D167" s="109" t="s">
        <v>75</v>
      </c>
      <c r="E167" s="136"/>
      <c r="F167" s="116">
        <f t="shared" si="36"/>
        <v>0</v>
      </c>
      <c r="G167" s="136" t="s">
        <v>76</v>
      </c>
      <c r="H167" s="54" t="s">
        <v>76</v>
      </c>
      <c r="I167" s="55" t="s">
        <v>76</v>
      </c>
      <c r="J167" s="136"/>
      <c r="K167" s="54"/>
      <c r="L167" s="55"/>
      <c r="M167" s="82" t="s">
        <v>74</v>
      </c>
      <c r="N167" s="54" t="s">
        <v>74</v>
      </c>
      <c r="O167" s="54" t="s">
        <v>74</v>
      </c>
      <c r="P167" s="54" t="s">
        <v>74</v>
      </c>
      <c r="Q167" s="55" t="s">
        <v>74</v>
      </c>
    </row>
    <row r="168" spans="1:17" ht="29" customHeight="1" x14ac:dyDescent="0.2">
      <c r="A168" s="640"/>
      <c r="B168" s="647"/>
      <c r="C168" s="650"/>
      <c r="D168" s="109" t="s">
        <v>77</v>
      </c>
      <c r="E168" s="136"/>
      <c r="F168" s="116">
        <f t="shared" si="36"/>
        <v>0</v>
      </c>
      <c r="G168" s="136"/>
      <c r="H168" s="54"/>
      <c r="I168" s="55"/>
      <c r="J168" s="136" t="s">
        <v>74</v>
      </c>
      <c r="K168" s="54" t="s">
        <v>74</v>
      </c>
      <c r="L168" s="55" t="s">
        <v>74</v>
      </c>
      <c r="M168" s="82" t="s">
        <v>74</v>
      </c>
      <c r="N168" s="54" t="s">
        <v>74</v>
      </c>
      <c r="O168" s="54" t="s">
        <v>74</v>
      </c>
      <c r="P168" s="54" t="s">
        <v>74</v>
      </c>
      <c r="Q168" s="55" t="s">
        <v>74</v>
      </c>
    </row>
    <row r="169" spans="1:17" ht="29" customHeight="1" x14ac:dyDescent="0.2">
      <c r="A169" s="640"/>
      <c r="B169" s="647"/>
      <c r="C169" s="650"/>
      <c r="D169" s="109" t="s">
        <v>78</v>
      </c>
      <c r="E169" s="136">
        <v>78</v>
      </c>
      <c r="F169" s="116">
        <v>76</v>
      </c>
      <c r="G169" s="136" t="s">
        <v>76</v>
      </c>
      <c r="H169" s="54" t="s">
        <v>76</v>
      </c>
      <c r="I169" s="55" t="s">
        <v>76</v>
      </c>
      <c r="J169" s="136" t="s">
        <v>74</v>
      </c>
      <c r="K169" s="54" t="s">
        <v>74</v>
      </c>
      <c r="L169" s="55" t="s">
        <v>74</v>
      </c>
      <c r="M169" s="142">
        <v>7</v>
      </c>
      <c r="N169" s="62">
        <v>25</v>
      </c>
      <c r="O169" s="62">
        <v>44</v>
      </c>
      <c r="P169" s="62" t="s">
        <v>140</v>
      </c>
      <c r="Q169" s="64" t="s">
        <v>140</v>
      </c>
    </row>
    <row r="170" spans="1:17" ht="29" customHeight="1" thickBot="1" x14ac:dyDescent="0.25">
      <c r="A170" s="640"/>
      <c r="B170" s="648"/>
      <c r="C170" s="651"/>
      <c r="D170" s="110" t="s">
        <v>79</v>
      </c>
      <c r="E170" s="171"/>
      <c r="F170" s="172">
        <f t="shared" si="36"/>
        <v>0</v>
      </c>
      <c r="G170" s="171" t="s">
        <v>74</v>
      </c>
      <c r="H170" s="59" t="s">
        <v>74</v>
      </c>
      <c r="I170" s="60" t="s">
        <v>74</v>
      </c>
      <c r="J170" s="171" t="s">
        <v>74</v>
      </c>
      <c r="K170" s="59" t="s">
        <v>76</v>
      </c>
      <c r="L170" s="60" t="s">
        <v>76</v>
      </c>
      <c r="M170" s="173"/>
      <c r="N170" s="59"/>
      <c r="O170" s="59"/>
      <c r="P170" s="59"/>
      <c r="Q170" s="60"/>
    </row>
    <row r="171" spans="1:17" ht="29" customHeight="1" x14ac:dyDescent="0.2">
      <c r="A171" s="640"/>
      <c r="B171" s="646" t="s">
        <v>141</v>
      </c>
      <c r="C171" s="649" t="s">
        <v>142</v>
      </c>
      <c r="D171" s="108" t="s">
        <v>73</v>
      </c>
      <c r="E171" s="70"/>
      <c r="F171" s="115">
        <f t="shared" ref="F171:F210" si="37">SUM(G171:Q171)</f>
        <v>0</v>
      </c>
      <c r="G171" s="70" t="s">
        <v>74</v>
      </c>
      <c r="H171" s="77" t="s">
        <v>74</v>
      </c>
      <c r="I171" s="71" t="s">
        <v>74</v>
      </c>
      <c r="J171" s="70"/>
      <c r="K171" s="77"/>
      <c r="L171" s="71"/>
      <c r="M171" s="133" t="s">
        <v>74</v>
      </c>
      <c r="N171" s="77" t="s">
        <v>74</v>
      </c>
      <c r="O171" s="77" t="s">
        <v>74</v>
      </c>
      <c r="P171" s="77" t="s">
        <v>74</v>
      </c>
      <c r="Q171" s="71" t="s">
        <v>74</v>
      </c>
    </row>
    <row r="172" spans="1:17" ht="29" customHeight="1" x14ac:dyDescent="0.2">
      <c r="A172" s="640"/>
      <c r="B172" s="647"/>
      <c r="C172" s="650"/>
      <c r="D172" s="109" t="s">
        <v>75</v>
      </c>
      <c r="E172" s="136"/>
      <c r="F172" s="116">
        <f t="shared" si="37"/>
        <v>0</v>
      </c>
      <c r="G172" s="136" t="s">
        <v>76</v>
      </c>
      <c r="H172" s="54" t="s">
        <v>76</v>
      </c>
      <c r="I172" s="55" t="s">
        <v>76</v>
      </c>
      <c r="J172" s="136"/>
      <c r="K172" s="54"/>
      <c r="L172" s="55"/>
      <c r="M172" s="82" t="s">
        <v>74</v>
      </c>
      <c r="N172" s="54" t="s">
        <v>74</v>
      </c>
      <c r="O172" s="54" t="s">
        <v>74</v>
      </c>
      <c r="P172" s="54" t="s">
        <v>74</v>
      </c>
      <c r="Q172" s="55" t="s">
        <v>74</v>
      </c>
    </row>
    <row r="173" spans="1:17" ht="29" customHeight="1" x14ac:dyDescent="0.2">
      <c r="A173" s="640"/>
      <c r="B173" s="647"/>
      <c r="C173" s="650"/>
      <c r="D173" s="109" t="s">
        <v>77</v>
      </c>
      <c r="E173" s="136"/>
      <c r="F173" s="116">
        <f t="shared" si="37"/>
        <v>0</v>
      </c>
      <c r="G173" s="136"/>
      <c r="H173" s="54"/>
      <c r="I173" s="55"/>
      <c r="J173" s="136" t="s">
        <v>74</v>
      </c>
      <c r="K173" s="54" t="s">
        <v>74</v>
      </c>
      <c r="L173" s="55" t="s">
        <v>74</v>
      </c>
      <c r="M173" s="82" t="s">
        <v>74</v>
      </c>
      <c r="N173" s="54" t="s">
        <v>74</v>
      </c>
      <c r="O173" s="54" t="s">
        <v>74</v>
      </c>
      <c r="P173" s="54" t="s">
        <v>74</v>
      </c>
      <c r="Q173" s="55" t="s">
        <v>74</v>
      </c>
    </row>
    <row r="174" spans="1:17" ht="29" customHeight="1" x14ac:dyDescent="0.2">
      <c r="A174" s="640"/>
      <c r="B174" s="647"/>
      <c r="C174" s="650"/>
      <c r="D174" s="109" t="s">
        <v>78</v>
      </c>
      <c r="E174" s="136">
        <v>82</v>
      </c>
      <c r="F174" s="116">
        <v>46</v>
      </c>
      <c r="G174" s="136" t="s">
        <v>76</v>
      </c>
      <c r="H174" s="54" t="s">
        <v>76</v>
      </c>
      <c r="I174" s="55" t="s">
        <v>76</v>
      </c>
      <c r="J174" s="136" t="s">
        <v>74</v>
      </c>
      <c r="K174" s="54" t="s">
        <v>74</v>
      </c>
      <c r="L174" s="55" t="s">
        <v>74</v>
      </c>
      <c r="M174" s="142">
        <v>7</v>
      </c>
      <c r="N174" s="62">
        <v>15</v>
      </c>
      <c r="O174" s="62">
        <v>22</v>
      </c>
      <c r="P174" s="62">
        <v>2</v>
      </c>
      <c r="Q174" s="64"/>
    </row>
    <row r="175" spans="1:17" ht="29" customHeight="1" thickBot="1" x14ac:dyDescent="0.25">
      <c r="A175" s="640"/>
      <c r="B175" s="648"/>
      <c r="C175" s="651"/>
      <c r="D175" s="110" t="s">
        <v>79</v>
      </c>
      <c r="E175" s="171"/>
      <c r="F175" s="172">
        <f t="shared" si="37"/>
        <v>0</v>
      </c>
      <c r="G175" s="171" t="s">
        <v>74</v>
      </c>
      <c r="H175" s="59" t="s">
        <v>74</v>
      </c>
      <c r="I175" s="60" t="s">
        <v>74</v>
      </c>
      <c r="J175" s="171" t="s">
        <v>74</v>
      </c>
      <c r="K175" s="59" t="s">
        <v>76</v>
      </c>
      <c r="L175" s="60" t="s">
        <v>76</v>
      </c>
      <c r="M175" s="173"/>
      <c r="N175" s="59"/>
      <c r="O175" s="59"/>
      <c r="P175" s="59"/>
      <c r="Q175" s="60"/>
    </row>
    <row r="176" spans="1:17" ht="29" customHeight="1" x14ac:dyDescent="0.2">
      <c r="A176" s="640"/>
      <c r="B176" s="623" t="s">
        <v>143</v>
      </c>
      <c r="C176" s="630" t="s">
        <v>144</v>
      </c>
      <c r="D176" s="108" t="s">
        <v>73</v>
      </c>
      <c r="E176" s="70"/>
      <c r="F176" s="115">
        <f t="shared" si="37"/>
        <v>0</v>
      </c>
      <c r="G176" s="70" t="s">
        <v>74</v>
      </c>
      <c r="H176" s="77" t="s">
        <v>74</v>
      </c>
      <c r="I176" s="71" t="s">
        <v>74</v>
      </c>
      <c r="J176" s="70"/>
      <c r="K176" s="77"/>
      <c r="L176" s="71"/>
      <c r="M176" s="133" t="s">
        <v>74</v>
      </c>
      <c r="N176" s="77" t="s">
        <v>74</v>
      </c>
      <c r="O176" s="77" t="s">
        <v>74</v>
      </c>
      <c r="P176" s="77" t="s">
        <v>74</v>
      </c>
      <c r="Q176" s="71" t="s">
        <v>74</v>
      </c>
    </row>
    <row r="177" spans="1:17" ht="29" customHeight="1" x14ac:dyDescent="0.2">
      <c r="A177" s="640"/>
      <c r="B177" s="624"/>
      <c r="C177" s="631"/>
      <c r="D177" s="109" t="s">
        <v>75</v>
      </c>
      <c r="E177" s="136"/>
      <c r="F177" s="116">
        <f t="shared" si="37"/>
        <v>0</v>
      </c>
      <c r="G177" s="136" t="s">
        <v>76</v>
      </c>
      <c r="H177" s="54" t="s">
        <v>76</v>
      </c>
      <c r="I177" s="55" t="s">
        <v>76</v>
      </c>
      <c r="J177" s="136"/>
      <c r="K177" s="54"/>
      <c r="L177" s="55"/>
      <c r="M177" s="82" t="s">
        <v>74</v>
      </c>
      <c r="N177" s="54" t="s">
        <v>74</v>
      </c>
      <c r="O177" s="54" t="s">
        <v>74</v>
      </c>
      <c r="P177" s="54" t="s">
        <v>74</v>
      </c>
      <c r="Q177" s="55" t="s">
        <v>74</v>
      </c>
    </row>
    <row r="178" spans="1:17" ht="29" customHeight="1" x14ac:dyDescent="0.2">
      <c r="A178" s="640"/>
      <c r="B178" s="624"/>
      <c r="C178" s="631"/>
      <c r="D178" s="109" t="s">
        <v>77</v>
      </c>
      <c r="E178" s="136"/>
      <c r="F178" s="116">
        <f t="shared" si="37"/>
        <v>0</v>
      </c>
      <c r="G178" s="136"/>
      <c r="H178" s="54"/>
      <c r="I178" s="55"/>
      <c r="J178" s="136" t="s">
        <v>74</v>
      </c>
      <c r="K178" s="54" t="s">
        <v>74</v>
      </c>
      <c r="L178" s="55" t="s">
        <v>74</v>
      </c>
      <c r="M178" s="82" t="s">
        <v>74</v>
      </c>
      <c r="N178" s="54" t="s">
        <v>74</v>
      </c>
      <c r="O178" s="54" t="s">
        <v>74</v>
      </c>
      <c r="P178" s="54" t="s">
        <v>74</v>
      </c>
      <c r="Q178" s="55" t="s">
        <v>74</v>
      </c>
    </row>
    <row r="179" spans="1:17" ht="29" customHeight="1" x14ac:dyDescent="0.2">
      <c r="A179" s="640"/>
      <c r="B179" s="624"/>
      <c r="C179" s="631"/>
      <c r="D179" s="109" t="s">
        <v>78</v>
      </c>
      <c r="E179" s="136">
        <v>73</v>
      </c>
      <c r="F179" s="116">
        <v>73</v>
      </c>
      <c r="G179" s="136" t="s">
        <v>76</v>
      </c>
      <c r="H179" s="54" t="s">
        <v>76</v>
      </c>
      <c r="I179" s="55" t="s">
        <v>76</v>
      </c>
      <c r="J179" s="136" t="s">
        <v>74</v>
      </c>
      <c r="K179" s="54" t="s">
        <v>74</v>
      </c>
      <c r="L179" s="55" t="s">
        <v>74</v>
      </c>
      <c r="M179" s="142">
        <v>1</v>
      </c>
      <c r="N179" s="62">
        <v>40</v>
      </c>
      <c r="O179" s="62">
        <v>25</v>
      </c>
      <c r="P179" s="62">
        <v>7</v>
      </c>
      <c r="Q179" s="64">
        <v>0</v>
      </c>
    </row>
    <row r="180" spans="1:17" ht="29" customHeight="1" thickBot="1" x14ac:dyDescent="0.25">
      <c r="A180" s="640"/>
      <c r="B180" s="642"/>
      <c r="C180" s="643"/>
      <c r="D180" s="110" t="s">
        <v>79</v>
      </c>
      <c r="E180" s="171"/>
      <c r="F180" s="172">
        <f t="shared" si="37"/>
        <v>0</v>
      </c>
      <c r="G180" s="171" t="s">
        <v>74</v>
      </c>
      <c r="H180" s="59" t="s">
        <v>74</v>
      </c>
      <c r="I180" s="60" t="s">
        <v>74</v>
      </c>
      <c r="J180" s="171" t="s">
        <v>74</v>
      </c>
      <c r="K180" s="59" t="s">
        <v>76</v>
      </c>
      <c r="L180" s="60" t="s">
        <v>76</v>
      </c>
      <c r="M180" s="173"/>
      <c r="N180" s="59"/>
      <c r="O180" s="59"/>
      <c r="P180" s="59"/>
      <c r="Q180" s="60"/>
    </row>
    <row r="181" spans="1:17" ht="29" customHeight="1" x14ac:dyDescent="0.2">
      <c r="A181" s="640"/>
      <c r="B181" s="623" t="s">
        <v>145</v>
      </c>
      <c r="C181" s="630" t="s">
        <v>146</v>
      </c>
      <c r="D181" s="108" t="s">
        <v>73</v>
      </c>
      <c r="E181" s="70">
        <v>12</v>
      </c>
      <c r="F181" s="115">
        <v>47</v>
      </c>
      <c r="G181" s="70" t="s">
        <v>74</v>
      </c>
      <c r="H181" s="77" t="s">
        <v>74</v>
      </c>
      <c r="I181" s="71" t="s">
        <v>74</v>
      </c>
      <c r="J181" s="70">
        <v>4</v>
      </c>
      <c r="K181" s="77">
        <v>43</v>
      </c>
      <c r="L181" s="71"/>
      <c r="M181" s="133" t="s">
        <v>74</v>
      </c>
      <c r="N181" s="77" t="s">
        <v>74</v>
      </c>
      <c r="O181" s="77" t="s">
        <v>74</v>
      </c>
      <c r="P181" s="77" t="s">
        <v>74</v>
      </c>
      <c r="Q181" s="71" t="s">
        <v>74</v>
      </c>
    </row>
    <row r="182" spans="1:17" ht="29" customHeight="1" x14ac:dyDescent="0.2">
      <c r="A182" s="640"/>
      <c r="B182" s="624"/>
      <c r="C182" s="631"/>
      <c r="D182" s="109" t="s">
        <v>75</v>
      </c>
      <c r="E182" s="136"/>
      <c r="F182" s="116">
        <f t="shared" si="37"/>
        <v>0</v>
      </c>
      <c r="G182" s="136" t="s">
        <v>76</v>
      </c>
      <c r="H182" s="54" t="s">
        <v>76</v>
      </c>
      <c r="I182" s="55" t="s">
        <v>76</v>
      </c>
      <c r="J182" s="136"/>
      <c r="K182" s="54"/>
      <c r="L182" s="55"/>
      <c r="M182" s="82" t="s">
        <v>74</v>
      </c>
      <c r="N182" s="54" t="s">
        <v>74</v>
      </c>
      <c r="O182" s="54" t="s">
        <v>74</v>
      </c>
      <c r="P182" s="54" t="s">
        <v>74</v>
      </c>
      <c r="Q182" s="55" t="s">
        <v>74</v>
      </c>
    </row>
    <row r="183" spans="1:17" ht="29" customHeight="1" x14ac:dyDescent="0.2">
      <c r="A183" s="640"/>
      <c r="B183" s="624"/>
      <c r="C183" s="631"/>
      <c r="D183" s="109" t="s">
        <v>77</v>
      </c>
      <c r="E183" s="136">
        <v>96</v>
      </c>
      <c r="F183" s="116">
        <v>6</v>
      </c>
      <c r="G183" s="136"/>
      <c r="H183" s="54">
        <v>5</v>
      </c>
      <c r="I183" s="55">
        <v>1</v>
      </c>
      <c r="J183" s="136" t="s">
        <v>74</v>
      </c>
      <c r="K183" s="54" t="s">
        <v>74</v>
      </c>
      <c r="L183" s="55" t="s">
        <v>74</v>
      </c>
      <c r="M183" s="82" t="s">
        <v>74</v>
      </c>
      <c r="N183" s="54" t="s">
        <v>74</v>
      </c>
      <c r="O183" s="54" t="s">
        <v>74</v>
      </c>
      <c r="P183" s="54" t="s">
        <v>74</v>
      </c>
      <c r="Q183" s="55" t="s">
        <v>74</v>
      </c>
    </row>
    <row r="184" spans="1:17" ht="29" customHeight="1" x14ac:dyDescent="0.2">
      <c r="A184" s="640"/>
      <c r="B184" s="624"/>
      <c r="C184" s="631"/>
      <c r="D184" s="109" t="s">
        <v>78</v>
      </c>
      <c r="E184" s="136">
        <v>75</v>
      </c>
      <c r="F184" s="116">
        <v>551</v>
      </c>
      <c r="G184" s="136" t="s">
        <v>76</v>
      </c>
      <c r="H184" s="54" t="s">
        <v>76</v>
      </c>
      <c r="I184" s="55" t="s">
        <v>76</v>
      </c>
      <c r="J184" s="136" t="s">
        <v>74</v>
      </c>
      <c r="K184" s="54" t="s">
        <v>74</v>
      </c>
      <c r="L184" s="55" t="s">
        <v>74</v>
      </c>
      <c r="M184" s="142">
        <v>76</v>
      </c>
      <c r="N184" s="62">
        <v>442</v>
      </c>
      <c r="O184" s="62">
        <v>33</v>
      </c>
      <c r="P184" s="62"/>
      <c r="Q184" s="64"/>
    </row>
    <row r="185" spans="1:17" ht="29" customHeight="1" thickBot="1" x14ac:dyDescent="0.25">
      <c r="A185" s="640"/>
      <c r="B185" s="642"/>
      <c r="C185" s="643"/>
      <c r="D185" s="110" t="s">
        <v>79</v>
      </c>
      <c r="E185" s="171"/>
      <c r="F185" s="172">
        <f t="shared" si="37"/>
        <v>0</v>
      </c>
      <c r="G185" s="171" t="s">
        <v>74</v>
      </c>
      <c r="H185" s="59" t="s">
        <v>74</v>
      </c>
      <c r="I185" s="60" t="s">
        <v>74</v>
      </c>
      <c r="J185" s="171" t="s">
        <v>74</v>
      </c>
      <c r="K185" s="59" t="s">
        <v>76</v>
      </c>
      <c r="L185" s="60" t="s">
        <v>76</v>
      </c>
      <c r="M185" s="173"/>
      <c r="N185" s="59"/>
      <c r="O185" s="59"/>
      <c r="P185" s="59"/>
      <c r="Q185" s="60"/>
    </row>
    <row r="186" spans="1:17" ht="29" customHeight="1" x14ac:dyDescent="0.2">
      <c r="A186" s="640"/>
      <c r="B186" s="646" t="s">
        <v>147</v>
      </c>
      <c r="C186" s="649" t="s">
        <v>148</v>
      </c>
      <c r="D186" s="108" t="s">
        <v>73</v>
      </c>
      <c r="E186" s="70"/>
      <c r="F186" s="115">
        <f t="shared" si="37"/>
        <v>0</v>
      </c>
      <c r="G186" s="70" t="s">
        <v>74</v>
      </c>
      <c r="H186" s="77" t="s">
        <v>74</v>
      </c>
      <c r="I186" s="71" t="s">
        <v>74</v>
      </c>
      <c r="J186" s="70"/>
      <c r="K186" s="77"/>
      <c r="L186" s="71"/>
      <c r="M186" s="133" t="s">
        <v>74</v>
      </c>
      <c r="N186" s="77" t="s">
        <v>74</v>
      </c>
      <c r="O186" s="77" t="s">
        <v>74</v>
      </c>
      <c r="P186" s="77" t="s">
        <v>74</v>
      </c>
      <c r="Q186" s="71" t="s">
        <v>74</v>
      </c>
    </row>
    <row r="187" spans="1:17" ht="29" customHeight="1" x14ac:dyDescent="0.2">
      <c r="A187" s="640"/>
      <c r="B187" s="647"/>
      <c r="C187" s="650"/>
      <c r="D187" s="109" t="s">
        <v>75</v>
      </c>
      <c r="E187" s="136"/>
      <c r="F187" s="116">
        <f t="shared" si="37"/>
        <v>0</v>
      </c>
      <c r="G187" s="136" t="s">
        <v>76</v>
      </c>
      <c r="H187" s="54" t="s">
        <v>76</v>
      </c>
      <c r="I187" s="55" t="s">
        <v>76</v>
      </c>
      <c r="J187" s="136"/>
      <c r="K187" s="54"/>
      <c r="L187" s="55"/>
      <c r="M187" s="82" t="s">
        <v>74</v>
      </c>
      <c r="N187" s="54" t="s">
        <v>74</v>
      </c>
      <c r="O187" s="54" t="s">
        <v>74</v>
      </c>
      <c r="P187" s="54" t="s">
        <v>74</v>
      </c>
      <c r="Q187" s="55" t="s">
        <v>74</v>
      </c>
    </row>
    <row r="188" spans="1:17" ht="29" customHeight="1" x14ac:dyDescent="0.2">
      <c r="A188" s="640"/>
      <c r="B188" s="647"/>
      <c r="C188" s="650"/>
      <c r="D188" s="109" t="s">
        <v>77</v>
      </c>
      <c r="E188" s="136"/>
      <c r="F188" s="116">
        <f t="shared" si="37"/>
        <v>0</v>
      </c>
      <c r="G188" s="136"/>
      <c r="H188" s="54"/>
      <c r="I188" s="55"/>
      <c r="J188" s="136" t="s">
        <v>74</v>
      </c>
      <c r="K188" s="54" t="s">
        <v>74</v>
      </c>
      <c r="L188" s="55" t="s">
        <v>74</v>
      </c>
      <c r="M188" s="82" t="s">
        <v>74</v>
      </c>
      <c r="N188" s="54" t="s">
        <v>74</v>
      </c>
      <c r="O188" s="54" t="s">
        <v>74</v>
      </c>
      <c r="P188" s="54" t="s">
        <v>74</v>
      </c>
      <c r="Q188" s="55" t="s">
        <v>74</v>
      </c>
    </row>
    <row r="189" spans="1:17" ht="29" customHeight="1" x14ac:dyDescent="0.2">
      <c r="A189" s="640"/>
      <c r="B189" s="647"/>
      <c r="C189" s="650"/>
      <c r="D189" s="109" t="s">
        <v>78</v>
      </c>
      <c r="E189" s="136">
        <v>80</v>
      </c>
      <c r="F189" s="116">
        <v>51</v>
      </c>
      <c r="G189" s="136" t="s">
        <v>76</v>
      </c>
      <c r="H189" s="54" t="s">
        <v>76</v>
      </c>
      <c r="I189" s="55" t="s">
        <v>76</v>
      </c>
      <c r="J189" s="136" t="s">
        <v>74</v>
      </c>
      <c r="K189" s="54" t="s">
        <v>74</v>
      </c>
      <c r="L189" s="55" t="s">
        <v>74</v>
      </c>
      <c r="M189" s="142">
        <v>4</v>
      </c>
      <c r="N189" s="62">
        <v>29</v>
      </c>
      <c r="O189" s="62">
        <v>18</v>
      </c>
      <c r="P189" s="62" t="s">
        <v>149</v>
      </c>
      <c r="Q189" s="64" t="s">
        <v>149</v>
      </c>
    </row>
    <row r="190" spans="1:17" ht="29" customHeight="1" thickBot="1" x14ac:dyDescent="0.25">
      <c r="A190" s="640"/>
      <c r="B190" s="648"/>
      <c r="C190" s="651"/>
      <c r="D190" s="111" t="s">
        <v>79</v>
      </c>
      <c r="E190" s="171"/>
      <c r="F190" s="172">
        <f t="shared" si="37"/>
        <v>0</v>
      </c>
      <c r="G190" s="171" t="s">
        <v>74</v>
      </c>
      <c r="H190" s="59" t="s">
        <v>74</v>
      </c>
      <c r="I190" s="60" t="s">
        <v>74</v>
      </c>
      <c r="J190" s="171" t="s">
        <v>74</v>
      </c>
      <c r="K190" s="59" t="s">
        <v>76</v>
      </c>
      <c r="L190" s="60" t="s">
        <v>76</v>
      </c>
      <c r="M190" s="173"/>
      <c r="N190" s="59"/>
      <c r="O190" s="59"/>
      <c r="P190" s="59"/>
      <c r="Q190" s="60"/>
    </row>
    <row r="191" spans="1:17" ht="29" customHeight="1" x14ac:dyDescent="0.2">
      <c r="A191" s="640"/>
      <c r="B191" s="623" t="s">
        <v>150</v>
      </c>
      <c r="C191" s="630" t="s">
        <v>151</v>
      </c>
      <c r="D191" s="108" t="s">
        <v>73</v>
      </c>
      <c r="E191" s="438">
        <v>14</v>
      </c>
      <c r="F191" s="115">
        <v>5</v>
      </c>
      <c r="G191" s="70" t="s">
        <v>74</v>
      </c>
      <c r="H191" s="77" t="s">
        <v>74</v>
      </c>
      <c r="I191" s="71" t="s">
        <v>74</v>
      </c>
      <c r="J191" s="70"/>
      <c r="K191" s="77">
        <v>5</v>
      </c>
      <c r="L191" s="71"/>
      <c r="M191" s="133" t="s">
        <v>74</v>
      </c>
      <c r="N191" s="77" t="s">
        <v>74</v>
      </c>
      <c r="O191" s="77" t="s">
        <v>74</v>
      </c>
      <c r="P191" s="77" t="s">
        <v>74</v>
      </c>
      <c r="Q191" s="71" t="s">
        <v>74</v>
      </c>
    </row>
    <row r="192" spans="1:17" ht="29" customHeight="1" x14ac:dyDescent="0.2">
      <c r="A192" s="640"/>
      <c r="B192" s="624"/>
      <c r="C192" s="631"/>
      <c r="D192" s="109" t="s">
        <v>75</v>
      </c>
      <c r="E192" s="136"/>
      <c r="F192" s="116">
        <f t="shared" si="37"/>
        <v>0</v>
      </c>
      <c r="G192" s="136" t="s">
        <v>76</v>
      </c>
      <c r="H192" s="54" t="s">
        <v>76</v>
      </c>
      <c r="I192" s="55" t="s">
        <v>76</v>
      </c>
      <c r="J192" s="136"/>
      <c r="K192" s="54"/>
      <c r="L192" s="55"/>
      <c r="M192" s="82" t="s">
        <v>74</v>
      </c>
      <c r="N192" s="54" t="s">
        <v>74</v>
      </c>
      <c r="O192" s="54" t="s">
        <v>74</v>
      </c>
      <c r="P192" s="54" t="s">
        <v>74</v>
      </c>
      <c r="Q192" s="55" t="s">
        <v>74</v>
      </c>
    </row>
    <row r="193" spans="1:17" ht="29" customHeight="1" x14ac:dyDescent="0.2">
      <c r="A193" s="640"/>
      <c r="B193" s="624"/>
      <c r="C193" s="631"/>
      <c r="D193" s="109" t="s">
        <v>77</v>
      </c>
      <c r="E193" s="136"/>
      <c r="F193" s="116">
        <f t="shared" si="37"/>
        <v>0</v>
      </c>
      <c r="G193" s="136"/>
      <c r="H193" s="54"/>
      <c r="I193" s="55"/>
      <c r="J193" s="136" t="s">
        <v>74</v>
      </c>
      <c r="K193" s="54" t="s">
        <v>74</v>
      </c>
      <c r="L193" s="55" t="s">
        <v>74</v>
      </c>
      <c r="M193" s="82" t="s">
        <v>74</v>
      </c>
      <c r="N193" s="54" t="s">
        <v>74</v>
      </c>
      <c r="O193" s="54" t="s">
        <v>74</v>
      </c>
      <c r="P193" s="54" t="s">
        <v>74</v>
      </c>
      <c r="Q193" s="55" t="s">
        <v>74</v>
      </c>
    </row>
    <row r="194" spans="1:17" ht="29" customHeight="1" x14ac:dyDescent="0.2">
      <c r="A194" s="640"/>
      <c r="B194" s="624"/>
      <c r="C194" s="631"/>
      <c r="D194" s="109" t="s">
        <v>78</v>
      </c>
      <c r="E194" s="136">
        <v>77.599999999999994</v>
      </c>
      <c r="F194" s="116">
        <v>123</v>
      </c>
      <c r="G194" s="136" t="s">
        <v>76</v>
      </c>
      <c r="H194" s="54" t="s">
        <v>76</v>
      </c>
      <c r="I194" s="55" t="s">
        <v>76</v>
      </c>
      <c r="J194" s="136" t="s">
        <v>74</v>
      </c>
      <c r="K194" s="54" t="s">
        <v>74</v>
      </c>
      <c r="L194" s="55" t="s">
        <v>74</v>
      </c>
      <c r="M194" s="142">
        <v>31</v>
      </c>
      <c r="N194" s="62">
        <v>33</v>
      </c>
      <c r="O194" s="62">
        <v>53</v>
      </c>
      <c r="P194" s="62">
        <v>6</v>
      </c>
      <c r="Q194" s="64"/>
    </row>
    <row r="195" spans="1:17" ht="29" customHeight="1" thickBot="1" x14ac:dyDescent="0.25">
      <c r="A195" s="640"/>
      <c r="B195" s="629"/>
      <c r="C195" s="632"/>
      <c r="D195" s="111" t="s">
        <v>79</v>
      </c>
      <c r="E195" s="171"/>
      <c r="F195" s="172">
        <f t="shared" si="37"/>
        <v>0</v>
      </c>
      <c r="G195" s="171" t="s">
        <v>74</v>
      </c>
      <c r="H195" s="59" t="s">
        <v>74</v>
      </c>
      <c r="I195" s="60" t="s">
        <v>74</v>
      </c>
      <c r="J195" s="171" t="s">
        <v>74</v>
      </c>
      <c r="K195" s="59" t="s">
        <v>76</v>
      </c>
      <c r="L195" s="60" t="s">
        <v>76</v>
      </c>
      <c r="M195" s="173"/>
      <c r="N195" s="59"/>
      <c r="O195" s="59"/>
      <c r="P195" s="59"/>
      <c r="Q195" s="60"/>
    </row>
    <row r="196" spans="1:17" ht="29" customHeight="1" x14ac:dyDescent="0.2">
      <c r="A196" s="640"/>
      <c r="B196" s="655" t="s">
        <v>152</v>
      </c>
      <c r="C196" s="630" t="s">
        <v>153</v>
      </c>
      <c r="D196" s="108" t="s">
        <v>73</v>
      </c>
      <c r="E196" s="70">
        <v>12</v>
      </c>
      <c r="F196" s="115">
        <f t="shared" si="37"/>
        <v>95</v>
      </c>
      <c r="G196" s="70" t="s">
        <v>74</v>
      </c>
      <c r="H196" s="77" t="s">
        <v>74</v>
      </c>
      <c r="I196" s="71" t="s">
        <v>74</v>
      </c>
      <c r="J196" s="70">
        <v>11</v>
      </c>
      <c r="K196" s="77">
        <v>82</v>
      </c>
      <c r="L196" s="71">
        <v>2</v>
      </c>
      <c r="M196" s="133" t="s">
        <v>74</v>
      </c>
      <c r="N196" s="77" t="s">
        <v>74</v>
      </c>
      <c r="O196" s="77" t="s">
        <v>74</v>
      </c>
      <c r="P196" s="77" t="s">
        <v>74</v>
      </c>
      <c r="Q196" s="71" t="s">
        <v>74</v>
      </c>
    </row>
    <row r="197" spans="1:17" ht="29" customHeight="1" x14ac:dyDescent="0.2">
      <c r="A197" s="640"/>
      <c r="B197" s="656"/>
      <c r="C197" s="631"/>
      <c r="D197" s="109" t="s">
        <v>75</v>
      </c>
      <c r="E197" s="136"/>
      <c r="F197" s="116">
        <f t="shared" si="37"/>
        <v>0</v>
      </c>
      <c r="G197" s="136" t="s">
        <v>76</v>
      </c>
      <c r="H197" s="54" t="s">
        <v>76</v>
      </c>
      <c r="I197" s="55" t="s">
        <v>76</v>
      </c>
      <c r="J197" s="136"/>
      <c r="K197" s="54"/>
      <c r="L197" s="55"/>
      <c r="M197" s="82" t="s">
        <v>74</v>
      </c>
      <c r="N197" s="54" t="s">
        <v>74</v>
      </c>
      <c r="O197" s="54" t="s">
        <v>74</v>
      </c>
      <c r="P197" s="54" t="s">
        <v>74</v>
      </c>
      <c r="Q197" s="55" t="s">
        <v>74</v>
      </c>
    </row>
    <row r="198" spans="1:17" ht="29" customHeight="1" x14ac:dyDescent="0.2">
      <c r="A198" s="640"/>
      <c r="B198" s="656"/>
      <c r="C198" s="631"/>
      <c r="D198" s="109" t="s">
        <v>77</v>
      </c>
      <c r="E198" s="136"/>
      <c r="F198" s="116">
        <f t="shared" si="37"/>
        <v>0</v>
      </c>
      <c r="G198" s="136"/>
      <c r="H198" s="54"/>
      <c r="I198" s="55"/>
      <c r="J198" s="136" t="s">
        <v>74</v>
      </c>
      <c r="K198" s="54" t="s">
        <v>74</v>
      </c>
      <c r="L198" s="55" t="s">
        <v>74</v>
      </c>
      <c r="M198" s="82" t="s">
        <v>74</v>
      </c>
      <c r="N198" s="54" t="s">
        <v>74</v>
      </c>
      <c r="O198" s="54" t="s">
        <v>74</v>
      </c>
      <c r="P198" s="54" t="s">
        <v>74</v>
      </c>
      <c r="Q198" s="55" t="s">
        <v>74</v>
      </c>
    </row>
    <row r="199" spans="1:17" ht="29" customHeight="1" x14ac:dyDescent="0.2">
      <c r="A199" s="640"/>
      <c r="B199" s="656"/>
      <c r="C199" s="631"/>
      <c r="D199" s="109" t="s">
        <v>78</v>
      </c>
      <c r="E199" s="136">
        <v>100</v>
      </c>
      <c r="F199" s="116">
        <f t="shared" si="37"/>
        <v>702</v>
      </c>
      <c r="G199" s="136" t="s">
        <v>76</v>
      </c>
      <c r="H199" s="54" t="s">
        <v>76</v>
      </c>
      <c r="I199" s="55" t="s">
        <v>76</v>
      </c>
      <c r="J199" s="136" t="s">
        <v>74</v>
      </c>
      <c r="K199" s="54" t="s">
        <v>74</v>
      </c>
      <c r="L199" s="55" t="s">
        <v>74</v>
      </c>
      <c r="M199" s="142">
        <v>61</v>
      </c>
      <c r="N199" s="62">
        <v>295</v>
      </c>
      <c r="O199" s="62">
        <v>334</v>
      </c>
      <c r="P199" s="62">
        <v>12</v>
      </c>
      <c r="Q199" s="64"/>
    </row>
    <row r="200" spans="1:17" ht="29" customHeight="1" thickBot="1" x14ac:dyDescent="0.25">
      <c r="A200" s="640"/>
      <c r="B200" s="629"/>
      <c r="C200" s="632"/>
      <c r="D200" s="111" t="s">
        <v>79</v>
      </c>
      <c r="E200" s="171"/>
      <c r="F200" s="172">
        <f t="shared" si="37"/>
        <v>0</v>
      </c>
      <c r="G200" s="171" t="s">
        <v>74</v>
      </c>
      <c r="H200" s="59" t="s">
        <v>74</v>
      </c>
      <c r="I200" s="60" t="s">
        <v>74</v>
      </c>
      <c r="J200" s="171" t="s">
        <v>74</v>
      </c>
      <c r="K200" s="59" t="s">
        <v>76</v>
      </c>
      <c r="L200" s="60" t="s">
        <v>76</v>
      </c>
      <c r="M200" s="173"/>
      <c r="N200" s="59"/>
      <c r="O200" s="59"/>
      <c r="P200" s="59"/>
      <c r="Q200" s="60"/>
    </row>
    <row r="201" spans="1:17" ht="29" customHeight="1" x14ac:dyDescent="0.2">
      <c r="A201" s="640"/>
      <c r="B201" s="623" t="s">
        <v>154</v>
      </c>
      <c r="C201" s="630" t="s">
        <v>153</v>
      </c>
      <c r="D201" s="108" t="s">
        <v>73</v>
      </c>
      <c r="E201" s="70"/>
      <c r="F201" s="115">
        <f t="shared" si="37"/>
        <v>0</v>
      </c>
      <c r="G201" s="70" t="s">
        <v>74</v>
      </c>
      <c r="H201" s="77" t="s">
        <v>74</v>
      </c>
      <c r="I201" s="71" t="s">
        <v>74</v>
      </c>
      <c r="J201" s="70"/>
      <c r="K201" s="77"/>
      <c r="L201" s="71"/>
      <c r="M201" s="133" t="s">
        <v>74</v>
      </c>
      <c r="N201" s="77" t="s">
        <v>74</v>
      </c>
      <c r="O201" s="77" t="s">
        <v>74</v>
      </c>
      <c r="P201" s="77" t="s">
        <v>74</v>
      </c>
      <c r="Q201" s="71" t="s">
        <v>74</v>
      </c>
    </row>
    <row r="202" spans="1:17" ht="29" customHeight="1" x14ac:dyDescent="0.2">
      <c r="A202" s="640"/>
      <c r="B202" s="624"/>
      <c r="C202" s="631"/>
      <c r="D202" s="109" t="s">
        <v>75</v>
      </c>
      <c r="E202" s="136"/>
      <c r="F202" s="116">
        <f t="shared" si="37"/>
        <v>0</v>
      </c>
      <c r="G202" s="136" t="s">
        <v>76</v>
      </c>
      <c r="H202" s="54" t="s">
        <v>76</v>
      </c>
      <c r="I202" s="55" t="s">
        <v>76</v>
      </c>
      <c r="J202" s="136"/>
      <c r="K202" s="54"/>
      <c r="L202" s="55"/>
      <c r="M202" s="82" t="s">
        <v>74</v>
      </c>
      <c r="N202" s="54" t="s">
        <v>74</v>
      </c>
      <c r="O202" s="54" t="s">
        <v>74</v>
      </c>
      <c r="P202" s="54" t="s">
        <v>74</v>
      </c>
      <c r="Q202" s="55" t="s">
        <v>74</v>
      </c>
    </row>
    <row r="203" spans="1:17" ht="29" customHeight="1" x14ac:dyDescent="0.2">
      <c r="A203" s="640"/>
      <c r="B203" s="624"/>
      <c r="C203" s="631"/>
      <c r="D203" s="109" t="s">
        <v>77</v>
      </c>
      <c r="E203" s="136"/>
      <c r="F203" s="116">
        <f t="shared" si="37"/>
        <v>0</v>
      </c>
      <c r="G203" s="136"/>
      <c r="H203" s="54"/>
      <c r="I203" s="55"/>
      <c r="J203" s="136" t="s">
        <v>74</v>
      </c>
      <c r="K203" s="54" t="s">
        <v>74</v>
      </c>
      <c r="L203" s="55" t="s">
        <v>74</v>
      </c>
      <c r="M203" s="82" t="s">
        <v>74</v>
      </c>
      <c r="N203" s="54" t="s">
        <v>74</v>
      </c>
      <c r="O203" s="54" t="s">
        <v>74</v>
      </c>
      <c r="P203" s="54" t="s">
        <v>74</v>
      </c>
      <c r="Q203" s="55" t="s">
        <v>74</v>
      </c>
    </row>
    <row r="204" spans="1:17" ht="29" customHeight="1" x14ac:dyDescent="0.2">
      <c r="A204" s="640"/>
      <c r="B204" s="624"/>
      <c r="C204" s="631"/>
      <c r="D204" s="109" t="s">
        <v>78</v>
      </c>
      <c r="E204" s="136">
        <v>96</v>
      </c>
      <c r="F204" s="116">
        <f t="shared" si="37"/>
        <v>357</v>
      </c>
      <c r="G204" s="136" t="s">
        <v>76</v>
      </c>
      <c r="H204" s="54" t="s">
        <v>76</v>
      </c>
      <c r="I204" s="55" t="s">
        <v>76</v>
      </c>
      <c r="J204" s="136" t="s">
        <v>74</v>
      </c>
      <c r="K204" s="54" t="s">
        <v>74</v>
      </c>
      <c r="L204" s="55" t="s">
        <v>74</v>
      </c>
      <c r="M204" s="142">
        <v>31</v>
      </c>
      <c r="N204" s="62">
        <v>56</v>
      </c>
      <c r="O204" s="62">
        <v>266</v>
      </c>
      <c r="P204" s="62">
        <v>4</v>
      </c>
      <c r="Q204" s="64"/>
    </row>
    <row r="205" spans="1:17" ht="29" customHeight="1" thickBot="1" x14ac:dyDescent="0.25">
      <c r="A205" s="640"/>
      <c r="B205" s="629"/>
      <c r="C205" s="632"/>
      <c r="D205" s="111" t="s">
        <v>79</v>
      </c>
      <c r="E205" s="171"/>
      <c r="F205" s="172">
        <f t="shared" si="37"/>
        <v>0</v>
      </c>
      <c r="G205" s="171" t="s">
        <v>74</v>
      </c>
      <c r="H205" s="59" t="s">
        <v>74</v>
      </c>
      <c r="I205" s="60" t="s">
        <v>74</v>
      </c>
      <c r="J205" s="171" t="s">
        <v>74</v>
      </c>
      <c r="K205" s="59" t="s">
        <v>76</v>
      </c>
      <c r="L205" s="60" t="s">
        <v>76</v>
      </c>
      <c r="M205" s="173"/>
      <c r="N205" s="59"/>
      <c r="O205" s="59"/>
      <c r="P205" s="59"/>
      <c r="Q205" s="60"/>
    </row>
    <row r="206" spans="1:17" ht="29" customHeight="1" x14ac:dyDescent="0.2">
      <c r="A206" s="640"/>
      <c r="B206" s="623" t="s">
        <v>155</v>
      </c>
      <c r="C206" s="630" t="s">
        <v>153</v>
      </c>
      <c r="D206" s="108" t="s">
        <v>73</v>
      </c>
      <c r="E206" s="70">
        <v>15.8</v>
      </c>
      <c r="F206" s="115">
        <f t="shared" si="37"/>
        <v>12</v>
      </c>
      <c r="G206" s="70" t="s">
        <v>74</v>
      </c>
      <c r="H206" s="77" t="s">
        <v>74</v>
      </c>
      <c r="I206" s="71" t="s">
        <v>74</v>
      </c>
      <c r="J206" s="70">
        <v>2</v>
      </c>
      <c r="K206" s="77">
        <v>9</v>
      </c>
      <c r="L206" s="71">
        <v>1</v>
      </c>
      <c r="M206" s="133" t="s">
        <v>74</v>
      </c>
      <c r="N206" s="77" t="s">
        <v>74</v>
      </c>
      <c r="O206" s="77" t="s">
        <v>74</v>
      </c>
      <c r="P206" s="77" t="s">
        <v>74</v>
      </c>
      <c r="Q206" s="71" t="s">
        <v>74</v>
      </c>
    </row>
    <row r="207" spans="1:17" ht="29" customHeight="1" x14ac:dyDescent="0.2">
      <c r="A207" s="640"/>
      <c r="B207" s="624"/>
      <c r="C207" s="631"/>
      <c r="D207" s="109" t="s">
        <v>75</v>
      </c>
      <c r="E207" s="136"/>
      <c r="F207" s="116">
        <f t="shared" si="37"/>
        <v>0</v>
      </c>
      <c r="G207" s="136" t="s">
        <v>76</v>
      </c>
      <c r="H207" s="54" t="s">
        <v>76</v>
      </c>
      <c r="I207" s="55" t="s">
        <v>76</v>
      </c>
      <c r="J207" s="136"/>
      <c r="K207" s="54"/>
      <c r="L207" s="55"/>
      <c r="M207" s="82" t="s">
        <v>74</v>
      </c>
      <c r="N207" s="54" t="s">
        <v>74</v>
      </c>
      <c r="O207" s="54" t="s">
        <v>74</v>
      </c>
      <c r="P207" s="54" t="s">
        <v>74</v>
      </c>
      <c r="Q207" s="55" t="s">
        <v>74</v>
      </c>
    </row>
    <row r="208" spans="1:17" ht="29" customHeight="1" x14ac:dyDescent="0.2">
      <c r="A208" s="640"/>
      <c r="B208" s="624"/>
      <c r="C208" s="631"/>
      <c r="D208" s="109" t="s">
        <v>77</v>
      </c>
      <c r="E208" s="892"/>
      <c r="F208" s="116">
        <f t="shared" si="37"/>
        <v>0</v>
      </c>
      <c r="G208" s="892"/>
      <c r="H208" s="894"/>
      <c r="I208" s="893"/>
      <c r="J208" s="136" t="s">
        <v>74</v>
      </c>
      <c r="K208" s="54" t="s">
        <v>74</v>
      </c>
      <c r="L208" s="55" t="s">
        <v>74</v>
      </c>
      <c r="M208" s="82" t="s">
        <v>74</v>
      </c>
      <c r="N208" s="54" t="s">
        <v>74</v>
      </c>
      <c r="O208" s="54" t="s">
        <v>74</v>
      </c>
      <c r="P208" s="54" t="s">
        <v>74</v>
      </c>
      <c r="Q208" s="55" t="s">
        <v>74</v>
      </c>
    </row>
    <row r="209" spans="1:17" ht="29" customHeight="1" x14ac:dyDescent="0.2">
      <c r="A209" s="640"/>
      <c r="B209" s="624"/>
      <c r="C209" s="631"/>
      <c r="D209" s="109" t="s">
        <v>78</v>
      </c>
      <c r="E209" s="136">
        <v>80.8</v>
      </c>
      <c r="F209" s="116">
        <f t="shared" si="37"/>
        <v>189</v>
      </c>
      <c r="G209" s="136" t="s">
        <v>76</v>
      </c>
      <c r="H209" s="54" t="s">
        <v>76</v>
      </c>
      <c r="I209" s="55" t="s">
        <v>76</v>
      </c>
      <c r="J209" s="136" t="s">
        <v>74</v>
      </c>
      <c r="K209" s="54" t="s">
        <v>74</v>
      </c>
      <c r="L209" s="55" t="s">
        <v>74</v>
      </c>
      <c r="M209" s="142">
        <v>20</v>
      </c>
      <c r="N209" s="62">
        <v>46</v>
      </c>
      <c r="O209" s="62">
        <v>55</v>
      </c>
      <c r="P209" s="62">
        <v>68</v>
      </c>
      <c r="Q209" s="64">
        <v>0</v>
      </c>
    </row>
    <row r="210" spans="1:17" ht="29" customHeight="1" thickBot="1" x14ac:dyDescent="0.25">
      <c r="A210" s="640"/>
      <c r="B210" s="629"/>
      <c r="C210" s="632"/>
      <c r="D210" s="111" t="s">
        <v>79</v>
      </c>
      <c r="E210" s="171"/>
      <c r="F210" s="172">
        <f t="shared" si="37"/>
        <v>0</v>
      </c>
      <c r="G210" s="171" t="s">
        <v>74</v>
      </c>
      <c r="H210" s="59" t="s">
        <v>74</v>
      </c>
      <c r="I210" s="60" t="s">
        <v>74</v>
      </c>
      <c r="J210" s="171" t="s">
        <v>74</v>
      </c>
      <c r="K210" s="59" t="s">
        <v>76</v>
      </c>
      <c r="L210" s="60" t="s">
        <v>76</v>
      </c>
      <c r="M210" s="173"/>
      <c r="N210" s="59"/>
      <c r="O210" s="59"/>
      <c r="P210" s="59"/>
      <c r="Q210" s="60"/>
    </row>
    <row r="211" spans="1:17" ht="29" customHeight="1" x14ac:dyDescent="0.2">
      <c r="A211" s="640"/>
      <c r="B211" s="623" t="s">
        <v>156</v>
      </c>
      <c r="C211" s="630" t="s">
        <v>157</v>
      </c>
      <c r="D211" s="108" t="s">
        <v>73</v>
      </c>
      <c r="E211" s="70">
        <v>9</v>
      </c>
      <c r="F211" s="115">
        <f>SUM(J211:L211)</f>
        <v>5</v>
      </c>
      <c r="G211" s="70" t="s">
        <v>74</v>
      </c>
      <c r="H211" s="77" t="s">
        <v>74</v>
      </c>
      <c r="I211" s="71" t="s">
        <v>74</v>
      </c>
      <c r="J211" s="70"/>
      <c r="K211" s="77">
        <v>4</v>
      </c>
      <c r="L211" s="71">
        <v>1</v>
      </c>
      <c r="M211" s="133" t="s">
        <v>74</v>
      </c>
      <c r="N211" s="77" t="s">
        <v>74</v>
      </c>
      <c r="O211" s="77" t="s">
        <v>74</v>
      </c>
      <c r="P211" s="77" t="s">
        <v>74</v>
      </c>
      <c r="Q211" s="71" t="s">
        <v>74</v>
      </c>
    </row>
    <row r="212" spans="1:17" ht="29" customHeight="1" x14ac:dyDescent="0.2">
      <c r="A212" s="640"/>
      <c r="B212" s="624"/>
      <c r="C212" s="631"/>
      <c r="D212" s="109" t="s">
        <v>75</v>
      </c>
      <c r="E212" s="136"/>
      <c r="F212" s="116">
        <f t="shared" ref="F212:F230" si="38">SUM(G212:Q212)</f>
        <v>0</v>
      </c>
      <c r="G212" s="136" t="s">
        <v>76</v>
      </c>
      <c r="H212" s="54" t="s">
        <v>76</v>
      </c>
      <c r="I212" s="55" t="s">
        <v>76</v>
      </c>
      <c r="J212" s="136"/>
      <c r="K212" s="54"/>
      <c r="L212" s="55"/>
      <c r="M212" s="82" t="s">
        <v>74</v>
      </c>
      <c r="N212" s="54" t="s">
        <v>74</v>
      </c>
      <c r="O212" s="54" t="s">
        <v>74</v>
      </c>
      <c r="P212" s="54" t="s">
        <v>74</v>
      </c>
      <c r="Q212" s="55" t="s">
        <v>74</v>
      </c>
    </row>
    <row r="213" spans="1:17" ht="29" customHeight="1" x14ac:dyDescent="0.2">
      <c r="A213" s="640"/>
      <c r="B213" s="624"/>
      <c r="C213" s="631"/>
      <c r="D213" s="109" t="s">
        <v>77</v>
      </c>
      <c r="E213" s="136"/>
      <c r="F213" s="116">
        <f t="shared" si="38"/>
        <v>0</v>
      </c>
      <c r="G213" s="136"/>
      <c r="H213" s="54"/>
      <c r="I213" s="55"/>
      <c r="J213" s="136" t="s">
        <v>74</v>
      </c>
      <c r="K213" s="54" t="s">
        <v>74</v>
      </c>
      <c r="L213" s="55" t="s">
        <v>74</v>
      </c>
      <c r="M213" s="82" t="s">
        <v>74</v>
      </c>
      <c r="N213" s="54" t="s">
        <v>74</v>
      </c>
      <c r="O213" s="54" t="s">
        <v>74</v>
      </c>
      <c r="P213" s="54" t="s">
        <v>74</v>
      </c>
      <c r="Q213" s="55" t="s">
        <v>74</v>
      </c>
    </row>
    <row r="214" spans="1:17" ht="29" customHeight="1" x14ac:dyDescent="0.2">
      <c r="A214" s="640"/>
      <c r="B214" s="624"/>
      <c r="C214" s="631"/>
      <c r="D214" s="109" t="s">
        <v>78</v>
      </c>
      <c r="E214" s="136">
        <v>83</v>
      </c>
      <c r="F214" s="116">
        <f>SUM(M214:Q214)</f>
        <v>38</v>
      </c>
      <c r="G214" s="136" t="s">
        <v>76</v>
      </c>
      <c r="H214" s="54" t="s">
        <v>76</v>
      </c>
      <c r="I214" s="55" t="s">
        <v>76</v>
      </c>
      <c r="J214" s="136" t="s">
        <v>74</v>
      </c>
      <c r="K214" s="54" t="s">
        <v>74</v>
      </c>
      <c r="L214" s="55" t="s">
        <v>74</v>
      </c>
      <c r="M214" s="142">
        <v>8</v>
      </c>
      <c r="N214" s="62">
        <v>10</v>
      </c>
      <c r="O214" s="62">
        <v>15</v>
      </c>
      <c r="P214" s="62">
        <v>5</v>
      </c>
      <c r="Q214" s="64"/>
    </row>
    <row r="215" spans="1:17" ht="29" customHeight="1" thickBot="1" x14ac:dyDescent="0.25">
      <c r="A215" s="640"/>
      <c r="B215" s="629"/>
      <c r="C215" s="632"/>
      <c r="D215" s="111" t="s">
        <v>79</v>
      </c>
      <c r="E215" s="171"/>
      <c r="F215" s="172">
        <f t="shared" si="38"/>
        <v>0</v>
      </c>
      <c r="G215" s="171" t="s">
        <v>74</v>
      </c>
      <c r="H215" s="59" t="s">
        <v>74</v>
      </c>
      <c r="I215" s="60" t="s">
        <v>74</v>
      </c>
      <c r="J215" s="171" t="s">
        <v>74</v>
      </c>
      <c r="K215" s="59" t="s">
        <v>76</v>
      </c>
      <c r="L215" s="60" t="s">
        <v>76</v>
      </c>
      <c r="M215" s="173"/>
      <c r="N215" s="59"/>
      <c r="O215" s="59"/>
      <c r="P215" s="59"/>
      <c r="Q215" s="60"/>
    </row>
    <row r="216" spans="1:17" ht="29" customHeight="1" x14ac:dyDescent="0.2">
      <c r="A216" s="640"/>
      <c r="B216" s="623" t="s">
        <v>158</v>
      </c>
      <c r="C216" s="630" t="s">
        <v>159</v>
      </c>
      <c r="D216" s="108" t="s">
        <v>73</v>
      </c>
      <c r="E216" s="70"/>
      <c r="F216" s="115">
        <f t="shared" si="38"/>
        <v>0</v>
      </c>
      <c r="G216" s="70" t="s">
        <v>74</v>
      </c>
      <c r="H216" s="77" t="s">
        <v>74</v>
      </c>
      <c r="I216" s="71" t="s">
        <v>74</v>
      </c>
      <c r="J216" s="70"/>
      <c r="K216" s="77"/>
      <c r="L216" s="71"/>
      <c r="M216" s="133" t="s">
        <v>74</v>
      </c>
      <c r="N216" s="77" t="s">
        <v>74</v>
      </c>
      <c r="O216" s="77" t="s">
        <v>74</v>
      </c>
      <c r="P216" s="77" t="s">
        <v>74</v>
      </c>
      <c r="Q216" s="71" t="s">
        <v>74</v>
      </c>
    </row>
    <row r="217" spans="1:17" ht="29" customHeight="1" x14ac:dyDescent="0.2">
      <c r="A217" s="640"/>
      <c r="B217" s="624"/>
      <c r="C217" s="631"/>
      <c r="D217" s="109" t="s">
        <v>75</v>
      </c>
      <c r="E217" s="136"/>
      <c r="F217" s="116">
        <f t="shared" si="38"/>
        <v>0</v>
      </c>
      <c r="G217" s="136" t="s">
        <v>76</v>
      </c>
      <c r="H217" s="54" t="s">
        <v>76</v>
      </c>
      <c r="I217" s="55" t="s">
        <v>76</v>
      </c>
      <c r="J217" s="136"/>
      <c r="K217" s="54"/>
      <c r="L217" s="55"/>
      <c r="M217" s="82" t="s">
        <v>74</v>
      </c>
      <c r="N217" s="54" t="s">
        <v>74</v>
      </c>
      <c r="O217" s="54" t="s">
        <v>74</v>
      </c>
      <c r="P217" s="54" t="s">
        <v>74</v>
      </c>
      <c r="Q217" s="55" t="s">
        <v>74</v>
      </c>
    </row>
    <row r="218" spans="1:17" ht="29" customHeight="1" x14ac:dyDescent="0.2">
      <c r="A218" s="640"/>
      <c r="B218" s="624"/>
      <c r="C218" s="631"/>
      <c r="D218" s="109" t="s">
        <v>77</v>
      </c>
      <c r="E218" s="136"/>
      <c r="F218" s="116">
        <f t="shared" si="38"/>
        <v>0</v>
      </c>
      <c r="G218" s="136"/>
      <c r="H218" s="54"/>
      <c r="I218" s="55"/>
      <c r="J218" s="136" t="s">
        <v>74</v>
      </c>
      <c r="K218" s="54" t="s">
        <v>74</v>
      </c>
      <c r="L218" s="55" t="s">
        <v>74</v>
      </c>
      <c r="M218" s="82" t="s">
        <v>74</v>
      </c>
      <c r="N218" s="54" t="s">
        <v>74</v>
      </c>
      <c r="O218" s="54" t="s">
        <v>74</v>
      </c>
      <c r="P218" s="54" t="s">
        <v>74</v>
      </c>
      <c r="Q218" s="55" t="s">
        <v>74</v>
      </c>
    </row>
    <row r="219" spans="1:17" ht="29" customHeight="1" x14ac:dyDescent="0.2">
      <c r="A219" s="640"/>
      <c r="B219" s="624"/>
      <c r="C219" s="631"/>
      <c r="D219" s="109" t="s">
        <v>78</v>
      </c>
      <c r="E219" s="136">
        <v>78.2</v>
      </c>
      <c r="F219" s="116">
        <f t="shared" si="38"/>
        <v>46</v>
      </c>
      <c r="G219" s="136" t="s">
        <v>76</v>
      </c>
      <c r="H219" s="54" t="s">
        <v>76</v>
      </c>
      <c r="I219" s="55" t="s">
        <v>76</v>
      </c>
      <c r="J219" s="136" t="s">
        <v>74</v>
      </c>
      <c r="K219" s="54" t="s">
        <v>74</v>
      </c>
      <c r="L219" s="55" t="s">
        <v>74</v>
      </c>
      <c r="M219" s="142">
        <v>6</v>
      </c>
      <c r="N219" s="62">
        <v>21</v>
      </c>
      <c r="O219" s="62">
        <v>18</v>
      </c>
      <c r="P219" s="62">
        <v>1</v>
      </c>
      <c r="Q219" s="64">
        <v>0</v>
      </c>
    </row>
    <row r="220" spans="1:17" ht="29" customHeight="1" thickBot="1" x14ac:dyDescent="0.25">
      <c r="A220" s="640"/>
      <c r="B220" s="642"/>
      <c r="C220" s="643"/>
      <c r="D220" s="111" t="s">
        <v>79</v>
      </c>
      <c r="E220" s="171"/>
      <c r="F220" s="172">
        <f t="shared" si="38"/>
        <v>0</v>
      </c>
      <c r="G220" s="171" t="s">
        <v>74</v>
      </c>
      <c r="H220" s="59" t="s">
        <v>74</v>
      </c>
      <c r="I220" s="60" t="s">
        <v>74</v>
      </c>
      <c r="J220" s="171" t="s">
        <v>74</v>
      </c>
      <c r="K220" s="59" t="s">
        <v>76</v>
      </c>
      <c r="L220" s="60" t="s">
        <v>76</v>
      </c>
      <c r="M220" s="173"/>
      <c r="N220" s="59"/>
      <c r="O220" s="59"/>
      <c r="P220" s="59"/>
      <c r="Q220" s="60"/>
    </row>
    <row r="221" spans="1:17" ht="29" customHeight="1" x14ac:dyDescent="0.2">
      <c r="A221" s="640"/>
      <c r="B221" s="623" t="s">
        <v>160</v>
      </c>
      <c r="C221" s="630" t="s">
        <v>128</v>
      </c>
      <c r="D221" s="108" t="s">
        <v>73</v>
      </c>
      <c r="E221" s="70"/>
      <c r="F221" s="115">
        <f t="shared" si="38"/>
        <v>0</v>
      </c>
      <c r="G221" s="70" t="s">
        <v>74</v>
      </c>
      <c r="H221" s="77" t="s">
        <v>74</v>
      </c>
      <c r="I221" s="71" t="s">
        <v>74</v>
      </c>
      <c r="J221" s="70"/>
      <c r="K221" s="77"/>
      <c r="L221" s="71"/>
      <c r="M221" s="133" t="s">
        <v>74</v>
      </c>
      <c r="N221" s="77" t="s">
        <v>74</v>
      </c>
      <c r="O221" s="77" t="s">
        <v>74</v>
      </c>
      <c r="P221" s="77" t="s">
        <v>74</v>
      </c>
      <c r="Q221" s="71" t="s">
        <v>74</v>
      </c>
    </row>
    <row r="222" spans="1:17" ht="29" customHeight="1" x14ac:dyDescent="0.2">
      <c r="A222" s="640"/>
      <c r="B222" s="624"/>
      <c r="C222" s="631"/>
      <c r="D222" s="109" t="s">
        <v>75</v>
      </c>
      <c r="E222" s="136"/>
      <c r="F222" s="116">
        <f t="shared" si="38"/>
        <v>0</v>
      </c>
      <c r="G222" s="136" t="s">
        <v>76</v>
      </c>
      <c r="H222" s="54" t="s">
        <v>76</v>
      </c>
      <c r="I222" s="55" t="s">
        <v>76</v>
      </c>
      <c r="J222" s="136"/>
      <c r="K222" s="54"/>
      <c r="L222" s="55"/>
      <c r="M222" s="82" t="s">
        <v>74</v>
      </c>
      <c r="N222" s="54" t="s">
        <v>74</v>
      </c>
      <c r="O222" s="54" t="s">
        <v>74</v>
      </c>
      <c r="P222" s="54" t="s">
        <v>74</v>
      </c>
      <c r="Q222" s="55" t="s">
        <v>74</v>
      </c>
    </row>
    <row r="223" spans="1:17" ht="29" customHeight="1" x14ac:dyDescent="0.2">
      <c r="A223" s="640"/>
      <c r="B223" s="624"/>
      <c r="C223" s="631"/>
      <c r="D223" s="109" t="s">
        <v>77</v>
      </c>
      <c r="E223" s="136"/>
      <c r="F223" s="116">
        <f t="shared" si="38"/>
        <v>0</v>
      </c>
      <c r="G223" s="136"/>
      <c r="H223" s="54"/>
      <c r="I223" s="55"/>
      <c r="J223" s="136" t="s">
        <v>74</v>
      </c>
      <c r="K223" s="54" t="s">
        <v>74</v>
      </c>
      <c r="L223" s="55" t="s">
        <v>74</v>
      </c>
      <c r="M223" s="82" t="s">
        <v>74</v>
      </c>
      <c r="N223" s="54" t="s">
        <v>74</v>
      </c>
      <c r="O223" s="54" t="s">
        <v>74</v>
      </c>
      <c r="P223" s="54" t="s">
        <v>74</v>
      </c>
      <c r="Q223" s="55" t="s">
        <v>74</v>
      </c>
    </row>
    <row r="224" spans="1:17" ht="29" customHeight="1" x14ac:dyDescent="0.2">
      <c r="A224" s="640"/>
      <c r="B224" s="624"/>
      <c r="C224" s="631"/>
      <c r="D224" s="109" t="s">
        <v>78</v>
      </c>
      <c r="E224" s="136">
        <v>75</v>
      </c>
      <c r="F224" s="116">
        <f t="shared" si="38"/>
        <v>2</v>
      </c>
      <c r="G224" s="136" t="s">
        <v>76</v>
      </c>
      <c r="H224" s="54" t="s">
        <v>76</v>
      </c>
      <c r="I224" s="55" t="s">
        <v>76</v>
      </c>
      <c r="J224" s="136" t="s">
        <v>74</v>
      </c>
      <c r="K224" s="54" t="s">
        <v>74</v>
      </c>
      <c r="L224" s="55" t="s">
        <v>74</v>
      </c>
      <c r="M224" s="142"/>
      <c r="N224" s="62">
        <v>2</v>
      </c>
      <c r="O224" s="62"/>
      <c r="P224" s="62"/>
      <c r="Q224" s="64"/>
    </row>
    <row r="225" spans="1:17" ht="29" customHeight="1" thickBot="1" x14ac:dyDescent="0.25">
      <c r="A225" s="640"/>
      <c r="B225" s="629"/>
      <c r="C225" s="632"/>
      <c r="D225" s="111" t="s">
        <v>79</v>
      </c>
      <c r="E225" s="171"/>
      <c r="F225" s="172">
        <f t="shared" si="38"/>
        <v>0</v>
      </c>
      <c r="G225" s="171" t="s">
        <v>74</v>
      </c>
      <c r="H225" s="59" t="s">
        <v>74</v>
      </c>
      <c r="I225" s="60" t="s">
        <v>74</v>
      </c>
      <c r="J225" s="171" t="s">
        <v>74</v>
      </c>
      <c r="K225" s="59" t="s">
        <v>76</v>
      </c>
      <c r="L225" s="60" t="s">
        <v>76</v>
      </c>
      <c r="M225" s="173"/>
      <c r="N225" s="59"/>
      <c r="O225" s="59"/>
      <c r="P225" s="59"/>
      <c r="Q225" s="60"/>
    </row>
    <row r="226" spans="1:17" ht="29" customHeight="1" x14ac:dyDescent="0.2">
      <c r="A226" s="640"/>
      <c r="B226" s="623" t="s">
        <v>161</v>
      </c>
      <c r="C226" s="630"/>
      <c r="D226" s="108" t="s">
        <v>73</v>
      </c>
      <c r="E226" s="70"/>
      <c r="F226" s="115">
        <f t="shared" si="38"/>
        <v>0</v>
      </c>
      <c r="G226" s="70" t="s">
        <v>74</v>
      </c>
      <c r="H226" s="77" t="s">
        <v>74</v>
      </c>
      <c r="I226" s="71" t="s">
        <v>74</v>
      </c>
      <c r="J226" s="70"/>
      <c r="K226" s="77"/>
      <c r="L226" s="71"/>
      <c r="M226" s="133" t="s">
        <v>74</v>
      </c>
      <c r="N226" s="77" t="s">
        <v>74</v>
      </c>
      <c r="O226" s="77" t="s">
        <v>74</v>
      </c>
      <c r="P226" s="77" t="s">
        <v>74</v>
      </c>
      <c r="Q226" s="71" t="s">
        <v>74</v>
      </c>
    </row>
    <row r="227" spans="1:17" ht="29" customHeight="1" x14ac:dyDescent="0.2">
      <c r="A227" s="640"/>
      <c r="B227" s="624"/>
      <c r="C227" s="631"/>
      <c r="D227" s="109" t="s">
        <v>75</v>
      </c>
      <c r="E227" s="136"/>
      <c r="F227" s="116">
        <f t="shared" si="38"/>
        <v>0</v>
      </c>
      <c r="G227" s="136" t="s">
        <v>76</v>
      </c>
      <c r="H227" s="54" t="s">
        <v>76</v>
      </c>
      <c r="I227" s="55" t="s">
        <v>76</v>
      </c>
      <c r="J227" s="136"/>
      <c r="K227" s="54"/>
      <c r="L227" s="55"/>
      <c r="M227" s="82" t="s">
        <v>74</v>
      </c>
      <c r="N227" s="54" t="s">
        <v>74</v>
      </c>
      <c r="O227" s="54" t="s">
        <v>74</v>
      </c>
      <c r="P227" s="54" t="s">
        <v>74</v>
      </c>
      <c r="Q227" s="55" t="s">
        <v>74</v>
      </c>
    </row>
    <row r="228" spans="1:17" ht="29" customHeight="1" x14ac:dyDescent="0.2">
      <c r="A228" s="640"/>
      <c r="B228" s="624"/>
      <c r="C228" s="631"/>
      <c r="D228" s="109" t="s">
        <v>77</v>
      </c>
      <c r="E228" s="136"/>
      <c r="F228" s="116">
        <f t="shared" si="38"/>
        <v>0</v>
      </c>
      <c r="G228" s="136"/>
      <c r="H228" s="54"/>
      <c r="I228" s="55"/>
      <c r="J228" s="136" t="s">
        <v>74</v>
      </c>
      <c r="K228" s="54" t="s">
        <v>74</v>
      </c>
      <c r="L228" s="55" t="s">
        <v>74</v>
      </c>
      <c r="M228" s="82" t="s">
        <v>74</v>
      </c>
      <c r="N228" s="54" t="s">
        <v>74</v>
      </c>
      <c r="O228" s="54" t="s">
        <v>74</v>
      </c>
      <c r="P228" s="54" t="s">
        <v>74</v>
      </c>
      <c r="Q228" s="55" t="s">
        <v>74</v>
      </c>
    </row>
    <row r="229" spans="1:17" ht="29" customHeight="1" x14ac:dyDescent="0.2">
      <c r="A229" s="640"/>
      <c r="B229" s="624"/>
      <c r="C229" s="631"/>
      <c r="D229" s="109" t="s">
        <v>78</v>
      </c>
      <c r="E229" s="136"/>
      <c r="F229" s="116">
        <f t="shared" si="38"/>
        <v>0</v>
      </c>
      <c r="G229" s="136" t="s">
        <v>76</v>
      </c>
      <c r="H229" s="54" t="s">
        <v>76</v>
      </c>
      <c r="I229" s="55" t="s">
        <v>76</v>
      </c>
      <c r="J229" s="136" t="s">
        <v>74</v>
      </c>
      <c r="K229" s="54" t="s">
        <v>74</v>
      </c>
      <c r="L229" s="55" t="s">
        <v>74</v>
      </c>
      <c r="M229" s="142"/>
      <c r="N229" s="62"/>
      <c r="O229" s="62"/>
      <c r="P229" s="62"/>
      <c r="Q229" s="64"/>
    </row>
    <row r="230" spans="1:17" ht="29" customHeight="1" thickBot="1" x14ac:dyDescent="0.25">
      <c r="A230" s="641"/>
      <c r="B230" s="629"/>
      <c r="C230" s="632"/>
      <c r="D230" s="111" t="s">
        <v>79</v>
      </c>
      <c r="E230" s="171"/>
      <c r="F230" s="172">
        <f t="shared" si="38"/>
        <v>0</v>
      </c>
      <c r="G230" s="171" t="s">
        <v>74</v>
      </c>
      <c r="H230" s="59" t="s">
        <v>74</v>
      </c>
      <c r="I230" s="60" t="s">
        <v>74</v>
      </c>
      <c r="J230" s="171" t="s">
        <v>74</v>
      </c>
      <c r="K230" s="59" t="s">
        <v>76</v>
      </c>
      <c r="L230" s="60" t="s">
        <v>76</v>
      </c>
      <c r="M230" s="173"/>
      <c r="N230" s="59"/>
      <c r="O230" s="59"/>
      <c r="P230" s="59"/>
      <c r="Q230" s="60"/>
    </row>
    <row r="231" spans="1:17" ht="29" customHeight="1" x14ac:dyDescent="0.2">
      <c r="A231" s="639" t="s">
        <v>173</v>
      </c>
      <c r="B231" s="623" t="s">
        <v>163</v>
      </c>
      <c r="C231" s="630" t="s">
        <v>164</v>
      </c>
      <c r="D231" s="72" t="s">
        <v>73</v>
      </c>
      <c r="E231" s="70">
        <v>11</v>
      </c>
      <c r="F231" s="115">
        <f>SUM(J231:L231)</f>
        <v>32</v>
      </c>
      <c r="G231" s="70" t="s">
        <v>74</v>
      </c>
      <c r="H231" s="77" t="s">
        <v>74</v>
      </c>
      <c r="I231" s="71" t="s">
        <v>74</v>
      </c>
      <c r="J231" s="70">
        <v>2</v>
      </c>
      <c r="K231" s="77">
        <v>30</v>
      </c>
      <c r="L231" s="71"/>
      <c r="M231" s="67" t="s">
        <v>74</v>
      </c>
      <c r="N231" s="68" t="s">
        <v>74</v>
      </c>
      <c r="O231" s="68" t="s">
        <v>74</v>
      </c>
      <c r="P231" s="68" t="s">
        <v>74</v>
      </c>
      <c r="Q231" s="437" t="s">
        <v>74</v>
      </c>
    </row>
    <row r="232" spans="1:17" ht="29" customHeight="1" x14ac:dyDescent="0.2">
      <c r="A232" s="640"/>
      <c r="B232" s="624"/>
      <c r="C232" s="631"/>
      <c r="D232" s="73" t="s">
        <v>75</v>
      </c>
      <c r="E232" s="136"/>
      <c r="F232" s="116">
        <f>SUM(J232:L232)</f>
        <v>0</v>
      </c>
      <c r="G232" s="136" t="s">
        <v>76</v>
      </c>
      <c r="H232" s="54" t="s">
        <v>76</v>
      </c>
      <c r="I232" s="55" t="s">
        <v>76</v>
      </c>
      <c r="J232" s="136"/>
      <c r="K232" s="54"/>
      <c r="L232" s="55"/>
      <c r="M232" s="82" t="s">
        <v>74</v>
      </c>
      <c r="N232" s="54" t="s">
        <v>74</v>
      </c>
      <c r="O232" s="54" t="s">
        <v>74</v>
      </c>
      <c r="P232" s="54" t="s">
        <v>74</v>
      </c>
      <c r="Q232" s="55" t="s">
        <v>74</v>
      </c>
    </row>
    <row r="233" spans="1:17" ht="29" customHeight="1" x14ac:dyDescent="0.2">
      <c r="A233" s="640"/>
      <c r="B233" s="624"/>
      <c r="C233" s="631"/>
      <c r="D233" s="73" t="s">
        <v>77</v>
      </c>
      <c r="E233" s="136"/>
      <c r="F233" s="116">
        <f>SUM(G233:I233)</f>
        <v>0</v>
      </c>
      <c r="G233" s="136"/>
      <c r="H233" s="54"/>
      <c r="I233" s="55"/>
      <c r="J233" s="136" t="s">
        <v>74</v>
      </c>
      <c r="K233" s="54" t="s">
        <v>74</v>
      </c>
      <c r="L233" s="55" t="s">
        <v>74</v>
      </c>
      <c r="M233" s="82" t="s">
        <v>74</v>
      </c>
      <c r="N233" s="54" t="s">
        <v>74</v>
      </c>
      <c r="O233" s="54" t="s">
        <v>74</v>
      </c>
      <c r="P233" s="54" t="s">
        <v>74</v>
      </c>
      <c r="Q233" s="55" t="s">
        <v>74</v>
      </c>
    </row>
    <row r="234" spans="1:17" ht="29" customHeight="1" x14ac:dyDescent="0.2">
      <c r="A234" s="640"/>
      <c r="B234" s="624"/>
      <c r="C234" s="631"/>
      <c r="D234" s="73" t="s">
        <v>78</v>
      </c>
      <c r="E234" s="136">
        <v>120</v>
      </c>
      <c r="F234" s="116">
        <f>SUM(M234:Q234)</f>
        <v>111</v>
      </c>
      <c r="G234" s="136" t="s">
        <v>76</v>
      </c>
      <c r="H234" s="54" t="s">
        <v>76</v>
      </c>
      <c r="I234" s="55" t="s">
        <v>76</v>
      </c>
      <c r="J234" s="136" t="s">
        <v>74</v>
      </c>
      <c r="K234" s="54" t="s">
        <v>74</v>
      </c>
      <c r="L234" s="55" t="s">
        <v>74</v>
      </c>
      <c r="M234" s="142"/>
      <c r="N234" s="62">
        <v>3</v>
      </c>
      <c r="O234" s="62">
        <v>99</v>
      </c>
      <c r="P234" s="62">
        <v>9</v>
      </c>
      <c r="Q234" s="64"/>
    </row>
    <row r="235" spans="1:17" ht="29" customHeight="1" thickBot="1" x14ac:dyDescent="0.25">
      <c r="A235" s="640"/>
      <c r="B235" s="642"/>
      <c r="C235" s="643"/>
      <c r="D235" s="75" t="s">
        <v>79</v>
      </c>
      <c r="E235" s="137"/>
      <c r="F235" s="117">
        <f>SUM(M235:Q235)</f>
        <v>0</v>
      </c>
      <c r="G235" s="137" t="s">
        <v>74</v>
      </c>
      <c r="H235" s="90" t="s">
        <v>74</v>
      </c>
      <c r="I235" s="138" t="s">
        <v>74</v>
      </c>
      <c r="J235" s="137" t="s">
        <v>74</v>
      </c>
      <c r="K235" s="90" t="s">
        <v>76</v>
      </c>
      <c r="L235" s="138" t="s">
        <v>76</v>
      </c>
      <c r="M235" s="89"/>
      <c r="N235" s="90"/>
      <c r="O235" s="90"/>
      <c r="P235" s="90"/>
      <c r="Q235" s="138"/>
    </row>
    <row r="236" spans="1:17" ht="29" customHeight="1" x14ac:dyDescent="0.2">
      <c r="A236" s="640"/>
      <c r="B236" s="623" t="s">
        <v>165</v>
      </c>
      <c r="C236" s="630" t="s">
        <v>164</v>
      </c>
      <c r="D236" s="72" t="s">
        <v>73</v>
      </c>
      <c r="E236" s="70">
        <v>7.2</v>
      </c>
      <c r="F236" s="115">
        <f>SUM(J236:L236)</f>
        <v>0</v>
      </c>
      <c r="G236" s="70" t="s">
        <v>74</v>
      </c>
      <c r="H236" s="77" t="s">
        <v>74</v>
      </c>
      <c r="I236" s="71" t="s">
        <v>74</v>
      </c>
      <c r="J236" s="70"/>
      <c r="K236" s="77"/>
      <c r="L236" s="71"/>
      <c r="M236" s="67" t="s">
        <v>74</v>
      </c>
      <c r="N236" s="68" t="s">
        <v>74</v>
      </c>
      <c r="O236" s="68" t="s">
        <v>74</v>
      </c>
      <c r="P236" s="68" t="s">
        <v>74</v>
      </c>
      <c r="Q236" s="437" t="s">
        <v>74</v>
      </c>
    </row>
    <row r="237" spans="1:17" ht="29" customHeight="1" x14ac:dyDescent="0.2">
      <c r="A237" s="640"/>
      <c r="B237" s="624"/>
      <c r="C237" s="631"/>
      <c r="D237" s="73" t="s">
        <v>75</v>
      </c>
      <c r="E237" s="136"/>
      <c r="F237" s="116">
        <f>SUM(J237:L237)</f>
        <v>0</v>
      </c>
      <c r="G237" s="136" t="s">
        <v>76</v>
      </c>
      <c r="H237" s="54" t="s">
        <v>76</v>
      </c>
      <c r="I237" s="55" t="s">
        <v>76</v>
      </c>
      <c r="J237" s="136"/>
      <c r="K237" s="54"/>
      <c r="L237" s="55"/>
      <c r="M237" s="82" t="s">
        <v>74</v>
      </c>
      <c r="N237" s="54" t="s">
        <v>74</v>
      </c>
      <c r="O237" s="54" t="s">
        <v>74</v>
      </c>
      <c r="P237" s="54" t="s">
        <v>74</v>
      </c>
      <c r="Q237" s="55" t="s">
        <v>74</v>
      </c>
    </row>
    <row r="238" spans="1:17" ht="29" customHeight="1" x14ac:dyDescent="0.2">
      <c r="A238" s="640"/>
      <c r="B238" s="624"/>
      <c r="C238" s="631"/>
      <c r="D238" s="73" t="s">
        <v>77</v>
      </c>
      <c r="E238" s="136"/>
      <c r="F238" s="116">
        <f>SUM(G238:I238)</f>
        <v>0</v>
      </c>
      <c r="G238" s="136"/>
      <c r="H238" s="54"/>
      <c r="I238" s="55"/>
      <c r="J238" s="136" t="s">
        <v>74</v>
      </c>
      <c r="K238" s="54" t="s">
        <v>74</v>
      </c>
      <c r="L238" s="55" t="s">
        <v>74</v>
      </c>
      <c r="M238" s="82" t="s">
        <v>74</v>
      </c>
      <c r="N238" s="54" t="s">
        <v>74</v>
      </c>
      <c r="O238" s="54" t="s">
        <v>74</v>
      </c>
      <c r="P238" s="54" t="s">
        <v>74</v>
      </c>
      <c r="Q238" s="55" t="s">
        <v>74</v>
      </c>
    </row>
    <row r="239" spans="1:17" ht="29" customHeight="1" x14ac:dyDescent="0.2">
      <c r="A239" s="640"/>
      <c r="B239" s="624"/>
      <c r="C239" s="631"/>
      <c r="D239" s="73" t="s">
        <v>78</v>
      </c>
      <c r="E239" s="136">
        <v>74</v>
      </c>
      <c r="F239" s="116">
        <f>SUM(M239:Q239)</f>
        <v>40</v>
      </c>
      <c r="G239" s="136" t="s">
        <v>76</v>
      </c>
      <c r="H239" s="54" t="s">
        <v>76</v>
      </c>
      <c r="I239" s="55" t="s">
        <v>76</v>
      </c>
      <c r="J239" s="136" t="s">
        <v>74</v>
      </c>
      <c r="K239" s="54" t="s">
        <v>74</v>
      </c>
      <c r="L239" s="55" t="s">
        <v>74</v>
      </c>
      <c r="M239" s="142">
        <v>11</v>
      </c>
      <c r="N239" s="62">
        <v>16</v>
      </c>
      <c r="O239" s="62">
        <v>11</v>
      </c>
      <c r="P239" s="62">
        <v>1</v>
      </c>
      <c r="Q239" s="64">
        <v>1</v>
      </c>
    </row>
    <row r="240" spans="1:17" ht="29" customHeight="1" thickBot="1" x14ac:dyDescent="0.25">
      <c r="A240" s="640"/>
      <c r="B240" s="642"/>
      <c r="C240" s="643"/>
      <c r="D240" s="75" t="s">
        <v>79</v>
      </c>
      <c r="E240" s="137"/>
      <c r="F240" s="117">
        <f>SUM(M240:Q240)</f>
        <v>0</v>
      </c>
      <c r="G240" s="137" t="s">
        <v>74</v>
      </c>
      <c r="H240" s="90" t="s">
        <v>74</v>
      </c>
      <c r="I240" s="138" t="s">
        <v>74</v>
      </c>
      <c r="J240" s="137" t="s">
        <v>74</v>
      </c>
      <c r="K240" s="90" t="s">
        <v>76</v>
      </c>
      <c r="L240" s="138" t="s">
        <v>76</v>
      </c>
      <c r="M240" s="89"/>
      <c r="N240" s="90"/>
      <c r="O240" s="90"/>
      <c r="P240" s="90"/>
      <c r="Q240" s="138"/>
    </row>
    <row r="241" spans="1:17" ht="29" customHeight="1" x14ac:dyDescent="0.2">
      <c r="A241" s="640"/>
      <c r="B241" s="623" t="s">
        <v>166</v>
      </c>
      <c r="C241" s="630" t="s">
        <v>167</v>
      </c>
      <c r="D241" s="72" t="s">
        <v>73</v>
      </c>
      <c r="E241" s="70"/>
      <c r="F241" s="115">
        <f>SUM(J241:L241)</f>
        <v>0</v>
      </c>
      <c r="G241" s="70" t="s">
        <v>74</v>
      </c>
      <c r="H241" s="77" t="s">
        <v>74</v>
      </c>
      <c r="I241" s="71" t="s">
        <v>74</v>
      </c>
      <c r="J241" s="70"/>
      <c r="K241" s="77"/>
      <c r="L241" s="71"/>
      <c r="M241" s="67" t="s">
        <v>74</v>
      </c>
      <c r="N241" s="68" t="s">
        <v>74</v>
      </c>
      <c r="O241" s="68" t="s">
        <v>74</v>
      </c>
      <c r="P241" s="68" t="s">
        <v>74</v>
      </c>
      <c r="Q241" s="437" t="s">
        <v>74</v>
      </c>
    </row>
    <row r="242" spans="1:17" ht="29" customHeight="1" x14ac:dyDescent="0.2">
      <c r="A242" s="640"/>
      <c r="B242" s="624"/>
      <c r="C242" s="631"/>
      <c r="D242" s="73" t="s">
        <v>75</v>
      </c>
      <c r="E242" s="136"/>
      <c r="F242" s="116">
        <f>SUM(J242:L242)</f>
        <v>0</v>
      </c>
      <c r="G242" s="136" t="s">
        <v>76</v>
      </c>
      <c r="H242" s="54" t="s">
        <v>76</v>
      </c>
      <c r="I242" s="55" t="s">
        <v>76</v>
      </c>
      <c r="J242" s="136"/>
      <c r="K242" s="54"/>
      <c r="L242" s="55"/>
      <c r="M242" s="82" t="s">
        <v>74</v>
      </c>
      <c r="N242" s="54" t="s">
        <v>74</v>
      </c>
      <c r="O242" s="54" t="s">
        <v>74</v>
      </c>
      <c r="P242" s="54" t="s">
        <v>74</v>
      </c>
      <c r="Q242" s="55" t="s">
        <v>74</v>
      </c>
    </row>
    <row r="243" spans="1:17" ht="29" customHeight="1" x14ac:dyDescent="0.2">
      <c r="A243" s="640"/>
      <c r="B243" s="624"/>
      <c r="C243" s="631"/>
      <c r="D243" s="73" t="s">
        <v>77</v>
      </c>
      <c r="E243" s="136"/>
      <c r="F243" s="116">
        <f>SUM(G243:I243)</f>
        <v>0</v>
      </c>
      <c r="G243" s="136"/>
      <c r="H243" s="54"/>
      <c r="I243" s="55"/>
      <c r="J243" s="136" t="s">
        <v>74</v>
      </c>
      <c r="K243" s="54" t="s">
        <v>74</v>
      </c>
      <c r="L243" s="55" t="s">
        <v>74</v>
      </c>
      <c r="M243" s="82" t="s">
        <v>74</v>
      </c>
      <c r="N243" s="54" t="s">
        <v>74</v>
      </c>
      <c r="O243" s="54" t="s">
        <v>74</v>
      </c>
      <c r="P243" s="54" t="s">
        <v>74</v>
      </c>
      <c r="Q243" s="55" t="s">
        <v>74</v>
      </c>
    </row>
    <row r="244" spans="1:17" ht="29" customHeight="1" x14ac:dyDescent="0.2">
      <c r="A244" s="640"/>
      <c r="B244" s="624"/>
      <c r="C244" s="631"/>
      <c r="D244" s="73" t="s">
        <v>78</v>
      </c>
      <c r="E244" s="136">
        <v>105</v>
      </c>
      <c r="F244" s="116">
        <f>SUM(M244:Q244)</f>
        <v>30</v>
      </c>
      <c r="G244" s="136" t="s">
        <v>76</v>
      </c>
      <c r="H244" s="54" t="s">
        <v>76</v>
      </c>
      <c r="I244" s="55" t="s">
        <v>76</v>
      </c>
      <c r="J244" s="136" t="s">
        <v>74</v>
      </c>
      <c r="K244" s="54" t="s">
        <v>74</v>
      </c>
      <c r="L244" s="55" t="s">
        <v>74</v>
      </c>
      <c r="M244" s="142">
        <v>4</v>
      </c>
      <c r="N244" s="62">
        <v>2</v>
      </c>
      <c r="O244" s="62">
        <v>13</v>
      </c>
      <c r="P244" s="62">
        <v>11</v>
      </c>
      <c r="Q244" s="64"/>
    </row>
    <row r="245" spans="1:17" ht="29" customHeight="1" thickBot="1" x14ac:dyDescent="0.25">
      <c r="A245" s="640"/>
      <c r="B245" s="629"/>
      <c r="C245" s="632"/>
      <c r="D245" s="76" t="s">
        <v>79</v>
      </c>
      <c r="E245" s="137"/>
      <c r="F245" s="117">
        <f>SUM(M245:Q245)</f>
        <v>0</v>
      </c>
      <c r="G245" s="137" t="s">
        <v>74</v>
      </c>
      <c r="H245" s="90" t="s">
        <v>74</v>
      </c>
      <c r="I245" s="138" t="s">
        <v>74</v>
      </c>
      <c r="J245" s="137" t="s">
        <v>74</v>
      </c>
      <c r="K245" s="90" t="s">
        <v>76</v>
      </c>
      <c r="L245" s="138" t="s">
        <v>76</v>
      </c>
      <c r="M245" s="89"/>
      <c r="N245" s="90"/>
      <c r="O245" s="90"/>
      <c r="P245" s="90"/>
      <c r="Q245" s="138"/>
    </row>
    <row r="246" spans="1:17" ht="29" customHeight="1" x14ac:dyDescent="0.2">
      <c r="A246" s="640"/>
      <c r="B246" s="623" t="s">
        <v>168</v>
      </c>
      <c r="C246" s="630" t="s">
        <v>167</v>
      </c>
      <c r="D246" s="72" t="s">
        <v>73</v>
      </c>
      <c r="E246" s="70">
        <v>11</v>
      </c>
      <c r="F246" s="115">
        <f>SUM(J246:L246)</f>
        <v>4</v>
      </c>
      <c r="G246" s="70" t="s">
        <v>74</v>
      </c>
      <c r="H246" s="77" t="s">
        <v>74</v>
      </c>
      <c r="I246" s="71" t="s">
        <v>74</v>
      </c>
      <c r="J246" s="70"/>
      <c r="K246" s="77">
        <v>4</v>
      </c>
      <c r="L246" s="71"/>
      <c r="M246" s="67" t="s">
        <v>74</v>
      </c>
      <c r="N246" s="68" t="s">
        <v>74</v>
      </c>
      <c r="O246" s="68" t="s">
        <v>74</v>
      </c>
      <c r="P246" s="68" t="s">
        <v>74</v>
      </c>
      <c r="Q246" s="437" t="s">
        <v>74</v>
      </c>
    </row>
    <row r="247" spans="1:17" ht="29" customHeight="1" x14ac:dyDescent="0.2">
      <c r="A247" s="640"/>
      <c r="B247" s="624"/>
      <c r="C247" s="631"/>
      <c r="D247" s="73" t="s">
        <v>75</v>
      </c>
      <c r="E247" s="136"/>
      <c r="F247" s="116">
        <f>SUM(J247:L247)</f>
        <v>0</v>
      </c>
      <c r="G247" s="136" t="s">
        <v>76</v>
      </c>
      <c r="H247" s="54" t="s">
        <v>76</v>
      </c>
      <c r="I247" s="55" t="s">
        <v>76</v>
      </c>
      <c r="J247" s="136"/>
      <c r="K247" s="54"/>
      <c r="L247" s="55"/>
      <c r="M247" s="82" t="s">
        <v>74</v>
      </c>
      <c r="N247" s="54" t="s">
        <v>74</v>
      </c>
      <c r="O247" s="54" t="s">
        <v>74</v>
      </c>
      <c r="P247" s="54" t="s">
        <v>74</v>
      </c>
      <c r="Q247" s="55" t="s">
        <v>74</v>
      </c>
    </row>
    <row r="248" spans="1:17" ht="29" customHeight="1" x14ac:dyDescent="0.2">
      <c r="A248" s="640"/>
      <c r="B248" s="624"/>
      <c r="C248" s="631"/>
      <c r="D248" s="73" t="s">
        <v>77</v>
      </c>
      <c r="E248" s="136"/>
      <c r="F248" s="116">
        <f>SUM(G248:I248)</f>
        <v>0</v>
      </c>
      <c r="G248" s="136"/>
      <c r="H248" s="54"/>
      <c r="I248" s="55"/>
      <c r="J248" s="136" t="s">
        <v>74</v>
      </c>
      <c r="K248" s="54" t="s">
        <v>74</v>
      </c>
      <c r="L248" s="55" t="s">
        <v>74</v>
      </c>
      <c r="M248" s="82" t="s">
        <v>74</v>
      </c>
      <c r="N248" s="54" t="s">
        <v>74</v>
      </c>
      <c r="O248" s="54" t="s">
        <v>74</v>
      </c>
      <c r="P248" s="54" t="s">
        <v>74</v>
      </c>
      <c r="Q248" s="55" t="s">
        <v>74</v>
      </c>
    </row>
    <row r="249" spans="1:17" ht="29" customHeight="1" x14ac:dyDescent="0.2">
      <c r="A249" s="640"/>
      <c r="B249" s="624"/>
      <c r="C249" s="631"/>
      <c r="D249" s="73" t="s">
        <v>78</v>
      </c>
      <c r="E249" s="136">
        <v>96</v>
      </c>
      <c r="F249" s="116">
        <f>SUM(M249:Q249)</f>
        <v>67</v>
      </c>
      <c r="G249" s="136" t="s">
        <v>76</v>
      </c>
      <c r="H249" s="54" t="s">
        <v>76</v>
      </c>
      <c r="I249" s="55" t="s">
        <v>76</v>
      </c>
      <c r="J249" s="136" t="s">
        <v>74</v>
      </c>
      <c r="K249" s="54" t="s">
        <v>74</v>
      </c>
      <c r="L249" s="55" t="s">
        <v>74</v>
      </c>
      <c r="M249" s="142">
        <v>5</v>
      </c>
      <c r="N249" s="62">
        <v>8</v>
      </c>
      <c r="O249" s="62">
        <v>43</v>
      </c>
      <c r="P249" s="62">
        <v>11</v>
      </c>
      <c r="Q249" s="64"/>
    </row>
    <row r="250" spans="1:17" ht="29" customHeight="1" thickBot="1" x14ac:dyDescent="0.25">
      <c r="A250" s="640"/>
      <c r="B250" s="629"/>
      <c r="C250" s="632"/>
      <c r="D250" s="76" t="s">
        <v>79</v>
      </c>
      <c r="E250" s="137"/>
      <c r="F250" s="117">
        <f>SUM(M250:Q250)</f>
        <v>0</v>
      </c>
      <c r="G250" s="137" t="s">
        <v>74</v>
      </c>
      <c r="H250" s="90" t="s">
        <v>74</v>
      </c>
      <c r="I250" s="138" t="s">
        <v>74</v>
      </c>
      <c r="J250" s="137" t="s">
        <v>74</v>
      </c>
      <c r="K250" s="90" t="s">
        <v>76</v>
      </c>
      <c r="L250" s="138" t="s">
        <v>76</v>
      </c>
      <c r="M250" s="89"/>
      <c r="N250" s="90"/>
      <c r="O250" s="90"/>
      <c r="P250" s="90"/>
      <c r="Q250" s="138"/>
    </row>
    <row r="251" spans="1:17" ht="29" customHeight="1" x14ac:dyDescent="0.2">
      <c r="A251" s="640"/>
      <c r="B251" s="623" t="s">
        <v>169</v>
      </c>
      <c r="C251" s="630" t="s">
        <v>170</v>
      </c>
      <c r="D251" s="72" t="s">
        <v>73</v>
      </c>
      <c r="E251" s="70"/>
      <c r="F251" s="115">
        <f>SUM(J251:L251)</f>
        <v>0</v>
      </c>
      <c r="G251" s="70" t="s">
        <v>74</v>
      </c>
      <c r="H251" s="77" t="s">
        <v>74</v>
      </c>
      <c r="I251" s="71" t="s">
        <v>74</v>
      </c>
      <c r="J251" s="70"/>
      <c r="K251" s="77"/>
      <c r="L251" s="71"/>
      <c r="M251" s="67" t="s">
        <v>74</v>
      </c>
      <c r="N251" s="68" t="s">
        <v>74</v>
      </c>
      <c r="O251" s="68" t="s">
        <v>74</v>
      </c>
      <c r="P251" s="68" t="s">
        <v>74</v>
      </c>
      <c r="Q251" s="437" t="s">
        <v>74</v>
      </c>
    </row>
    <row r="252" spans="1:17" ht="29" customHeight="1" x14ac:dyDescent="0.2">
      <c r="A252" s="640"/>
      <c r="B252" s="624"/>
      <c r="C252" s="631"/>
      <c r="D252" s="73" t="s">
        <v>75</v>
      </c>
      <c r="E252" s="136"/>
      <c r="F252" s="116">
        <f>SUM(J252:L252)</f>
        <v>0</v>
      </c>
      <c r="G252" s="136" t="s">
        <v>76</v>
      </c>
      <c r="H252" s="54" t="s">
        <v>76</v>
      </c>
      <c r="I252" s="55" t="s">
        <v>76</v>
      </c>
      <c r="J252" s="136"/>
      <c r="K252" s="54"/>
      <c r="L252" s="55"/>
      <c r="M252" s="82" t="s">
        <v>74</v>
      </c>
      <c r="N252" s="54" t="s">
        <v>74</v>
      </c>
      <c r="O252" s="54" t="s">
        <v>74</v>
      </c>
      <c r="P252" s="54" t="s">
        <v>74</v>
      </c>
      <c r="Q252" s="55" t="s">
        <v>74</v>
      </c>
    </row>
    <row r="253" spans="1:17" ht="29" customHeight="1" x14ac:dyDescent="0.2">
      <c r="A253" s="640"/>
      <c r="B253" s="624"/>
      <c r="C253" s="631"/>
      <c r="D253" s="73" t="s">
        <v>77</v>
      </c>
      <c r="E253" s="136"/>
      <c r="F253" s="116">
        <f>SUM(G253:I253)</f>
        <v>0</v>
      </c>
      <c r="G253" s="136"/>
      <c r="H253" s="54"/>
      <c r="I253" s="55"/>
      <c r="J253" s="136" t="s">
        <v>74</v>
      </c>
      <c r="K253" s="54" t="s">
        <v>74</v>
      </c>
      <c r="L253" s="55" t="s">
        <v>74</v>
      </c>
      <c r="M253" s="82" t="s">
        <v>74</v>
      </c>
      <c r="N253" s="54" t="s">
        <v>74</v>
      </c>
      <c r="O253" s="54" t="s">
        <v>74</v>
      </c>
      <c r="P253" s="54" t="s">
        <v>74</v>
      </c>
      <c r="Q253" s="55" t="s">
        <v>74</v>
      </c>
    </row>
    <row r="254" spans="1:17" ht="29" customHeight="1" x14ac:dyDescent="0.2">
      <c r="A254" s="640"/>
      <c r="B254" s="624"/>
      <c r="C254" s="631"/>
      <c r="D254" s="73" t="s">
        <v>78</v>
      </c>
      <c r="E254" s="136">
        <v>101.7</v>
      </c>
      <c r="F254" s="116">
        <f>SUM(M254:Q254)</f>
        <v>39</v>
      </c>
      <c r="G254" s="136" t="s">
        <v>76</v>
      </c>
      <c r="H254" s="54" t="s">
        <v>76</v>
      </c>
      <c r="I254" s="55" t="s">
        <v>76</v>
      </c>
      <c r="J254" s="136" t="s">
        <v>74</v>
      </c>
      <c r="K254" s="54" t="s">
        <v>74</v>
      </c>
      <c r="L254" s="55" t="s">
        <v>74</v>
      </c>
      <c r="M254" s="142">
        <v>1</v>
      </c>
      <c r="N254" s="62">
        <v>2</v>
      </c>
      <c r="O254" s="62">
        <v>33</v>
      </c>
      <c r="P254" s="62">
        <v>3</v>
      </c>
      <c r="Q254" s="64"/>
    </row>
    <row r="255" spans="1:17" ht="29" customHeight="1" thickBot="1" x14ac:dyDescent="0.25">
      <c r="A255" s="640"/>
      <c r="B255" s="629"/>
      <c r="C255" s="632"/>
      <c r="D255" s="76" t="s">
        <v>79</v>
      </c>
      <c r="E255" s="137"/>
      <c r="F255" s="117">
        <f>SUM(M255:Q255)</f>
        <v>0</v>
      </c>
      <c r="G255" s="137" t="s">
        <v>74</v>
      </c>
      <c r="H255" s="90" t="s">
        <v>74</v>
      </c>
      <c r="I255" s="138" t="s">
        <v>74</v>
      </c>
      <c r="J255" s="137" t="s">
        <v>74</v>
      </c>
      <c r="K255" s="90" t="s">
        <v>76</v>
      </c>
      <c r="L255" s="138" t="s">
        <v>76</v>
      </c>
      <c r="M255" s="89"/>
      <c r="N255" s="90"/>
      <c r="O255" s="90"/>
      <c r="P255" s="90"/>
      <c r="Q255" s="138"/>
    </row>
    <row r="256" spans="1:17" ht="29" customHeight="1" x14ac:dyDescent="0.2">
      <c r="A256" s="640"/>
      <c r="B256" s="623" t="s">
        <v>171</v>
      </c>
      <c r="C256" s="630" t="s">
        <v>172</v>
      </c>
      <c r="D256" s="72" t="s">
        <v>73</v>
      </c>
      <c r="E256" s="70"/>
      <c r="F256" s="115">
        <f>SUM(J256:L256)</f>
        <v>0</v>
      </c>
      <c r="G256" s="70" t="s">
        <v>74</v>
      </c>
      <c r="H256" s="77" t="s">
        <v>74</v>
      </c>
      <c r="I256" s="71" t="s">
        <v>74</v>
      </c>
      <c r="J256" s="70"/>
      <c r="K256" s="77"/>
      <c r="L256" s="71"/>
      <c r="M256" s="67" t="s">
        <v>74</v>
      </c>
      <c r="N256" s="68" t="s">
        <v>74</v>
      </c>
      <c r="O256" s="68" t="s">
        <v>74</v>
      </c>
      <c r="P256" s="68" t="s">
        <v>74</v>
      </c>
      <c r="Q256" s="437" t="s">
        <v>74</v>
      </c>
    </row>
    <row r="257" spans="1:17" ht="29" customHeight="1" x14ac:dyDescent="0.2">
      <c r="A257" s="640"/>
      <c r="B257" s="624"/>
      <c r="C257" s="631"/>
      <c r="D257" s="73" t="s">
        <v>75</v>
      </c>
      <c r="E257" s="136"/>
      <c r="F257" s="116">
        <f>SUM(J257:L257)</f>
        <v>0</v>
      </c>
      <c r="G257" s="136" t="s">
        <v>76</v>
      </c>
      <c r="H257" s="54" t="s">
        <v>76</v>
      </c>
      <c r="I257" s="55" t="s">
        <v>76</v>
      </c>
      <c r="J257" s="136"/>
      <c r="K257" s="54"/>
      <c r="L257" s="55"/>
      <c r="M257" s="82" t="s">
        <v>74</v>
      </c>
      <c r="N257" s="54" t="s">
        <v>74</v>
      </c>
      <c r="O257" s="54" t="s">
        <v>74</v>
      </c>
      <c r="P257" s="54" t="s">
        <v>74</v>
      </c>
      <c r="Q257" s="55" t="s">
        <v>74</v>
      </c>
    </row>
    <row r="258" spans="1:17" ht="29" customHeight="1" x14ac:dyDescent="0.2">
      <c r="A258" s="640"/>
      <c r="B258" s="624"/>
      <c r="C258" s="631"/>
      <c r="D258" s="73" t="s">
        <v>77</v>
      </c>
      <c r="E258" s="136"/>
      <c r="F258" s="116">
        <f>SUM(G258:I258)</f>
        <v>0</v>
      </c>
      <c r="G258" s="136"/>
      <c r="H258" s="54"/>
      <c r="I258" s="55"/>
      <c r="J258" s="136" t="s">
        <v>74</v>
      </c>
      <c r="K258" s="54" t="s">
        <v>74</v>
      </c>
      <c r="L258" s="55" t="s">
        <v>74</v>
      </c>
      <c r="M258" s="82" t="s">
        <v>74</v>
      </c>
      <c r="N258" s="54" t="s">
        <v>74</v>
      </c>
      <c r="O258" s="54" t="s">
        <v>74</v>
      </c>
      <c r="P258" s="54" t="s">
        <v>74</v>
      </c>
      <c r="Q258" s="55" t="s">
        <v>74</v>
      </c>
    </row>
    <row r="259" spans="1:17" ht="29" customHeight="1" x14ac:dyDescent="0.2">
      <c r="A259" s="640"/>
      <c r="B259" s="624"/>
      <c r="C259" s="631"/>
      <c r="D259" s="73" t="s">
        <v>78</v>
      </c>
      <c r="E259" s="136">
        <v>84.4</v>
      </c>
      <c r="F259" s="116">
        <f>SUM(M259:Q259)</f>
        <v>32</v>
      </c>
      <c r="G259" s="136" t="s">
        <v>76</v>
      </c>
      <c r="H259" s="54" t="s">
        <v>76</v>
      </c>
      <c r="I259" s="55" t="s">
        <v>76</v>
      </c>
      <c r="J259" s="136" t="s">
        <v>74</v>
      </c>
      <c r="K259" s="54" t="s">
        <v>74</v>
      </c>
      <c r="L259" s="55" t="s">
        <v>74</v>
      </c>
      <c r="M259" s="142">
        <v>1</v>
      </c>
      <c r="N259" s="62">
        <v>3</v>
      </c>
      <c r="O259" s="62">
        <v>28</v>
      </c>
      <c r="P259" s="62"/>
      <c r="Q259" s="64"/>
    </row>
    <row r="260" spans="1:17" ht="29" customHeight="1" thickBot="1" x14ac:dyDescent="0.25">
      <c r="A260" s="641"/>
      <c r="B260" s="629"/>
      <c r="C260" s="632"/>
      <c r="D260" s="76" t="s">
        <v>79</v>
      </c>
      <c r="E260" s="137"/>
      <c r="F260" s="117">
        <f>SUM(M260:Q260)</f>
        <v>0</v>
      </c>
      <c r="G260" s="137" t="s">
        <v>74</v>
      </c>
      <c r="H260" s="90" t="s">
        <v>74</v>
      </c>
      <c r="I260" s="138" t="s">
        <v>74</v>
      </c>
      <c r="J260" s="137" t="s">
        <v>74</v>
      </c>
      <c r="K260" s="90" t="s">
        <v>76</v>
      </c>
      <c r="L260" s="138" t="s">
        <v>76</v>
      </c>
      <c r="M260" s="89"/>
      <c r="N260" s="90"/>
      <c r="O260" s="90"/>
      <c r="P260" s="90"/>
      <c r="Q260" s="138"/>
    </row>
    <row r="261" spans="1:17" ht="29" customHeight="1" x14ac:dyDescent="0.2">
      <c r="A261" s="639" t="s">
        <v>185</v>
      </c>
      <c r="B261" s="623" t="s">
        <v>174</v>
      </c>
      <c r="C261" s="630" t="s">
        <v>175</v>
      </c>
      <c r="D261" s="72" t="s">
        <v>73</v>
      </c>
      <c r="E261" s="70">
        <v>8.85</v>
      </c>
      <c r="F261" s="115">
        <f>SUM(J261:L261)</f>
        <v>40</v>
      </c>
      <c r="G261" s="70" t="s">
        <v>74</v>
      </c>
      <c r="H261" s="77" t="s">
        <v>74</v>
      </c>
      <c r="I261" s="71" t="s">
        <v>74</v>
      </c>
      <c r="J261" s="70">
        <v>9</v>
      </c>
      <c r="K261" s="77">
        <v>31</v>
      </c>
      <c r="L261" s="71"/>
      <c r="M261" s="67" t="s">
        <v>74</v>
      </c>
      <c r="N261" s="68" t="s">
        <v>74</v>
      </c>
      <c r="O261" s="68" t="s">
        <v>74</v>
      </c>
      <c r="P261" s="68" t="s">
        <v>74</v>
      </c>
      <c r="Q261" s="437" t="s">
        <v>74</v>
      </c>
    </row>
    <row r="262" spans="1:17" ht="29" customHeight="1" x14ac:dyDescent="0.2">
      <c r="A262" s="640"/>
      <c r="B262" s="624"/>
      <c r="C262" s="631"/>
      <c r="D262" s="73" t="s">
        <v>75</v>
      </c>
      <c r="E262" s="136"/>
      <c r="F262" s="116">
        <f>SUM(J262:L262)</f>
        <v>0</v>
      </c>
      <c r="G262" s="136" t="s">
        <v>76</v>
      </c>
      <c r="H262" s="54" t="s">
        <v>76</v>
      </c>
      <c r="I262" s="55" t="s">
        <v>76</v>
      </c>
      <c r="J262" s="136"/>
      <c r="K262" s="54"/>
      <c r="L262" s="55"/>
      <c r="M262" s="82" t="s">
        <v>74</v>
      </c>
      <c r="N262" s="54" t="s">
        <v>74</v>
      </c>
      <c r="O262" s="54" t="s">
        <v>74</v>
      </c>
      <c r="P262" s="54" t="s">
        <v>74</v>
      </c>
      <c r="Q262" s="55" t="s">
        <v>74</v>
      </c>
    </row>
    <row r="263" spans="1:17" ht="29" customHeight="1" x14ac:dyDescent="0.2">
      <c r="A263" s="640"/>
      <c r="B263" s="624"/>
      <c r="C263" s="631"/>
      <c r="D263" s="73" t="s">
        <v>77</v>
      </c>
      <c r="E263" s="136"/>
      <c r="F263" s="116">
        <f>SUM(G263:I263)</f>
        <v>0</v>
      </c>
      <c r="G263" s="136"/>
      <c r="H263" s="54"/>
      <c r="I263" s="55"/>
      <c r="J263" s="136" t="s">
        <v>74</v>
      </c>
      <c r="K263" s="54" t="s">
        <v>74</v>
      </c>
      <c r="L263" s="55" t="s">
        <v>74</v>
      </c>
      <c r="M263" s="82" t="s">
        <v>74</v>
      </c>
      <c r="N263" s="54" t="s">
        <v>74</v>
      </c>
      <c r="O263" s="54" t="s">
        <v>74</v>
      </c>
      <c r="P263" s="54" t="s">
        <v>74</v>
      </c>
      <c r="Q263" s="55" t="s">
        <v>74</v>
      </c>
    </row>
    <row r="264" spans="1:17" ht="29" customHeight="1" x14ac:dyDescent="0.2">
      <c r="A264" s="640"/>
      <c r="B264" s="624"/>
      <c r="C264" s="631"/>
      <c r="D264" s="73" t="s">
        <v>78</v>
      </c>
      <c r="E264" s="136">
        <v>100</v>
      </c>
      <c r="F264" s="116">
        <f>SUM(M264:Q264)</f>
        <v>167</v>
      </c>
      <c r="G264" s="136" t="s">
        <v>76</v>
      </c>
      <c r="H264" s="54" t="s">
        <v>76</v>
      </c>
      <c r="I264" s="55" t="s">
        <v>76</v>
      </c>
      <c r="J264" s="136" t="s">
        <v>74</v>
      </c>
      <c r="K264" s="54" t="s">
        <v>74</v>
      </c>
      <c r="L264" s="55" t="s">
        <v>74</v>
      </c>
      <c r="M264" s="142">
        <v>7</v>
      </c>
      <c r="N264" s="62">
        <v>40</v>
      </c>
      <c r="O264" s="62">
        <v>79</v>
      </c>
      <c r="P264" s="62">
        <v>41</v>
      </c>
      <c r="Q264" s="64"/>
    </row>
    <row r="265" spans="1:17" ht="29" customHeight="1" thickBot="1" x14ac:dyDescent="0.25">
      <c r="A265" s="640"/>
      <c r="B265" s="642"/>
      <c r="C265" s="643"/>
      <c r="D265" s="75" t="s">
        <v>79</v>
      </c>
      <c r="E265" s="137"/>
      <c r="F265" s="117">
        <f>SUM(M265:Q265)</f>
        <v>0</v>
      </c>
      <c r="G265" s="137" t="s">
        <v>74</v>
      </c>
      <c r="H265" s="90" t="s">
        <v>74</v>
      </c>
      <c r="I265" s="138" t="s">
        <v>74</v>
      </c>
      <c r="J265" s="137" t="s">
        <v>74</v>
      </c>
      <c r="K265" s="90" t="s">
        <v>76</v>
      </c>
      <c r="L265" s="138" t="s">
        <v>76</v>
      </c>
      <c r="M265" s="89"/>
      <c r="N265" s="90"/>
      <c r="O265" s="90"/>
      <c r="P265" s="90"/>
      <c r="Q265" s="138"/>
    </row>
    <row r="266" spans="1:17" ht="29" customHeight="1" x14ac:dyDescent="0.2">
      <c r="A266" s="640"/>
      <c r="B266" s="623" t="s">
        <v>176</v>
      </c>
      <c r="C266" s="630" t="s">
        <v>177</v>
      </c>
      <c r="D266" s="72" t="s">
        <v>73</v>
      </c>
      <c r="E266" s="70">
        <v>12</v>
      </c>
      <c r="F266" s="115">
        <f>SUM(J266:L266)</f>
        <v>33</v>
      </c>
      <c r="G266" s="70" t="s">
        <v>74</v>
      </c>
      <c r="H266" s="77" t="s">
        <v>74</v>
      </c>
      <c r="I266" s="71" t="s">
        <v>74</v>
      </c>
      <c r="J266" s="70">
        <v>5</v>
      </c>
      <c r="K266" s="77">
        <v>28</v>
      </c>
      <c r="L266" s="71">
        <v>0</v>
      </c>
      <c r="M266" s="67" t="s">
        <v>74</v>
      </c>
      <c r="N266" s="68" t="s">
        <v>74</v>
      </c>
      <c r="O266" s="68" t="s">
        <v>74</v>
      </c>
      <c r="P266" s="68" t="s">
        <v>74</v>
      </c>
      <c r="Q266" s="437" t="s">
        <v>74</v>
      </c>
    </row>
    <row r="267" spans="1:17" ht="29" customHeight="1" x14ac:dyDescent="0.2">
      <c r="A267" s="640"/>
      <c r="B267" s="624"/>
      <c r="C267" s="631"/>
      <c r="D267" s="73" t="s">
        <v>75</v>
      </c>
      <c r="E267" s="136"/>
      <c r="F267" s="116">
        <f>SUM(J267:L267)</f>
        <v>0</v>
      </c>
      <c r="G267" s="136" t="s">
        <v>76</v>
      </c>
      <c r="H267" s="54" t="s">
        <v>76</v>
      </c>
      <c r="I267" s="55" t="s">
        <v>76</v>
      </c>
      <c r="J267" s="136"/>
      <c r="K267" s="54"/>
      <c r="L267" s="55"/>
      <c r="M267" s="82" t="s">
        <v>74</v>
      </c>
      <c r="N267" s="54" t="s">
        <v>74</v>
      </c>
      <c r="O267" s="54" t="s">
        <v>74</v>
      </c>
      <c r="P267" s="54" t="s">
        <v>74</v>
      </c>
      <c r="Q267" s="55" t="s">
        <v>74</v>
      </c>
    </row>
    <row r="268" spans="1:17" ht="29" customHeight="1" x14ac:dyDescent="0.2">
      <c r="A268" s="640"/>
      <c r="B268" s="624"/>
      <c r="C268" s="631"/>
      <c r="D268" s="73" t="s">
        <v>77</v>
      </c>
      <c r="E268" s="136"/>
      <c r="F268" s="116">
        <f>SUM(G268:I268)</f>
        <v>0</v>
      </c>
      <c r="G268" s="136"/>
      <c r="H268" s="54"/>
      <c r="I268" s="55"/>
      <c r="J268" s="136" t="s">
        <v>74</v>
      </c>
      <c r="K268" s="54" t="s">
        <v>74</v>
      </c>
      <c r="L268" s="55" t="s">
        <v>74</v>
      </c>
      <c r="M268" s="82" t="s">
        <v>74</v>
      </c>
      <c r="N268" s="54" t="s">
        <v>74</v>
      </c>
      <c r="O268" s="54" t="s">
        <v>74</v>
      </c>
      <c r="P268" s="54" t="s">
        <v>74</v>
      </c>
      <c r="Q268" s="55" t="s">
        <v>74</v>
      </c>
    </row>
    <row r="269" spans="1:17" ht="29" customHeight="1" x14ac:dyDescent="0.2">
      <c r="A269" s="640"/>
      <c r="B269" s="624"/>
      <c r="C269" s="631"/>
      <c r="D269" s="73" t="s">
        <v>78</v>
      </c>
      <c r="E269" s="136">
        <v>95</v>
      </c>
      <c r="F269" s="116">
        <f>SUM(M269:Q269)</f>
        <v>109</v>
      </c>
      <c r="G269" s="136" t="s">
        <v>76</v>
      </c>
      <c r="H269" s="54" t="s">
        <v>76</v>
      </c>
      <c r="I269" s="55" t="s">
        <v>76</v>
      </c>
      <c r="J269" s="136" t="s">
        <v>74</v>
      </c>
      <c r="K269" s="54" t="s">
        <v>74</v>
      </c>
      <c r="L269" s="55" t="s">
        <v>74</v>
      </c>
      <c r="M269" s="142">
        <v>12</v>
      </c>
      <c r="N269" s="62">
        <v>2</v>
      </c>
      <c r="O269" s="62">
        <v>93</v>
      </c>
      <c r="P269" s="62">
        <v>2</v>
      </c>
      <c r="Q269" s="64">
        <v>0</v>
      </c>
    </row>
    <row r="270" spans="1:17" ht="29" customHeight="1" thickBot="1" x14ac:dyDescent="0.25">
      <c r="A270" s="640"/>
      <c r="B270" s="642"/>
      <c r="C270" s="643"/>
      <c r="D270" s="75" t="s">
        <v>79</v>
      </c>
      <c r="E270" s="137"/>
      <c r="F270" s="117">
        <f>SUM(M270:Q270)</f>
        <v>0</v>
      </c>
      <c r="G270" s="137" t="s">
        <v>74</v>
      </c>
      <c r="H270" s="90" t="s">
        <v>74</v>
      </c>
      <c r="I270" s="138" t="s">
        <v>74</v>
      </c>
      <c r="J270" s="137" t="s">
        <v>74</v>
      </c>
      <c r="K270" s="90" t="s">
        <v>76</v>
      </c>
      <c r="L270" s="138" t="s">
        <v>76</v>
      </c>
      <c r="M270" s="89"/>
      <c r="N270" s="90"/>
      <c r="O270" s="90"/>
      <c r="P270" s="90"/>
      <c r="Q270" s="138"/>
    </row>
    <row r="271" spans="1:17" ht="29" customHeight="1" x14ac:dyDescent="0.2">
      <c r="A271" s="640"/>
      <c r="B271" s="623" t="s">
        <v>178</v>
      </c>
      <c r="C271" s="630" t="s">
        <v>179</v>
      </c>
      <c r="D271" s="72" t="s">
        <v>73</v>
      </c>
      <c r="E271" s="70"/>
      <c r="F271" s="115">
        <f>SUM(J271:L271)</f>
        <v>0</v>
      </c>
      <c r="G271" s="70" t="s">
        <v>74</v>
      </c>
      <c r="H271" s="77" t="s">
        <v>74</v>
      </c>
      <c r="I271" s="71" t="s">
        <v>74</v>
      </c>
      <c r="J271" s="70"/>
      <c r="K271" s="77"/>
      <c r="L271" s="71"/>
      <c r="M271" s="67" t="s">
        <v>74</v>
      </c>
      <c r="N271" s="68" t="s">
        <v>74</v>
      </c>
      <c r="O271" s="68" t="s">
        <v>74</v>
      </c>
      <c r="P271" s="68" t="s">
        <v>74</v>
      </c>
      <c r="Q271" s="437" t="s">
        <v>74</v>
      </c>
    </row>
    <row r="272" spans="1:17" ht="29" customHeight="1" x14ac:dyDescent="0.2">
      <c r="A272" s="640"/>
      <c r="B272" s="624"/>
      <c r="C272" s="631"/>
      <c r="D272" s="73" t="s">
        <v>75</v>
      </c>
      <c r="E272" s="136"/>
      <c r="F272" s="116">
        <f>SUM(J272:L272)</f>
        <v>0</v>
      </c>
      <c r="G272" s="136" t="s">
        <v>76</v>
      </c>
      <c r="H272" s="54" t="s">
        <v>76</v>
      </c>
      <c r="I272" s="55" t="s">
        <v>76</v>
      </c>
      <c r="J272" s="136"/>
      <c r="K272" s="54"/>
      <c r="L272" s="55"/>
      <c r="M272" s="82" t="s">
        <v>74</v>
      </c>
      <c r="N272" s="54" t="s">
        <v>74</v>
      </c>
      <c r="O272" s="54" t="s">
        <v>74</v>
      </c>
      <c r="P272" s="54" t="s">
        <v>74</v>
      </c>
      <c r="Q272" s="55" t="s">
        <v>74</v>
      </c>
    </row>
    <row r="273" spans="1:17" ht="29" customHeight="1" x14ac:dyDescent="0.2">
      <c r="A273" s="640"/>
      <c r="B273" s="624"/>
      <c r="C273" s="631"/>
      <c r="D273" s="73" t="s">
        <v>77</v>
      </c>
      <c r="E273" s="136"/>
      <c r="F273" s="116">
        <f>SUM(G273:I273)</f>
        <v>0</v>
      </c>
      <c r="G273" s="136"/>
      <c r="H273" s="54"/>
      <c r="I273" s="55"/>
      <c r="J273" s="136" t="s">
        <v>74</v>
      </c>
      <c r="K273" s="54" t="s">
        <v>74</v>
      </c>
      <c r="L273" s="55" t="s">
        <v>74</v>
      </c>
      <c r="M273" s="82" t="s">
        <v>74</v>
      </c>
      <c r="N273" s="54" t="s">
        <v>74</v>
      </c>
      <c r="O273" s="54" t="s">
        <v>74</v>
      </c>
      <c r="P273" s="54" t="s">
        <v>74</v>
      </c>
      <c r="Q273" s="55" t="s">
        <v>74</v>
      </c>
    </row>
    <row r="274" spans="1:17" ht="29" customHeight="1" x14ac:dyDescent="0.2">
      <c r="A274" s="640"/>
      <c r="B274" s="624"/>
      <c r="C274" s="631"/>
      <c r="D274" s="73" t="s">
        <v>78</v>
      </c>
      <c r="E274" s="136">
        <v>100</v>
      </c>
      <c r="F274" s="116">
        <f>SUM(M274:Q274)</f>
        <v>56</v>
      </c>
      <c r="G274" s="136" t="s">
        <v>76</v>
      </c>
      <c r="H274" s="54" t="s">
        <v>76</v>
      </c>
      <c r="I274" s="55" t="s">
        <v>76</v>
      </c>
      <c r="J274" s="136" t="s">
        <v>74</v>
      </c>
      <c r="K274" s="54" t="s">
        <v>74</v>
      </c>
      <c r="L274" s="55" t="s">
        <v>74</v>
      </c>
      <c r="M274" s="142">
        <v>7</v>
      </c>
      <c r="N274" s="62">
        <v>6</v>
      </c>
      <c r="O274" s="62">
        <v>35</v>
      </c>
      <c r="P274" s="62">
        <v>8</v>
      </c>
      <c r="Q274" s="64"/>
    </row>
    <row r="275" spans="1:17" ht="29" customHeight="1" thickBot="1" x14ac:dyDescent="0.25">
      <c r="A275" s="640"/>
      <c r="B275" s="642"/>
      <c r="C275" s="643"/>
      <c r="D275" s="76" t="s">
        <v>79</v>
      </c>
      <c r="E275" s="137"/>
      <c r="F275" s="117">
        <f>SUM(M275:Q275)</f>
        <v>0</v>
      </c>
      <c r="G275" s="137" t="s">
        <v>74</v>
      </c>
      <c r="H275" s="90" t="s">
        <v>74</v>
      </c>
      <c r="I275" s="138" t="s">
        <v>74</v>
      </c>
      <c r="J275" s="137" t="s">
        <v>74</v>
      </c>
      <c r="K275" s="90" t="s">
        <v>76</v>
      </c>
      <c r="L275" s="138" t="s">
        <v>76</v>
      </c>
      <c r="M275" s="89"/>
      <c r="N275" s="90"/>
      <c r="O275" s="90"/>
      <c r="P275" s="90"/>
      <c r="Q275" s="138"/>
    </row>
    <row r="276" spans="1:17" ht="29" customHeight="1" x14ac:dyDescent="0.2">
      <c r="A276" s="640"/>
      <c r="B276" s="623" t="s">
        <v>180</v>
      </c>
      <c r="C276" s="630" t="s">
        <v>175</v>
      </c>
      <c r="D276" s="72" t="s">
        <v>73</v>
      </c>
      <c r="E276" s="70"/>
      <c r="F276" s="115">
        <f>SUM(J276:L276)</f>
        <v>0</v>
      </c>
      <c r="G276" s="70" t="s">
        <v>74</v>
      </c>
      <c r="H276" s="77" t="s">
        <v>74</v>
      </c>
      <c r="I276" s="71" t="s">
        <v>74</v>
      </c>
      <c r="J276" s="70"/>
      <c r="K276" s="77"/>
      <c r="L276" s="71"/>
      <c r="M276" s="67" t="s">
        <v>74</v>
      </c>
      <c r="N276" s="68" t="s">
        <v>74</v>
      </c>
      <c r="O276" s="68" t="s">
        <v>74</v>
      </c>
      <c r="P276" s="68" t="s">
        <v>74</v>
      </c>
      <c r="Q276" s="437" t="s">
        <v>74</v>
      </c>
    </row>
    <row r="277" spans="1:17" ht="29" customHeight="1" x14ac:dyDescent="0.2">
      <c r="A277" s="640"/>
      <c r="B277" s="624"/>
      <c r="C277" s="631"/>
      <c r="D277" s="73" t="s">
        <v>75</v>
      </c>
      <c r="E277" s="136"/>
      <c r="F277" s="116">
        <f>SUM(J277:L277)</f>
        <v>0</v>
      </c>
      <c r="G277" s="136" t="s">
        <v>76</v>
      </c>
      <c r="H277" s="54" t="s">
        <v>76</v>
      </c>
      <c r="I277" s="55" t="s">
        <v>76</v>
      </c>
      <c r="J277" s="136"/>
      <c r="K277" s="54"/>
      <c r="L277" s="55"/>
      <c r="M277" s="82" t="s">
        <v>74</v>
      </c>
      <c r="N277" s="54" t="s">
        <v>74</v>
      </c>
      <c r="O277" s="54" t="s">
        <v>74</v>
      </c>
      <c r="P277" s="54" t="s">
        <v>74</v>
      </c>
      <c r="Q277" s="55" t="s">
        <v>74</v>
      </c>
    </row>
    <row r="278" spans="1:17" ht="29" customHeight="1" x14ac:dyDescent="0.2">
      <c r="A278" s="640"/>
      <c r="B278" s="624"/>
      <c r="C278" s="631"/>
      <c r="D278" s="73" t="s">
        <v>77</v>
      </c>
      <c r="E278" s="136"/>
      <c r="F278" s="116">
        <f>SUM(G278:I278)</f>
        <v>0</v>
      </c>
      <c r="G278" s="136"/>
      <c r="H278" s="54"/>
      <c r="I278" s="55"/>
      <c r="J278" s="136" t="s">
        <v>74</v>
      </c>
      <c r="K278" s="54" t="s">
        <v>74</v>
      </c>
      <c r="L278" s="55" t="s">
        <v>74</v>
      </c>
      <c r="M278" s="82" t="s">
        <v>74</v>
      </c>
      <c r="N278" s="54" t="s">
        <v>74</v>
      </c>
      <c r="O278" s="54" t="s">
        <v>74</v>
      </c>
      <c r="P278" s="54" t="s">
        <v>74</v>
      </c>
      <c r="Q278" s="55" t="s">
        <v>74</v>
      </c>
    </row>
    <row r="279" spans="1:17" ht="29" customHeight="1" x14ac:dyDescent="0.2">
      <c r="A279" s="640"/>
      <c r="B279" s="624"/>
      <c r="C279" s="631"/>
      <c r="D279" s="73" t="s">
        <v>78</v>
      </c>
      <c r="E279" s="136">
        <v>86.2</v>
      </c>
      <c r="F279" s="116">
        <v>81</v>
      </c>
      <c r="G279" s="136" t="s">
        <v>76</v>
      </c>
      <c r="H279" s="54" t="s">
        <v>76</v>
      </c>
      <c r="I279" s="55" t="s">
        <v>76</v>
      </c>
      <c r="J279" s="136" t="s">
        <v>74</v>
      </c>
      <c r="K279" s="54" t="s">
        <v>74</v>
      </c>
      <c r="L279" s="55" t="s">
        <v>74</v>
      </c>
      <c r="M279" s="142">
        <v>11</v>
      </c>
      <c r="N279" s="62">
        <v>28</v>
      </c>
      <c r="O279" s="62">
        <v>34</v>
      </c>
      <c r="P279" s="62">
        <v>7</v>
      </c>
      <c r="Q279" s="64">
        <v>1</v>
      </c>
    </row>
    <row r="280" spans="1:17" ht="29" customHeight="1" thickBot="1" x14ac:dyDescent="0.25">
      <c r="A280" s="640"/>
      <c r="B280" s="642"/>
      <c r="C280" s="643"/>
      <c r="D280" s="76" t="s">
        <v>79</v>
      </c>
      <c r="E280" s="137"/>
      <c r="F280" s="117">
        <f>SUM(M280:Q280)</f>
        <v>0</v>
      </c>
      <c r="G280" s="137" t="s">
        <v>74</v>
      </c>
      <c r="H280" s="90" t="s">
        <v>74</v>
      </c>
      <c r="I280" s="138" t="s">
        <v>74</v>
      </c>
      <c r="J280" s="137" t="s">
        <v>74</v>
      </c>
      <c r="K280" s="90" t="s">
        <v>76</v>
      </c>
      <c r="L280" s="138" t="s">
        <v>76</v>
      </c>
      <c r="M280" s="89"/>
      <c r="N280" s="90"/>
      <c r="O280" s="90"/>
      <c r="P280" s="90"/>
      <c r="Q280" s="138"/>
    </row>
    <row r="281" spans="1:17" ht="29" customHeight="1" x14ac:dyDescent="0.2">
      <c r="A281" s="640"/>
      <c r="B281" s="623" t="s">
        <v>181</v>
      </c>
      <c r="C281" s="630" t="s">
        <v>182</v>
      </c>
      <c r="D281" s="72" t="s">
        <v>73</v>
      </c>
      <c r="E281" s="70"/>
      <c r="F281" s="115">
        <f>SUM(J281:L281)</f>
        <v>0</v>
      </c>
      <c r="G281" s="70" t="s">
        <v>74</v>
      </c>
      <c r="H281" s="77" t="s">
        <v>74</v>
      </c>
      <c r="I281" s="71" t="s">
        <v>74</v>
      </c>
      <c r="J281" s="70"/>
      <c r="K281" s="77"/>
      <c r="L281" s="71"/>
      <c r="M281" s="67" t="s">
        <v>74</v>
      </c>
      <c r="N281" s="68" t="s">
        <v>74</v>
      </c>
      <c r="O281" s="68" t="s">
        <v>74</v>
      </c>
      <c r="P281" s="68" t="s">
        <v>74</v>
      </c>
      <c r="Q281" s="437" t="s">
        <v>74</v>
      </c>
    </row>
    <row r="282" spans="1:17" ht="29" customHeight="1" x14ac:dyDescent="0.2">
      <c r="A282" s="640"/>
      <c r="B282" s="624"/>
      <c r="C282" s="631"/>
      <c r="D282" s="73" t="s">
        <v>75</v>
      </c>
      <c r="E282" s="136"/>
      <c r="F282" s="116">
        <f>SUM(J282:L282)</f>
        <v>0</v>
      </c>
      <c r="G282" s="136" t="s">
        <v>76</v>
      </c>
      <c r="H282" s="54" t="s">
        <v>76</v>
      </c>
      <c r="I282" s="55" t="s">
        <v>76</v>
      </c>
      <c r="J282" s="136"/>
      <c r="K282" s="54"/>
      <c r="L282" s="55"/>
      <c r="M282" s="82" t="s">
        <v>74</v>
      </c>
      <c r="N282" s="54" t="s">
        <v>74</v>
      </c>
      <c r="O282" s="54" t="s">
        <v>74</v>
      </c>
      <c r="P282" s="54" t="s">
        <v>74</v>
      </c>
      <c r="Q282" s="55" t="s">
        <v>74</v>
      </c>
    </row>
    <row r="283" spans="1:17" ht="29" customHeight="1" x14ac:dyDescent="0.2">
      <c r="A283" s="640"/>
      <c r="B283" s="624"/>
      <c r="C283" s="631"/>
      <c r="D283" s="73" t="s">
        <v>77</v>
      </c>
      <c r="E283" s="136"/>
      <c r="F283" s="116">
        <f>SUM(G283:I283)</f>
        <v>0</v>
      </c>
      <c r="G283" s="136"/>
      <c r="H283" s="54"/>
      <c r="I283" s="55"/>
      <c r="J283" s="136" t="s">
        <v>74</v>
      </c>
      <c r="K283" s="54" t="s">
        <v>74</v>
      </c>
      <c r="L283" s="55" t="s">
        <v>74</v>
      </c>
      <c r="M283" s="82" t="s">
        <v>74</v>
      </c>
      <c r="N283" s="54" t="s">
        <v>74</v>
      </c>
      <c r="O283" s="54" t="s">
        <v>74</v>
      </c>
      <c r="P283" s="54" t="s">
        <v>74</v>
      </c>
      <c r="Q283" s="55" t="s">
        <v>74</v>
      </c>
    </row>
    <row r="284" spans="1:17" ht="29" customHeight="1" x14ac:dyDescent="0.2">
      <c r="A284" s="640"/>
      <c r="B284" s="624"/>
      <c r="C284" s="631"/>
      <c r="D284" s="73" t="s">
        <v>78</v>
      </c>
      <c r="E284" s="136">
        <v>75</v>
      </c>
      <c r="F284" s="116">
        <v>63</v>
      </c>
      <c r="G284" s="136" t="s">
        <v>76</v>
      </c>
      <c r="H284" s="54" t="s">
        <v>76</v>
      </c>
      <c r="I284" s="55" t="s">
        <v>76</v>
      </c>
      <c r="J284" s="136" t="s">
        <v>74</v>
      </c>
      <c r="K284" s="54" t="s">
        <v>74</v>
      </c>
      <c r="L284" s="55" t="s">
        <v>74</v>
      </c>
      <c r="M284" s="142">
        <v>20</v>
      </c>
      <c r="N284" s="62">
        <v>15</v>
      </c>
      <c r="O284" s="62">
        <v>26</v>
      </c>
      <c r="P284" s="62">
        <v>2</v>
      </c>
      <c r="Q284" s="64"/>
    </row>
    <row r="285" spans="1:17" ht="29" customHeight="1" thickBot="1" x14ac:dyDescent="0.25">
      <c r="A285" s="640"/>
      <c r="B285" s="642"/>
      <c r="C285" s="643"/>
      <c r="D285" s="76" t="s">
        <v>79</v>
      </c>
      <c r="E285" s="137"/>
      <c r="F285" s="117">
        <f>SUM(M285:Q285)</f>
        <v>0</v>
      </c>
      <c r="G285" s="137" t="s">
        <v>74</v>
      </c>
      <c r="H285" s="90" t="s">
        <v>74</v>
      </c>
      <c r="I285" s="138" t="s">
        <v>74</v>
      </c>
      <c r="J285" s="137" t="s">
        <v>74</v>
      </c>
      <c r="K285" s="90" t="s">
        <v>76</v>
      </c>
      <c r="L285" s="138" t="s">
        <v>76</v>
      </c>
      <c r="M285" s="89"/>
      <c r="N285" s="90"/>
      <c r="O285" s="90"/>
      <c r="P285" s="90"/>
      <c r="Q285" s="138"/>
    </row>
    <row r="286" spans="1:17" ht="29" customHeight="1" x14ac:dyDescent="0.2">
      <c r="A286" s="640"/>
      <c r="B286" s="623" t="s">
        <v>183</v>
      </c>
      <c r="C286" s="630" t="s">
        <v>184</v>
      </c>
      <c r="D286" s="72" t="s">
        <v>73</v>
      </c>
      <c r="E286" s="70"/>
      <c r="F286" s="115">
        <f>SUM(J286:L286)</f>
        <v>0</v>
      </c>
      <c r="G286" s="70" t="s">
        <v>74</v>
      </c>
      <c r="H286" s="77" t="s">
        <v>74</v>
      </c>
      <c r="I286" s="71" t="s">
        <v>74</v>
      </c>
      <c r="J286" s="70"/>
      <c r="K286" s="77"/>
      <c r="L286" s="71"/>
      <c r="M286" s="67" t="s">
        <v>74</v>
      </c>
      <c r="N286" s="68" t="s">
        <v>74</v>
      </c>
      <c r="O286" s="68" t="s">
        <v>74</v>
      </c>
      <c r="P286" s="68" t="s">
        <v>74</v>
      </c>
      <c r="Q286" s="437" t="s">
        <v>74</v>
      </c>
    </row>
    <row r="287" spans="1:17" ht="29" customHeight="1" x14ac:dyDescent="0.2">
      <c r="A287" s="640"/>
      <c r="B287" s="624"/>
      <c r="C287" s="631"/>
      <c r="D287" s="73" t="s">
        <v>75</v>
      </c>
      <c r="E287" s="136"/>
      <c r="F287" s="116">
        <f>SUM(J287:L287)</f>
        <v>0</v>
      </c>
      <c r="G287" s="136" t="s">
        <v>76</v>
      </c>
      <c r="H287" s="54" t="s">
        <v>76</v>
      </c>
      <c r="I287" s="55" t="s">
        <v>76</v>
      </c>
      <c r="J287" s="136"/>
      <c r="K287" s="54"/>
      <c r="L287" s="55"/>
      <c r="M287" s="82" t="s">
        <v>74</v>
      </c>
      <c r="N287" s="54" t="s">
        <v>74</v>
      </c>
      <c r="O287" s="54" t="s">
        <v>74</v>
      </c>
      <c r="P287" s="54" t="s">
        <v>74</v>
      </c>
      <c r="Q287" s="55" t="s">
        <v>74</v>
      </c>
    </row>
    <row r="288" spans="1:17" ht="29" customHeight="1" x14ac:dyDescent="0.2">
      <c r="A288" s="640"/>
      <c r="B288" s="624"/>
      <c r="C288" s="631"/>
      <c r="D288" s="73" t="s">
        <v>77</v>
      </c>
      <c r="E288" s="136"/>
      <c r="F288" s="116">
        <f>SUM(G288:I288)</f>
        <v>0</v>
      </c>
      <c r="G288" s="136"/>
      <c r="H288" s="54"/>
      <c r="I288" s="55"/>
      <c r="J288" s="136" t="s">
        <v>74</v>
      </c>
      <c r="K288" s="54" t="s">
        <v>74</v>
      </c>
      <c r="L288" s="55" t="s">
        <v>74</v>
      </c>
      <c r="M288" s="82" t="s">
        <v>74</v>
      </c>
      <c r="N288" s="54" t="s">
        <v>74</v>
      </c>
      <c r="O288" s="54" t="s">
        <v>74</v>
      </c>
      <c r="P288" s="54" t="s">
        <v>74</v>
      </c>
      <c r="Q288" s="55" t="s">
        <v>74</v>
      </c>
    </row>
    <row r="289" spans="1:17" ht="29" customHeight="1" x14ac:dyDescent="0.2">
      <c r="A289" s="640"/>
      <c r="B289" s="624"/>
      <c r="C289" s="631"/>
      <c r="D289" s="73" t="s">
        <v>78</v>
      </c>
      <c r="E289" s="136">
        <v>102.4</v>
      </c>
      <c r="F289" s="116">
        <f>SUM(M289:Q289)</f>
        <v>72</v>
      </c>
      <c r="G289" s="136" t="s">
        <v>76</v>
      </c>
      <c r="H289" s="54" t="s">
        <v>76</v>
      </c>
      <c r="I289" s="55" t="s">
        <v>76</v>
      </c>
      <c r="J289" s="136" t="s">
        <v>74</v>
      </c>
      <c r="K289" s="54" t="s">
        <v>74</v>
      </c>
      <c r="L289" s="55" t="s">
        <v>74</v>
      </c>
      <c r="M289" s="142">
        <v>3</v>
      </c>
      <c r="N289" s="62">
        <v>13</v>
      </c>
      <c r="O289" s="62">
        <v>24</v>
      </c>
      <c r="P289" s="62">
        <v>32</v>
      </c>
      <c r="Q289" s="64"/>
    </row>
    <row r="290" spans="1:17" ht="29" customHeight="1" thickBot="1" x14ac:dyDescent="0.25">
      <c r="A290" s="641"/>
      <c r="B290" s="629"/>
      <c r="C290" s="632"/>
      <c r="D290" s="76" t="s">
        <v>79</v>
      </c>
      <c r="E290" s="137"/>
      <c r="F290" s="117">
        <f>SUM(M290:Q290)</f>
        <v>0</v>
      </c>
      <c r="G290" s="137" t="s">
        <v>74</v>
      </c>
      <c r="H290" s="90" t="s">
        <v>74</v>
      </c>
      <c r="I290" s="138" t="s">
        <v>74</v>
      </c>
      <c r="J290" s="137" t="s">
        <v>74</v>
      </c>
      <c r="K290" s="90" t="s">
        <v>76</v>
      </c>
      <c r="L290" s="138" t="s">
        <v>76</v>
      </c>
      <c r="M290" s="89"/>
      <c r="N290" s="90"/>
      <c r="O290" s="90"/>
      <c r="P290" s="90"/>
      <c r="Q290" s="138"/>
    </row>
    <row r="291" spans="1:17" ht="29" customHeight="1" x14ac:dyDescent="0.2">
      <c r="A291" s="639" t="s">
        <v>190</v>
      </c>
      <c r="B291" s="623" t="s">
        <v>186</v>
      </c>
      <c r="C291" s="630" t="s">
        <v>187</v>
      </c>
      <c r="D291" s="72" t="s">
        <v>73</v>
      </c>
      <c r="E291" s="70">
        <v>10</v>
      </c>
      <c r="F291" s="115">
        <f>SUM(J291:L291)</f>
        <v>34</v>
      </c>
      <c r="G291" s="70" t="s">
        <v>74</v>
      </c>
      <c r="H291" s="77" t="s">
        <v>74</v>
      </c>
      <c r="I291" s="71" t="s">
        <v>74</v>
      </c>
      <c r="J291" s="70">
        <v>17</v>
      </c>
      <c r="K291" s="77">
        <v>17</v>
      </c>
      <c r="L291" s="71"/>
      <c r="M291" s="67" t="s">
        <v>74</v>
      </c>
      <c r="N291" s="68" t="s">
        <v>74</v>
      </c>
      <c r="O291" s="68" t="s">
        <v>74</v>
      </c>
      <c r="P291" s="68" t="s">
        <v>74</v>
      </c>
      <c r="Q291" s="437" t="s">
        <v>74</v>
      </c>
    </row>
    <row r="292" spans="1:17" ht="29" customHeight="1" x14ac:dyDescent="0.2">
      <c r="A292" s="640"/>
      <c r="B292" s="624"/>
      <c r="C292" s="631"/>
      <c r="D292" s="73" t="s">
        <v>75</v>
      </c>
      <c r="E292" s="136"/>
      <c r="F292" s="116">
        <f>SUM(J292:L292)</f>
        <v>0</v>
      </c>
      <c r="G292" s="136" t="s">
        <v>76</v>
      </c>
      <c r="H292" s="54" t="s">
        <v>76</v>
      </c>
      <c r="I292" s="55" t="s">
        <v>76</v>
      </c>
      <c r="J292" s="136"/>
      <c r="K292" s="54"/>
      <c r="L292" s="55"/>
      <c r="M292" s="82" t="s">
        <v>74</v>
      </c>
      <c r="N292" s="54" t="s">
        <v>74</v>
      </c>
      <c r="O292" s="54" t="s">
        <v>74</v>
      </c>
      <c r="P292" s="54" t="s">
        <v>74</v>
      </c>
      <c r="Q292" s="55" t="s">
        <v>74</v>
      </c>
    </row>
    <row r="293" spans="1:17" ht="29" customHeight="1" x14ac:dyDescent="0.2">
      <c r="A293" s="640"/>
      <c r="B293" s="624"/>
      <c r="C293" s="631"/>
      <c r="D293" s="73" t="s">
        <v>77</v>
      </c>
      <c r="E293" s="136">
        <v>96</v>
      </c>
      <c r="F293" s="116">
        <f>SUM(G293:I293)</f>
        <v>1</v>
      </c>
      <c r="G293" s="136"/>
      <c r="H293" s="54">
        <v>1</v>
      </c>
      <c r="I293" s="55"/>
      <c r="J293" s="136" t="s">
        <v>74</v>
      </c>
      <c r="K293" s="54" t="s">
        <v>74</v>
      </c>
      <c r="L293" s="55" t="s">
        <v>74</v>
      </c>
      <c r="M293" s="82" t="s">
        <v>74</v>
      </c>
      <c r="N293" s="54" t="s">
        <v>74</v>
      </c>
      <c r="O293" s="54" t="s">
        <v>74</v>
      </c>
      <c r="P293" s="54" t="s">
        <v>74</v>
      </c>
      <c r="Q293" s="55" t="s">
        <v>74</v>
      </c>
    </row>
    <row r="294" spans="1:17" ht="29" customHeight="1" x14ac:dyDescent="0.2">
      <c r="A294" s="640"/>
      <c r="B294" s="624"/>
      <c r="C294" s="631"/>
      <c r="D294" s="73" t="s">
        <v>78</v>
      </c>
      <c r="E294" s="136">
        <v>92</v>
      </c>
      <c r="F294" s="116">
        <f>SUM(M294:Q294)</f>
        <v>48</v>
      </c>
      <c r="G294" s="136" t="s">
        <v>76</v>
      </c>
      <c r="H294" s="54" t="s">
        <v>76</v>
      </c>
      <c r="I294" s="55" t="s">
        <v>76</v>
      </c>
      <c r="J294" s="136" t="s">
        <v>74</v>
      </c>
      <c r="K294" s="54" t="s">
        <v>74</v>
      </c>
      <c r="L294" s="55" t="s">
        <v>74</v>
      </c>
      <c r="M294" s="142">
        <v>6</v>
      </c>
      <c r="N294" s="62">
        <v>10</v>
      </c>
      <c r="O294" s="62">
        <v>23</v>
      </c>
      <c r="P294" s="62">
        <v>8</v>
      </c>
      <c r="Q294" s="64">
        <v>1</v>
      </c>
    </row>
    <row r="295" spans="1:17" ht="29" customHeight="1" thickBot="1" x14ac:dyDescent="0.25">
      <c r="A295" s="640"/>
      <c r="B295" s="642"/>
      <c r="C295" s="643"/>
      <c r="D295" s="75" t="s">
        <v>79</v>
      </c>
      <c r="E295" s="137"/>
      <c r="F295" s="117">
        <f>SUM(M295:Q295)</f>
        <v>0</v>
      </c>
      <c r="G295" s="137" t="s">
        <v>74</v>
      </c>
      <c r="H295" s="90" t="s">
        <v>74</v>
      </c>
      <c r="I295" s="138" t="s">
        <v>74</v>
      </c>
      <c r="J295" s="137" t="s">
        <v>74</v>
      </c>
      <c r="K295" s="90" t="s">
        <v>76</v>
      </c>
      <c r="L295" s="138" t="s">
        <v>76</v>
      </c>
      <c r="M295" s="89"/>
      <c r="N295" s="90"/>
      <c r="O295" s="90"/>
      <c r="P295" s="90"/>
      <c r="Q295" s="138"/>
    </row>
    <row r="296" spans="1:17" ht="29" customHeight="1" x14ac:dyDescent="0.2">
      <c r="A296" s="640"/>
      <c r="B296" s="623" t="s">
        <v>188</v>
      </c>
      <c r="C296" s="630" t="s">
        <v>189</v>
      </c>
      <c r="D296" s="72" t="s">
        <v>73</v>
      </c>
      <c r="E296" s="70"/>
      <c r="F296" s="115">
        <f>SUM(J296:L296)</f>
        <v>0</v>
      </c>
      <c r="G296" s="70" t="s">
        <v>74</v>
      </c>
      <c r="H296" s="77" t="s">
        <v>74</v>
      </c>
      <c r="I296" s="71" t="s">
        <v>74</v>
      </c>
      <c r="J296" s="70"/>
      <c r="K296" s="77"/>
      <c r="L296" s="71"/>
      <c r="M296" s="67" t="s">
        <v>74</v>
      </c>
      <c r="N296" s="68" t="s">
        <v>74</v>
      </c>
      <c r="O296" s="68" t="s">
        <v>74</v>
      </c>
      <c r="P296" s="68" t="s">
        <v>74</v>
      </c>
      <c r="Q296" s="437" t="s">
        <v>74</v>
      </c>
    </row>
    <row r="297" spans="1:17" ht="29" customHeight="1" x14ac:dyDescent="0.2">
      <c r="A297" s="640"/>
      <c r="B297" s="624"/>
      <c r="C297" s="631"/>
      <c r="D297" s="73" t="s">
        <v>75</v>
      </c>
      <c r="E297" s="136"/>
      <c r="F297" s="116">
        <f>SUM(J297:L297)</f>
        <v>0</v>
      </c>
      <c r="G297" s="136" t="s">
        <v>76</v>
      </c>
      <c r="H297" s="54" t="s">
        <v>76</v>
      </c>
      <c r="I297" s="55" t="s">
        <v>76</v>
      </c>
      <c r="J297" s="136"/>
      <c r="K297" s="54"/>
      <c r="L297" s="55"/>
      <c r="M297" s="82" t="s">
        <v>74</v>
      </c>
      <c r="N297" s="54" t="s">
        <v>74</v>
      </c>
      <c r="O297" s="54" t="s">
        <v>74</v>
      </c>
      <c r="P297" s="54" t="s">
        <v>74</v>
      </c>
      <c r="Q297" s="55" t="s">
        <v>74</v>
      </c>
    </row>
    <row r="298" spans="1:17" ht="29" customHeight="1" x14ac:dyDescent="0.2">
      <c r="A298" s="640"/>
      <c r="B298" s="624"/>
      <c r="C298" s="631"/>
      <c r="D298" s="73" t="s">
        <v>77</v>
      </c>
      <c r="E298" s="136"/>
      <c r="F298" s="116">
        <f>SUM(G298:I298)</f>
        <v>0</v>
      </c>
      <c r="G298" s="136"/>
      <c r="H298" s="54"/>
      <c r="I298" s="55"/>
      <c r="J298" s="136" t="s">
        <v>74</v>
      </c>
      <c r="K298" s="54" t="s">
        <v>74</v>
      </c>
      <c r="L298" s="55" t="s">
        <v>74</v>
      </c>
      <c r="M298" s="82" t="s">
        <v>74</v>
      </c>
      <c r="N298" s="54" t="s">
        <v>74</v>
      </c>
      <c r="O298" s="54" t="s">
        <v>74</v>
      </c>
      <c r="P298" s="54" t="s">
        <v>74</v>
      </c>
      <c r="Q298" s="55" t="s">
        <v>74</v>
      </c>
    </row>
    <row r="299" spans="1:17" ht="29" customHeight="1" x14ac:dyDescent="0.2">
      <c r="A299" s="640"/>
      <c r="B299" s="624"/>
      <c r="C299" s="631"/>
      <c r="D299" s="73" t="s">
        <v>78</v>
      </c>
      <c r="E299" s="136"/>
      <c r="F299" s="116">
        <f>SUM(M299:Q299)</f>
        <v>1</v>
      </c>
      <c r="G299" s="136" t="s">
        <v>76</v>
      </c>
      <c r="H299" s="54" t="s">
        <v>76</v>
      </c>
      <c r="I299" s="55" t="s">
        <v>76</v>
      </c>
      <c r="J299" s="136" t="s">
        <v>74</v>
      </c>
      <c r="K299" s="54" t="s">
        <v>74</v>
      </c>
      <c r="L299" s="55" t="s">
        <v>74</v>
      </c>
      <c r="M299" s="142">
        <v>1</v>
      </c>
      <c r="N299" s="62"/>
      <c r="O299" s="62"/>
      <c r="P299" s="62"/>
      <c r="Q299" s="64"/>
    </row>
    <row r="300" spans="1:17" ht="29" customHeight="1" thickBot="1" x14ac:dyDescent="0.25">
      <c r="A300" s="641"/>
      <c r="B300" s="629"/>
      <c r="C300" s="632"/>
      <c r="D300" s="76" t="s">
        <v>79</v>
      </c>
      <c r="E300" s="137"/>
      <c r="F300" s="117">
        <f>SUM(M300:Q300)</f>
        <v>0</v>
      </c>
      <c r="G300" s="137" t="s">
        <v>74</v>
      </c>
      <c r="H300" s="90" t="s">
        <v>74</v>
      </c>
      <c r="I300" s="138" t="s">
        <v>74</v>
      </c>
      <c r="J300" s="137" t="s">
        <v>74</v>
      </c>
      <c r="K300" s="90" t="s">
        <v>76</v>
      </c>
      <c r="L300" s="138" t="s">
        <v>76</v>
      </c>
      <c r="M300" s="89"/>
      <c r="N300" s="90"/>
      <c r="O300" s="90"/>
      <c r="P300" s="90"/>
      <c r="Q300" s="138"/>
    </row>
    <row r="301" spans="1:17" ht="29" customHeight="1" x14ac:dyDescent="0.2">
      <c r="A301" s="639" t="s">
        <v>194</v>
      </c>
      <c r="B301" s="623" t="s">
        <v>191</v>
      </c>
      <c r="C301" s="630" t="s">
        <v>192</v>
      </c>
      <c r="D301" s="72" t="s">
        <v>73</v>
      </c>
      <c r="E301" s="70">
        <v>10.8</v>
      </c>
      <c r="F301" s="115">
        <f>SUM(J301:L301)</f>
        <v>100</v>
      </c>
      <c r="G301" s="70" t="s">
        <v>74</v>
      </c>
      <c r="H301" s="77" t="s">
        <v>74</v>
      </c>
      <c r="I301" s="71" t="s">
        <v>74</v>
      </c>
      <c r="J301" s="70">
        <v>17</v>
      </c>
      <c r="K301" s="77">
        <v>83</v>
      </c>
      <c r="L301" s="71"/>
      <c r="M301" s="67" t="s">
        <v>74</v>
      </c>
      <c r="N301" s="68" t="s">
        <v>74</v>
      </c>
      <c r="O301" s="68" t="s">
        <v>74</v>
      </c>
      <c r="P301" s="68" t="s">
        <v>74</v>
      </c>
      <c r="Q301" s="437" t="s">
        <v>74</v>
      </c>
    </row>
    <row r="302" spans="1:17" ht="29" customHeight="1" x14ac:dyDescent="0.2">
      <c r="A302" s="640"/>
      <c r="B302" s="624"/>
      <c r="C302" s="631"/>
      <c r="D302" s="73" t="s">
        <v>75</v>
      </c>
      <c r="E302" s="136"/>
      <c r="F302" s="116">
        <f>SUM(J302:L302)</f>
        <v>0</v>
      </c>
      <c r="G302" s="136" t="s">
        <v>76</v>
      </c>
      <c r="H302" s="54" t="s">
        <v>76</v>
      </c>
      <c r="I302" s="55" t="s">
        <v>76</v>
      </c>
      <c r="J302" s="136"/>
      <c r="K302" s="54"/>
      <c r="L302" s="55"/>
      <c r="M302" s="82" t="s">
        <v>74</v>
      </c>
      <c r="N302" s="54" t="s">
        <v>74</v>
      </c>
      <c r="O302" s="54" t="s">
        <v>74</v>
      </c>
      <c r="P302" s="54" t="s">
        <v>74</v>
      </c>
      <c r="Q302" s="55" t="s">
        <v>74</v>
      </c>
    </row>
    <row r="303" spans="1:17" ht="29" customHeight="1" x14ac:dyDescent="0.2">
      <c r="A303" s="640"/>
      <c r="B303" s="624"/>
      <c r="C303" s="631"/>
      <c r="D303" s="73" t="s">
        <v>77</v>
      </c>
      <c r="E303" s="136">
        <v>85.3</v>
      </c>
      <c r="F303" s="116">
        <v>9</v>
      </c>
      <c r="G303" s="136">
        <v>3</v>
      </c>
      <c r="H303" s="54">
        <v>6</v>
      </c>
      <c r="I303" s="55"/>
      <c r="J303" s="136" t="s">
        <v>74</v>
      </c>
      <c r="K303" s="54" t="s">
        <v>74</v>
      </c>
      <c r="L303" s="55" t="s">
        <v>74</v>
      </c>
      <c r="M303" s="82" t="s">
        <v>74</v>
      </c>
      <c r="N303" s="54" t="s">
        <v>74</v>
      </c>
      <c r="O303" s="54" t="s">
        <v>74</v>
      </c>
      <c r="P303" s="54" t="s">
        <v>74</v>
      </c>
      <c r="Q303" s="55" t="s">
        <v>74</v>
      </c>
    </row>
    <row r="304" spans="1:17" ht="29" customHeight="1" x14ac:dyDescent="0.2">
      <c r="A304" s="640"/>
      <c r="B304" s="624"/>
      <c r="C304" s="631"/>
      <c r="D304" s="73" t="s">
        <v>78</v>
      </c>
      <c r="E304" s="136">
        <v>102.2</v>
      </c>
      <c r="F304" s="116">
        <f>SUM(M304:Q304)</f>
        <v>613</v>
      </c>
      <c r="G304" s="136" t="s">
        <v>76</v>
      </c>
      <c r="H304" s="54" t="s">
        <v>76</v>
      </c>
      <c r="I304" s="55" t="s">
        <v>76</v>
      </c>
      <c r="J304" s="136" t="s">
        <v>74</v>
      </c>
      <c r="K304" s="54" t="s">
        <v>74</v>
      </c>
      <c r="L304" s="55" t="s">
        <v>74</v>
      </c>
      <c r="M304" s="142">
        <v>23</v>
      </c>
      <c r="N304" s="62">
        <v>48</v>
      </c>
      <c r="O304" s="62">
        <v>472</v>
      </c>
      <c r="P304" s="62">
        <v>56</v>
      </c>
      <c r="Q304" s="64">
        <v>14</v>
      </c>
    </row>
    <row r="305" spans="1:17" ht="29" customHeight="1" thickBot="1" x14ac:dyDescent="0.25">
      <c r="A305" s="640"/>
      <c r="B305" s="642"/>
      <c r="C305" s="643"/>
      <c r="D305" s="75" t="s">
        <v>79</v>
      </c>
      <c r="E305" s="137"/>
      <c r="F305" s="117">
        <f>SUM(M305:Q305)</f>
        <v>0</v>
      </c>
      <c r="G305" s="137" t="s">
        <v>74</v>
      </c>
      <c r="H305" s="90" t="s">
        <v>74</v>
      </c>
      <c r="I305" s="138" t="s">
        <v>74</v>
      </c>
      <c r="J305" s="137" t="s">
        <v>74</v>
      </c>
      <c r="K305" s="90" t="s">
        <v>76</v>
      </c>
      <c r="L305" s="138" t="s">
        <v>76</v>
      </c>
      <c r="M305" s="89"/>
      <c r="N305" s="90"/>
      <c r="O305" s="90"/>
      <c r="P305" s="90"/>
      <c r="Q305" s="138"/>
    </row>
    <row r="306" spans="1:17" ht="29" customHeight="1" x14ac:dyDescent="0.2">
      <c r="A306" s="640"/>
      <c r="B306" s="623" t="s">
        <v>193</v>
      </c>
      <c r="C306" s="630">
        <v>2006707</v>
      </c>
      <c r="D306" s="72" t="s">
        <v>73</v>
      </c>
      <c r="E306" s="70"/>
      <c r="F306" s="115">
        <f>SUM(J306:L306)</f>
        <v>0</v>
      </c>
      <c r="G306" s="70" t="s">
        <v>74</v>
      </c>
      <c r="H306" s="77" t="s">
        <v>74</v>
      </c>
      <c r="I306" s="71" t="s">
        <v>74</v>
      </c>
      <c r="J306" s="70"/>
      <c r="K306" s="77"/>
      <c r="L306" s="71"/>
      <c r="M306" s="67" t="s">
        <v>74</v>
      </c>
      <c r="N306" s="68" t="s">
        <v>74</v>
      </c>
      <c r="O306" s="68" t="s">
        <v>74</v>
      </c>
      <c r="P306" s="68" t="s">
        <v>74</v>
      </c>
      <c r="Q306" s="437" t="s">
        <v>74</v>
      </c>
    </row>
    <row r="307" spans="1:17" ht="29" customHeight="1" x14ac:dyDescent="0.2">
      <c r="A307" s="640"/>
      <c r="B307" s="624"/>
      <c r="C307" s="631"/>
      <c r="D307" s="73" t="s">
        <v>75</v>
      </c>
      <c r="E307" s="136"/>
      <c r="F307" s="116">
        <f>SUM(J307:L307)</f>
        <v>0</v>
      </c>
      <c r="G307" s="136" t="s">
        <v>76</v>
      </c>
      <c r="H307" s="54" t="s">
        <v>76</v>
      </c>
      <c r="I307" s="55" t="s">
        <v>76</v>
      </c>
      <c r="J307" s="136"/>
      <c r="K307" s="54"/>
      <c r="L307" s="55"/>
      <c r="M307" s="82" t="s">
        <v>74</v>
      </c>
      <c r="N307" s="54" t="s">
        <v>74</v>
      </c>
      <c r="O307" s="54" t="s">
        <v>74</v>
      </c>
      <c r="P307" s="54" t="s">
        <v>74</v>
      </c>
      <c r="Q307" s="55" t="s">
        <v>74</v>
      </c>
    </row>
    <row r="308" spans="1:17" ht="29" customHeight="1" x14ac:dyDescent="0.2">
      <c r="A308" s="640"/>
      <c r="B308" s="624"/>
      <c r="C308" s="631"/>
      <c r="D308" s="73" t="s">
        <v>77</v>
      </c>
      <c r="E308" s="136"/>
      <c r="F308" s="116">
        <f>SUM(G308:I308)</f>
        <v>0</v>
      </c>
      <c r="G308" s="136"/>
      <c r="H308" s="54"/>
      <c r="I308" s="55"/>
      <c r="J308" s="136" t="s">
        <v>74</v>
      </c>
      <c r="K308" s="54" t="s">
        <v>74</v>
      </c>
      <c r="L308" s="55" t="s">
        <v>74</v>
      </c>
      <c r="M308" s="82" t="s">
        <v>74</v>
      </c>
      <c r="N308" s="54" t="s">
        <v>74</v>
      </c>
      <c r="O308" s="54" t="s">
        <v>74</v>
      </c>
      <c r="P308" s="54" t="s">
        <v>74</v>
      </c>
      <c r="Q308" s="55" t="s">
        <v>74</v>
      </c>
    </row>
    <row r="309" spans="1:17" ht="29" customHeight="1" x14ac:dyDescent="0.2">
      <c r="A309" s="640"/>
      <c r="B309" s="624"/>
      <c r="C309" s="631"/>
      <c r="D309" s="73" t="s">
        <v>78</v>
      </c>
      <c r="E309" s="136">
        <v>100</v>
      </c>
      <c r="F309" s="116">
        <v>10</v>
      </c>
      <c r="G309" s="136" t="s">
        <v>76</v>
      </c>
      <c r="H309" s="54" t="s">
        <v>76</v>
      </c>
      <c r="I309" s="55" t="s">
        <v>76</v>
      </c>
      <c r="J309" s="136" t="s">
        <v>74</v>
      </c>
      <c r="K309" s="54" t="s">
        <v>74</v>
      </c>
      <c r="L309" s="55" t="s">
        <v>74</v>
      </c>
      <c r="M309" s="142"/>
      <c r="N309" s="62">
        <v>3</v>
      </c>
      <c r="O309" s="62">
        <v>7</v>
      </c>
      <c r="P309" s="62"/>
      <c r="Q309" s="64"/>
    </row>
    <row r="310" spans="1:17" ht="29" customHeight="1" thickBot="1" x14ac:dyDescent="0.25">
      <c r="A310" s="641"/>
      <c r="B310" s="629"/>
      <c r="C310" s="632"/>
      <c r="D310" s="76" t="s">
        <v>79</v>
      </c>
      <c r="E310" s="137"/>
      <c r="F310" s="117">
        <f>SUM(M310:Q310)</f>
        <v>0</v>
      </c>
      <c r="G310" s="137" t="s">
        <v>74</v>
      </c>
      <c r="H310" s="90" t="s">
        <v>74</v>
      </c>
      <c r="I310" s="138" t="s">
        <v>74</v>
      </c>
      <c r="J310" s="137" t="s">
        <v>74</v>
      </c>
      <c r="K310" s="90" t="s">
        <v>76</v>
      </c>
      <c r="L310" s="138" t="s">
        <v>76</v>
      </c>
      <c r="M310" s="89"/>
      <c r="N310" s="90"/>
      <c r="O310" s="90"/>
      <c r="P310" s="90"/>
      <c r="Q310" s="138"/>
    </row>
    <row r="311" spans="1:17" ht="29" customHeight="1" x14ac:dyDescent="0.2">
      <c r="A311" s="678" t="s">
        <v>214</v>
      </c>
      <c r="B311" s="646" t="s">
        <v>195</v>
      </c>
      <c r="C311" s="658" t="s">
        <v>196</v>
      </c>
      <c r="D311" s="72" t="s">
        <v>73</v>
      </c>
      <c r="E311" s="70">
        <v>9.9</v>
      </c>
      <c r="F311" s="115">
        <f>SUM(J311:L311)</f>
        <v>139</v>
      </c>
      <c r="G311" s="70" t="s">
        <v>74</v>
      </c>
      <c r="H311" s="77" t="s">
        <v>74</v>
      </c>
      <c r="I311" s="71" t="s">
        <v>74</v>
      </c>
      <c r="J311" s="70">
        <v>33</v>
      </c>
      <c r="K311" s="77">
        <v>104</v>
      </c>
      <c r="L311" s="71">
        <v>2</v>
      </c>
      <c r="M311" s="67" t="s">
        <v>74</v>
      </c>
      <c r="N311" s="68" t="s">
        <v>74</v>
      </c>
      <c r="O311" s="68" t="s">
        <v>74</v>
      </c>
      <c r="P311" s="68" t="s">
        <v>74</v>
      </c>
      <c r="Q311" s="437" t="s">
        <v>74</v>
      </c>
    </row>
    <row r="312" spans="1:17" ht="29" customHeight="1" x14ac:dyDescent="0.2">
      <c r="A312" s="679"/>
      <c r="B312" s="647"/>
      <c r="C312" s="659"/>
      <c r="D312" s="73" t="s">
        <v>75</v>
      </c>
      <c r="E312" s="136"/>
      <c r="F312" s="116">
        <f>SUM(J312:L312)</f>
        <v>0</v>
      </c>
      <c r="G312" s="136" t="s">
        <v>76</v>
      </c>
      <c r="H312" s="54" t="s">
        <v>76</v>
      </c>
      <c r="I312" s="55" t="s">
        <v>76</v>
      </c>
      <c r="J312" s="136"/>
      <c r="K312" s="54"/>
      <c r="L312" s="55"/>
      <c r="M312" s="82" t="s">
        <v>74</v>
      </c>
      <c r="N312" s="54" t="s">
        <v>74</v>
      </c>
      <c r="O312" s="54" t="s">
        <v>74</v>
      </c>
      <c r="P312" s="54" t="s">
        <v>74</v>
      </c>
      <c r="Q312" s="55" t="s">
        <v>74</v>
      </c>
    </row>
    <row r="313" spans="1:17" ht="29" customHeight="1" x14ac:dyDescent="0.2">
      <c r="A313" s="679"/>
      <c r="B313" s="647"/>
      <c r="C313" s="659"/>
      <c r="D313" s="73" t="s">
        <v>77</v>
      </c>
      <c r="E313" s="136">
        <v>96</v>
      </c>
      <c r="F313" s="116">
        <f>SUM(G313:I313)</f>
        <v>7</v>
      </c>
      <c r="G313" s="136">
        <v>3</v>
      </c>
      <c r="H313" s="54">
        <v>1</v>
      </c>
      <c r="I313" s="55">
        <v>3</v>
      </c>
      <c r="J313" s="136" t="s">
        <v>74</v>
      </c>
      <c r="K313" s="54" t="s">
        <v>74</v>
      </c>
      <c r="L313" s="55" t="s">
        <v>74</v>
      </c>
      <c r="M313" s="82" t="s">
        <v>74</v>
      </c>
      <c r="N313" s="54" t="s">
        <v>74</v>
      </c>
      <c r="O313" s="54" t="s">
        <v>74</v>
      </c>
      <c r="P313" s="54" t="s">
        <v>74</v>
      </c>
      <c r="Q313" s="55" t="s">
        <v>74</v>
      </c>
    </row>
    <row r="314" spans="1:17" ht="29" customHeight="1" x14ac:dyDescent="0.2">
      <c r="A314" s="679"/>
      <c r="B314" s="647"/>
      <c r="C314" s="659"/>
      <c r="D314" s="73" t="s">
        <v>78</v>
      </c>
      <c r="E314" s="136">
        <v>116.5</v>
      </c>
      <c r="F314" s="116">
        <f>SUM(M314:Q314)</f>
        <v>148</v>
      </c>
      <c r="G314" s="136" t="s">
        <v>76</v>
      </c>
      <c r="H314" s="54" t="s">
        <v>76</v>
      </c>
      <c r="I314" s="55" t="s">
        <v>76</v>
      </c>
      <c r="J314" s="136" t="s">
        <v>74</v>
      </c>
      <c r="K314" s="54" t="s">
        <v>74</v>
      </c>
      <c r="L314" s="55" t="s">
        <v>74</v>
      </c>
      <c r="M314" s="142">
        <v>8</v>
      </c>
      <c r="N314" s="62">
        <v>17</v>
      </c>
      <c r="O314" s="62">
        <v>58</v>
      </c>
      <c r="P314" s="62">
        <v>48</v>
      </c>
      <c r="Q314" s="64">
        <v>17</v>
      </c>
    </row>
    <row r="315" spans="1:17" ht="29" customHeight="1" thickBot="1" x14ac:dyDescent="0.25">
      <c r="A315" s="679"/>
      <c r="B315" s="657"/>
      <c r="C315" s="660"/>
      <c r="D315" s="75" t="s">
        <v>79</v>
      </c>
      <c r="E315" s="137"/>
      <c r="F315" s="117">
        <f>SUM(M315:Q315)</f>
        <v>0</v>
      </c>
      <c r="G315" s="137" t="s">
        <v>74</v>
      </c>
      <c r="H315" s="90" t="s">
        <v>74</v>
      </c>
      <c r="I315" s="138" t="s">
        <v>74</v>
      </c>
      <c r="J315" s="137" t="s">
        <v>74</v>
      </c>
      <c r="K315" s="90" t="s">
        <v>76</v>
      </c>
      <c r="L315" s="138" t="s">
        <v>76</v>
      </c>
      <c r="M315" s="89"/>
      <c r="N315" s="90"/>
      <c r="O315" s="90"/>
      <c r="P315" s="90"/>
      <c r="Q315" s="138"/>
    </row>
    <row r="316" spans="1:17" ht="29" customHeight="1" x14ac:dyDescent="0.2">
      <c r="A316" s="679"/>
      <c r="B316" s="661" t="s">
        <v>197</v>
      </c>
      <c r="C316" s="664" t="s">
        <v>198</v>
      </c>
      <c r="D316" s="72" t="s">
        <v>73</v>
      </c>
      <c r="E316" s="70">
        <v>9.6999999999999993</v>
      </c>
      <c r="F316" s="115">
        <f>SUM(J316:L316)</f>
        <v>41</v>
      </c>
      <c r="G316" s="70" t="s">
        <v>74</v>
      </c>
      <c r="H316" s="77" t="s">
        <v>74</v>
      </c>
      <c r="I316" s="71" t="s">
        <v>74</v>
      </c>
      <c r="J316" s="70"/>
      <c r="K316" s="77">
        <v>39</v>
      </c>
      <c r="L316" s="71">
        <v>2</v>
      </c>
      <c r="M316" s="67" t="s">
        <v>74</v>
      </c>
      <c r="N316" s="68" t="s">
        <v>74</v>
      </c>
      <c r="O316" s="68" t="s">
        <v>74</v>
      </c>
      <c r="P316" s="68" t="s">
        <v>74</v>
      </c>
      <c r="Q316" s="437" t="s">
        <v>74</v>
      </c>
    </row>
    <row r="317" spans="1:17" ht="29" customHeight="1" x14ac:dyDescent="0.2">
      <c r="A317" s="679"/>
      <c r="B317" s="662"/>
      <c r="C317" s="665"/>
      <c r="D317" s="73" t="s">
        <v>75</v>
      </c>
      <c r="E317" s="136"/>
      <c r="F317" s="116">
        <f>SUM(J317:L317)</f>
        <v>0</v>
      </c>
      <c r="G317" s="136" t="s">
        <v>76</v>
      </c>
      <c r="H317" s="54" t="s">
        <v>76</v>
      </c>
      <c r="I317" s="55" t="s">
        <v>76</v>
      </c>
      <c r="J317" s="136"/>
      <c r="K317" s="54"/>
      <c r="L317" s="55"/>
      <c r="M317" s="82" t="s">
        <v>74</v>
      </c>
      <c r="N317" s="54" t="s">
        <v>74</v>
      </c>
      <c r="O317" s="54" t="s">
        <v>74</v>
      </c>
      <c r="P317" s="54" t="s">
        <v>74</v>
      </c>
      <c r="Q317" s="55" t="s">
        <v>74</v>
      </c>
    </row>
    <row r="318" spans="1:17" ht="29" customHeight="1" x14ac:dyDescent="0.2">
      <c r="A318" s="679"/>
      <c r="B318" s="662"/>
      <c r="C318" s="665"/>
      <c r="D318" s="73" t="s">
        <v>77</v>
      </c>
      <c r="E318" s="136"/>
      <c r="F318" s="116">
        <f>SUM(G318:I318)</f>
        <v>0</v>
      </c>
      <c r="G318" s="136"/>
      <c r="H318" s="54"/>
      <c r="I318" s="55"/>
      <c r="J318" s="136" t="s">
        <v>74</v>
      </c>
      <c r="K318" s="54" t="s">
        <v>74</v>
      </c>
      <c r="L318" s="55" t="s">
        <v>74</v>
      </c>
      <c r="M318" s="82" t="s">
        <v>74</v>
      </c>
      <c r="N318" s="54" t="s">
        <v>74</v>
      </c>
      <c r="O318" s="54" t="s">
        <v>74</v>
      </c>
      <c r="P318" s="54" t="s">
        <v>74</v>
      </c>
      <c r="Q318" s="55" t="s">
        <v>74</v>
      </c>
    </row>
    <row r="319" spans="1:17" ht="29" customHeight="1" x14ac:dyDescent="0.2">
      <c r="A319" s="679"/>
      <c r="B319" s="662"/>
      <c r="C319" s="665"/>
      <c r="D319" s="73" t="s">
        <v>78</v>
      </c>
      <c r="E319" s="136">
        <v>94.1</v>
      </c>
      <c r="F319" s="116">
        <f>SUM(M319:Q319)</f>
        <v>59</v>
      </c>
      <c r="G319" s="136" t="s">
        <v>76</v>
      </c>
      <c r="H319" s="54" t="s">
        <v>76</v>
      </c>
      <c r="I319" s="55" t="s">
        <v>76</v>
      </c>
      <c r="J319" s="136" t="s">
        <v>74</v>
      </c>
      <c r="K319" s="54" t="s">
        <v>74</v>
      </c>
      <c r="L319" s="55" t="s">
        <v>74</v>
      </c>
      <c r="M319" s="142">
        <v>6</v>
      </c>
      <c r="N319" s="62">
        <v>15</v>
      </c>
      <c r="O319" s="62">
        <v>25</v>
      </c>
      <c r="P319" s="62">
        <v>13</v>
      </c>
      <c r="Q319" s="64"/>
    </row>
    <row r="320" spans="1:17" ht="29" customHeight="1" thickBot="1" x14ac:dyDescent="0.25">
      <c r="A320" s="679"/>
      <c r="B320" s="663"/>
      <c r="C320" s="666"/>
      <c r="D320" s="75" t="s">
        <v>79</v>
      </c>
      <c r="E320" s="137"/>
      <c r="F320" s="117">
        <f>SUM(M320:Q320)</f>
        <v>0</v>
      </c>
      <c r="G320" s="137" t="s">
        <v>74</v>
      </c>
      <c r="H320" s="90" t="s">
        <v>74</v>
      </c>
      <c r="I320" s="138" t="s">
        <v>74</v>
      </c>
      <c r="J320" s="137" t="s">
        <v>74</v>
      </c>
      <c r="K320" s="90" t="s">
        <v>76</v>
      </c>
      <c r="L320" s="138" t="s">
        <v>76</v>
      </c>
      <c r="M320" s="89"/>
      <c r="N320" s="90"/>
      <c r="O320" s="90"/>
      <c r="P320" s="90"/>
      <c r="Q320" s="138"/>
    </row>
    <row r="321" spans="1:17" ht="29" customHeight="1" x14ac:dyDescent="0.2">
      <c r="A321" s="679"/>
      <c r="B321" s="671" t="s">
        <v>199</v>
      </c>
      <c r="C321" s="664" t="s">
        <v>200</v>
      </c>
      <c r="D321" s="72" t="s">
        <v>73</v>
      </c>
      <c r="E321" s="70"/>
      <c r="F321" s="115">
        <f>SUM(J321:L321)</f>
        <v>0</v>
      </c>
      <c r="G321" s="70" t="s">
        <v>74</v>
      </c>
      <c r="H321" s="77" t="s">
        <v>74</v>
      </c>
      <c r="I321" s="71" t="s">
        <v>74</v>
      </c>
      <c r="J321" s="70"/>
      <c r="K321" s="77"/>
      <c r="L321" s="71"/>
      <c r="M321" s="67" t="s">
        <v>74</v>
      </c>
      <c r="N321" s="68" t="s">
        <v>74</v>
      </c>
      <c r="O321" s="68" t="s">
        <v>74</v>
      </c>
      <c r="P321" s="68" t="s">
        <v>74</v>
      </c>
      <c r="Q321" s="437" t="s">
        <v>74</v>
      </c>
    </row>
    <row r="322" spans="1:17" ht="29" customHeight="1" x14ac:dyDescent="0.2">
      <c r="A322" s="679"/>
      <c r="B322" s="672"/>
      <c r="C322" s="665"/>
      <c r="D322" s="73" t="s">
        <v>75</v>
      </c>
      <c r="E322" s="136"/>
      <c r="F322" s="116">
        <f>SUM(J322:L322)</f>
        <v>0</v>
      </c>
      <c r="G322" s="136" t="s">
        <v>76</v>
      </c>
      <c r="H322" s="54" t="s">
        <v>76</v>
      </c>
      <c r="I322" s="55" t="s">
        <v>76</v>
      </c>
      <c r="J322" s="136"/>
      <c r="K322" s="54"/>
      <c r="L322" s="55"/>
      <c r="M322" s="82" t="s">
        <v>74</v>
      </c>
      <c r="N322" s="54" t="s">
        <v>74</v>
      </c>
      <c r="O322" s="54" t="s">
        <v>74</v>
      </c>
      <c r="P322" s="54" t="s">
        <v>74</v>
      </c>
      <c r="Q322" s="55" t="s">
        <v>74</v>
      </c>
    </row>
    <row r="323" spans="1:17" ht="29" customHeight="1" x14ac:dyDescent="0.2">
      <c r="A323" s="679"/>
      <c r="B323" s="672"/>
      <c r="C323" s="665"/>
      <c r="D323" s="73" t="s">
        <v>77</v>
      </c>
      <c r="E323" s="136"/>
      <c r="F323" s="116">
        <f>SUM(G323:I323)</f>
        <v>0</v>
      </c>
      <c r="G323" s="136"/>
      <c r="H323" s="54"/>
      <c r="I323" s="55"/>
      <c r="J323" s="136" t="s">
        <v>74</v>
      </c>
      <c r="K323" s="54" t="s">
        <v>74</v>
      </c>
      <c r="L323" s="55" t="s">
        <v>74</v>
      </c>
      <c r="M323" s="82" t="s">
        <v>74</v>
      </c>
      <c r="N323" s="54" t="s">
        <v>74</v>
      </c>
      <c r="O323" s="54" t="s">
        <v>74</v>
      </c>
      <c r="P323" s="54" t="s">
        <v>74</v>
      </c>
      <c r="Q323" s="55" t="s">
        <v>74</v>
      </c>
    </row>
    <row r="324" spans="1:17" ht="29" customHeight="1" x14ac:dyDescent="0.2">
      <c r="A324" s="679"/>
      <c r="B324" s="672"/>
      <c r="C324" s="665"/>
      <c r="D324" s="73" t="s">
        <v>78</v>
      </c>
      <c r="E324" s="136">
        <v>96</v>
      </c>
      <c r="F324" s="116">
        <f>SUM(M324:Q324)</f>
        <v>36</v>
      </c>
      <c r="G324" s="136" t="s">
        <v>76</v>
      </c>
      <c r="H324" s="54" t="s">
        <v>76</v>
      </c>
      <c r="I324" s="55" t="s">
        <v>76</v>
      </c>
      <c r="J324" s="136" t="s">
        <v>74</v>
      </c>
      <c r="K324" s="54" t="s">
        <v>74</v>
      </c>
      <c r="L324" s="55" t="s">
        <v>74</v>
      </c>
      <c r="M324" s="142">
        <v>4</v>
      </c>
      <c r="N324" s="62">
        <v>5</v>
      </c>
      <c r="O324" s="62">
        <v>16</v>
      </c>
      <c r="P324" s="62">
        <v>11</v>
      </c>
      <c r="Q324" s="64"/>
    </row>
    <row r="325" spans="1:17" ht="29" customHeight="1" thickBot="1" x14ac:dyDescent="0.25">
      <c r="A325" s="679"/>
      <c r="B325" s="673"/>
      <c r="C325" s="670"/>
      <c r="D325" s="76" t="s">
        <v>79</v>
      </c>
      <c r="E325" s="137"/>
      <c r="F325" s="117">
        <f>SUM(M325:Q325)</f>
        <v>0</v>
      </c>
      <c r="G325" s="137" t="s">
        <v>74</v>
      </c>
      <c r="H325" s="90" t="s">
        <v>74</v>
      </c>
      <c r="I325" s="138" t="s">
        <v>74</v>
      </c>
      <c r="J325" s="137" t="s">
        <v>74</v>
      </c>
      <c r="K325" s="90" t="s">
        <v>76</v>
      </c>
      <c r="L325" s="138" t="s">
        <v>76</v>
      </c>
      <c r="M325" s="89"/>
      <c r="N325" s="90"/>
      <c r="O325" s="90"/>
      <c r="P325" s="90"/>
      <c r="Q325" s="138"/>
    </row>
    <row r="326" spans="1:17" ht="29" customHeight="1" x14ac:dyDescent="0.2">
      <c r="A326" s="679"/>
      <c r="B326" s="674" t="s">
        <v>201</v>
      </c>
      <c r="C326" s="664" t="s">
        <v>198</v>
      </c>
      <c r="D326" s="72" t="s">
        <v>73</v>
      </c>
      <c r="E326" s="70"/>
      <c r="F326" s="115">
        <f>SUM(J326:L326)</f>
        <v>0</v>
      </c>
      <c r="G326" s="70" t="s">
        <v>74</v>
      </c>
      <c r="H326" s="77" t="s">
        <v>74</v>
      </c>
      <c r="I326" s="71" t="s">
        <v>74</v>
      </c>
      <c r="J326" s="70"/>
      <c r="K326" s="77"/>
      <c r="L326" s="71"/>
      <c r="M326" s="67" t="s">
        <v>74</v>
      </c>
      <c r="N326" s="68" t="s">
        <v>74</v>
      </c>
      <c r="O326" s="68" t="s">
        <v>74</v>
      </c>
      <c r="P326" s="68" t="s">
        <v>74</v>
      </c>
      <c r="Q326" s="437" t="s">
        <v>74</v>
      </c>
    </row>
    <row r="327" spans="1:17" ht="29" customHeight="1" x14ac:dyDescent="0.2">
      <c r="A327" s="679"/>
      <c r="B327" s="675"/>
      <c r="C327" s="665"/>
      <c r="D327" s="73" t="s">
        <v>75</v>
      </c>
      <c r="E327" s="136"/>
      <c r="F327" s="116">
        <f>SUM(J327:L327)</f>
        <v>0</v>
      </c>
      <c r="G327" s="136" t="s">
        <v>76</v>
      </c>
      <c r="H327" s="54" t="s">
        <v>76</v>
      </c>
      <c r="I327" s="55" t="s">
        <v>76</v>
      </c>
      <c r="J327" s="136"/>
      <c r="K327" s="54"/>
      <c r="L327" s="55"/>
      <c r="M327" s="82" t="s">
        <v>74</v>
      </c>
      <c r="N327" s="54" t="s">
        <v>74</v>
      </c>
      <c r="O327" s="54" t="s">
        <v>74</v>
      </c>
      <c r="P327" s="54" t="s">
        <v>74</v>
      </c>
      <c r="Q327" s="55" t="s">
        <v>74</v>
      </c>
    </row>
    <row r="328" spans="1:17" ht="29" customHeight="1" x14ac:dyDescent="0.2">
      <c r="A328" s="679"/>
      <c r="B328" s="675"/>
      <c r="C328" s="665"/>
      <c r="D328" s="73" t="s">
        <v>77</v>
      </c>
      <c r="E328" s="136"/>
      <c r="F328" s="116">
        <f>SUM(G328:I328)</f>
        <v>0</v>
      </c>
      <c r="G328" s="136"/>
      <c r="H328" s="54"/>
      <c r="I328" s="55"/>
      <c r="J328" s="136" t="s">
        <v>74</v>
      </c>
      <c r="K328" s="54" t="s">
        <v>74</v>
      </c>
      <c r="L328" s="55" t="s">
        <v>74</v>
      </c>
      <c r="M328" s="82" t="s">
        <v>74</v>
      </c>
      <c r="N328" s="54" t="s">
        <v>74</v>
      </c>
      <c r="O328" s="54" t="s">
        <v>74</v>
      </c>
      <c r="P328" s="54" t="s">
        <v>74</v>
      </c>
      <c r="Q328" s="55" t="s">
        <v>74</v>
      </c>
    </row>
    <row r="329" spans="1:17" ht="29" customHeight="1" x14ac:dyDescent="0.2">
      <c r="A329" s="679"/>
      <c r="B329" s="675"/>
      <c r="C329" s="665"/>
      <c r="D329" s="73" t="s">
        <v>78</v>
      </c>
      <c r="E329" s="136">
        <v>60.5</v>
      </c>
      <c r="F329" s="116">
        <f>SUM(M329:Q329)</f>
        <v>17</v>
      </c>
      <c r="G329" s="136" t="s">
        <v>76</v>
      </c>
      <c r="H329" s="54" t="s">
        <v>76</v>
      </c>
      <c r="I329" s="55" t="s">
        <v>76</v>
      </c>
      <c r="J329" s="136" t="s">
        <v>74</v>
      </c>
      <c r="K329" s="54" t="s">
        <v>74</v>
      </c>
      <c r="L329" s="55" t="s">
        <v>74</v>
      </c>
      <c r="M329" s="142">
        <v>10</v>
      </c>
      <c r="N329" s="62">
        <v>3</v>
      </c>
      <c r="O329" s="62">
        <v>4</v>
      </c>
      <c r="P329" s="62"/>
      <c r="Q329" s="64"/>
    </row>
    <row r="330" spans="1:17" ht="29" customHeight="1" thickBot="1" x14ac:dyDescent="0.25">
      <c r="A330" s="679"/>
      <c r="B330" s="676"/>
      <c r="C330" s="670"/>
      <c r="D330" s="76" t="s">
        <v>79</v>
      </c>
      <c r="E330" s="137"/>
      <c r="F330" s="117">
        <f>SUM(M330:Q330)</f>
        <v>0</v>
      </c>
      <c r="G330" s="137" t="s">
        <v>74</v>
      </c>
      <c r="H330" s="90" t="s">
        <v>74</v>
      </c>
      <c r="I330" s="138" t="s">
        <v>74</v>
      </c>
      <c r="J330" s="137" t="s">
        <v>74</v>
      </c>
      <c r="K330" s="90" t="s">
        <v>76</v>
      </c>
      <c r="L330" s="138" t="s">
        <v>76</v>
      </c>
      <c r="M330" s="89"/>
      <c r="N330" s="90"/>
      <c r="O330" s="90"/>
      <c r="P330" s="90"/>
      <c r="Q330" s="138"/>
    </row>
    <row r="331" spans="1:17" ht="29" customHeight="1" x14ac:dyDescent="0.2">
      <c r="A331" s="679"/>
      <c r="B331" s="674" t="s">
        <v>202</v>
      </c>
      <c r="C331" s="664" t="s">
        <v>203</v>
      </c>
      <c r="D331" s="72" t="s">
        <v>73</v>
      </c>
      <c r="E331" s="70"/>
      <c r="F331" s="115">
        <f>SUM(J331:L331)</f>
        <v>0</v>
      </c>
      <c r="G331" s="70" t="s">
        <v>74</v>
      </c>
      <c r="H331" s="77" t="s">
        <v>74</v>
      </c>
      <c r="I331" s="71" t="s">
        <v>74</v>
      </c>
      <c r="J331" s="70"/>
      <c r="K331" s="77"/>
      <c r="L331" s="71"/>
      <c r="M331" s="67" t="s">
        <v>74</v>
      </c>
      <c r="N331" s="68" t="s">
        <v>74</v>
      </c>
      <c r="O331" s="68" t="s">
        <v>74</v>
      </c>
      <c r="P331" s="68" t="s">
        <v>74</v>
      </c>
      <c r="Q331" s="437" t="s">
        <v>74</v>
      </c>
    </row>
    <row r="332" spans="1:17" ht="29" customHeight="1" x14ac:dyDescent="0.2">
      <c r="A332" s="679"/>
      <c r="B332" s="675"/>
      <c r="C332" s="665"/>
      <c r="D332" s="73" t="s">
        <v>75</v>
      </c>
      <c r="E332" s="136"/>
      <c r="F332" s="116">
        <f>SUM(J332:L332)</f>
        <v>0</v>
      </c>
      <c r="G332" s="136" t="s">
        <v>76</v>
      </c>
      <c r="H332" s="54" t="s">
        <v>76</v>
      </c>
      <c r="I332" s="55" t="s">
        <v>76</v>
      </c>
      <c r="J332" s="136"/>
      <c r="K332" s="54"/>
      <c r="L332" s="55"/>
      <c r="M332" s="82" t="s">
        <v>74</v>
      </c>
      <c r="N332" s="54" t="s">
        <v>74</v>
      </c>
      <c r="O332" s="54" t="s">
        <v>74</v>
      </c>
      <c r="P332" s="54" t="s">
        <v>74</v>
      </c>
      <c r="Q332" s="55" t="s">
        <v>74</v>
      </c>
    </row>
    <row r="333" spans="1:17" ht="29" customHeight="1" x14ac:dyDescent="0.2">
      <c r="A333" s="679"/>
      <c r="B333" s="675"/>
      <c r="C333" s="665"/>
      <c r="D333" s="73" t="s">
        <v>77</v>
      </c>
      <c r="E333" s="136"/>
      <c r="F333" s="116">
        <f>SUM(G333:I333)</f>
        <v>0</v>
      </c>
      <c r="G333" s="136"/>
      <c r="H333" s="54"/>
      <c r="I333" s="55"/>
      <c r="J333" s="136" t="s">
        <v>74</v>
      </c>
      <c r="K333" s="54" t="s">
        <v>74</v>
      </c>
      <c r="L333" s="55" t="s">
        <v>74</v>
      </c>
      <c r="M333" s="82" t="s">
        <v>74</v>
      </c>
      <c r="N333" s="54" t="s">
        <v>74</v>
      </c>
      <c r="O333" s="54" t="s">
        <v>74</v>
      </c>
      <c r="P333" s="54" t="s">
        <v>74</v>
      </c>
      <c r="Q333" s="55" t="s">
        <v>74</v>
      </c>
    </row>
    <row r="334" spans="1:17" ht="29" customHeight="1" x14ac:dyDescent="0.2">
      <c r="A334" s="679"/>
      <c r="B334" s="675"/>
      <c r="C334" s="665"/>
      <c r="D334" s="73" t="s">
        <v>78</v>
      </c>
      <c r="E334" s="136">
        <v>125</v>
      </c>
      <c r="F334" s="116">
        <f>SUM(M334:Q334)</f>
        <v>2</v>
      </c>
      <c r="G334" s="136" t="s">
        <v>76</v>
      </c>
      <c r="H334" s="54" t="s">
        <v>76</v>
      </c>
      <c r="I334" s="55" t="s">
        <v>76</v>
      </c>
      <c r="J334" s="136" t="s">
        <v>74</v>
      </c>
      <c r="K334" s="54" t="s">
        <v>74</v>
      </c>
      <c r="L334" s="55" t="s">
        <v>74</v>
      </c>
      <c r="M334" s="142"/>
      <c r="N334" s="62"/>
      <c r="O334" s="62"/>
      <c r="P334" s="62">
        <v>2</v>
      </c>
      <c r="Q334" s="64"/>
    </row>
    <row r="335" spans="1:17" ht="29" customHeight="1" thickBot="1" x14ac:dyDescent="0.25">
      <c r="A335" s="679"/>
      <c r="B335" s="676"/>
      <c r="C335" s="670"/>
      <c r="D335" s="76" t="s">
        <v>79</v>
      </c>
      <c r="E335" s="137"/>
      <c r="F335" s="117">
        <f>SUM(M335:Q335)</f>
        <v>0</v>
      </c>
      <c r="G335" s="137" t="s">
        <v>74</v>
      </c>
      <c r="H335" s="90" t="s">
        <v>74</v>
      </c>
      <c r="I335" s="138" t="s">
        <v>74</v>
      </c>
      <c r="J335" s="137" t="s">
        <v>74</v>
      </c>
      <c r="K335" s="90" t="s">
        <v>76</v>
      </c>
      <c r="L335" s="138" t="s">
        <v>76</v>
      </c>
      <c r="M335" s="89"/>
      <c r="N335" s="90"/>
      <c r="O335" s="90"/>
      <c r="P335" s="90"/>
      <c r="Q335" s="138"/>
    </row>
    <row r="336" spans="1:17" ht="29" customHeight="1" x14ac:dyDescent="0.2">
      <c r="A336" s="679"/>
      <c r="B336" s="667" t="s">
        <v>204</v>
      </c>
      <c r="C336" s="664" t="s">
        <v>205</v>
      </c>
      <c r="D336" s="72" t="s">
        <v>73</v>
      </c>
      <c r="E336" s="70">
        <v>6.8</v>
      </c>
      <c r="F336" s="115">
        <f>SUM(J336:L336)</f>
        <v>9</v>
      </c>
      <c r="G336" s="70" t="s">
        <v>74</v>
      </c>
      <c r="H336" s="77" t="s">
        <v>74</v>
      </c>
      <c r="I336" s="71" t="s">
        <v>74</v>
      </c>
      <c r="J336" s="70">
        <v>6</v>
      </c>
      <c r="K336" s="77">
        <v>3</v>
      </c>
      <c r="L336" s="71"/>
      <c r="M336" s="67" t="s">
        <v>74</v>
      </c>
      <c r="N336" s="68" t="s">
        <v>74</v>
      </c>
      <c r="O336" s="68" t="s">
        <v>74</v>
      </c>
      <c r="P336" s="68" t="s">
        <v>74</v>
      </c>
      <c r="Q336" s="437" t="s">
        <v>74</v>
      </c>
    </row>
    <row r="337" spans="1:17" ht="29" customHeight="1" x14ac:dyDescent="0.2">
      <c r="A337" s="679"/>
      <c r="B337" s="668"/>
      <c r="C337" s="665"/>
      <c r="D337" s="73" t="s">
        <v>75</v>
      </c>
      <c r="E337" s="136"/>
      <c r="F337" s="116">
        <f>SUM(J337:L337)</f>
        <v>0</v>
      </c>
      <c r="G337" s="136" t="s">
        <v>76</v>
      </c>
      <c r="H337" s="54" t="s">
        <v>76</v>
      </c>
      <c r="I337" s="55" t="s">
        <v>76</v>
      </c>
      <c r="J337" s="136"/>
      <c r="K337" s="54"/>
      <c r="L337" s="55"/>
      <c r="M337" s="82" t="s">
        <v>74</v>
      </c>
      <c r="N337" s="54" t="s">
        <v>74</v>
      </c>
      <c r="O337" s="54" t="s">
        <v>74</v>
      </c>
      <c r="P337" s="54" t="s">
        <v>74</v>
      </c>
      <c r="Q337" s="55" t="s">
        <v>74</v>
      </c>
    </row>
    <row r="338" spans="1:17" ht="29" customHeight="1" x14ac:dyDescent="0.2">
      <c r="A338" s="679"/>
      <c r="B338" s="668"/>
      <c r="C338" s="665"/>
      <c r="D338" s="73" t="s">
        <v>77</v>
      </c>
      <c r="E338" s="136"/>
      <c r="F338" s="116">
        <f>SUM(G338:I338)</f>
        <v>0</v>
      </c>
      <c r="G338" s="136"/>
      <c r="H338" s="54"/>
      <c r="I338" s="55"/>
      <c r="J338" s="136" t="s">
        <v>74</v>
      </c>
      <c r="K338" s="54" t="s">
        <v>74</v>
      </c>
      <c r="L338" s="55" t="s">
        <v>74</v>
      </c>
      <c r="M338" s="82" t="s">
        <v>74</v>
      </c>
      <c r="N338" s="54" t="s">
        <v>74</v>
      </c>
      <c r="O338" s="54" t="s">
        <v>74</v>
      </c>
      <c r="P338" s="54" t="s">
        <v>74</v>
      </c>
      <c r="Q338" s="55" t="s">
        <v>74</v>
      </c>
    </row>
    <row r="339" spans="1:17" ht="29" customHeight="1" x14ac:dyDescent="0.2">
      <c r="A339" s="679"/>
      <c r="B339" s="668"/>
      <c r="C339" s="665"/>
      <c r="D339" s="73" t="s">
        <v>78</v>
      </c>
      <c r="E339" s="136">
        <v>83.46</v>
      </c>
      <c r="F339" s="116">
        <f>SUM(M339:Q339)</f>
        <v>13</v>
      </c>
      <c r="G339" s="136" t="s">
        <v>76</v>
      </c>
      <c r="H339" s="54" t="s">
        <v>76</v>
      </c>
      <c r="I339" s="55" t="s">
        <v>76</v>
      </c>
      <c r="J339" s="136" t="s">
        <v>74</v>
      </c>
      <c r="K339" s="54" t="s">
        <v>74</v>
      </c>
      <c r="L339" s="55" t="s">
        <v>74</v>
      </c>
      <c r="M339" s="142">
        <v>2</v>
      </c>
      <c r="N339" s="62">
        <v>3</v>
      </c>
      <c r="O339" s="62">
        <v>7</v>
      </c>
      <c r="P339" s="62">
        <v>1</v>
      </c>
      <c r="Q339" s="64"/>
    </row>
    <row r="340" spans="1:17" ht="29" customHeight="1" thickBot="1" x14ac:dyDescent="0.25">
      <c r="A340" s="679"/>
      <c r="B340" s="669"/>
      <c r="C340" s="670"/>
      <c r="D340" s="76" t="s">
        <v>79</v>
      </c>
      <c r="E340" s="137"/>
      <c r="F340" s="117">
        <f>SUM(M340:Q340)</f>
        <v>0</v>
      </c>
      <c r="G340" s="137" t="s">
        <v>74</v>
      </c>
      <c r="H340" s="90" t="s">
        <v>74</v>
      </c>
      <c r="I340" s="138" t="s">
        <v>74</v>
      </c>
      <c r="J340" s="137" t="s">
        <v>74</v>
      </c>
      <c r="K340" s="90" t="s">
        <v>76</v>
      </c>
      <c r="L340" s="138" t="s">
        <v>76</v>
      </c>
      <c r="M340" s="89"/>
      <c r="N340" s="90"/>
      <c r="O340" s="90"/>
      <c r="P340" s="90"/>
      <c r="Q340" s="138"/>
    </row>
    <row r="341" spans="1:17" ht="29" customHeight="1" x14ac:dyDescent="0.2">
      <c r="A341" s="679"/>
      <c r="B341" s="667" t="s">
        <v>206</v>
      </c>
      <c r="C341" s="664" t="s">
        <v>207</v>
      </c>
      <c r="D341" s="72" t="s">
        <v>73</v>
      </c>
      <c r="E341" s="70">
        <v>8</v>
      </c>
      <c r="F341" s="115">
        <f>SUM(J341:L341)</f>
        <v>1</v>
      </c>
      <c r="G341" s="70" t="s">
        <v>74</v>
      </c>
      <c r="H341" s="77" t="s">
        <v>74</v>
      </c>
      <c r="I341" s="71" t="s">
        <v>74</v>
      </c>
      <c r="J341" s="70"/>
      <c r="K341" s="77">
        <v>1</v>
      </c>
      <c r="L341" s="71"/>
      <c r="M341" s="67" t="s">
        <v>74</v>
      </c>
      <c r="N341" s="68" t="s">
        <v>74</v>
      </c>
      <c r="O341" s="68" t="s">
        <v>74</v>
      </c>
      <c r="P341" s="68" t="s">
        <v>74</v>
      </c>
      <c r="Q341" s="437" t="s">
        <v>74</v>
      </c>
    </row>
    <row r="342" spans="1:17" ht="29" customHeight="1" x14ac:dyDescent="0.2">
      <c r="A342" s="679"/>
      <c r="B342" s="668"/>
      <c r="C342" s="665"/>
      <c r="D342" s="73" t="s">
        <v>75</v>
      </c>
      <c r="E342" s="136"/>
      <c r="F342" s="116">
        <f>SUM(J342:L342)</f>
        <v>0</v>
      </c>
      <c r="G342" s="136" t="s">
        <v>76</v>
      </c>
      <c r="H342" s="54" t="s">
        <v>76</v>
      </c>
      <c r="I342" s="55" t="s">
        <v>76</v>
      </c>
      <c r="J342" s="136"/>
      <c r="K342" s="54"/>
      <c r="L342" s="55"/>
      <c r="M342" s="82" t="s">
        <v>74</v>
      </c>
      <c r="N342" s="54" t="s">
        <v>74</v>
      </c>
      <c r="O342" s="54" t="s">
        <v>74</v>
      </c>
      <c r="P342" s="54" t="s">
        <v>74</v>
      </c>
      <c r="Q342" s="55" t="s">
        <v>74</v>
      </c>
    </row>
    <row r="343" spans="1:17" ht="29" customHeight="1" x14ac:dyDescent="0.2">
      <c r="A343" s="679"/>
      <c r="B343" s="668"/>
      <c r="C343" s="665"/>
      <c r="D343" s="73" t="s">
        <v>77</v>
      </c>
      <c r="E343" s="136"/>
      <c r="F343" s="116">
        <f>SUM(G343:I343)</f>
        <v>0</v>
      </c>
      <c r="G343" s="136"/>
      <c r="H343" s="54"/>
      <c r="I343" s="55"/>
      <c r="J343" s="136" t="s">
        <v>74</v>
      </c>
      <c r="K343" s="54" t="s">
        <v>74</v>
      </c>
      <c r="L343" s="55" t="s">
        <v>74</v>
      </c>
      <c r="M343" s="82" t="s">
        <v>74</v>
      </c>
      <c r="N343" s="54" t="s">
        <v>74</v>
      </c>
      <c r="O343" s="54" t="s">
        <v>74</v>
      </c>
      <c r="P343" s="54" t="s">
        <v>74</v>
      </c>
      <c r="Q343" s="55" t="s">
        <v>74</v>
      </c>
    </row>
    <row r="344" spans="1:17" ht="29" customHeight="1" x14ac:dyDescent="0.2">
      <c r="A344" s="679"/>
      <c r="B344" s="668"/>
      <c r="C344" s="665"/>
      <c r="D344" s="73" t="s">
        <v>78</v>
      </c>
      <c r="E344" s="136">
        <v>136</v>
      </c>
      <c r="F344" s="116">
        <f>SUM(M344:Q344)</f>
        <v>3</v>
      </c>
      <c r="G344" s="136" t="s">
        <v>76</v>
      </c>
      <c r="H344" s="54" t="s">
        <v>76</v>
      </c>
      <c r="I344" s="55" t="s">
        <v>76</v>
      </c>
      <c r="J344" s="136" t="s">
        <v>74</v>
      </c>
      <c r="K344" s="54" t="s">
        <v>74</v>
      </c>
      <c r="L344" s="55" t="s">
        <v>74</v>
      </c>
      <c r="M344" s="142"/>
      <c r="N344" s="62"/>
      <c r="O344" s="62">
        <v>1</v>
      </c>
      <c r="P344" s="62">
        <v>1</v>
      </c>
      <c r="Q344" s="64">
        <v>1</v>
      </c>
    </row>
    <row r="345" spans="1:17" ht="29" customHeight="1" thickBot="1" x14ac:dyDescent="0.25">
      <c r="A345" s="679"/>
      <c r="B345" s="669"/>
      <c r="C345" s="670"/>
      <c r="D345" s="76" t="s">
        <v>79</v>
      </c>
      <c r="E345" s="137"/>
      <c r="F345" s="117">
        <f>SUM(M345:Q345)</f>
        <v>0</v>
      </c>
      <c r="G345" s="137" t="s">
        <v>74</v>
      </c>
      <c r="H345" s="90" t="s">
        <v>74</v>
      </c>
      <c r="I345" s="138" t="s">
        <v>74</v>
      </c>
      <c r="J345" s="137" t="s">
        <v>74</v>
      </c>
      <c r="K345" s="90" t="s">
        <v>76</v>
      </c>
      <c r="L345" s="138" t="s">
        <v>76</v>
      </c>
      <c r="M345" s="89"/>
      <c r="N345" s="90"/>
      <c r="O345" s="90"/>
      <c r="P345" s="90"/>
      <c r="Q345" s="138"/>
    </row>
    <row r="346" spans="1:17" ht="29" customHeight="1" x14ac:dyDescent="0.2">
      <c r="A346" s="679"/>
      <c r="B346" s="671" t="s">
        <v>208</v>
      </c>
      <c r="C346" s="664" t="s">
        <v>203</v>
      </c>
      <c r="D346" s="72" t="s">
        <v>73</v>
      </c>
      <c r="E346" s="70"/>
      <c r="F346" s="115">
        <f>SUM(J346:L346)</f>
        <v>0</v>
      </c>
      <c r="G346" s="70" t="s">
        <v>74</v>
      </c>
      <c r="H346" s="77" t="s">
        <v>74</v>
      </c>
      <c r="I346" s="71" t="s">
        <v>74</v>
      </c>
      <c r="J346" s="70"/>
      <c r="K346" s="77"/>
      <c r="L346" s="71"/>
      <c r="M346" s="67" t="s">
        <v>74</v>
      </c>
      <c r="N346" s="68" t="s">
        <v>74</v>
      </c>
      <c r="O346" s="68" t="s">
        <v>74</v>
      </c>
      <c r="P346" s="68" t="s">
        <v>74</v>
      </c>
      <c r="Q346" s="437" t="s">
        <v>74</v>
      </c>
    </row>
    <row r="347" spans="1:17" ht="29" customHeight="1" x14ac:dyDescent="0.2">
      <c r="A347" s="679"/>
      <c r="B347" s="672"/>
      <c r="C347" s="665"/>
      <c r="D347" s="73" t="s">
        <v>75</v>
      </c>
      <c r="E347" s="136"/>
      <c r="F347" s="116">
        <f>SUM(J347:L347)</f>
        <v>0</v>
      </c>
      <c r="G347" s="136" t="s">
        <v>76</v>
      </c>
      <c r="H347" s="54" t="s">
        <v>76</v>
      </c>
      <c r="I347" s="55" t="s">
        <v>76</v>
      </c>
      <c r="J347" s="136"/>
      <c r="K347" s="54"/>
      <c r="L347" s="55"/>
      <c r="M347" s="82" t="s">
        <v>74</v>
      </c>
      <c r="N347" s="54" t="s">
        <v>74</v>
      </c>
      <c r="O347" s="54" t="s">
        <v>74</v>
      </c>
      <c r="P347" s="54" t="s">
        <v>74</v>
      </c>
      <c r="Q347" s="55" t="s">
        <v>74</v>
      </c>
    </row>
    <row r="348" spans="1:17" ht="29" customHeight="1" x14ac:dyDescent="0.2">
      <c r="A348" s="679"/>
      <c r="B348" s="672"/>
      <c r="C348" s="665"/>
      <c r="D348" s="73" t="s">
        <v>77</v>
      </c>
      <c r="E348" s="136"/>
      <c r="F348" s="116">
        <f>SUM(G348:I348)</f>
        <v>0</v>
      </c>
      <c r="G348" s="136"/>
      <c r="H348" s="54"/>
      <c r="I348" s="55"/>
      <c r="J348" s="136" t="s">
        <v>74</v>
      </c>
      <c r="K348" s="54" t="s">
        <v>74</v>
      </c>
      <c r="L348" s="55" t="s">
        <v>74</v>
      </c>
      <c r="M348" s="82" t="s">
        <v>74</v>
      </c>
      <c r="N348" s="54" t="s">
        <v>74</v>
      </c>
      <c r="O348" s="54" t="s">
        <v>74</v>
      </c>
      <c r="P348" s="54" t="s">
        <v>74</v>
      </c>
      <c r="Q348" s="55" t="s">
        <v>74</v>
      </c>
    </row>
    <row r="349" spans="1:17" ht="29" customHeight="1" x14ac:dyDescent="0.2">
      <c r="A349" s="679"/>
      <c r="B349" s="672"/>
      <c r="C349" s="665"/>
      <c r="D349" s="73" t="s">
        <v>78</v>
      </c>
      <c r="E349" s="136">
        <v>117</v>
      </c>
      <c r="F349" s="116">
        <f>SUM(M349:Q349)</f>
        <v>3</v>
      </c>
      <c r="G349" s="136" t="s">
        <v>76</v>
      </c>
      <c r="H349" s="54" t="s">
        <v>76</v>
      </c>
      <c r="I349" s="55" t="s">
        <v>76</v>
      </c>
      <c r="J349" s="136" t="s">
        <v>74</v>
      </c>
      <c r="K349" s="54" t="s">
        <v>74</v>
      </c>
      <c r="L349" s="55" t="s">
        <v>74</v>
      </c>
      <c r="M349" s="142">
        <v>1</v>
      </c>
      <c r="N349" s="62">
        <v>0</v>
      </c>
      <c r="O349" s="62">
        <v>1</v>
      </c>
      <c r="P349" s="62">
        <v>0</v>
      </c>
      <c r="Q349" s="64">
        <v>1</v>
      </c>
    </row>
    <row r="350" spans="1:17" ht="29" customHeight="1" thickBot="1" x14ac:dyDescent="0.25">
      <c r="A350" s="679"/>
      <c r="B350" s="683"/>
      <c r="C350" s="670"/>
      <c r="D350" s="76" t="s">
        <v>79</v>
      </c>
      <c r="E350" s="137"/>
      <c r="F350" s="117">
        <f>SUM(M350:Q350)</f>
        <v>0</v>
      </c>
      <c r="G350" s="137" t="s">
        <v>74</v>
      </c>
      <c r="H350" s="90" t="s">
        <v>74</v>
      </c>
      <c r="I350" s="138" t="s">
        <v>74</v>
      </c>
      <c r="J350" s="137" t="s">
        <v>74</v>
      </c>
      <c r="K350" s="90" t="s">
        <v>76</v>
      </c>
      <c r="L350" s="138" t="s">
        <v>76</v>
      </c>
      <c r="M350" s="89"/>
      <c r="N350" s="90"/>
      <c r="O350" s="90"/>
      <c r="P350" s="90"/>
      <c r="Q350" s="138"/>
    </row>
    <row r="351" spans="1:17" ht="29" customHeight="1" x14ac:dyDescent="0.2">
      <c r="A351" s="679"/>
      <c r="B351" s="646" t="s">
        <v>209</v>
      </c>
      <c r="C351" s="664" t="s">
        <v>200</v>
      </c>
      <c r="D351" s="72" t="s">
        <v>73</v>
      </c>
      <c r="E351" s="70"/>
      <c r="F351" s="115">
        <f>SUM(J351:L351)</f>
        <v>0</v>
      </c>
      <c r="G351" s="70" t="s">
        <v>74</v>
      </c>
      <c r="H351" s="77" t="s">
        <v>74</v>
      </c>
      <c r="I351" s="71" t="s">
        <v>74</v>
      </c>
      <c r="J351" s="70"/>
      <c r="K351" s="77"/>
      <c r="L351" s="71"/>
      <c r="M351" s="67" t="s">
        <v>74</v>
      </c>
      <c r="N351" s="68" t="s">
        <v>74</v>
      </c>
      <c r="O351" s="68" t="s">
        <v>74</v>
      </c>
      <c r="P351" s="68" t="s">
        <v>74</v>
      </c>
      <c r="Q351" s="437" t="s">
        <v>74</v>
      </c>
    </row>
    <row r="352" spans="1:17" ht="29" customHeight="1" x14ac:dyDescent="0.2">
      <c r="A352" s="679"/>
      <c r="B352" s="647"/>
      <c r="C352" s="665"/>
      <c r="D352" s="73" t="s">
        <v>75</v>
      </c>
      <c r="E352" s="136"/>
      <c r="F352" s="116">
        <f>SUM(J352:L352)</f>
        <v>0</v>
      </c>
      <c r="G352" s="136" t="s">
        <v>76</v>
      </c>
      <c r="H352" s="54" t="s">
        <v>76</v>
      </c>
      <c r="I352" s="55" t="s">
        <v>76</v>
      </c>
      <c r="J352" s="136"/>
      <c r="K352" s="54"/>
      <c r="L352" s="55"/>
      <c r="M352" s="82" t="s">
        <v>74</v>
      </c>
      <c r="N352" s="54" t="s">
        <v>74</v>
      </c>
      <c r="O352" s="54" t="s">
        <v>74</v>
      </c>
      <c r="P352" s="54" t="s">
        <v>74</v>
      </c>
      <c r="Q352" s="55" t="s">
        <v>74</v>
      </c>
    </row>
    <row r="353" spans="1:17" ht="29" customHeight="1" x14ac:dyDescent="0.2">
      <c r="A353" s="679"/>
      <c r="B353" s="647"/>
      <c r="C353" s="665"/>
      <c r="D353" s="73" t="s">
        <v>77</v>
      </c>
      <c r="E353" s="136"/>
      <c r="F353" s="116">
        <f>SUM(G353:I353)</f>
        <v>0</v>
      </c>
      <c r="G353" s="136"/>
      <c r="H353" s="54"/>
      <c r="I353" s="55"/>
      <c r="J353" s="136" t="s">
        <v>74</v>
      </c>
      <c r="K353" s="54" t="s">
        <v>74</v>
      </c>
      <c r="L353" s="55" t="s">
        <v>74</v>
      </c>
      <c r="M353" s="82" t="s">
        <v>74</v>
      </c>
      <c r="N353" s="54" t="s">
        <v>74</v>
      </c>
      <c r="O353" s="54" t="s">
        <v>74</v>
      </c>
      <c r="P353" s="54" t="s">
        <v>74</v>
      </c>
      <c r="Q353" s="55" t="s">
        <v>74</v>
      </c>
    </row>
    <row r="354" spans="1:17" ht="29" customHeight="1" x14ac:dyDescent="0.2">
      <c r="A354" s="679"/>
      <c r="B354" s="647"/>
      <c r="C354" s="665"/>
      <c r="D354" s="73" t="s">
        <v>78</v>
      </c>
      <c r="E354" s="136">
        <v>100.83</v>
      </c>
      <c r="F354" s="116">
        <f>SUM(M354:Q354)</f>
        <v>6</v>
      </c>
      <c r="G354" s="136" t="s">
        <v>76</v>
      </c>
      <c r="H354" s="54" t="s">
        <v>76</v>
      </c>
      <c r="I354" s="55" t="s">
        <v>76</v>
      </c>
      <c r="J354" s="136" t="s">
        <v>74</v>
      </c>
      <c r="K354" s="54" t="s">
        <v>74</v>
      </c>
      <c r="L354" s="55" t="s">
        <v>74</v>
      </c>
      <c r="M354" s="142"/>
      <c r="N354" s="62">
        <v>3</v>
      </c>
      <c r="O354" s="62">
        <v>0</v>
      </c>
      <c r="P354" s="62">
        <v>3</v>
      </c>
      <c r="Q354" s="64"/>
    </row>
    <row r="355" spans="1:17" ht="29" customHeight="1" thickBot="1" x14ac:dyDescent="0.25">
      <c r="A355" s="679"/>
      <c r="B355" s="681"/>
      <c r="C355" s="670"/>
      <c r="D355" s="76" t="s">
        <v>79</v>
      </c>
      <c r="E355" s="137"/>
      <c r="F355" s="117">
        <f>SUM(M355:Q355)</f>
        <v>0</v>
      </c>
      <c r="G355" s="137" t="s">
        <v>74</v>
      </c>
      <c r="H355" s="90" t="s">
        <v>74</v>
      </c>
      <c r="I355" s="138" t="s">
        <v>74</v>
      </c>
      <c r="J355" s="137" t="s">
        <v>74</v>
      </c>
      <c r="K355" s="90" t="s">
        <v>76</v>
      </c>
      <c r="L355" s="138" t="s">
        <v>76</v>
      </c>
      <c r="M355" s="89"/>
      <c r="N355" s="90"/>
      <c r="O355" s="90"/>
      <c r="P355" s="90"/>
      <c r="Q355" s="138"/>
    </row>
    <row r="356" spans="1:17" ht="29" customHeight="1" x14ac:dyDescent="0.2">
      <c r="A356" s="679"/>
      <c r="B356" s="682" t="s">
        <v>210</v>
      </c>
      <c r="C356" s="664" t="s">
        <v>211</v>
      </c>
      <c r="D356" s="72" t="s">
        <v>73</v>
      </c>
      <c r="E356" s="70"/>
      <c r="F356" s="115">
        <f>SUM(J356:L356)</f>
        <v>0</v>
      </c>
      <c r="G356" s="70" t="s">
        <v>74</v>
      </c>
      <c r="H356" s="77" t="s">
        <v>74</v>
      </c>
      <c r="I356" s="71" t="s">
        <v>74</v>
      </c>
      <c r="J356" s="70"/>
      <c r="K356" s="77"/>
      <c r="L356" s="71"/>
      <c r="M356" s="67" t="s">
        <v>74</v>
      </c>
      <c r="N356" s="68" t="s">
        <v>74</v>
      </c>
      <c r="O356" s="68" t="s">
        <v>74</v>
      </c>
      <c r="P356" s="68" t="s">
        <v>74</v>
      </c>
      <c r="Q356" s="437" t="s">
        <v>74</v>
      </c>
    </row>
    <row r="357" spans="1:17" ht="29" customHeight="1" x14ac:dyDescent="0.2">
      <c r="A357" s="679"/>
      <c r="B357" s="647"/>
      <c r="C357" s="665"/>
      <c r="D357" s="73" t="s">
        <v>75</v>
      </c>
      <c r="E357" s="136"/>
      <c r="F357" s="116">
        <f>SUM(J357:L357)</f>
        <v>0</v>
      </c>
      <c r="G357" s="136" t="s">
        <v>76</v>
      </c>
      <c r="H357" s="54" t="s">
        <v>76</v>
      </c>
      <c r="I357" s="55" t="s">
        <v>76</v>
      </c>
      <c r="J357" s="136"/>
      <c r="K357" s="54"/>
      <c r="L357" s="55"/>
      <c r="M357" s="82" t="s">
        <v>74</v>
      </c>
      <c r="N357" s="54" t="s">
        <v>74</v>
      </c>
      <c r="O357" s="54" t="s">
        <v>74</v>
      </c>
      <c r="P357" s="54" t="s">
        <v>74</v>
      </c>
      <c r="Q357" s="55" t="s">
        <v>74</v>
      </c>
    </row>
    <row r="358" spans="1:17" ht="29" customHeight="1" x14ac:dyDescent="0.2">
      <c r="A358" s="679"/>
      <c r="B358" s="647"/>
      <c r="C358" s="665"/>
      <c r="D358" s="73" t="s">
        <v>77</v>
      </c>
      <c r="E358" s="136"/>
      <c r="F358" s="116">
        <f>SUM(G358:I358)</f>
        <v>0</v>
      </c>
      <c r="G358" s="136"/>
      <c r="H358" s="54"/>
      <c r="I358" s="55"/>
      <c r="J358" s="136" t="s">
        <v>74</v>
      </c>
      <c r="K358" s="54" t="s">
        <v>74</v>
      </c>
      <c r="L358" s="55" t="s">
        <v>74</v>
      </c>
      <c r="M358" s="82" t="s">
        <v>74</v>
      </c>
      <c r="N358" s="54" t="s">
        <v>74</v>
      </c>
      <c r="O358" s="54" t="s">
        <v>74</v>
      </c>
      <c r="P358" s="54" t="s">
        <v>74</v>
      </c>
      <c r="Q358" s="55" t="s">
        <v>74</v>
      </c>
    </row>
    <row r="359" spans="1:17" ht="29" customHeight="1" x14ac:dyDescent="0.2">
      <c r="A359" s="679"/>
      <c r="B359" s="647"/>
      <c r="C359" s="665"/>
      <c r="D359" s="73" t="s">
        <v>78</v>
      </c>
      <c r="E359" s="136">
        <v>109.38</v>
      </c>
      <c r="F359" s="116">
        <f>SUM(M359:Q359)</f>
        <v>8</v>
      </c>
      <c r="G359" s="136" t="s">
        <v>76</v>
      </c>
      <c r="H359" s="54" t="s">
        <v>76</v>
      </c>
      <c r="I359" s="55" t="s">
        <v>76</v>
      </c>
      <c r="J359" s="136" t="s">
        <v>74</v>
      </c>
      <c r="K359" s="54" t="s">
        <v>74</v>
      </c>
      <c r="L359" s="55" t="s">
        <v>74</v>
      </c>
      <c r="M359" s="142">
        <v>1</v>
      </c>
      <c r="N359" s="62"/>
      <c r="O359" s="62">
        <v>6</v>
      </c>
      <c r="P359" s="62">
        <v>1</v>
      </c>
      <c r="Q359" s="64"/>
    </row>
    <row r="360" spans="1:17" ht="29" customHeight="1" thickBot="1" x14ac:dyDescent="0.25">
      <c r="A360" s="679"/>
      <c r="B360" s="681"/>
      <c r="C360" s="670"/>
      <c r="D360" s="76" t="s">
        <v>79</v>
      </c>
      <c r="E360" s="137"/>
      <c r="F360" s="117">
        <f>SUM(M360:Q360)</f>
        <v>0</v>
      </c>
      <c r="G360" s="137" t="s">
        <v>74</v>
      </c>
      <c r="H360" s="90" t="s">
        <v>74</v>
      </c>
      <c r="I360" s="138" t="s">
        <v>74</v>
      </c>
      <c r="J360" s="137" t="s">
        <v>74</v>
      </c>
      <c r="K360" s="90" t="s">
        <v>76</v>
      </c>
      <c r="L360" s="138" t="s">
        <v>76</v>
      </c>
      <c r="M360" s="89"/>
      <c r="N360" s="90"/>
      <c r="O360" s="90"/>
      <c r="P360" s="90"/>
      <c r="Q360" s="138"/>
    </row>
    <row r="361" spans="1:17" ht="29" customHeight="1" x14ac:dyDescent="0.2">
      <c r="A361" s="679"/>
      <c r="B361" s="623" t="s">
        <v>212</v>
      </c>
      <c r="C361" s="658" t="s">
        <v>213</v>
      </c>
      <c r="D361" s="72" t="s">
        <v>73</v>
      </c>
      <c r="E361" s="70">
        <v>13</v>
      </c>
      <c r="F361" s="115">
        <f>SUM(J361:L361)</f>
        <v>8</v>
      </c>
      <c r="G361" s="70" t="s">
        <v>74</v>
      </c>
      <c r="H361" s="77" t="s">
        <v>74</v>
      </c>
      <c r="I361" s="71" t="s">
        <v>74</v>
      </c>
      <c r="J361" s="70"/>
      <c r="K361" s="77">
        <v>8</v>
      </c>
      <c r="L361" s="71"/>
      <c r="M361" s="67" t="s">
        <v>74</v>
      </c>
      <c r="N361" s="68" t="s">
        <v>74</v>
      </c>
      <c r="O361" s="68" t="s">
        <v>74</v>
      </c>
      <c r="P361" s="68" t="s">
        <v>74</v>
      </c>
      <c r="Q361" s="437" t="s">
        <v>74</v>
      </c>
    </row>
    <row r="362" spans="1:17" ht="29" customHeight="1" x14ac:dyDescent="0.2">
      <c r="A362" s="679"/>
      <c r="B362" s="624"/>
      <c r="C362" s="659"/>
      <c r="D362" s="73" t="s">
        <v>75</v>
      </c>
      <c r="E362" s="136"/>
      <c r="F362" s="116">
        <f>SUM(J362:L362)</f>
        <v>0</v>
      </c>
      <c r="G362" s="136" t="s">
        <v>76</v>
      </c>
      <c r="H362" s="54" t="s">
        <v>76</v>
      </c>
      <c r="I362" s="55" t="s">
        <v>76</v>
      </c>
      <c r="J362" s="136"/>
      <c r="K362" s="54"/>
      <c r="L362" s="55"/>
      <c r="M362" s="82" t="s">
        <v>74</v>
      </c>
      <c r="N362" s="54" t="s">
        <v>74</v>
      </c>
      <c r="O362" s="54" t="s">
        <v>74</v>
      </c>
      <c r="P362" s="54" t="s">
        <v>74</v>
      </c>
      <c r="Q362" s="55" t="s">
        <v>74</v>
      </c>
    </row>
    <row r="363" spans="1:17" ht="29" customHeight="1" x14ac:dyDescent="0.2">
      <c r="A363" s="679"/>
      <c r="B363" s="624"/>
      <c r="C363" s="659"/>
      <c r="D363" s="73" t="s">
        <v>77</v>
      </c>
      <c r="E363" s="136"/>
      <c r="F363" s="116">
        <f>SUM(G363:I363)</f>
        <v>0</v>
      </c>
      <c r="G363" s="136"/>
      <c r="H363" s="54"/>
      <c r="I363" s="55"/>
      <c r="J363" s="136" t="s">
        <v>74</v>
      </c>
      <c r="K363" s="54" t="s">
        <v>74</v>
      </c>
      <c r="L363" s="55" t="s">
        <v>74</v>
      </c>
      <c r="M363" s="82" t="s">
        <v>74</v>
      </c>
      <c r="N363" s="54" t="s">
        <v>74</v>
      </c>
      <c r="O363" s="54" t="s">
        <v>74</v>
      </c>
      <c r="P363" s="54" t="s">
        <v>74</v>
      </c>
      <c r="Q363" s="55" t="s">
        <v>74</v>
      </c>
    </row>
    <row r="364" spans="1:17" ht="29" customHeight="1" x14ac:dyDescent="0.2">
      <c r="A364" s="679"/>
      <c r="B364" s="624"/>
      <c r="C364" s="659"/>
      <c r="D364" s="73" t="s">
        <v>78</v>
      </c>
      <c r="E364" s="136">
        <v>133</v>
      </c>
      <c r="F364" s="116">
        <f>SUM(M364:Q364)</f>
        <v>33</v>
      </c>
      <c r="G364" s="136" t="s">
        <v>76</v>
      </c>
      <c r="H364" s="54" t="s">
        <v>76</v>
      </c>
      <c r="I364" s="55" t="s">
        <v>76</v>
      </c>
      <c r="J364" s="136" t="s">
        <v>74</v>
      </c>
      <c r="K364" s="54" t="s">
        <v>74</v>
      </c>
      <c r="L364" s="55" t="s">
        <v>74</v>
      </c>
      <c r="M364" s="142">
        <v>3</v>
      </c>
      <c r="N364" s="62">
        <v>2</v>
      </c>
      <c r="O364" s="62">
        <v>3</v>
      </c>
      <c r="P364" s="62">
        <v>8</v>
      </c>
      <c r="Q364" s="64">
        <v>17</v>
      </c>
    </row>
    <row r="365" spans="1:17" ht="29" customHeight="1" thickBot="1" x14ac:dyDescent="0.25">
      <c r="A365" s="680"/>
      <c r="B365" s="644"/>
      <c r="C365" s="677"/>
      <c r="D365" s="76" t="s">
        <v>79</v>
      </c>
      <c r="E365" s="137"/>
      <c r="F365" s="117">
        <f>SUM(M365:Q365)</f>
        <v>0</v>
      </c>
      <c r="G365" s="137" t="s">
        <v>74</v>
      </c>
      <c r="H365" s="90" t="s">
        <v>74</v>
      </c>
      <c r="I365" s="138" t="s">
        <v>74</v>
      </c>
      <c r="J365" s="137" t="s">
        <v>74</v>
      </c>
      <c r="K365" s="90" t="s">
        <v>76</v>
      </c>
      <c r="L365" s="138" t="s">
        <v>76</v>
      </c>
      <c r="M365" s="89"/>
      <c r="N365" s="90"/>
      <c r="O365" s="90"/>
      <c r="P365" s="90"/>
      <c r="Q365" s="138"/>
    </row>
    <row r="366" spans="1:17" ht="29" customHeight="1" x14ac:dyDescent="0.2">
      <c r="A366" s="639" t="s">
        <v>226</v>
      </c>
      <c r="B366" s="623" t="s">
        <v>215</v>
      </c>
      <c r="C366" s="664" t="s">
        <v>216</v>
      </c>
      <c r="D366" s="108" t="s">
        <v>73</v>
      </c>
      <c r="E366" s="70">
        <v>10.1</v>
      </c>
      <c r="F366" s="115">
        <f>SUM(J366:L366)</f>
        <v>96</v>
      </c>
      <c r="G366" s="70" t="s">
        <v>74</v>
      </c>
      <c r="H366" s="77" t="s">
        <v>74</v>
      </c>
      <c r="I366" s="71" t="s">
        <v>74</v>
      </c>
      <c r="J366" s="70">
        <v>8</v>
      </c>
      <c r="K366" s="77">
        <v>88</v>
      </c>
      <c r="L366" s="71">
        <v>0</v>
      </c>
      <c r="M366" s="67" t="s">
        <v>74</v>
      </c>
      <c r="N366" s="68" t="s">
        <v>74</v>
      </c>
      <c r="O366" s="68" t="s">
        <v>74</v>
      </c>
      <c r="P366" s="68" t="s">
        <v>74</v>
      </c>
      <c r="Q366" s="437" t="s">
        <v>74</v>
      </c>
    </row>
    <row r="367" spans="1:17" ht="29" customHeight="1" x14ac:dyDescent="0.2">
      <c r="A367" s="640"/>
      <c r="B367" s="624"/>
      <c r="C367" s="665"/>
      <c r="D367" s="109" t="s">
        <v>75</v>
      </c>
      <c r="E367" s="136"/>
      <c r="F367" s="116">
        <f>SUM(J367:L367)</f>
        <v>0</v>
      </c>
      <c r="G367" s="136" t="s">
        <v>76</v>
      </c>
      <c r="H367" s="54" t="s">
        <v>76</v>
      </c>
      <c r="I367" s="55" t="s">
        <v>76</v>
      </c>
      <c r="J367" s="136"/>
      <c r="K367" s="54"/>
      <c r="L367" s="55"/>
      <c r="M367" s="82" t="s">
        <v>74</v>
      </c>
      <c r="N367" s="54" t="s">
        <v>74</v>
      </c>
      <c r="O367" s="54" t="s">
        <v>74</v>
      </c>
      <c r="P367" s="54" t="s">
        <v>74</v>
      </c>
      <c r="Q367" s="55" t="s">
        <v>74</v>
      </c>
    </row>
    <row r="368" spans="1:17" ht="29" customHeight="1" x14ac:dyDescent="0.2">
      <c r="A368" s="640"/>
      <c r="B368" s="624"/>
      <c r="C368" s="665"/>
      <c r="D368" s="109" t="s">
        <v>77</v>
      </c>
      <c r="E368" s="136"/>
      <c r="F368" s="116">
        <f>SUM(G368:I368)</f>
        <v>0</v>
      </c>
      <c r="G368" s="136"/>
      <c r="H368" s="54"/>
      <c r="I368" s="55"/>
      <c r="J368" s="136" t="s">
        <v>74</v>
      </c>
      <c r="K368" s="54" t="s">
        <v>74</v>
      </c>
      <c r="L368" s="55" t="s">
        <v>74</v>
      </c>
      <c r="M368" s="82" t="s">
        <v>74</v>
      </c>
      <c r="N368" s="54" t="s">
        <v>74</v>
      </c>
      <c r="O368" s="54" t="s">
        <v>74</v>
      </c>
      <c r="P368" s="54" t="s">
        <v>74</v>
      </c>
      <c r="Q368" s="55" t="s">
        <v>74</v>
      </c>
    </row>
    <row r="369" spans="1:17" ht="29" customHeight="1" x14ac:dyDescent="0.2">
      <c r="A369" s="640"/>
      <c r="B369" s="624"/>
      <c r="C369" s="665"/>
      <c r="D369" s="109" t="s">
        <v>78</v>
      </c>
      <c r="E369" s="136">
        <v>101.2</v>
      </c>
      <c r="F369" s="116">
        <f>SUM(M369:Q369)</f>
        <v>706</v>
      </c>
      <c r="G369" s="136" t="s">
        <v>76</v>
      </c>
      <c r="H369" s="54" t="s">
        <v>76</v>
      </c>
      <c r="I369" s="55" t="s">
        <v>76</v>
      </c>
      <c r="J369" s="136" t="s">
        <v>74</v>
      </c>
      <c r="K369" s="54" t="s">
        <v>74</v>
      </c>
      <c r="L369" s="55" t="s">
        <v>74</v>
      </c>
      <c r="M369" s="142">
        <v>15</v>
      </c>
      <c r="N369" s="62">
        <v>30</v>
      </c>
      <c r="O369" s="62">
        <v>600</v>
      </c>
      <c r="P369" s="62">
        <v>53</v>
      </c>
      <c r="Q369" s="64">
        <v>8</v>
      </c>
    </row>
    <row r="370" spans="1:17" ht="29" customHeight="1" thickBot="1" x14ac:dyDescent="0.25">
      <c r="A370" s="640"/>
      <c r="B370" s="642"/>
      <c r="C370" s="666"/>
      <c r="D370" s="110" t="s">
        <v>79</v>
      </c>
      <c r="E370" s="137"/>
      <c r="F370" s="117">
        <f>SUM(M370:Q370)</f>
        <v>0</v>
      </c>
      <c r="G370" s="137" t="s">
        <v>74</v>
      </c>
      <c r="H370" s="90" t="s">
        <v>74</v>
      </c>
      <c r="I370" s="138" t="s">
        <v>74</v>
      </c>
      <c r="J370" s="137" t="s">
        <v>74</v>
      </c>
      <c r="K370" s="90" t="s">
        <v>76</v>
      </c>
      <c r="L370" s="138" t="s">
        <v>76</v>
      </c>
      <c r="M370" s="89"/>
      <c r="N370" s="90"/>
      <c r="O370" s="90"/>
      <c r="P370" s="90"/>
      <c r="Q370" s="138"/>
    </row>
    <row r="371" spans="1:17" ht="29" customHeight="1" x14ac:dyDescent="0.2">
      <c r="A371" s="640"/>
      <c r="B371" s="623" t="s">
        <v>217</v>
      </c>
      <c r="C371" s="664" t="s">
        <v>216</v>
      </c>
      <c r="D371" s="108" t="s">
        <v>73</v>
      </c>
      <c r="E371" s="70">
        <v>9.6999999999999993</v>
      </c>
      <c r="F371" s="115">
        <f>SUM(J371:L371)</f>
        <v>128</v>
      </c>
      <c r="G371" s="70" t="s">
        <v>74</v>
      </c>
      <c r="H371" s="77" t="s">
        <v>74</v>
      </c>
      <c r="I371" s="71" t="s">
        <v>74</v>
      </c>
      <c r="J371" s="70">
        <v>6</v>
      </c>
      <c r="K371" s="77">
        <v>122</v>
      </c>
      <c r="L371" s="71"/>
      <c r="M371" s="67" t="s">
        <v>74</v>
      </c>
      <c r="N371" s="68" t="s">
        <v>74</v>
      </c>
      <c r="O371" s="68" t="s">
        <v>74</v>
      </c>
      <c r="P371" s="68" t="s">
        <v>74</v>
      </c>
      <c r="Q371" s="437" t="s">
        <v>74</v>
      </c>
    </row>
    <row r="372" spans="1:17" ht="29" customHeight="1" x14ac:dyDescent="0.2">
      <c r="A372" s="640"/>
      <c r="B372" s="624"/>
      <c r="C372" s="665"/>
      <c r="D372" s="109" t="s">
        <v>75</v>
      </c>
      <c r="E372" s="136"/>
      <c r="F372" s="116">
        <f>SUM(J372:L372)</f>
        <v>0</v>
      </c>
      <c r="G372" s="136" t="s">
        <v>76</v>
      </c>
      <c r="H372" s="54" t="s">
        <v>76</v>
      </c>
      <c r="I372" s="55" t="s">
        <v>76</v>
      </c>
      <c r="J372" s="136"/>
      <c r="K372" s="54"/>
      <c r="L372" s="55"/>
      <c r="M372" s="82" t="s">
        <v>74</v>
      </c>
      <c r="N372" s="54" t="s">
        <v>74</v>
      </c>
      <c r="O372" s="54" t="s">
        <v>74</v>
      </c>
      <c r="P372" s="54" t="s">
        <v>74</v>
      </c>
      <c r="Q372" s="55" t="s">
        <v>74</v>
      </c>
    </row>
    <row r="373" spans="1:17" ht="29" customHeight="1" x14ac:dyDescent="0.2">
      <c r="A373" s="640"/>
      <c r="B373" s="624"/>
      <c r="C373" s="665"/>
      <c r="D373" s="109" t="s">
        <v>77</v>
      </c>
      <c r="E373" s="136"/>
      <c r="F373" s="116">
        <f>SUM(G373:I373)</f>
        <v>0</v>
      </c>
      <c r="G373" s="136"/>
      <c r="H373" s="54"/>
      <c r="I373" s="55"/>
      <c r="J373" s="136" t="s">
        <v>74</v>
      </c>
      <c r="K373" s="54" t="s">
        <v>74</v>
      </c>
      <c r="L373" s="55" t="s">
        <v>74</v>
      </c>
      <c r="M373" s="82" t="s">
        <v>74</v>
      </c>
      <c r="N373" s="54" t="s">
        <v>74</v>
      </c>
      <c r="O373" s="54" t="s">
        <v>74</v>
      </c>
      <c r="P373" s="54" t="s">
        <v>74</v>
      </c>
      <c r="Q373" s="55" t="s">
        <v>74</v>
      </c>
    </row>
    <row r="374" spans="1:17" ht="29" customHeight="1" x14ac:dyDescent="0.2">
      <c r="A374" s="640"/>
      <c r="B374" s="624"/>
      <c r="C374" s="665"/>
      <c r="D374" s="109" t="s">
        <v>78</v>
      </c>
      <c r="E374" s="136">
        <v>116.8</v>
      </c>
      <c r="F374" s="116">
        <f>SUM(M374:Q374)</f>
        <v>714</v>
      </c>
      <c r="G374" s="136" t="s">
        <v>76</v>
      </c>
      <c r="H374" s="54" t="s">
        <v>76</v>
      </c>
      <c r="I374" s="55" t="s">
        <v>76</v>
      </c>
      <c r="J374" s="136" t="s">
        <v>74</v>
      </c>
      <c r="K374" s="54" t="s">
        <v>74</v>
      </c>
      <c r="L374" s="55" t="s">
        <v>74</v>
      </c>
      <c r="M374" s="142">
        <v>11</v>
      </c>
      <c r="N374" s="62">
        <v>25</v>
      </c>
      <c r="O374" s="62">
        <v>160</v>
      </c>
      <c r="P374" s="62">
        <v>517</v>
      </c>
      <c r="Q374" s="64">
        <v>1</v>
      </c>
    </row>
    <row r="375" spans="1:17" ht="29" customHeight="1" thickBot="1" x14ac:dyDescent="0.25">
      <c r="A375" s="640"/>
      <c r="B375" s="642"/>
      <c r="C375" s="666"/>
      <c r="D375" s="110" t="s">
        <v>79</v>
      </c>
      <c r="E375" s="137"/>
      <c r="F375" s="117">
        <f>SUM(M375:Q375)</f>
        <v>0</v>
      </c>
      <c r="G375" s="137" t="s">
        <v>74</v>
      </c>
      <c r="H375" s="90" t="s">
        <v>74</v>
      </c>
      <c r="I375" s="138" t="s">
        <v>74</v>
      </c>
      <c r="J375" s="137" t="s">
        <v>74</v>
      </c>
      <c r="K375" s="90" t="s">
        <v>76</v>
      </c>
      <c r="L375" s="138" t="s">
        <v>76</v>
      </c>
      <c r="M375" s="89"/>
      <c r="N375" s="90"/>
      <c r="O375" s="90"/>
      <c r="P375" s="90"/>
      <c r="Q375" s="138"/>
    </row>
    <row r="376" spans="1:17" ht="29" customHeight="1" x14ac:dyDescent="0.2">
      <c r="A376" s="640"/>
      <c r="B376" s="623" t="s">
        <v>218</v>
      </c>
      <c r="C376" s="664" t="s">
        <v>216</v>
      </c>
      <c r="D376" s="108" t="s">
        <v>73</v>
      </c>
      <c r="E376" s="70">
        <v>10</v>
      </c>
      <c r="F376" s="115">
        <f>SUM(J376:L376)</f>
        <v>216</v>
      </c>
      <c r="G376" s="70" t="s">
        <v>74</v>
      </c>
      <c r="H376" s="77" t="s">
        <v>74</v>
      </c>
      <c r="I376" s="71" t="s">
        <v>74</v>
      </c>
      <c r="J376" s="70">
        <v>28</v>
      </c>
      <c r="K376" s="77">
        <v>188</v>
      </c>
      <c r="L376" s="71">
        <v>0</v>
      </c>
      <c r="M376" s="67" t="s">
        <v>74</v>
      </c>
      <c r="N376" s="68" t="s">
        <v>74</v>
      </c>
      <c r="O376" s="68" t="s">
        <v>74</v>
      </c>
      <c r="P376" s="68" t="s">
        <v>74</v>
      </c>
      <c r="Q376" s="437" t="s">
        <v>74</v>
      </c>
    </row>
    <row r="377" spans="1:17" ht="29" customHeight="1" x14ac:dyDescent="0.2">
      <c r="A377" s="640"/>
      <c r="B377" s="624"/>
      <c r="C377" s="665"/>
      <c r="D377" s="109" t="s">
        <v>75</v>
      </c>
      <c r="E377" s="136"/>
      <c r="F377" s="116">
        <f>SUM(J377:L377)</f>
        <v>0</v>
      </c>
      <c r="G377" s="136" t="s">
        <v>76</v>
      </c>
      <c r="H377" s="54" t="s">
        <v>76</v>
      </c>
      <c r="I377" s="55" t="s">
        <v>76</v>
      </c>
      <c r="J377" s="136"/>
      <c r="K377" s="54"/>
      <c r="L377" s="55"/>
      <c r="M377" s="82" t="s">
        <v>74</v>
      </c>
      <c r="N377" s="54" t="s">
        <v>74</v>
      </c>
      <c r="O377" s="54" t="s">
        <v>74</v>
      </c>
      <c r="P377" s="54" t="s">
        <v>74</v>
      </c>
      <c r="Q377" s="55" t="s">
        <v>74</v>
      </c>
    </row>
    <row r="378" spans="1:17" ht="29" customHeight="1" x14ac:dyDescent="0.2">
      <c r="A378" s="640"/>
      <c r="B378" s="624"/>
      <c r="C378" s="665"/>
      <c r="D378" s="109" t="s">
        <v>77</v>
      </c>
      <c r="E378" s="136"/>
      <c r="F378" s="116">
        <f>SUM(G378:I378)</f>
        <v>0</v>
      </c>
      <c r="G378" s="136"/>
      <c r="H378" s="54"/>
      <c r="I378" s="55"/>
      <c r="J378" s="136" t="s">
        <v>74</v>
      </c>
      <c r="K378" s="54" t="s">
        <v>74</v>
      </c>
      <c r="L378" s="55" t="s">
        <v>74</v>
      </c>
      <c r="M378" s="82" t="s">
        <v>74</v>
      </c>
      <c r="N378" s="54" t="s">
        <v>74</v>
      </c>
      <c r="O378" s="54" t="s">
        <v>74</v>
      </c>
      <c r="P378" s="54" t="s">
        <v>74</v>
      </c>
      <c r="Q378" s="55" t="s">
        <v>74</v>
      </c>
    </row>
    <row r="379" spans="1:17" ht="29" customHeight="1" x14ac:dyDescent="0.2">
      <c r="A379" s="640"/>
      <c r="B379" s="624"/>
      <c r="C379" s="665"/>
      <c r="D379" s="109" t="s">
        <v>78</v>
      </c>
      <c r="E379" s="136">
        <v>100</v>
      </c>
      <c r="F379" s="116">
        <f>SUM(M379:Q379)</f>
        <v>538</v>
      </c>
      <c r="G379" s="136" t="s">
        <v>76</v>
      </c>
      <c r="H379" s="54" t="s">
        <v>76</v>
      </c>
      <c r="I379" s="55" t="s">
        <v>76</v>
      </c>
      <c r="J379" s="136" t="s">
        <v>74</v>
      </c>
      <c r="K379" s="54" t="s">
        <v>74</v>
      </c>
      <c r="L379" s="55" t="s">
        <v>74</v>
      </c>
      <c r="M379" s="142">
        <v>43</v>
      </c>
      <c r="N379" s="62">
        <v>129</v>
      </c>
      <c r="O379" s="62">
        <v>317</v>
      </c>
      <c r="P379" s="62">
        <v>46</v>
      </c>
      <c r="Q379" s="64">
        <v>3</v>
      </c>
    </row>
    <row r="380" spans="1:17" ht="29" customHeight="1" thickBot="1" x14ac:dyDescent="0.25">
      <c r="A380" s="640"/>
      <c r="B380" s="629"/>
      <c r="C380" s="670"/>
      <c r="D380" s="111" t="s">
        <v>79</v>
      </c>
      <c r="E380" s="137"/>
      <c r="F380" s="117">
        <f>SUM(M380:Q380)</f>
        <v>0</v>
      </c>
      <c r="G380" s="137" t="s">
        <v>74</v>
      </c>
      <c r="H380" s="90" t="s">
        <v>74</v>
      </c>
      <c r="I380" s="138" t="s">
        <v>74</v>
      </c>
      <c r="J380" s="137" t="s">
        <v>74</v>
      </c>
      <c r="K380" s="90" t="s">
        <v>76</v>
      </c>
      <c r="L380" s="138" t="s">
        <v>76</v>
      </c>
      <c r="M380" s="89"/>
      <c r="N380" s="90"/>
      <c r="O380" s="90"/>
      <c r="P380" s="90"/>
      <c r="Q380" s="138"/>
    </row>
    <row r="381" spans="1:17" ht="29" customHeight="1" x14ac:dyDescent="0.2">
      <c r="A381" s="640"/>
      <c r="B381" s="646" t="s">
        <v>219</v>
      </c>
      <c r="C381" s="658" t="s">
        <v>220</v>
      </c>
      <c r="D381" s="108" t="s">
        <v>73</v>
      </c>
      <c r="E381" s="70"/>
      <c r="F381" s="115">
        <f>SUM(J381:L381)</f>
        <v>0</v>
      </c>
      <c r="G381" s="70" t="s">
        <v>74</v>
      </c>
      <c r="H381" s="77" t="s">
        <v>74</v>
      </c>
      <c r="I381" s="71" t="s">
        <v>74</v>
      </c>
      <c r="J381" s="70"/>
      <c r="K381" s="77"/>
      <c r="L381" s="71"/>
      <c r="M381" s="67" t="s">
        <v>74</v>
      </c>
      <c r="N381" s="68" t="s">
        <v>74</v>
      </c>
      <c r="O381" s="68" t="s">
        <v>74</v>
      </c>
      <c r="P381" s="68" t="s">
        <v>74</v>
      </c>
      <c r="Q381" s="437" t="s">
        <v>74</v>
      </c>
    </row>
    <row r="382" spans="1:17" ht="29" customHeight="1" x14ac:dyDescent="0.2">
      <c r="A382" s="640"/>
      <c r="B382" s="647"/>
      <c r="C382" s="659"/>
      <c r="D382" s="109" t="s">
        <v>75</v>
      </c>
      <c r="E382" s="136"/>
      <c r="F382" s="116">
        <f>SUM(J382:L382)</f>
        <v>0</v>
      </c>
      <c r="G382" s="136" t="s">
        <v>76</v>
      </c>
      <c r="H382" s="54" t="s">
        <v>76</v>
      </c>
      <c r="I382" s="55" t="s">
        <v>76</v>
      </c>
      <c r="J382" s="136"/>
      <c r="K382" s="54"/>
      <c r="L382" s="55"/>
      <c r="M382" s="82" t="s">
        <v>74</v>
      </c>
      <c r="N382" s="54" t="s">
        <v>74</v>
      </c>
      <c r="O382" s="54" t="s">
        <v>74</v>
      </c>
      <c r="P382" s="54" t="s">
        <v>74</v>
      </c>
      <c r="Q382" s="55" t="s">
        <v>74</v>
      </c>
    </row>
    <row r="383" spans="1:17" ht="29" customHeight="1" x14ac:dyDescent="0.2">
      <c r="A383" s="640"/>
      <c r="B383" s="647"/>
      <c r="C383" s="659"/>
      <c r="D383" s="109" t="s">
        <v>77</v>
      </c>
      <c r="E383" s="136"/>
      <c r="F383" s="116">
        <f>SUM(G383:I383)</f>
        <v>0</v>
      </c>
      <c r="G383" s="136"/>
      <c r="H383" s="54"/>
      <c r="I383" s="55"/>
      <c r="J383" s="136" t="s">
        <v>74</v>
      </c>
      <c r="K383" s="54" t="s">
        <v>74</v>
      </c>
      <c r="L383" s="55" t="s">
        <v>74</v>
      </c>
      <c r="M383" s="82" t="s">
        <v>74</v>
      </c>
      <c r="N383" s="54" t="s">
        <v>74</v>
      </c>
      <c r="O383" s="54" t="s">
        <v>74</v>
      </c>
      <c r="P383" s="54" t="s">
        <v>74</v>
      </c>
      <c r="Q383" s="55" t="s">
        <v>74</v>
      </c>
    </row>
    <row r="384" spans="1:17" ht="29" customHeight="1" x14ac:dyDescent="0.2">
      <c r="A384" s="640"/>
      <c r="B384" s="647"/>
      <c r="C384" s="659"/>
      <c r="D384" s="109" t="s">
        <v>78</v>
      </c>
      <c r="E384" s="136">
        <v>112.5</v>
      </c>
      <c r="F384" s="116">
        <f>SUM(M384:Q384)</f>
        <v>17</v>
      </c>
      <c r="G384" s="136" t="s">
        <v>76</v>
      </c>
      <c r="H384" s="54" t="s">
        <v>76</v>
      </c>
      <c r="I384" s="55" t="s">
        <v>76</v>
      </c>
      <c r="J384" s="136" t="s">
        <v>74</v>
      </c>
      <c r="K384" s="54" t="s">
        <v>74</v>
      </c>
      <c r="L384" s="55" t="s">
        <v>74</v>
      </c>
      <c r="M384" s="142">
        <v>1</v>
      </c>
      <c r="N384" s="62">
        <v>0</v>
      </c>
      <c r="O384" s="62">
        <v>7</v>
      </c>
      <c r="P384" s="62">
        <v>7</v>
      </c>
      <c r="Q384" s="64">
        <v>2</v>
      </c>
    </row>
    <row r="385" spans="1:17" ht="29" customHeight="1" thickBot="1" x14ac:dyDescent="0.25">
      <c r="A385" s="640"/>
      <c r="B385" s="648"/>
      <c r="C385" s="684"/>
      <c r="D385" s="111" t="s">
        <v>79</v>
      </c>
      <c r="E385" s="137"/>
      <c r="F385" s="117">
        <f>SUM(M385:Q385)</f>
        <v>0</v>
      </c>
      <c r="G385" s="137" t="s">
        <v>74</v>
      </c>
      <c r="H385" s="90" t="s">
        <v>74</v>
      </c>
      <c r="I385" s="138" t="s">
        <v>74</v>
      </c>
      <c r="J385" s="137" t="s">
        <v>74</v>
      </c>
      <c r="K385" s="90" t="s">
        <v>76</v>
      </c>
      <c r="L385" s="138" t="s">
        <v>76</v>
      </c>
      <c r="M385" s="89"/>
      <c r="N385" s="90"/>
      <c r="O385" s="90"/>
      <c r="P385" s="90"/>
      <c r="Q385" s="138"/>
    </row>
    <row r="386" spans="1:17" ht="29" customHeight="1" x14ac:dyDescent="0.2">
      <c r="A386" s="640"/>
      <c r="B386" s="623" t="s">
        <v>221</v>
      </c>
      <c r="C386" s="664" t="s">
        <v>222</v>
      </c>
      <c r="D386" s="108" t="s">
        <v>73</v>
      </c>
      <c r="E386" s="70">
        <v>12</v>
      </c>
      <c r="F386" s="115">
        <f>SUM(J386:L386)</f>
        <v>48</v>
      </c>
      <c r="G386" s="70" t="s">
        <v>74</v>
      </c>
      <c r="H386" s="77" t="s">
        <v>74</v>
      </c>
      <c r="I386" s="71" t="s">
        <v>74</v>
      </c>
      <c r="J386" s="70"/>
      <c r="K386" s="77">
        <v>48</v>
      </c>
      <c r="L386" s="71"/>
      <c r="M386" s="67" t="s">
        <v>74</v>
      </c>
      <c r="N386" s="68" t="s">
        <v>74</v>
      </c>
      <c r="O386" s="68" t="s">
        <v>74</v>
      </c>
      <c r="P386" s="68" t="s">
        <v>74</v>
      </c>
      <c r="Q386" s="437" t="s">
        <v>74</v>
      </c>
    </row>
    <row r="387" spans="1:17" ht="29" customHeight="1" x14ac:dyDescent="0.2">
      <c r="A387" s="640"/>
      <c r="B387" s="624"/>
      <c r="C387" s="665"/>
      <c r="D387" s="109" t="s">
        <v>75</v>
      </c>
      <c r="E387" s="136"/>
      <c r="F387" s="116">
        <f>SUM(J387:L387)</f>
        <v>0</v>
      </c>
      <c r="G387" s="136" t="s">
        <v>76</v>
      </c>
      <c r="H387" s="54" t="s">
        <v>76</v>
      </c>
      <c r="I387" s="55" t="s">
        <v>76</v>
      </c>
      <c r="J387" s="136"/>
      <c r="K387" s="54"/>
      <c r="L387" s="55"/>
      <c r="M387" s="82" t="s">
        <v>74</v>
      </c>
      <c r="N387" s="54" t="s">
        <v>74</v>
      </c>
      <c r="O387" s="54" t="s">
        <v>74</v>
      </c>
      <c r="P387" s="54" t="s">
        <v>74</v>
      </c>
      <c r="Q387" s="55" t="s">
        <v>74</v>
      </c>
    </row>
    <row r="388" spans="1:17" ht="29" customHeight="1" x14ac:dyDescent="0.2">
      <c r="A388" s="640"/>
      <c r="B388" s="624"/>
      <c r="C388" s="665"/>
      <c r="D388" s="109" t="s">
        <v>77</v>
      </c>
      <c r="E388" s="136"/>
      <c r="F388" s="116">
        <f>SUM(G388:I388)</f>
        <v>0</v>
      </c>
      <c r="G388" s="136"/>
      <c r="H388" s="54"/>
      <c r="I388" s="55"/>
      <c r="J388" s="136" t="s">
        <v>74</v>
      </c>
      <c r="K388" s="54" t="s">
        <v>74</v>
      </c>
      <c r="L388" s="55" t="s">
        <v>74</v>
      </c>
      <c r="M388" s="82" t="s">
        <v>74</v>
      </c>
      <c r="N388" s="54" t="s">
        <v>74</v>
      </c>
      <c r="O388" s="54" t="s">
        <v>74</v>
      </c>
      <c r="P388" s="54" t="s">
        <v>74</v>
      </c>
      <c r="Q388" s="55" t="s">
        <v>74</v>
      </c>
    </row>
    <row r="389" spans="1:17" ht="29" customHeight="1" x14ac:dyDescent="0.2">
      <c r="A389" s="640"/>
      <c r="B389" s="624"/>
      <c r="C389" s="665"/>
      <c r="D389" s="109" t="s">
        <v>78</v>
      </c>
      <c r="E389" s="136">
        <v>100</v>
      </c>
      <c r="F389" s="116">
        <f>SUM(M389:Q389)</f>
        <v>201</v>
      </c>
      <c r="G389" s="136" t="s">
        <v>76</v>
      </c>
      <c r="H389" s="54" t="s">
        <v>76</v>
      </c>
      <c r="I389" s="55" t="s">
        <v>76</v>
      </c>
      <c r="J389" s="136" t="s">
        <v>74</v>
      </c>
      <c r="K389" s="54" t="s">
        <v>74</v>
      </c>
      <c r="L389" s="55" t="s">
        <v>74</v>
      </c>
      <c r="M389" s="142"/>
      <c r="N389" s="62">
        <v>11</v>
      </c>
      <c r="O389" s="62">
        <v>185</v>
      </c>
      <c r="P389" s="62">
        <v>5</v>
      </c>
      <c r="Q389" s="64"/>
    </row>
    <row r="390" spans="1:17" ht="29" customHeight="1" thickBot="1" x14ac:dyDescent="0.25">
      <c r="A390" s="640"/>
      <c r="B390" s="629"/>
      <c r="C390" s="670"/>
      <c r="D390" s="111" t="s">
        <v>79</v>
      </c>
      <c r="E390" s="137"/>
      <c r="F390" s="117">
        <f>SUM(M390:Q390)</f>
        <v>0</v>
      </c>
      <c r="G390" s="137" t="s">
        <v>74</v>
      </c>
      <c r="H390" s="90" t="s">
        <v>74</v>
      </c>
      <c r="I390" s="138" t="s">
        <v>74</v>
      </c>
      <c r="J390" s="137" t="s">
        <v>74</v>
      </c>
      <c r="K390" s="90" t="s">
        <v>76</v>
      </c>
      <c r="L390" s="138" t="s">
        <v>76</v>
      </c>
      <c r="M390" s="89"/>
      <c r="N390" s="90"/>
      <c r="O390" s="90"/>
      <c r="P390" s="90"/>
      <c r="Q390" s="138"/>
    </row>
    <row r="391" spans="1:17" ht="29" customHeight="1" x14ac:dyDescent="0.2">
      <c r="A391" s="640"/>
      <c r="B391" s="623" t="s">
        <v>223</v>
      </c>
      <c r="C391" s="664" t="s">
        <v>224</v>
      </c>
      <c r="D391" s="108" t="s">
        <v>73</v>
      </c>
      <c r="E391" s="70"/>
      <c r="F391" s="115">
        <f>SUM(J391:L391)</f>
        <v>0</v>
      </c>
      <c r="G391" s="70" t="s">
        <v>74</v>
      </c>
      <c r="H391" s="77" t="s">
        <v>74</v>
      </c>
      <c r="I391" s="71" t="s">
        <v>74</v>
      </c>
      <c r="J391" s="70"/>
      <c r="K391" s="77"/>
      <c r="L391" s="71"/>
      <c r="M391" s="67" t="s">
        <v>74</v>
      </c>
      <c r="N391" s="68" t="s">
        <v>74</v>
      </c>
      <c r="O391" s="68" t="s">
        <v>74</v>
      </c>
      <c r="P391" s="68" t="s">
        <v>74</v>
      </c>
      <c r="Q391" s="437" t="s">
        <v>74</v>
      </c>
    </row>
    <row r="392" spans="1:17" ht="29" customHeight="1" x14ac:dyDescent="0.2">
      <c r="A392" s="640"/>
      <c r="B392" s="624"/>
      <c r="C392" s="665"/>
      <c r="D392" s="109" t="s">
        <v>75</v>
      </c>
      <c r="E392" s="136"/>
      <c r="F392" s="116">
        <f>SUM(J392:L392)</f>
        <v>0</v>
      </c>
      <c r="G392" s="136" t="s">
        <v>76</v>
      </c>
      <c r="H392" s="54" t="s">
        <v>76</v>
      </c>
      <c r="I392" s="55" t="s">
        <v>76</v>
      </c>
      <c r="J392" s="136"/>
      <c r="K392" s="54"/>
      <c r="L392" s="55"/>
      <c r="M392" s="82" t="s">
        <v>74</v>
      </c>
      <c r="N392" s="54" t="s">
        <v>74</v>
      </c>
      <c r="O392" s="54" t="s">
        <v>74</v>
      </c>
      <c r="P392" s="54" t="s">
        <v>74</v>
      </c>
      <c r="Q392" s="55" t="s">
        <v>74</v>
      </c>
    </row>
    <row r="393" spans="1:17" ht="29" customHeight="1" x14ac:dyDescent="0.2">
      <c r="A393" s="640"/>
      <c r="B393" s="624"/>
      <c r="C393" s="665"/>
      <c r="D393" s="109" t="s">
        <v>77</v>
      </c>
      <c r="E393" s="136"/>
      <c r="F393" s="116">
        <f>SUM(G393:I393)</f>
        <v>0</v>
      </c>
      <c r="G393" s="136"/>
      <c r="H393" s="54"/>
      <c r="I393" s="55"/>
      <c r="J393" s="136" t="s">
        <v>74</v>
      </c>
      <c r="K393" s="54" t="s">
        <v>74</v>
      </c>
      <c r="L393" s="55" t="s">
        <v>74</v>
      </c>
      <c r="M393" s="82" t="s">
        <v>74</v>
      </c>
      <c r="N393" s="54" t="s">
        <v>74</v>
      </c>
      <c r="O393" s="54" t="s">
        <v>74</v>
      </c>
      <c r="P393" s="54" t="s">
        <v>74</v>
      </c>
      <c r="Q393" s="55" t="s">
        <v>74</v>
      </c>
    </row>
    <row r="394" spans="1:17" ht="29" customHeight="1" x14ac:dyDescent="0.2">
      <c r="A394" s="640"/>
      <c r="B394" s="624"/>
      <c r="C394" s="665"/>
      <c r="D394" s="109" t="s">
        <v>78</v>
      </c>
      <c r="E394" s="136">
        <v>123</v>
      </c>
      <c r="F394" s="116">
        <f>SUM(M394:Q394)</f>
        <v>19</v>
      </c>
      <c r="G394" s="136" t="s">
        <v>76</v>
      </c>
      <c r="H394" s="54" t="s">
        <v>76</v>
      </c>
      <c r="I394" s="55" t="s">
        <v>76</v>
      </c>
      <c r="J394" s="136" t="s">
        <v>74</v>
      </c>
      <c r="K394" s="54" t="s">
        <v>74</v>
      </c>
      <c r="L394" s="55" t="s">
        <v>74</v>
      </c>
      <c r="M394" s="142">
        <v>1</v>
      </c>
      <c r="N394" s="62">
        <v>1</v>
      </c>
      <c r="O394" s="62">
        <v>6</v>
      </c>
      <c r="P394" s="62">
        <v>8</v>
      </c>
      <c r="Q394" s="64">
        <v>3</v>
      </c>
    </row>
    <row r="395" spans="1:17" ht="29" customHeight="1" thickBot="1" x14ac:dyDescent="0.25">
      <c r="A395" s="641"/>
      <c r="B395" s="629"/>
      <c r="C395" s="670"/>
      <c r="D395" s="111" t="s">
        <v>79</v>
      </c>
      <c r="E395" s="137"/>
      <c r="F395" s="117">
        <f>SUM(M395:Q395)</f>
        <v>0</v>
      </c>
      <c r="G395" s="137" t="s">
        <v>74</v>
      </c>
      <c r="H395" s="90" t="s">
        <v>74</v>
      </c>
      <c r="I395" s="138" t="s">
        <v>74</v>
      </c>
      <c r="J395" s="137" t="s">
        <v>74</v>
      </c>
      <c r="K395" s="90" t="s">
        <v>76</v>
      </c>
      <c r="L395" s="138" t="s">
        <v>76</v>
      </c>
      <c r="M395" s="89"/>
      <c r="N395" s="90"/>
      <c r="O395" s="90"/>
      <c r="P395" s="90"/>
      <c r="Q395" s="138"/>
    </row>
    <row r="396" spans="1:17" ht="29" customHeight="1" x14ac:dyDescent="0.2">
      <c r="A396" s="639" t="s">
        <v>231</v>
      </c>
      <c r="B396" s="646" t="s">
        <v>227</v>
      </c>
      <c r="C396" s="649" t="s">
        <v>228</v>
      </c>
      <c r="D396" s="72" t="s">
        <v>73</v>
      </c>
      <c r="E396" s="70">
        <v>9.5</v>
      </c>
      <c r="F396" s="115">
        <f>SUM(J396:L396)</f>
        <v>38</v>
      </c>
      <c r="G396" s="70" t="s">
        <v>74</v>
      </c>
      <c r="H396" s="77" t="s">
        <v>74</v>
      </c>
      <c r="I396" s="71" t="s">
        <v>74</v>
      </c>
      <c r="J396" s="70">
        <v>0</v>
      </c>
      <c r="K396" s="77">
        <v>36</v>
      </c>
      <c r="L396" s="71">
        <v>2</v>
      </c>
      <c r="M396" s="67" t="s">
        <v>74</v>
      </c>
      <c r="N396" s="68" t="s">
        <v>74</v>
      </c>
      <c r="O396" s="68" t="s">
        <v>74</v>
      </c>
      <c r="P396" s="68" t="s">
        <v>74</v>
      </c>
      <c r="Q396" s="437" t="s">
        <v>74</v>
      </c>
    </row>
    <row r="397" spans="1:17" ht="29" customHeight="1" x14ac:dyDescent="0.2">
      <c r="A397" s="640"/>
      <c r="B397" s="647"/>
      <c r="C397" s="650"/>
      <c r="D397" s="73" t="s">
        <v>75</v>
      </c>
      <c r="E397" s="136"/>
      <c r="F397" s="116">
        <f>SUM(J397:L397)</f>
        <v>0</v>
      </c>
      <c r="G397" s="136" t="s">
        <v>76</v>
      </c>
      <c r="H397" s="54" t="s">
        <v>76</v>
      </c>
      <c r="I397" s="55" t="s">
        <v>76</v>
      </c>
      <c r="J397" s="136"/>
      <c r="K397" s="54"/>
      <c r="L397" s="55"/>
      <c r="M397" s="82" t="s">
        <v>74</v>
      </c>
      <c r="N397" s="54" t="s">
        <v>74</v>
      </c>
      <c r="O397" s="54" t="s">
        <v>74</v>
      </c>
      <c r="P397" s="54" t="s">
        <v>74</v>
      </c>
      <c r="Q397" s="55" t="s">
        <v>74</v>
      </c>
    </row>
    <row r="398" spans="1:17" ht="29" customHeight="1" x14ac:dyDescent="0.2">
      <c r="A398" s="640"/>
      <c r="B398" s="647"/>
      <c r="C398" s="650"/>
      <c r="D398" s="73" t="s">
        <v>77</v>
      </c>
      <c r="E398" s="136"/>
      <c r="F398" s="116">
        <f>SUM(G398:I398)</f>
        <v>0</v>
      </c>
      <c r="G398" s="136"/>
      <c r="H398" s="54"/>
      <c r="I398" s="55"/>
      <c r="J398" s="136" t="s">
        <v>74</v>
      </c>
      <c r="K398" s="54" t="s">
        <v>74</v>
      </c>
      <c r="L398" s="55" t="s">
        <v>74</v>
      </c>
      <c r="M398" s="82" t="s">
        <v>74</v>
      </c>
      <c r="N398" s="54" t="s">
        <v>74</v>
      </c>
      <c r="O398" s="54" t="s">
        <v>74</v>
      </c>
      <c r="P398" s="54" t="s">
        <v>74</v>
      </c>
      <c r="Q398" s="55" t="s">
        <v>74</v>
      </c>
    </row>
    <row r="399" spans="1:17" ht="29" customHeight="1" x14ac:dyDescent="0.2">
      <c r="A399" s="640"/>
      <c r="B399" s="647"/>
      <c r="C399" s="650"/>
      <c r="D399" s="73" t="s">
        <v>78</v>
      </c>
      <c r="E399" s="136">
        <v>90</v>
      </c>
      <c r="F399" s="116">
        <f>SUM(M399:Q399)</f>
        <v>123</v>
      </c>
      <c r="G399" s="136" t="s">
        <v>76</v>
      </c>
      <c r="H399" s="54" t="s">
        <v>76</v>
      </c>
      <c r="I399" s="55" t="s">
        <v>76</v>
      </c>
      <c r="J399" s="136" t="s">
        <v>74</v>
      </c>
      <c r="K399" s="54" t="s">
        <v>74</v>
      </c>
      <c r="L399" s="55" t="s">
        <v>74</v>
      </c>
      <c r="M399" s="142">
        <v>12</v>
      </c>
      <c r="N399" s="62">
        <v>64</v>
      </c>
      <c r="O399" s="62">
        <v>34</v>
      </c>
      <c r="P399" s="62">
        <v>13</v>
      </c>
      <c r="Q399" s="64">
        <v>0</v>
      </c>
    </row>
    <row r="400" spans="1:17" ht="29" customHeight="1" thickBot="1" x14ac:dyDescent="0.25">
      <c r="A400" s="640"/>
      <c r="B400" s="648"/>
      <c r="C400" s="651"/>
      <c r="D400" s="75" t="s">
        <v>79</v>
      </c>
      <c r="E400" s="137"/>
      <c r="F400" s="117">
        <f>SUM(M400:Q400)</f>
        <v>0</v>
      </c>
      <c r="G400" s="137" t="s">
        <v>74</v>
      </c>
      <c r="H400" s="90" t="s">
        <v>74</v>
      </c>
      <c r="I400" s="138" t="s">
        <v>74</v>
      </c>
      <c r="J400" s="137" t="s">
        <v>74</v>
      </c>
      <c r="K400" s="90" t="s">
        <v>76</v>
      </c>
      <c r="L400" s="138" t="s">
        <v>76</v>
      </c>
      <c r="M400" s="89"/>
      <c r="N400" s="90"/>
      <c r="O400" s="90"/>
      <c r="P400" s="90"/>
      <c r="Q400" s="138"/>
    </row>
    <row r="401" spans="1:17" ht="29" customHeight="1" x14ac:dyDescent="0.2">
      <c r="A401" s="640"/>
      <c r="B401" s="623" t="s">
        <v>229</v>
      </c>
      <c r="C401" s="630"/>
      <c r="D401" s="72" t="s">
        <v>73</v>
      </c>
      <c r="E401" s="70">
        <v>14.6</v>
      </c>
      <c r="F401" s="115">
        <f>SUM(J401:L401)</f>
        <v>3</v>
      </c>
      <c r="G401" s="70" t="s">
        <v>74</v>
      </c>
      <c r="H401" s="77" t="s">
        <v>74</v>
      </c>
      <c r="I401" s="71" t="s">
        <v>74</v>
      </c>
      <c r="J401" s="70"/>
      <c r="K401" s="77">
        <v>3</v>
      </c>
      <c r="L401" s="71"/>
      <c r="M401" s="67" t="s">
        <v>74</v>
      </c>
      <c r="N401" s="68" t="s">
        <v>74</v>
      </c>
      <c r="O401" s="68" t="s">
        <v>74</v>
      </c>
      <c r="P401" s="68" t="s">
        <v>74</v>
      </c>
      <c r="Q401" s="437" t="s">
        <v>74</v>
      </c>
    </row>
    <row r="402" spans="1:17" ht="29" customHeight="1" x14ac:dyDescent="0.2">
      <c r="A402" s="640"/>
      <c r="B402" s="624"/>
      <c r="C402" s="631"/>
      <c r="D402" s="73" t="s">
        <v>75</v>
      </c>
      <c r="E402" s="136"/>
      <c r="F402" s="116">
        <f>SUM(J402:L402)</f>
        <v>0</v>
      </c>
      <c r="G402" s="136" t="s">
        <v>76</v>
      </c>
      <c r="H402" s="54" t="s">
        <v>76</v>
      </c>
      <c r="I402" s="55" t="s">
        <v>76</v>
      </c>
      <c r="J402" s="136"/>
      <c r="K402" s="54"/>
      <c r="L402" s="55"/>
      <c r="M402" s="82" t="s">
        <v>74</v>
      </c>
      <c r="N402" s="54" t="s">
        <v>74</v>
      </c>
      <c r="O402" s="54" t="s">
        <v>74</v>
      </c>
      <c r="P402" s="54" t="s">
        <v>74</v>
      </c>
      <c r="Q402" s="55" t="s">
        <v>74</v>
      </c>
    </row>
    <row r="403" spans="1:17" ht="29" customHeight="1" x14ac:dyDescent="0.2">
      <c r="A403" s="640"/>
      <c r="B403" s="624"/>
      <c r="C403" s="631"/>
      <c r="D403" s="73" t="s">
        <v>77</v>
      </c>
      <c r="E403" s="136"/>
      <c r="F403" s="116">
        <f>SUM(G403:I403)</f>
        <v>0</v>
      </c>
      <c r="G403" s="136"/>
      <c r="H403" s="54"/>
      <c r="I403" s="55"/>
      <c r="J403" s="136" t="s">
        <v>74</v>
      </c>
      <c r="K403" s="54" t="s">
        <v>74</v>
      </c>
      <c r="L403" s="55" t="s">
        <v>74</v>
      </c>
      <c r="M403" s="82" t="s">
        <v>74</v>
      </c>
      <c r="N403" s="54" t="s">
        <v>74</v>
      </c>
      <c r="O403" s="54" t="s">
        <v>74</v>
      </c>
      <c r="P403" s="54" t="s">
        <v>74</v>
      </c>
      <c r="Q403" s="55" t="s">
        <v>74</v>
      </c>
    </row>
    <row r="404" spans="1:17" ht="29" customHeight="1" x14ac:dyDescent="0.2">
      <c r="A404" s="640"/>
      <c r="B404" s="624"/>
      <c r="C404" s="631"/>
      <c r="D404" s="73" t="s">
        <v>78</v>
      </c>
      <c r="E404" s="136">
        <v>96.3</v>
      </c>
      <c r="F404" s="116">
        <f>SUM(M404:Q404)</f>
        <v>143</v>
      </c>
      <c r="G404" s="136" t="s">
        <v>76</v>
      </c>
      <c r="H404" s="54" t="s">
        <v>76</v>
      </c>
      <c r="I404" s="55" t="s">
        <v>76</v>
      </c>
      <c r="J404" s="136" t="s">
        <v>74</v>
      </c>
      <c r="K404" s="54" t="s">
        <v>74</v>
      </c>
      <c r="L404" s="55" t="s">
        <v>74</v>
      </c>
      <c r="M404" s="142">
        <v>3</v>
      </c>
      <c r="N404" s="62">
        <v>19</v>
      </c>
      <c r="O404" s="62">
        <v>114</v>
      </c>
      <c r="P404" s="62">
        <v>7</v>
      </c>
      <c r="Q404" s="64">
        <v>0</v>
      </c>
    </row>
    <row r="405" spans="1:17" ht="29" customHeight="1" thickBot="1" x14ac:dyDescent="0.25">
      <c r="A405" s="640"/>
      <c r="B405" s="642"/>
      <c r="C405" s="643"/>
      <c r="D405" s="75" t="s">
        <v>79</v>
      </c>
      <c r="E405" s="137"/>
      <c r="F405" s="117">
        <f>SUM(M405:Q405)</f>
        <v>0</v>
      </c>
      <c r="G405" s="137" t="s">
        <v>74</v>
      </c>
      <c r="H405" s="90" t="s">
        <v>74</v>
      </c>
      <c r="I405" s="138" t="s">
        <v>74</v>
      </c>
      <c r="J405" s="137" t="s">
        <v>74</v>
      </c>
      <c r="K405" s="90" t="s">
        <v>76</v>
      </c>
      <c r="L405" s="138" t="s">
        <v>76</v>
      </c>
      <c r="M405" s="89"/>
      <c r="N405" s="90"/>
      <c r="O405" s="90"/>
      <c r="P405" s="90"/>
      <c r="Q405" s="138"/>
    </row>
    <row r="406" spans="1:17" ht="29" customHeight="1" x14ac:dyDescent="0.2">
      <c r="A406" s="640"/>
      <c r="B406" s="623" t="s">
        <v>230</v>
      </c>
      <c r="C406" s="630"/>
      <c r="D406" s="72" t="s">
        <v>73</v>
      </c>
      <c r="E406" s="70"/>
      <c r="F406" s="115">
        <f>SUM(J406:L406)</f>
        <v>0</v>
      </c>
      <c r="G406" s="70" t="s">
        <v>74</v>
      </c>
      <c r="H406" s="77" t="s">
        <v>74</v>
      </c>
      <c r="I406" s="71" t="s">
        <v>74</v>
      </c>
      <c r="J406" s="70"/>
      <c r="K406" s="77"/>
      <c r="L406" s="71"/>
      <c r="M406" s="67" t="s">
        <v>74</v>
      </c>
      <c r="N406" s="68" t="s">
        <v>74</v>
      </c>
      <c r="O406" s="68" t="s">
        <v>74</v>
      </c>
      <c r="P406" s="68" t="s">
        <v>74</v>
      </c>
      <c r="Q406" s="437" t="s">
        <v>74</v>
      </c>
    </row>
    <row r="407" spans="1:17" ht="29" customHeight="1" x14ac:dyDescent="0.2">
      <c r="A407" s="640"/>
      <c r="B407" s="624"/>
      <c r="C407" s="631"/>
      <c r="D407" s="73" t="s">
        <v>75</v>
      </c>
      <c r="E407" s="136"/>
      <c r="F407" s="116">
        <f>SUM(J407:L407)</f>
        <v>0</v>
      </c>
      <c r="G407" s="136" t="s">
        <v>76</v>
      </c>
      <c r="H407" s="54" t="s">
        <v>76</v>
      </c>
      <c r="I407" s="55" t="s">
        <v>76</v>
      </c>
      <c r="J407" s="136"/>
      <c r="K407" s="54"/>
      <c r="L407" s="55"/>
      <c r="M407" s="82" t="s">
        <v>74</v>
      </c>
      <c r="N407" s="54" t="s">
        <v>74</v>
      </c>
      <c r="O407" s="54" t="s">
        <v>74</v>
      </c>
      <c r="P407" s="54" t="s">
        <v>74</v>
      </c>
      <c r="Q407" s="55" t="s">
        <v>74</v>
      </c>
    </row>
    <row r="408" spans="1:17" ht="29" customHeight="1" x14ac:dyDescent="0.2">
      <c r="A408" s="640"/>
      <c r="B408" s="624"/>
      <c r="C408" s="631"/>
      <c r="D408" s="73" t="s">
        <v>77</v>
      </c>
      <c r="E408" s="136"/>
      <c r="F408" s="116">
        <f>SUM(G408:I408)</f>
        <v>0</v>
      </c>
      <c r="G408" s="136"/>
      <c r="H408" s="54"/>
      <c r="I408" s="55"/>
      <c r="J408" s="136" t="s">
        <v>74</v>
      </c>
      <c r="K408" s="54" t="s">
        <v>74</v>
      </c>
      <c r="L408" s="55" t="s">
        <v>74</v>
      </c>
      <c r="M408" s="82" t="s">
        <v>74</v>
      </c>
      <c r="N408" s="54" t="s">
        <v>74</v>
      </c>
      <c r="O408" s="54" t="s">
        <v>74</v>
      </c>
      <c r="P408" s="54" t="s">
        <v>74</v>
      </c>
      <c r="Q408" s="55" t="s">
        <v>74</v>
      </c>
    </row>
    <row r="409" spans="1:17" ht="29" customHeight="1" x14ac:dyDescent="0.2">
      <c r="A409" s="640"/>
      <c r="B409" s="624"/>
      <c r="C409" s="631"/>
      <c r="D409" s="73" t="s">
        <v>78</v>
      </c>
      <c r="E409" s="136">
        <v>100</v>
      </c>
      <c r="F409" s="116">
        <f>SUM(M409:Q409)</f>
        <v>152</v>
      </c>
      <c r="G409" s="136" t="s">
        <v>76</v>
      </c>
      <c r="H409" s="54" t="s">
        <v>76</v>
      </c>
      <c r="I409" s="55" t="s">
        <v>76</v>
      </c>
      <c r="J409" s="136" t="s">
        <v>74</v>
      </c>
      <c r="K409" s="54" t="s">
        <v>74</v>
      </c>
      <c r="L409" s="55" t="s">
        <v>74</v>
      </c>
      <c r="M409" s="142">
        <v>16</v>
      </c>
      <c r="N409" s="62">
        <v>42</v>
      </c>
      <c r="O409" s="62">
        <v>49</v>
      </c>
      <c r="P409" s="62">
        <v>36</v>
      </c>
      <c r="Q409" s="64">
        <v>9</v>
      </c>
    </row>
    <row r="410" spans="1:17" ht="29" customHeight="1" thickBot="1" x14ac:dyDescent="0.25">
      <c r="A410" s="641"/>
      <c r="B410" s="629"/>
      <c r="C410" s="632"/>
      <c r="D410" s="76" t="s">
        <v>79</v>
      </c>
      <c r="E410" s="137"/>
      <c r="F410" s="117">
        <f>SUM(M410:Q410)</f>
        <v>0</v>
      </c>
      <c r="G410" s="137" t="s">
        <v>74</v>
      </c>
      <c r="H410" s="90" t="s">
        <v>74</v>
      </c>
      <c r="I410" s="138" t="s">
        <v>74</v>
      </c>
      <c r="J410" s="137" t="s">
        <v>74</v>
      </c>
      <c r="K410" s="90" t="s">
        <v>76</v>
      </c>
      <c r="L410" s="138" t="s">
        <v>76</v>
      </c>
      <c r="M410" s="89"/>
      <c r="N410" s="90"/>
      <c r="O410" s="90"/>
      <c r="P410" s="90"/>
      <c r="Q410" s="138"/>
    </row>
    <row r="411" spans="1:17" ht="29" customHeight="1" x14ac:dyDescent="0.2">
      <c r="A411" s="639" t="s">
        <v>244</v>
      </c>
      <c r="B411" s="623" t="s">
        <v>232</v>
      </c>
      <c r="C411" s="630" t="s">
        <v>233</v>
      </c>
      <c r="D411" s="72" t="s">
        <v>73</v>
      </c>
      <c r="E411" s="70">
        <v>16</v>
      </c>
      <c r="F411" s="115">
        <f>SUM(J411:L411)</f>
        <v>40</v>
      </c>
      <c r="G411" s="70" t="s">
        <v>74</v>
      </c>
      <c r="H411" s="77" t="s">
        <v>74</v>
      </c>
      <c r="I411" s="71" t="s">
        <v>74</v>
      </c>
      <c r="J411" s="70">
        <v>2</v>
      </c>
      <c r="K411" s="77">
        <v>28</v>
      </c>
      <c r="L411" s="71">
        <v>10</v>
      </c>
      <c r="M411" s="67" t="s">
        <v>74</v>
      </c>
      <c r="N411" s="68" t="s">
        <v>74</v>
      </c>
      <c r="O411" s="68" t="s">
        <v>74</v>
      </c>
      <c r="P411" s="68" t="s">
        <v>74</v>
      </c>
      <c r="Q411" s="437" t="s">
        <v>74</v>
      </c>
    </row>
    <row r="412" spans="1:17" ht="29" customHeight="1" x14ac:dyDescent="0.2">
      <c r="A412" s="640"/>
      <c r="B412" s="624"/>
      <c r="C412" s="631"/>
      <c r="D412" s="73" t="s">
        <v>75</v>
      </c>
      <c r="E412" s="136"/>
      <c r="F412" s="116">
        <f>SUM(J412:L412)</f>
        <v>0</v>
      </c>
      <c r="G412" s="136" t="s">
        <v>76</v>
      </c>
      <c r="H412" s="54" t="s">
        <v>76</v>
      </c>
      <c r="I412" s="55" t="s">
        <v>76</v>
      </c>
      <c r="J412" s="136"/>
      <c r="K412" s="54"/>
      <c r="L412" s="55"/>
      <c r="M412" s="82" t="s">
        <v>74</v>
      </c>
      <c r="N412" s="54" t="s">
        <v>74</v>
      </c>
      <c r="O412" s="54" t="s">
        <v>74</v>
      </c>
      <c r="P412" s="54" t="s">
        <v>74</v>
      </c>
      <c r="Q412" s="55" t="s">
        <v>74</v>
      </c>
    </row>
    <row r="413" spans="1:17" ht="29" customHeight="1" x14ac:dyDescent="0.2">
      <c r="A413" s="640"/>
      <c r="B413" s="624"/>
      <c r="C413" s="631"/>
      <c r="D413" s="73" t="s">
        <v>77</v>
      </c>
      <c r="E413" s="136"/>
      <c r="F413" s="116">
        <f>SUM(G413:I413)</f>
        <v>0</v>
      </c>
      <c r="G413" s="136"/>
      <c r="H413" s="54"/>
      <c r="I413" s="55"/>
      <c r="J413" s="136" t="s">
        <v>74</v>
      </c>
      <c r="K413" s="54" t="s">
        <v>74</v>
      </c>
      <c r="L413" s="55" t="s">
        <v>74</v>
      </c>
      <c r="M413" s="82" t="s">
        <v>74</v>
      </c>
      <c r="N413" s="54" t="s">
        <v>74</v>
      </c>
      <c r="O413" s="54" t="s">
        <v>74</v>
      </c>
      <c r="P413" s="54" t="s">
        <v>74</v>
      </c>
      <c r="Q413" s="55" t="s">
        <v>74</v>
      </c>
    </row>
    <row r="414" spans="1:17" ht="29" customHeight="1" x14ac:dyDescent="0.2">
      <c r="A414" s="640"/>
      <c r="B414" s="624"/>
      <c r="C414" s="631"/>
      <c r="D414" s="73" t="s">
        <v>78</v>
      </c>
      <c r="E414" s="136">
        <v>120</v>
      </c>
      <c r="F414" s="116">
        <f>SUM(M414:Q414)</f>
        <v>397</v>
      </c>
      <c r="G414" s="136" t="s">
        <v>76</v>
      </c>
      <c r="H414" s="54" t="s">
        <v>76</v>
      </c>
      <c r="I414" s="55" t="s">
        <v>76</v>
      </c>
      <c r="J414" s="136" t="s">
        <v>74</v>
      </c>
      <c r="K414" s="54" t="s">
        <v>74</v>
      </c>
      <c r="L414" s="55" t="s">
        <v>74</v>
      </c>
      <c r="M414" s="142">
        <v>38</v>
      </c>
      <c r="N414" s="62">
        <v>112</v>
      </c>
      <c r="O414" s="62">
        <v>205</v>
      </c>
      <c r="P414" s="62">
        <v>24</v>
      </c>
      <c r="Q414" s="64">
        <v>18</v>
      </c>
    </row>
    <row r="415" spans="1:17" ht="29" customHeight="1" thickBot="1" x14ac:dyDescent="0.25">
      <c r="A415" s="640"/>
      <c r="B415" s="642"/>
      <c r="C415" s="643"/>
      <c r="D415" s="75" t="s">
        <v>79</v>
      </c>
      <c r="E415" s="137"/>
      <c r="F415" s="117">
        <f>SUM(M415:Q415)</f>
        <v>0</v>
      </c>
      <c r="G415" s="137" t="s">
        <v>74</v>
      </c>
      <c r="H415" s="90" t="s">
        <v>74</v>
      </c>
      <c r="I415" s="138" t="s">
        <v>74</v>
      </c>
      <c r="J415" s="137" t="s">
        <v>74</v>
      </c>
      <c r="K415" s="90" t="s">
        <v>76</v>
      </c>
      <c r="L415" s="138" t="s">
        <v>76</v>
      </c>
      <c r="M415" s="89"/>
      <c r="N415" s="90"/>
      <c r="O415" s="90"/>
      <c r="P415" s="90"/>
      <c r="Q415" s="138"/>
    </row>
    <row r="416" spans="1:17" ht="29" customHeight="1" x14ac:dyDescent="0.2">
      <c r="A416" s="640"/>
      <c r="B416" s="688" t="s">
        <v>234</v>
      </c>
      <c r="C416" s="630" t="s">
        <v>235</v>
      </c>
      <c r="D416" s="72" t="s">
        <v>73</v>
      </c>
      <c r="E416" s="70"/>
      <c r="F416" s="115">
        <f>SUM(J416:L416)</f>
        <v>0</v>
      </c>
      <c r="G416" s="70" t="s">
        <v>74</v>
      </c>
      <c r="H416" s="77" t="s">
        <v>74</v>
      </c>
      <c r="I416" s="71" t="s">
        <v>74</v>
      </c>
      <c r="J416" s="70"/>
      <c r="K416" s="77"/>
      <c r="L416" s="71"/>
      <c r="M416" s="67" t="s">
        <v>74</v>
      </c>
      <c r="N416" s="68" t="s">
        <v>74</v>
      </c>
      <c r="O416" s="68" t="s">
        <v>74</v>
      </c>
      <c r="P416" s="68" t="s">
        <v>74</v>
      </c>
      <c r="Q416" s="437" t="s">
        <v>74</v>
      </c>
    </row>
    <row r="417" spans="1:17" ht="29" customHeight="1" x14ac:dyDescent="0.2">
      <c r="A417" s="640"/>
      <c r="B417" s="689"/>
      <c r="C417" s="631"/>
      <c r="D417" s="73" t="s">
        <v>75</v>
      </c>
      <c r="E417" s="136"/>
      <c r="F417" s="116">
        <f>SUM(J417:L417)</f>
        <v>0</v>
      </c>
      <c r="G417" s="136" t="s">
        <v>76</v>
      </c>
      <c r="H417" s="54" t="s">
        <v>76</v>
      </c>
      <c r="I417" s="55" t="s">
        <v>76</v>
      </c>
      <c r="J417" s="136"/>
      <c r="K417" s="54"/>
      <c r="L417" s="55"/>
      <c r="M417" s="82" t="s">
        <v>74</v>
      </c>
      <c r="N417" s="54" t="s">
        <v>74</v>
      </c>
      <c r="O417" s="54" t="s">
        <v>74</v>
      </c>
      <c r="P417" s="54" t="s">
        <v>74</v>
      </c>
      <c r="Q417" s="55" t="s">
        <v>74</v>
      </c>
    </row>
    <row r="418" spans="1:17" ht="29" customHeight="1" x14ac:dyDescent="0.2">
      <c r="A418" s="640"/>
      <c r="B418" s="689"/>
      <c r="C418" s="631"/>
      <c r="D418" s="73" t="s">
        <v>77</v>
      </c>
      <c r="E418" s="136"/>
      <c r="F418" s="116">
        <f>SUM(G418:I418)</f>
        <v>0</v>
      </c>
      <c r="G418" s="136"/>
      <c r="H418" s="54"/>
      <c r="I418" s="55"/>
      <c r="J418" s="136" t="s">
        <v>74</v>
      </c>
      <c r="K418" s="54" t="s">
        <v>74</v>
      </c>
      <c r="L418" s="55" t="s">
        <v>74</v>
      </c>
      <c r="M418" s="82" t="s">
        <v>74</v>
      </c>
      <c r="N418" s="54" t="s">
        <v>74</v>
      </c>
      <c r="O418" s="54" t="s">
        <v>74</v>
      </c>
      <c r="P418" s="54" t="s">
        <v>74</v>
      </c>
      <c r="Q418" s="55" t="s">
        <v>74</v>
      </c>
    </row>
    <row r="419" spans="1:17" ht="29" customHeight="1" x14ac:dyDescent="0.2">
      <c r="A419" s="640"/>
      <c r="B419" s="689"/>
      <c r="C419" s="631"/>
      <c r="D419" s="73" t="s">
        <v>78</v>
      </c>
      <c r="E419" s="136">
        <v>111.1</v>
      </c>
      <c r="F419" s="116">
        <f>SUM(M419:Q419)</f>
        <v>216</v>
      </c>
      <c r="G419" s="136" t="s">
        <v>76</v>
      </c>
      <c r="H419" s="54" t="s">
        <v>76</v>
      </c>
      <c r="I419" s="55" t="s">
        <v>76</v>
      </c>
      <c r="J419" s="136" t="s">
        <v>74</v>
      </c>
      <c r="K419" s="54" t="s">
        <v>74</v>
      </c>
      <c r="L419" s="55" t="s">
        <v>74</v>
      </c>
      <c r="M419" s="142">
        <v>8</v>
      </c>
      <c r="N419" s="62">
        <v>47</v>
      </c>
      <c r="O419" s="62">
        <v>78</v>
      </c>
      <c r="P419" s="62">
        <v>61</v>
      </c>
      <c r="Q419" s="64">
        <v>22</v>
      </c>
    </row>
    <row r="420" spans="1:17" ht="29" customHeight="1" thickBot="1" x14ac:dyDescent="0.25">
      <c r="A420" s="640"/>
      <c r="B420" s="689"/>
      <c r="C420" s="643"/>
      <c r="D420" s="75" t="s">
        <v>79</v>
      </c>
      <c r="E420" s="137"/>
      <c r="F420" s="117">
        <f>SUM(M420:Q420)</f>
        <v>0</v>
      </c>
      <c r="G420" s="137" t="s">
        <v>74</v>
      </c>
      <c r="H420" s="90" t="s">
        <v>74</v>
      </c>
      <c r="I420" s="138" t="s">
        <v>74</v>
      </c>
      <c r="J420" s="137" t="s">
        <v>74</v>
      </c>
      <c r="K420" s="90" t="s">
        <v>76</v>
      </c>
      <c r="L420" s="138" t="s">
        <v>76</v>
      </c>
      <c r="M420" s="89"/>
      <c r="N420" s="90"/>
      <c r="O420" s="90"/>
      <c r="P420" s="90"/>
      <c r="Q420" s="138"/>
    </row>
    <row r="421" spans="1:17" ht="29" customHeight="1" x14ac:dyDescent="0.2">
      <c r="A421" s="640"/>
      <c r="B421" s="688" t="s">
        <v>236</v>
      </c>
      <c r="C421" s="574" t="s">
        <v>237</v>
      </c>
      <c r="D421" s="72" t="s">
        <v>73</v>
      </c>
      <c r="E421" s="70"/>
      <c r="F421" s="115">
        <f>SUM(J421:L421)</f>
        <v>0</v>
      </c>
      <c r="G421" s="70" t="s">
        <v>74</v>
      </c>
      <c r="H421" s="77" t="s">
        <v>74</v>
      </c>
      <c r="I421" s="71" t="s">
        <v>74</v>
      </c>
      <c r="J421" s="70"/>
      <c r="K421" s="77"/>
      <c r="L421" s="71"/>
      <c r="M421" s="67" t="s">
        <v>74</v>
      </c>
      <c r="N421" s="68" t="s">
        <v>74</v>
      </c>
      <c r="O421" s="68" t="s">
        <v>74</v>
      </c>
      <c r="P421" s="68" t="s">
        <v>74</v>
      </c>
      <c r="Q421" s="437" t="s">
        <v>74</v>
      </c>
    </row>
    <row r="422" spans="1:17" ht="29" customHeight="1" x14ac:dyDescent="0.2">
      <c r="A422" s="640"/>
      <c r="B422" s="689"/>
      <c r="C422" s="575"/>
      <c r="D422" s="73" t="s">
        <v>75</v>
      </c>
      <c r="E422" s="136"/>
      <c r="F422" s="116">
        <f>SUM(J422:L422)</f>
        <v>0</v>
      </c>
      <c r="G422" s="136" t="s">
        <v>76</v>
      </c>
      <c r="H422" s="54" t="s">
        <v>76</v>
      </c>
      <c r="I422" s="55" t="s">
        <v>76</v>
      </c>
      <c r="J422" s="136"/>
      <c r="K422" s="54"/>
      <c r="L422" s="55"/>
      <c r="M422" s="82" t="s">
        <v>74</v>
      </c>
      <c r="N422" s="54" t="s">
        <v>74</v>
      </c>
      <c r="O422" s="54" t="s">
        <v>74</v>
      </c>
      <c r="P422" s="54" t="s">
        <v>74</v>
      </c>
      <c r="Q422" s="55" t="s">
        <v>74</v>
      </c>
    </row>
    <row r="423" spans="1:17" ht="29" customHeight="1" x14ac:dyDescent="0.2">
      <c r="A423" s="640"/>
      <c r="B423" s="689"/>
      <c r="C423" s="575"/>
      <c r="D423" s="73" t="s">
        <v>77</v>
      </c>
      <c r="E423" s="136"/>
      <c r="F423" s="116">
        <f>SUM(G423:I423)</f>
        <v>0</v>
      </c>
      <c r="G423" s="136"/>
      <c r="H423" s="54"/>
      <c r="I423" s="55"/>
      <c r="J423" s="136" t="s">
        <v>74</v>
      </c>
      <c r="K423" s="54" t="s">
        <v>74</v>
      </c>
      <c r="L423" s="55" t="s">
        <v>74</v>
      </c>
      <c r="M423" s="82" t="s">
        <v>74</v>
      </c>
      <c r="N423" s="54" t="s">
        <v>74</v>
      </c>
      <c r="O423" s="54" t="s">
        <v>74</v>
      </c>
      <c r="P423" s="54" t="s">
        <v>74</v>
      </c>
      <c r="Q423" s="55" t="s">
        <v>74</v>
      </c>
    </row>
    <row r="424" spans="1:17" ht="29" customHeight="1" x14ac:dyDescent="0.2">
      <c r="A424" s="640"/>
      <c r="B424" s="689"/>
      <c r="C424" s="575"/>
      <c r="D424" s="73" t="s">
        <v>78</v>
      </c>
      <c r="E424" s="136">
        <v>98</v>
      </c>
      <c r="F424" s="116">
        <f>SUM(M424:Q424)</f>
        <v>85</v>
      </c>
      <c r="G424" s="136" t="s">
        <v>76</v>
      </c>
      <c r="H424" s="54" t="s">
        <v>76</v>
      </c>
      <c r="I424" s="55" t="s">
        <v>76</v>
      </c>
      <c r="J424" s="136" t="s">
        <v>74</v>
      </c>
      <c r="K424" s="54" t="s">
        <v>74</v>
      </c>
      <c r="L424" s="55" t="s">
        <v>74</v>
      </c>
      <c r="M424" s="142">
        <v>11</v>
      </c>
      <c r="N424" s="62">
        <v>25</v>
      </c>
      <c r="O424" s="62">
        <v>23</v>
      </c>
      <c r="P424" s="62">
        <v>22</v>
      </c>
      <c r="Q424" s="64">
        <v>4</v>
      </c>
    </row>
    <row r="425" spans="1:17" ht="29" customHeight="1" thickBot="1" x14ac:dyDescent="0.25">
      <c r="A425" s="640"/>
      <c r="B425" s="690"/>
      <c r="C425" s="580"/>
      <c r="D425" s="76" t="s">
        <v>79</v>
      </c>
      <c r="E425" s="137"/>
      <c r="F425" s="117">
        <f>SUM(M425:Q425)</f>
        <v>0</v>
      </c>
      <c r="G425" s="137" t="s">
        <v>74</v>
      </c>
      <c r="H425" s="90" t="s">
        <v>74</v>
      </c>
      <c r="I425" s="138" t="s">
        <v>74</v>
      </c>
      <c r="J425" s="137" t="s">
        <v>74</v>
      </c>
      <c r="K425" s="90" t="s">
        <v>76</v>
      </c>
      <c r="L425" s="138" t="s">
        <v>76</v>
      </c>
      <c r="M425" s="89"/>
      <c r="N425" s="90"/>
      <c r="O425" s="90"/>
      <c r="P425" s="90"/>
      <c r="Q425" s="138"/>
    </row>
    <row r="426" spans="1:17" ht="29" customHeight="1" x14ac:dyDescent="0.2">
      <c r="A426" s="640"/>
      <c r="B426" s="688" t="s">
        <v>238</v>
      </c>
      <c r="C426" s="574" t="s">
        <v>239</v>
      </c>
      <c r="D426" s="72" t="s">
        <v>73</v>
      </c>
      <c r="E426" s="70"/>
      <c r="F426" s="115">
        <f>SUM(J426:L426)</f>
        <v>0</v>
      </c>
      <c r="G426" s="70" t="s">
        <v>74</v>
      </c>
      <c r="H426" s="77" t="s">
        <v>74</v>
      </c>
      <c r="I426" s="71" t="s">
        <v>74</v>
      </c>
      <c r="J426" s="70"/>
      <c r="K426" s="77"/>
      <c r="L426" s="71"/>
      <c r="M426" s="67" t="s">
        <v>74</v>
      </c>
      <c r="N426" s="68" t="s">
        <v>74</v>
      </c>
      <c r="O426" s="68" t="s">
        <v>74</v>
      </c>
      <c r="P426" s="68" t="s">
        <v>74</v>
      </c>
      <c r="Q426" s="437" t="s">
        <v>74</v>
      </c>
    </row>
    <row r="427" spans="1:17" ht="29" customHeight="1" x14ac:dyDescent="0.2">
      <c r="A427" s="640"/>
      <c r="B427" s="689"/>
      <c r="C427" s="575"/>
      <c r="D427" s="73" t="s">
        <v>75</v>
      </c>
      <c r="E427" s="136"/>
      <c r="F427" s="116">
        <f>SUM(J427:L427)</f>
        <v>0</v>
      </c>
      <c r="G427" s="136" t="s">
        <v>76</v>
      </c>
      <c r="H427" s="54" t="s">
        <v>76</v>
      </c>
      <c r="I427" s="55" t="s">
        <v>76</v>
      </c>
      <c r="J427" s="136"/>
      <c r="K427" s="54"/>
      <c r="L427" s="55"/>
      <c r="M427" s="82" t="s">
        <v>74</v>
      </c>
      <c r="N427" s="54" t="s">
        <v>74</v>
      </c>
      <c r="O427" s="54" t="s">
        <v>74</v>
      </c>
      <c r="P427" s="54" t="s">
        <v>74</v>
      </c>
      <c r="Q427" s="55" t="s">
        <v>74</v>
      </c>
    </row>
    <row r="428" spans="1:17" ht="29" customHeight="1" x14ac:dyDescent="0.2">
      <c r="A428" s="640"/>
      <c r="B428" s="689"/>
      <c r="C428" s="575"/>
      <c r="D428" s="73" t="s">
        <v>77</v>
      </c>
      <c r="E428" s="136"/>
      <c r="F428" s="116">
        <f>SUM(G428:I428)</f>
        <v>0</v>
      </c>
      <c r="G428" s="136"/>
      <c r="H428" s="54"/>
      <c r="I428" s="55"/>
      <c r="J428" s="136" t="s">
        <v>74</v>
      </c>
      <c r="K428" s="54" t="s">
        <v>74</v>
      </c>
      <c r="L428" s="55" t="s">
        <v>74</v>
      </c>
      <c r="M428" s="82" t="s">
        <v>74</v>
      </c>
      <c r="N428" s="54" t="s">
        <v>74</v>
      </c>
      <c r="O428" s="54" t="s">
        <v>74</v>
      </c>
      <c r="P428" s="54" t="s">
        <v>74</v>
      </c>
      <c r="Q428" s="55" t="s">
        <v>74</v>
      </c>
    </row>
    <row r="429" spans="1:17" ht="29" customHeight="1" x14ac:dyDescent="0.2">
      <c r="A429" s="640"/>
      <c r="B429" s="689"/>
      <c r="C429" s="575"/>
      <c r="D429" s="73" t="s">
        <v>78</v>
      </c>
      <c r="E429" s="136">
        <v>90</v>
      </c>
      <c r="F429" s="116">
        <f>SUM(M429:Q429)</f>
        <v>43</v>
      </c>
      <c r="G429" s="136" t="s">
        <v>76</v>
      </c>
      <c r="H429" s="54" t="s">
        <v>76</v>
      </c>
      <c r="I429" s="55" t="s">
        <v>76</v>
      </c>
      <c r="J429" s="136" t="s">
        <v>74</v>
      </c>
      <c r="K429" s="54" t="s">
        <v>74</v>
      </c>
      <c r="L429" s="55" t="s">
        <v>74</v>
      </c>
      <c r="M429" s="142">
        <v>2</v>
      </c>
      <c r="N429" s="62">
        <v>9</v>
      </c>
      <c r="O429" s="62">
        <v>26</v>
      </c>
      <c r="P429" s="62">
        <v>6</v>
      </c>
      <c r="Q429" s="64">
        <v>0</v>
      </c>
    </row>
    <row r="430" spans="1:17" ht="29" customHeight="1" thickBot="1" x14ac:dyDescent="0.25">
      <c r="A430" s="640"/>
      <c r="B430" s="690"/>
      <c r="C430" s="580"/>
      <c r="D430" s="76" t="s">
        <v>79</v>
      </c>
      <c r="E430" s="137"/>
      <c r="F430" s="117">
        <f>SUM(M430:Q430)</f>
        <v>0</v>
      </c>
      <c r="G430" s="137" t="s">
        <v>74</v>
      </c>
      <c r="H430" s="90" t="s">
        <v>74</v>
      </c>
      <c r="I430" s="138" t="s">
        <v>74</v>
      </c>
      <c r="J430" s="137" t="s">
        <v>74</v>
      </c>
      <c r="K430" s="90" t="s">
        <v>76</v>
      </c>
      <c r="L430" s="138" t="s">
        <v>76</v>
      </c>
      <c r="M430" s="89"/>
      <c r="N430" s="90"/>
      <c r="O430" s="90"/>
      <c r="P430" s="90"/>
      <c r="Q430" s="138"/>
    </row>
    <row r="431" spans="1:17" ht="29" customHeight="1" x14ac:dyDescent="0.2">
      <c r="A431" s="640"/>
      <c r="B431" s="688" t="s">
        <v>240</v>
      </c>
      <c r="C431" s="574" t="s">
        <v>241</v>
      </c>
      <c r="D431" s="72" t="s">
        <v>73</v>
      </c>
      <c r="E431" s="70"/>
      <c r="F431" s="115">
        <f>SUM(J431:L431)</f>
        <v>0</v>
      </c>
      <c r="G431" s="70" t="s">
        <v>74</v>
      </c>
      <c r="H431" s="77" t="s">
        <v>74</v>
      </c>
      <c r="I431" s="71" t="s">
        <v>74</v>
      </c>
      <c r="J431" s="70"/>
      <c r="K431" s="77"/>
      <c r="L431" s="71"/>
      <c r="M431" s="67" t="s">
        <v>74</v>
      </c>
      <c r="N431" s="68" t="s">
        <v>74</v>
      </c>
      <c r="O431" s="68" t="s">
        <v>74</v>
      </c>
      <c r="P431" s="68" t="s">
        <v>74</v>
      </c>
      <c r="Q431" s="437" t="s">
        <v>74</v>
      </c>
    </row>
    <row r="432" spans="1:17" ht="29" customHeight="1" x14ac:dyDescent="0.2">
      <c r="A432" s="640"/>
      <c r="B432" s="689"/>
      <c r="C432" s="575"/>
      <c r="D432" s="73" t="s">
        <v>75</v>
      </c>
      <c r="E432" s="136"/>
      <c r="F432" s="116">
        <f>SUM(J432:L432)</f>
        <v>0</v>
      </c>
      <c r="G432" s="136" t="s">
        <v>76</v>
      </c>
      <c r="H432" s="54" t="s">
        <v>76</v>
      </c>
      <c r="I432" s="55" t="s">
        <v>76</v>
      </c>
      <c r="J432" s="136"/>
      <c r="K432" s="54"/>
      <c r="L432" s="55"/>
      <c r="M432" s="82" t="s">
        <v>74</v>
      </c>
      <c r="N432" s="54" t="s">
        <v>74</v>
      </c>
      <c r="O432" s="54" t="s">
        <v>74</v>
      </c>
      <c r="P432" s="54" t="s">
        <v>74</v>
      </c>
      <c r="Q432" s="55" t="s">
        <v>74</v>
      </c>
    </row>
    <row r="433" spans="1:17" ht="29" customHeight="1" x14ac:dyDescent="0.2">
      <c r="A433" s="640"/>
      <c r="B433" s="689"/>
      <c r="C433" s="575"/>
      <c r="D433" s="73" t="s">
        <v>77</v>
      </c>
      <c r="E433" s="136"/>
      <c r="F433" s="116">
        <f>SUM(G433:I433)</f>
        <v>0</v>
      </c>
      <c r="G433" s="136"/>
      <c r="H433" s="54"/>
      <c r="I433" s="55"/>
      <c r="J433" s="136" t="s">
        <v>74</v>
      </c>
      <c r="K433" s="54" t="s">
        <v>74</v>
      </c>
      <c r="L433" s="55" t="s">
        <v>74</v>
      </c>
      <c r="M433" s="82" t="s">
        <v>74</v>
      </c>
      <c r="N433" s="54" t="s">
        <v>74</v>
      </c>
      <c r="O433" s="54" t="s">
        <v>74</v>
      </c>
      <c r="P433" s="54" t="s">
        <v>74</v>
      </c>
      <c r="Q433" s="55" t="s">
        <v>74</v>
      </c>
    </row>
    <row r="434" spans="1:17" ht="29" customHeight="1" x14ac:dyDescent="0.2">
      <c r="A434" s="640"/>
      <c r="B434" s="689"/>
      <c r="C434" s="575"/>
      <c r="D434" s="73" t="s">
        <v>78</v>
      </c>
      <c r="E434" s="136">
        <v>80</v>
      </c>
      <c r="F434" s="116">
        <f>SUM(M434:Q434)</f>
        <v>16</v>
      </c>
      <c r="G434" s="136" t="s">
        <v>76</v>
      </c>
      <c r="H434" s="54" t="s">
        <v>76</v>
      </c>
      <c r="I434" s="55" t="s">
        <v>76</v>
      </c>
      <c r="J434" s="136" t="s">
        <v>74</v>
      </c>
      <c r="K434" s="54" t="s">
        <v>74</v>
      </c>
      <c r="L434" s="55" t="s">
        <v>74</v>
      </c>
      <c r="M434" s="142">
        <v>3</v>
      </c>
      <c r="N434" s="62">
        <v>7</v>
      </c>
      <c r="O434" s="62">
        <v>4</v>
      </c>
      <c r="P434" s="62">
        <v>1</v>
      </c>
      <c r="Q434" s="64">
        <v>1</v>
      </c>
    </row>
    <row r="435" spans="1:17" ht="29" customHeight="1" thickBot="1" x14ac:dyDescent="0.25">
      <c r="A435" s="640"/>
      <c r="B435" s="690"/>
      <c r="C435" s="580"/>
      <c r="D435" s="76" t="s">
        <v>79</v>
      </c>
      <c r="E435" s="137"/>
      <c r="F435" s="117">
        <f>SUM(M435:Q435)</f>
        <v>0</v>
      </c>
      <c r="G435" s="137" t="s">
        <v>74</v>
      </c>
      <c r="H435" s="90" t="s">
        <v>74</v>
      </c>
      <c r="I435" s="138" t="s">
        <v>74</v>
      </c>
      <c r="J435" s="137" t="s">
        <v>74</v>
      </c>
      <c r="K435" s="90" t="s">
        <v>76</v>
      </c>
      <c r="L435" s="138" t="s">
        <v>76</v>
      </c>
      <c r="M435" s="89"/>
      <c r="N435" s="90"/>
      <c r="O435" s="90"/>
      <c r="P435" s="90"/>
      <c r="Q435" s="138"/>
    </row>
    <row r="436" spans="1:17" ht="29" customHeight="1" x14ac:dyDescent="0.2">
      <c r="A436" s="640"/>
      <c r="B436" s="691" t="s">
        <v>242</v>
      </c>
      <c r="C436" s="692" t="s">
        <v>243</v>
      </c>
      <c r="D436" s="72" t="s">
        <v>73</v>
      </c>
      <c r="E436" s="70"/>
      <c r="F436" s="115">
        <f>SUM(J436:L436)</f>
        <v>0</v>
      </c>
      <c r="G436" s="70" t="s">
        <v>74</v>
      </c>
      <c r="H436" s="77" t="s">
        <v>74</v>
      </c>
      <c r="I436" s="71" t="s">
        <v>74</v>
      </c>
      <c r="J436" s="70"/>
      <c r="K436" s="77"/>
      <c r="L436" s="71"/>
      <c r="M436" s="67" t="s">
        <v>74</v>
      </c>
      <c r="N436" s="68" t="s">
        <v>74</v>
      </c>
      <c r="O436" s="68" t="s">
        <v>74</v>
      </c>
      <c r="P436" s="68" t="s">
        <v>74</v>
      </c>
      <c r="Q436" s="437" t="s">
        <v>74</v>
      </c>
    </row>
    <row r="437" spans="1:17" ht="29" customHeight="1" x14ac:dyDescent="0.2">
      <c r="A437" s="640"/>
      <c r="B437" s="624"/>
      <c r="C437" s="631"/>
      <c r="D437" s="73" t="s">
        <v>75</v>
      </c>
      <c r="E437" s="136"/>
      <c r="F437" s="116">
        <f>SUM(J437:L437)</f>
        <v>0</v>
      </c>
      <c r="G437" s="136" t="s">
        <v>76</v>
      </c>
      <c r="H437" s="54" t="s">
        <v>76</v>
      </c>
      <c r="I437" s="55" t="s">
        <v>76</v>
      </c>
      <c r="J437" s="136"/>
      <c r="K437" s="54"/>
      <c r="L437" s="55"/>
      <c r="M437" s="82" t="s">
        <v>74</v>
      </c>
      <c r="N437" s="54" t="s">
        <v>74</v>
      </c>
      <c r="O437" s="54" t="s">
        <v>74</v>
      </c>
      <c r="P437" s="54" t="s">
        <v>74</v>
      </c>
      <c r="Q437" s="55" t="s">
        <v>74</v>
      </c>
    </row>
    <row r="438" spans="1:17" ht="29" customHeight="1" x14ac:dyDescent="0.2">
      <c r="A438" s="640"/>
      <c r="B438" s="624"/>
      <c r="C438" s="631"/>
      <c r="D438" s="73" t="s">
        <v>77</v>
      </c>
      <c r="E438" s="136"/>
      <c r="F438" s="116">
        <f>SUM(G438:I438)</f>
        <v>0</v>
      </c>
      <c r="G438" s="136"/>
      <c r="H438" s="54"/>
      <c r="I438" s="55"/>
      <c r="J438" s="136" t="s">
        <v>74</v>
      </c>
      <c r="K438" s="54" t="s">
        <v>74</v>
      </c>
      <c r="L438" s="55" t="s">
        <v>74</v>
      </c>
      <c r="M438" s="82" t="s">
        <v>74</v>
      </c>
      <c r="N438" s="54" t="s">
        <v>74</v>
      </c>
      <c r="O438" s="54" t="s">
        <v>74</v>
      </c>
      <c r="P438" s="54" t="s">
        <v>74</v>
      </c>
      <c r="Q438" s="55" t="s">
        <v>74</v>
      </c>
    </row>
    <row r="439" spans="1:17" ht="29" customHeight="1" x14ac:dyDescent="0.2">
      <c r="A439" s="640"/>
      <c r="B439" s="624"/>
      <c r="C439" s="631"/>
      <c r="D439" s="73" t="s">
        <v>78</v>
      </c>
      <c r="E439" s="136">
        <v>122</v>
      </c>
      <c r="F439" s="116">
        <f>SUM(M439:Q439)</f>
        <v>210</v>
      </c>
      <c r="G439" s="136" t="s">
        <v>76</v>
      </c>
      <c r="H439" s="54" t="s">
        <v>76</v>
      </c>
      <c r="I439" s="55" t="s">
        <v>76</v>
      </c>
      <c r="J439" s="136" t="s">
        <v>74</v>
      </c>
      <c r="K439" s="54" t="s">
        <v>74</v>
      </c>
      <c r="L439" s="55" t="s">
        <v>74</v>
      </c>
      <c r="M439" s="142">
        <v>4</v>
      </c>
      <c r="N439" s="62">
        <v>7</v>
      </c>
      <c r="O439" s="62">
        <v>89</v>
      </c>
      <c r="P439" s="62">
        <v>103</v>
      </c>
      <c r="Q439" s="64">
        <v>7</v>
      </c>
    </row>
    <row r="440" spans="1:17" ht="29" customHeight="1" thickBot="1" x14ac:dyDescent="0.25">
      <c r="A440" s="641"/>
      <c r="B440" s="644"/>
      <c r="C440" s="645"/>
      <c r="D440" s="76" t="s">
        <v>79</v>
      </c>
      <c r="E440" s="137"/>
      <c r="F440" s="117">
        <f>SUM(M440:Q440)</f>
        <v>0</v>
      </c>
      <c r="G440" s="137" t="s">
        <v>74</v>
      </c>
      <c r="H440" s="90" t="s">
        <v>74</v>
      </c>
      <c r="I440" s="138" t="s">
        <v>74</v>
      </c>
      <c r="J440" s="137" t="s">
        <v>74</v>
      </c>
      <c r="K440" s="90" t="s">
        <v>76</v>
      </c>
      <c r="L440" s="138" t="s">
        <v>76</v>
      </c>
      <c r="M440" s="89"/>
      <c r="N440" s="90"/>
      <c r="O440" s="90"/>
      <c r="P440" s="90"/>
      <c r="Q440" s="138"/>
    </row>
    <row r="441" spans="1:17" ht="29" customHeight="1" x14ac:dyDescent="0.2">
      <c r="A441" s="639" t="s">
        <v>271</v>
      </c>
      <c r="B441" s="623" t="s">
        <v>245</v>
      </c>
      <c r="C441" s="649" t="s">
        <v>246</v>
      </c>
      <c r="D441" s="72" t="s">
        <v>73</v>
      </c>
      <c r="E441" s="70">
        <v>9</v>
      </c>
      <c r="F441" s="115">
        <f>SUM(J441:L441)</f>
        <v>58</v>
      </c>
      <c r="G441" s="70" t="s">
        <v>74</v>
      </c>
      <c r="H441" s="77" t="s">
        <v>74</v>
      </c>
      <c r="I441" s="71" t="s">
        <v>74</v>
      </c>
      <c r="J441" s="70">
        <v>6</v>
      </c>
      <c r="K441" s="77">
        <v>52</v>
      </c>
      <c r="L441" s="71">
        <v>0</v>
      </c>
      <c r="M441" s="67" t="s">
        <v>74</v>
      </c>
      <c r="N441" s="68" t="s">
        <v>74</v>
      </c>
      <c r="O441" s="68" t="s">
        <v>74</v>
      </c>
      <c r="P441" s="68" t="s">
        <v>74</v>
      </c>
      <c r="Q441" s="437" t="s">
        <v>74</v>
      </c>
    </row>
    <row r="442" spans="1:17" ht="29" customHeight="1" x14ac:dyDescent="0.2">
      <c r="A442" s="640"/>
      <c r="B442" s="624"/>
      <c r="C442" s="650"/>
      <c r="D442" s="73" t="s">
        <v>75</v>
      </c>
      <c r="E442" s="136"/>
      <c r="F442" s="116">
        <f>SUM(J442:L442)</f>
        <v>0</v>
      </c>
      <c r="G442" s="136" t="s">
        <v>76</v>
      </c>
      <c r="H442" s="54" t="s">
        <v>76</v>
      </c>
      <c r="I442" s="55" t="s">
        <v>76</v>
      </c>
      <c r="J442" s="136"/>
      <c r="K442" s="54"/>
      <c r="L442" s="55"/>
      <c r="M442" s="82" t="s">
        <v>74</v>
      </c>
      <c r="N442" s="54" t="s">
        <v>74</v>
      </c>
      <c r="O442" s="54" t="s">
        <v>74</v>
      </c>
      <c r="P442" s="54" t="s">
        <v>74</v>
      </c>
      <c r="Q442" s="55" t="s">
        <v>74</v>
      </c>
    </row>
    <row r="443" spans="1:17" ht="29" customHeight="1" x14ac:dyDescent="0.2">
      <c r="A443" s="640"/>
      <c r="B443" s="624"/>
      <c r="C443" s="650"/>
      <c r="D443" s="73" t="s">
        <v>77</v>
      </c>
      <c r="E443" s="136">
        <v>102</v>
      </c>
      <c r="F443" s="116">
        <f>SUM(G443:I443)</f>
        <v>15</v>
      </c>
      <c r="G443" s="136">
        <v>0</v>
      </c>
      <c r="H443" s="54">
        <v>12</v>
      </c>
      <c r="I443" s="55">
        <v>3</v>
      </c>
      <c r="J443" s="136" t="s">
        <v>74</v>
      </c>
      <c r="K443" s="54" t="s">
        <v>74</v>
      </c>
      <c r="L443" s="55" t="s">
        <v>74</v>
      </c>
      <c r="M443" s="82" t="s">
        <v>74</v>
      </c>
      <c r="N443" s="54" t="s">
        <v>74</v>
      </c>
      <c r="O443" s="54" t="s">
        <v>74</v>
      </c>
      <c r="P443" s="54" t="s">
        <v>74</v>
      </c>
      <c r="Q443" s="55" t="s">
        <v>74</v>
      </c>
    </row>
    <row r="444" spans="1:17" ht="29" customHeight="1" x14ac:dyDescent="0.2">
      <c r="A444" s="640"/>
      <c r="B444" s="624"/>
      <c r="C444" s="650"/>
      <c r="D444" s="73" t="s">
        <v>78</v>
      </c>
      <c r="E444" s="136">
        <v>91</v>
      </c>
      <c r="F444" s="116">
        <f>SUM(M444:Q444)</f>
        <v>210</v>
      </c>
      <c r="G444" s="136" t="s">
        <v>76</v>
      </c>
      <c r="H444" s="54" t="s">
        <v>76</v>
      </c>
      <c r="I444" s="55" t="s">
        <v>76</v>
      </c>
      <c r="J444" s="136" t="s">
        <v>74</v>
      </c>
      <c r="K444" s="54" t="s">
        <v>74</v>
      </c>
      <c r="L444" s="55" t="s">
        <v>74</v>
      </c>
      <c r="M444" s="142">
        <v>14</v>
      </c>
      <c r="N444" s="62">
        <v>46</v>
      </c>
      <c r="O444" s="62">
        <v>146</v>
      </c>
      <c r="P444" s="62">
        <v>4</v>
      </c>
      <c r="Q444" s="64">
        <v>0</v>
      </c>
    </row>
    <row r="445" spans="1:17" ht="29" customHeight="1" thickBot="1" x14ac:dyDescent="0.25">
      <c r="A445" s="640"/>
      <c r="B445" s="642"/>
      <c r="C445" s="650"/>
      <c r="D445" s="75" t="s">
        <v>79</v>
      </c>
      <c r="E445" s="137"/>
      <c r="F445" s="117">
        <f>SUM(M445:Q445)</f>
        <v>0</v>
      </c>
      <c r="G445" s="137" t="s">
        <v>74</v>
      </c>
      <c r="H445" s="90" t="s">
        <v>74</v>
      </c>
      <c r="I445" s="138" t="s">
        <v>74</v>
      </c>
      <c r="J445" s="137" t="s">
        <v>74</v>
      </c>
      <c r="K445" s="90" t="s">
        <v>76</v>
      </c>
      <c r="L445" s="138" t="s">
        <v>76</v>
      </c>
      <c r="M445" s="89"/>
      <c r="N445" s="90"/>
      <c r="O445" s="90"/>
      <c r="P445" s="90"/>
      <c r="Q445" s="138"/>
    </row>
    <row r="446" spans="1:17" ht="29" customHeight="1" x14ac:dyDescent="0.2">
      <c r="A446" s="640"/>
      <c r="B446" s="623" t="s">
        <v>247</v>
      </c>
      <c r="C446" s="650"/>
      <c r="D446" s="72" t="s">
        <v>73</v>
      </c>
      <c r="E446" s="70">
        <v>9.81</v>
      </c>
      <c r="F446" s="115">
        <f>SUM(J446:L446)</f>
        <v>96</v>
      </c>
      <c r="G446" s="70" t="s">
        <v>74</v>
      </c>
      <c r="H446" s="77" t="s">
        <v>74</v>
      </c>
      <c r="I446" s="71" t="s">
        <v>74</v>
      </c>
      <c r="J446" s="70">
        <v>6</v>
      </c>
      <c r="K446" s="77">
        <v>90</v>
      </c>
      <c r="L446" s="71"/>
      <c r="M446" s="67" t="s">
        <v>74</v>
      </c>
      <c r="N446" s="68" t="s">
        <v>74</v>
      </c>
      <c r="O446" s="68" t="s">
        <v>74</v>
      </c>
      <c r="P446" s="68" t="s">
        <v>74</v>
      </c>
      <c r="Q446" s="437" t="s">
        <v>74</v>
      </c>
    </row>
    <row r="447" spans="1:17" ht="29" customHeight="1" x14ac:dyDescent="0.2">
      <c r="A447" s="640"/>
      <c r="B447" s="624"/>
      <c r="C447" s="650"/>
      <c r="D447" s="73" t="s">
        <v>75</v>
      </c>
      <c r="E447" s="136"/>
      <c r="F447" s="116">
        <f>SUM(J447:L447)</f>
        <v>0</v>
      </c>
      <c r="G447" s="136" t="s">
        <v>76</v>
      </c>
      <c r="H447" s="54" t="s">
        <v>76</v>
      </c>
      <c r="I447" s="55" t="s">
        <v>76</v>
      </c>
      <c r="J447" s="136"/>
      <c r="K447" s="54"/>
      <c r="L447" s="55"/>
      <c r="M447" s="82" t="s">
        <v>74</v>
      </c>
      <c r="N447" s="54" t="s">
        <v>74</v>
      </c>
      <c r="O447" s="54" t="s">
        <v>74</v>
      </c>
      <c r="P447" s="54" t="s">
        <v>74</v>
      </c>
      <c r="Q447" s="55" t="s">
        <v>74</v>
      </c>
    </row>
    <row r="448" spans="1:17" ht="29" customHeight="1" x14ac:dyDescent="0.2">
      <c r="A448" s="640"/>
      <c r="B448" s="624"/>
      <c r="C448" s="650"/>
      <c r="D448" s="73" t="s">
        <v>77</v>
      </c>
      <c r="E448" s="136"/>
      <c r="F448" s="116">
        <f>SUM(G448:I448)</f>
        <v>16</v>
      </c>
      <c r="G448" s="136">
        <v>1</v>
      </c>
      <c r="H448" s="54">
        <v>15</v>
      </c>
      <c r="I448" s="55"/>
      <c r="J448" s="136" t="s">
        <v>74</v>
      </c>
      <c r="K448" s="54" t="s">
        <v>74</v>
      </c>
      <c r="L448" s="55" t="s">
        <v>74</v>
      </c>
      <c r="M448" s="82" t="s">
        <v>74</v>
      </c>
      <c r="N448" s="54" t="s">
        <v>74</v>
      </c>
      <c r="O448" s="54" t="s">
        <v>74</v>
      </c>
      <c r="P448" s="54" t="s">
        <v>74</v>
      </c>
      <c r="Q448" s="55" t="s">
        <v>74</v>
      </c>
    </row>
    <row r="449" spans="1:17" ht="29" customHeight="1" x14ac:dyDescent="0.2">
      <c r="A449" s="640"/>
      <c r="B449" s="624"/>
      <c r="C449" s="650"/>
      <c r="D449" s="73" t="s">
        <v>78</v>
      </c>
      <c r="E449" s="136">
        <v>97.1</v>
      </c>
      <c r="F449" s="116">
        <f>SUM(M449:Q449)</f>
        <v>262</v>
      </c>
      <c r="G449" s="136" t="s">
        <v>76</v>
      </c>
      <c r="H449" s="54" t="s">
        <v>76</v>
      </c>
      <c r="I449" s="55" t="s">
        <v>76</v>
      </c>
      <c r="J449" s="136" t="s">
        <v>74</v>
      </c>
      <c r="K449" s="54" t="s">
        <v>74</v>
      </c>
      <c r="L449" s="55" t="s">
        <v>74</v>
      </c>
      <c r="M449" s="142">
        <v>9</v>
      </c>
      <c r="N449" s="62">
        <v>32</v>
      </c>
      <c r="O449" s="62">
        <v>202</v>
      </c>
      <c r="P449" s="62">
        <v>17</v>
      </c>
      <c r="Q449" s="64">
        <v>2</v>
      </c>
    </row>
    <row r="450" spans="1:17" ht="29" customHeight="1" thickBot="1" x14ac:dyDescent="0.25">
      <c r="A450" s="640"/>
      <c r="B450" s="642"/>
      <c r="C450" s="651"/>
      <c r="D450" s="75" t="s">
        <v>79</v>
      </c>
      <c r="E450" s="137"/>
      <c r="F450" s="117">
        <f>SUM(M450:Q450)</f>
        <v>0</v>
      </c>
      <c r="G450" s="137" t="s">
        <v>74</v>
      </c>
      <c r="H450" s="90" t="s">
        <v>74</v>
      </c>
      <c r="I450" s="138" t="s">
        <v>74</v>
      </c>
      <c r="J450" s="137" t="s">
        <v>74</v>
      </c>
      <c r="K450" s="90" t="s">
        <v>76</v>
      </c>
      <c r="L450" s="138" t="s">
        <v>76</v>
      </c>
      <c r="M450" s="89"/>
      <c r="N450" s="90"/>
      <c r="O450" s="90"/>
      <c r="P450" s="90"/>
      <c r="Q450" s="138"/>
    </row>
    <row r="451" spans="1:17" ht="29" customHeight="1" x14ac:dyDescent="0.2">
      <c r="A451" s="640"/>
      <c r="B451" s="623" t="s">
        <v>248</v>
      </c>
      <c r="C451" s="630" t="s">
        <v>249</v>
      </c>
      <c r="D451" s="72" t="s">
        <v>73</v>
      </c>
      <c r="E451" s="70"/>
      <c r="F451" s="115">
        <f>SUM(J451:L451)</f>
        <v>0</v>
      </c>
      <c r="G451" s="70" t="s">
        <v>74</v>
      </c>
      <c r="H451" s="77" t="s">
        <v>74</v>
      </c>
      <c r="I451" s="71" t="s">
        <v>74</v>
      </c>
      <c r="J451" s="70"/>
      <c r="K451" s="77"/>
      <c r="L451" s="71"/>
      <c r="M451" s="67" t="s">
        <v>74</v>
      </c>
      <c r="N451" s="68" t="s">
        <v>74</v>
      </c>
      <c r="O451" s="68" t="s">
        <v>74</v>
      </c>
      <c r="P451" s="68" t="s">
        <v>74</v>
      </c>
      <c r="Q451" s="437" t="s">
        <v>74</v>
      </c>
    </row>
    <row r="452" spans="1:17" ht="29" customHeight="1" x14ac:dyDescent="0.2">
      <c r="A452" s="640"/>
      <c r="B452" s="624"/>
      <c r="C452" s="631"/>
      <c r="D452" s="73" t="s">
        <v>75</v>
      </c>
      <c r="E452" s="136"/>
      <c r="F452" s="116">
        <f>SUM(J452:L452)</f>
        <v>0</v>
      </c>
      <c r="G452" s="136" t="s">
        <v>76</v>
      </c>
      <c r="H452" s="54" t="s">
        <v>76</v>
      </c>
      <c r="I452" s="55" t="s">
        <v>76</v>
      </c>
      <c r="J452" s="136"/>
      <c r="K452" s="54"/>
      <c r="L452" s="55"/>
      <c r="M452" s="82" t="s">
        <v>74</v>
      </c>
      <c r="N452" s="54" t="s">
        <v>74</v>
      </c>
      <c r="O452" s="54" t="s">
        <v>74</v>
      </c>
      <c r="P452" s="54" t="s">
        <v>74</v>
      </c>
      <c r="Q452" s="55" t="s">
        <v>74</v>
      </c>
    </row>
    <row r="453" spans="1:17" ht="29" customHeight="1" x14ac:dyDescent="0.2">
      <c r="A453" s="640"/>
      <c r="B453" s="624"/>
      <c r="C453" s="631"/>
      <c r="D453" s="73" t="s">
        <v>77</v>
      </c>
      <c r="E453" s="136"/>
      <c r="F453" s="116">
        <f>SUM(G453:I453)</f>
        <v>0</v>
      </c>
      <c r="G453" s="136"/>
      <c r="H453" s="54"/>
      <c r="I453" s="55"/>
      <c r="J453" s="136" t="s">
        <v>74</v>
      </c>
      <c r="K453" s="54" t="s">
        <v>74</v>
      </c>
      <c r="L453" s="55" t="s">
        <v>74</v>
      </c>
      <c r="M453" s="82" t="s">
        <v>74</v>
      </c>
      <c r="N453" s="54" t="s">
        <v>74</v>
      </c>
      <c r="O453" s="54" t="s">
        <v>74</v>
      </c>
      <c r="P453" s="54" t="s">
        <v>74</v>
      </c>
      <c r="Q453" s="55" t="s">
        <v>74</v>
      </c>
    </row>
    <row r="454" spans="1:17" ht="29" customHeight="1" x14ac:dyDescent="0.2">
      <c r="A454" s="640"/>
      <c r="B454" s="624"/>
      <c r="C454" s="631"/>
      <c r="D454" s="73" t="s">
        <v>78</v>
      </c>
      <c r="E454" s="136">
        <v>120</v>
      </c>
      <c r="F454" s="116">
        <f>SUM(M454:Q454)</f>
        <v>92</v>
      </c>
      <c r="G454" s="136" t="s">
        <v>76</v>
      </c>
      <c r="H454" s="54" t="s">
        <v>76</v>
      </c>
      <c r="I454" s="55" t="s">
        <v>76</v>
      </c>
      <c r="J454" s="136" t="s">
        <v>74</v>
      </c>
      <c r="K454" s="54" t="s">
        <v>74</v>
      </c>
      <c r="L454" s="55" t="s">
        <v>74</v>
      </c>
      <c r="M454" s="142">
        <v>6</v>
      </c>
      <c r="N454" s="62">
        <v>14</v>
      </c>
      <c r="O454" s="62">
        <v>35</v>
      </c>
      <c r="P454" s="62">
        <v>36</v>
      </c>
      <c r="Q454" s="64">
        <v>1</v>
      </c>
    </row>
    <row r="455" spans="1:17" ht="29" customHeight="1" thickBot="1" x14ac:dyDescent="0.25">
      <c r="A455" s="640"/>
      <c r="B455" s="629"/>
      <c r="C455" s="632"/>
      <c r="D455" s="76" t="s">
        <v>79</v>
      </c>
      <c r="E455" s="137"/>
      <c r="F455" s="117">
        <f>SUM(M455:Q455)</f>
        <v>0</v>
      </c>
      <c r="G455" s="137" t="s">
        <v>74</v>
      </c>
      <c r="H455" s="90" t="s">
        <v>74</v>
      </c>
      <c r="I455" s="138" t="s">
        <v>74</v>
      </c>
      <c r="J455" s="137" t="s">
        <v>74</v>
      </c>
      <c r="K455" s="90" t="s">
        <v>76</v>
      </c>
      <c r="L455" s="138" t="s">
        <v>76</v>
      </c>
      <c r="M455" s="89"/>
      <c r="N455" s="90"/>
      <c r="O455" s="90"/>
      <c r="P455" s="90"/>
      <c r="Q455" s="138"/>
    </row>
    <row r="456" spans="1:17" ht="29" customHeight="1" x14ac:dyDescent="0.2">
      <c r="A456" s="640"/>
      <c r="B456" s="623" t="s">
        <v>250</v>
      </c>
      <c r="C456" s="630" t="s">
        <v>249</v>
      </c>
      <c r="D456" s="72" t="s">
        <v>73</v>
      </c>
      <c r="E456" s="70"/>
      <c r="F456" s="115">
        <f>SUM(J456:L456)</f>
        <v>0</v>
      </c>
      <c r="G456" s="70" t="s">
        <v>74</v>
      </c>
      <c r="H456" s="77" t="s">
        <v>74</v>
      </c>
      <c r="I456" s="71" t="s">
        <v>74</v>
      </c>
      <c r="J456" s="70"/>
      <c r="K456" s="77"/>
      <c r="L456" s="71"/>
      <c r="M456" s="67" t="s">
        <v>74</v>
      </c>
      <c r="N456" s="68" t="s">
        <v>74</v>
      </c>
      <c r="O456" s="68" t="s">
        <v>74</v>
      </c>
      <c r="P456" s="68" t="s">
        <v>74</v>
      </c>
      <c r="Q456" s="437" t="s">
        <v>74</v>
      </c>
    </row>
    <row r="457" spans="1:17" ht="29" customHeight="1" x14ac:dyDescent="0.2">
      <c r="A457" s="640"/>
      <c r="B457" s="624"/>
      <c r="C457" s="631"/>
      <c r="D457" s="73" t="s">
        <v>75</v>
      </c>
      <c r="E457" s="136"/>
      <c r="F457" s="116">
        <f>SUM(J457:L457)</f>
        <v>0</v>
      </c>
      <c r="G457" s="136" t="s">
        <v>76</v>
      </c>
      <c r="H457" s="54" t="s">
        <v>76</v>
      </c>
      <c r="I457" s="55" t="s">
        <v>76</v>
      </c>
      <c r="J457" s="136"/>
      <c r="K457" s="54"/>
      <c r="L457" s="55"/>
      <c r="M457" s="82" t="s">
        <v>74</v>
      </c>
      <c r="N457" s="54" t="s">
        <v>74</v>
      </c>
      <c r="O457" s="54" t="s">
        <v>74</v>
      </c>
      <c r="P457" s="54" t="s">
        <v>74</v>
      </c>
      <c r="Q457" s="55" t="s">
        <v>74</v>
      </c>
    </row>
    <row r="458" spans="1:17" ht="29" customHeight="1" x14ac:dyDescent="0.2">
      <c r="A458" s="640"/>
      <c r="B458" s="624"/>
      <c r="C458" s="631"/>
      <c r="D458" s="73" t="s">
        <v>77</v>
      </c>
      <c r="E458" s="136"/>
      <c r="F458" s="116">
        <f>SUM(G458:I458)</f>
        <v>0</v>
      </c>
      <c r="G458" s="136"/>
      <c r="H458" s="54"/>
      <c r="I458" s="55"/>
      <c r="J458" s="136" t="s">
        <v>74</v>
      </c>
      <c r="K458" s="54" t="s">
        <v>74</v>
      </c>
      <c r="L458" s="55" t="s">
        <v>74</v>
      </c>
      <c r="M458" s="82" t="s">
        <v>74</v>
      </c>
      <c r="N458" s="54" t="s">
        <v>74</v>
      </c>
      <c r="O458" s="54" t="s">
        <v>74</v>
      </c>
      <c r="P458" s="54" t="s">
        <v>74</v>
      </c>
      <c r="Q458" s="55" t="s">
        <v>74</v>
      </c>
    </row>
    <row r="459" spans="1:17" ht="29" customHeight="1" x14ac:dyDescent="0.2">
      <c r="A459" s="640"/>
      <c r="B459" s="624"/>
      <c r="C459" s="631"/>
      <c r="D459" s="73" t="s">
        <v>78</v>
      </c>
      <c r="E459" s="136">
        <v>112.5</v>
      </c>
      <c r="F459" s="116">
        <f>SUM(M459:Q459)</f>
        <v>2</v>
      </c>
      <c r="G459" s="136" t="s">
        <v>76</v>
      </c>
      <c r="H459" s="54" t="s">
        <v>76</v>
      </c>
      <c r="I459" s="55" t="s">
        <v>76</v>
      </c>
      <c r="J459" s="136" t="s">
        <v>74</v>
      </c>
      <c r="K459" s="54" t="s">
        <v>74</v>
      </c>
      <c r="L459" s="55" t="s">
        <v>74</v>
      </c>
      <c r="M459" s="142"/>
      <c r="N459" s="62"/>
      <c r="O459" s="62">
        <v>1</v>
      </c>
      <c r="P459" s="62">
        <v>1</v>
      </c>
      <c r="Q459" s="64"/>
    </row>
    <row r="460" spans="1:17" ht="29" customHeight="1" thickBot="1" x14ac:dyDescent="0.25">
      <c r="A460" s="640"/>
      <c r="B460" s="629"/>
      <c r="C460" s="632"/>
      <c r="D460" s="76" t="s">
        <v>79</v>
      </c>
      <c r="E460" s="137"/>
      <c r="F460" s="117">
        <f>SUM(M460:Q460)</f>
        <v>0</v>
      </c>
      <c r="G460" s="137" t="s">
        <v>74</v>
      </c>
      <c r="H460" s="90" t="s">
        <v>74</v>
      </c>
      <c r="I460" s="138" t="s">
        <v>74</v>
      </c>
      <c r="J460" s="137" t="s">
        <v>74</v>
      </c>
      <c r="K460" s="90" t="s">
        <v>76</v>
      </c>
      <c r="L460" s="138" t="s">
        <v>76</v>
      </c>
      <c r="M460" s="89"/>
      <c r="N460" s="90"/>
      <c r="O460" s="90"/>
      <c r="P460" s="90"/>
      <c r="Q460" s="138"/>
    </row>
    <row r="461" spans="1:17" ht="29" customHeight="1" x14ac:dyDescent="0.2">
      <c r="A461" s="640"/>
      <c r="B461" s="623" t="s">
        <v>251</v>
      </c>
      <c r="C461" s="630" t="s">
        <v>252</v>
      </c>
      <c r="D461" s="72" t="s">
        <v>73</v>
      </c>
      <c r="E461" s="70"/>
      <c r="F461" s="115">
        <f>SUM(J461:L461)</f>
        <v>0</v>
      </c>
      <c r="G461" s="70" t="s">
        <v>74</v>
      </c>
      <c r="H461" s="77" t="s">
        <v>74</v>
      </c>
      <c r="I461" s="71" t="s">
        <v>74</v>
      </c>
      <c r="J461" s="70"/>
      <c r="K461" s="77"/>
      <c r="L461" s="71"/>
      <c r="M461" s="67" t="s">
        <v>74</v>
      </c>
      <c r="N461" s="68" t="s">
        <v>74</v>
      </c>
      <c r="O461" s="68" t="s">
        <v>74</v>
      </c>
      <c r="P461" s="68" t="s">
        <v>74</v>
      </c>
      <c r="Q461" s="437" t="s">
        <v>74</v>
      </c>
    </row>
    <row r="462" spans="1:17" ht="29" customHeight="1" x14ac:dyDescent="0.2">
      <c r="A462" s="640"/>
      <c r="B462" s="624"/>
      <c r="C462" s="631"/>
      <c r="D462" s="73" t="s">
        <v>75</v>
      </c>
      <c r="E462" s="136"/>
      <c r="F462" s="116">
        <f>SUM(J462:L462)</f>
        <v>0</v>
      </c>
      <c r="G462" s="136" t="s">
        <v>76</v>
      </c>
      <c r="H462" s="54" t="s">
        <v>76</v>
      </c>
      <c r="I462" s="55" t="s">
        <v>76</v>
      </c>
      <c r="J462" s="136"/>
      <c r="K462" s="54"/>
      <c r="L462" s="55"/>
      <c r="M462" s="82" t="s">
        <v>74</v>
      </c>
      <c r="N462" s="54" t="s">
        <v>74</v>
      </c>
      <c r="O462" s="54" t="s">
        <v>74</v>
      </c>
      <c r="P462" s="54" t="s">
        <v>74</v>
      </c>
      <c r="Q462" s="55" t="s">
        <v>74</v>
      </c>
    </row>
    <row r="463" spans="1:17" ht="29" customHeight="1" x14ac:dyDescent="0.2">
      <c r="A463" s="640"/>
      <c r="B463" s="624"/>
      <c r="C463" s="631"/>
      <c r="D463" s="73" t="s">
        <v>77</v>
      </c>
      <c r="E463" s="136"/>
      <c r="F463" s="116">
        <f>SUM(G463:I463)</f>
        <v>0</v>
      </c>
      <c r="G463" s="136"/>
      <c r="H463" s="54"/>
      <c r="I463" s="55"/>
      <c r="J463" s="136" t="s">
        <v>74</v>
      </c>
      <c r="K463" s="54" t="s">
        <v>74</v>
      </c>
      <c r="L463" s="55" t="s">
        <v>74</v>
      </c>
      <c r="M463" s="82" t="s">
        <v>74</v>
      </c>
      <c r="N463" s="54" t="s">
        <v>74</v>
      </c>
      <c r="O463" s="54" t="s">
        <v>74</v>
      </c>
      <c r="P463" s="54" t="s">
        <v>74</v>
      </c>
      <c r="Q463" s="55" t="s">
        <v>74</v>
      </c>
    </row>
    <row r="464" spans="1:17" ht="29" customHeight="1" x14ac:dyDescent="0.2">
      <c r="A464" s="640"/>
      <c r="B464" s="624"/>
      <c r="C464" s="631"/>
      <c r="D464" s="73" t="s">
        <v>78</v>
      </c>
      <c r="E464" s="136">
        <v>95</v>
      </c>
      <c r="F464" s="116">
        <f>SUM(M464:Q464)</f>
        <v>21</v>
      </c>
      <c r="G464" s="136" t="s">
        <v>76</v>
      </c>
      <c r="H464" s="54" t="s">
        <v>76</v>
      </c>
      <c r="I464" s="55" t="s">
        <v>76</v>
      </c>
      <c r="J464" s="136" t="s">
        <v>74</v>
      </c>
      <c r="K464" s="54" t="s">
        <v>74</v>
      </c>
      <c r="L464" s="55" t="s">
        <v>74</v>
      </c>
      <c r="M464" s="142"/>
      <c r="N464" s="62">
        <v>2</v>
      </c>
      <c r="O464" s="62">
        <v>19</v>
      </c>
      <c r="P464" s="62"/>
      <c r="Q464" s="64"/>
    </row>
    <row r="465" spans="1:17" ht="29" customHeight="1" thickBot="1" x14ac:dyDescent="0.25">
      <c r="A465" s="640"/>
      <c r="B465" s="629"/>
      <c r="C465" s="632"/>
      <c r="D465" s="76" t="s">
        <v>79</v>
      </c>
      <c r="E465" s="137"/>
      <c r="F465" s="117">
        <f>SUM(M465:Q465)</f>
        <v>0</v>
      </c>
      <c r="G465" s="137" t="s">
        <v>74</v>
      </c>
      <c r="H465" s="90" t="s">
        <v>74</v>
      </c>
      <c r="I465" s="138" t="s">
        <v>74</v>
      </c>
      <c r="J465" s="137" t="s">
        <v>74</v>
      </c>
      <c r="K465" s="90" t="s">
        <v>76</v>
      </c>
      <c r="L465" s="138" t="s">
        <v>76</v>
      </c>
      <c r="M465" s="89"/>
      <c r="N465" s="90"/>
      <c r="O465" s="90"/>
      <c r="P465" s="90"/>
      <c r="Q465" s="138"/>
    </row>
    <row r="466" spans="1:17" ht="29" customHeight="1" x14ac:dyDescent="0.2">
      <c r="A466" s="640"/>
      <c r="B466" s="623" t="s">
        <v>253</v>
      </c>
      <c r="C466" s="630" t="s">
        <v>252</v>
      </c>
      <c r="D466" s="72" t="s">
        <v>73</v>
      </c>
      <c r="E466" s="70"/>
      <c r="F466" s="115">
        <f>SUM(J466:L466)</f>
        <v>0</v>
      </c>
      <c r="G466" s="70" t="s">
        <v>74</v>
      </c>
      <c r="H466" s="77" t="s">
        <v>74</v>
      </c>
      <c r="I466" s="71" t="s">
        <v>74</v>
      </c>
      <c r="J466" s="70"/>
      <c r="K466" s="77"/>
      <c r="L466" s="71"/>
      <c r="M466" s="67" t="s">
        <v>74</v>
      </c>
      <c r="N466" s="68" t="s">
        <v>74</v>
      </c>
      <c r="O466" s="68" t="s">
        <v>74</v>
      </c>
      <c r="P466" s="68" t="s">
        <v>74</v>
      </c>
      <c r="Q466" s="437" t="s">
        <v>74</v>
      </c>
    </row>
    <row r="467" spans="1:17" ht="29" customHeight="1" x14ac:dyDescent="0.2">
      <c r="A467" s="640"/>
      <c r="B467" s="624"/>
      <c r="C467" s="631"/>
      <c r="D467" s="73" t="s">
        <v>75</v>
      </c>
      <c r="E467" s="136"/>
      <c r="F467" s="116">
        <f>SUM(J467:L467)</f>
        <v>0</v>
      </c>
      <c r="G467" s="136" t="s">
        <v>76</v>
      </c>
      <c r="H467" s="54" t="s">
        <v>76</v>
      </c>
      <c r="I467" s="55" t="s">
        <v>76</v>
      </c>
      <c r="J467" s="136"/>
      <c r="K467" s="54"/>
      <c r="L467" s="55"/>
      <c r="M467" s="82" t="s">
        <v>74</v>
      </c>
      <c r="N467" s="54" t="s">
        <v>74</v>
      </c>
      <c r="O467" s="54" t="s">
        <v>74</v>
      </c>
      <c r="P467" s="54" t="s">
        <v>74</v>
      </c>
      <c r="Q467" s="55" t="s">
        <v>74</v>
      </c>
    </row>
    <row r="468" spans="1:17" ht="29" customHeight="1" x14ac:dyDescent="0.2">
      <c r="A468" s="640"/>
      <c r="B468" s="624"/>
      <c r="C468" s="631"/>
      <c r="D468" s="73" t="s">
        <v>77</v>
      </c>
      <c r="E468" s="136"/>
      <c r="F468" s="116">
        <f>SUM(G468:I468)</f>
        <v>0</v>
      </c>
      <c r="G468" s="136"/>
      <c r="H468" s="54"/>
      <c r="I468" s="55"/>
      <c r="J468" s="136" t="s">
        <v>74</v>
      </c>
      <c r="K468" s="54" t="s">
        <v>74</v>
      </c>
      <c r="L468" s="55" t="s">
        <v>74</v>
      </c>
      <c r="M468" s="82" t="s">
        <v>74</v>
      </c>
      <c r="N468" s="54" t="s">
        <v>74</v>
      </c>
      <c r="O468" s="54" t="s">
        <v>74</v>
      </c>
      <c r="P468" s="54" t="s">
        <v>74</v>
      </c>
      <c r="Q468" s="55" t="s">
        <v>74</v>
      </c>
    </row>
    <row r="469" spans="1:17" ht="29" customHeight="1" x14ac:dyDescent="0.2">
      <c r="A469" s="640"/>
      <c r="B469" s="624"/>
      <c r="C469" s="631"/>
      <c r="D469" s="73" t="s">
        <v>78</v>
      </c>
      <c r="E469" s="136">
        <v>100</v>
      </c>
      <c r="F469" s="116">
        <f>SUM(M469:Q469)</f>
        <v>21</v>
      </c>
      <c r="G469" s="136" t="s">
        <v>76</v>
      </c>
      <c r="H469" s="54" t="s">
        <v>76</v>
      </c>
      <c r="I469" s="55" t="s">
        <v>76</v>
      </c>
      <c r="J469" s="136" t="s">
        <v>74</v>
      </c>
      <c r="K469" s="54" t="s">
        <v>74</v>
      </c>
      <c r="L469" s="55" t="s">
        <v>74</v>
      </c>
      <c r="M469" s="142"/>
      <c r="N469" s="62">
        <v>1</v>
      </c>
      <c r="O469" s="62">
        <v>19</v>
      </c>
      <c r="P469" s="62">
        <v>1</v>
      </c>
      <c r="Q469" s="64"/>
    </row>
    <row r="470" spans="1:17" ht="29" customHeight="1" thickBot="1" x14ac:dyDescent="0.25">
      <c r="A470" s="640"/>
      <c r="B470" s="629"/>
      <c r="C470" s="632"/>
      <c r="D470" s="76" t="s">
        <v>79</v>
      </c>
      <c r="E470" s="137"/>
      <c r="F470" s="117">
        <f>SUM(M470:Q470)</f>
        <v>0</v>
      </c>
      <c r="G470" s="137" t="s">
        <v>74</v>
      </c>
      <c r="H470" s="90" t="s">
        <v>74</v>
      </c>
      <c r="I470" s="138" t="s">
        <v>74</v>
      </c>
      <c r="J470" s="137" t="s">
        <v>74</v>
      </c>
      <c r="K470" s="90" t="s">
        <v>76</v>
      </c>
      <c r="L470" s="138" t="s">
        <v>76</v>
      </c>
      <c r="M470" s="89"/>
      <c r="N470" s="90"/>
      <c r="O470" s="90"/>
      <c r="P470" s="90"/>
      <c r="Q470" s="138"/>
    </row>
    <row r="471" spans="1:17" ht="29" customHeight="1" x14ac:dyDescent="0.2">
      <c r="A471" s="640"/>
      <c r="B471" s="623" t="s">
        <v>254</v>
      </c>
      <c r="C471" s="630" t="s">
        <v>255</v>
      </c>
      <c r="D471" s="72" t="s">
        <v>73</v>
      </c>
      <c r="E471" s="70"/>
      <c r="F471" s="115">
        <f>SUM(J471:L471)</f>
        <v>0</v>
      </c>
      <c r="G471" s="70" t="s">
        <v>74</v>
      </c>
      <c r="H471" s="77" t="s">
        <v>74</v>
      </c>
      <c r="I471" s="71" t="s">
        <v>74</v>
      </c>
      <c r="J471" s="70"/>
      <c r="K471" s="77"/>
      <c r="L471" s="71"/>
      <c r="M471" s="67" t="s">
        <v>74</v>
      </c>
      <c r="N471" s="68" t="s">
        <v>74</v>
      </c>
      <c r="O471" s="68" t="s">
        <v>74</v>
      </c>
      <c r="P471" s="68" t="s">
        <v>74</v>
      </c>
      <c r="Q471" s="437" t="s">
        <v>74</v>
      </c>
    </row>
    <row r="472" spans="1:17" ht="29" customHeight="1" x14ac:dyDescent="0.2">
      <c r="A472" s="640"/>
      <c r="B472" s="624"/>
      <c r="C472" s="631"/>
      <c r="D472" s="73" t="s">
        <v>75</v>
      </c>
      <c r="E472" s="136"/>
      <c r="F472" s="116">
        <f>SUM(J472:L472)</f>
        <v>0</v>
      </c>
      <c r="G472" s="136" t="s">
        <v>76</v>
      </c>
      <c r="H472" s="54" t="s">
        <v>76</v>
      </c>
      <c r="I472" s="55" t="s">
        <v>76</v>
      </c>
      <c r="J472" s="136"/>
      <c r="K472" s="54"/>
      <c r="L472" s="55"/>
      <c r="M472" s="82" t="s">
        <v>74</v>
      </c>
      <c r="N472" s="54" t="s">
        <v>74</v>
      </c>
      <c r="O472" s="54" t="s">
        <v>74</v>
      </c>
      <c r="P472" s="54" t="s">
        <v>74</v>
      </c>
      <c r="Q472" s="55" t="s">
        <v>74</v>
      </c>
    </row>
    <row r="473" spans="1:17" ht="29" customHeight="1" x14ac:dyDescent="0.2">
      <c r="A473" s="640"/>
      <c r="B473" s="624"/>
      <c r="C473" s="631"/>
      <c r="D473" s="73" t="s">
        <v>77</v>
      </c>
      <c r="E473" s="136"/>
      <c r="F473" s="116">
        <f>SUM(G473:I473)</f>
        <v>0</v>
      </c>
      <c r="G473" s="136"/>
      <c r="H473" s="54"/>
      <c r="I473" s="55"/>
      <c r="J473" s="136" t="s">
        <v>74</v>
      </c>
      <c r="K473" s="54" t="s">
        <v>74</v>
      </c>
      <c r="L473" s="55" t="s">
        <v>74</v>
      </c>
      <c r="M473" s="82" t="s">
        <v>74</v>
      </c>
      <c r="N473" s="54" t="s">
        <v>74</v>
      </c>
      <c r="O473" s="54" t="s">
        <v>74</v>
      </c>
      <c r="P473" s="54" t="s">
        <v>74</v>
      </c>
      <c r="Q473" s="55" t="s">
        <v>74</v>
      </c>
    </row>
    <row r="474" spans="1:17" ht="29" customHeight="1" x14ac:dyDescent="0.2">
      <c r="A474" s="640"/>
      <c r="B474" s="624"/>
      <c r="C474" s="631"/>
      <c r="D474" s="73" t="s">
        <v>78</v>
      </c>
      <c r="E474" s="136">
        <v>116.5</v>
      </c>
      <c r="F474" s="116">
        <f>SUM(M474:Q474)</f>
        <v>61</v>
      </c>
      <c r="G474" s="136" t="s">
        <v>76</v>
      </c>
      <c r="H474" s="54" t="s">
        <v>76</v>
      </c>
      <c r="I474" s="55" t="s">
        <v>76</v>
      </c>
      <c r="J474" s="136" t="s">
        <v>74</v>
      </c>
      <c r="K474" s="54" t="s">
        <v>74</v>
      </c>
      <c r="L474" s="55" t="s">
        <v>74</v>
      </c>
      <c r="M474" s="142"/>
      <c r="N474" s="62">
        <v>1</v>
      </c>
      <c r="O474" s="62">
        <v>23</v>
      </c>
      <c r="P474" s="62">
        <v>37</v>
      </c>
      <c r="Q474" s="64"/>
    </row>
    <row r="475" spans="1:17" ht="29" customHeight="1" thickBot="1" x14ac:dyDescent="0.25">
      <c r="A475" s="640"/>
      <c r="B475" s="629"/>
      <c r="C475" s="632"/>
      <c r="D475" s="76" t="s">
        <v>79</v>
      </c>
      <c r="E475" s="137"/>
      <c r="F475" s="117">
        <f>SUM(M475:Q475)</f>
        <v>0</v>
      </c>
      <c r="G475" s="137" t="s">
        <v>74</v>
      </c>
      <c r="H475" s="90" t="s">
        <v>74</v>
      </c>
      <c r="I475" s="138" t="s">
        <v>74</v>
      </c>
      <c r="J475" s="137" t="s">
        <v>74</v>
      </c>
      <c r="K475" s="90" t="s">
        <v>76</v>
      </c>
      <c r="L475" s="138" t="s">
        <v>76</v>
      </c>
      <c r="M475" s="89"/>
      <c r="N475" s="90"/>
      <c r="O475" s="90"/>
      <c r="P475" s="90"/>
      <c r="Q475" s="138"/>
    </row>
    <row r="476" spans="1:17" ht="29" customHeight="1" x14ac:dyDescent="0.2">
      <c r="A476" s="640"/>
      <c r="B476" s="623" t="s">
        <v>256</v>
      </c>
      <c r="C476" s="630" t="s">
        <v>257</v>
      </c>
      <c r="D476" s="72" t="s">
        <v>73</v>
      </c>
      <c r="E476" s="70">
        <v>14.5</v>
      </c>
      <c r="F476" s="115">
        <f>SUM(J476:L476)</f>
        <v>11</v>
      </c>
      <c r="G476" s="70" t="s">
        <v>74</v>
      </c>
      <c r="H476" s="77" t="s">
        <v>74</v>
      </c>
      <c r="I476" s="71" t="s">
        <v>74</v>
      </c>
      <c r="J476" s="70">
        <v>0</v>
      </c>
      <c r="K476" s="77">
        <v>11</v>
      </c>
      <c r="L476" s="71">
        <v>0</v>
      </c>
      <c r="M476" s="67" t="s">
        <v>74</v>
      </c>
      <c r="N476" s="68" t="s">
        <v>74</v>
      </c>
      <c r="O476" s="68" t="s">
        <v>74</v>
      </c>
      <c r="P476" s="68" t="s">
        <v>74</v>
      </c>
      <c r="Q476" s="437" t="s">
        <v>74</v>
      </c>
    </row>
    <row r="477" spans="1:17" ht="29" customHeight="1" x14ac:dyDescent="0.2">
      <c r="A477" s="640"/>
      <c r="B477" s="624"/>
      <c r="C477" s="631"/>
      <c r="D477" s="73" t="s">
        <v>75</v>
      </c>
      <c r="E477" s="136"/>
      <c r="F477" s="116">
        <f>SUM(J477:L477)</f>
        <v>0</v>
      </c>
      <c r="G477" s="136" t="s">
        <v>76</v>
      </c>
      <c r="H477" s="54" t="s">
        <v>76</v>
      </c>
      <c r="I477" s="55" t="s">
        <v>76</v>
      </c>
      <c r="J477" s="136"/>
      <c r="K477" s="54"/>
      <c r="L477" s="55"/>
      <c r="M477" s="82" t="s">
        <v>74</v>
      </c>
      <c r="N477" s="54" t="s">
        <v>74</v>
      </c>
      <c r="O477" s="54" t="s">
        <v>74</v>
      </c>
      <c r="P477" s="54" t="s">
        <v>74</v>
      </c>
      <c r="Q477" s="55" t="s">
        <v>74</v>
      </c>
    </row>
    <row r="478" spans="1:17" ht="29" customHeight="1" x14ac:dyDescent="0.2">
      <c r="A478" s="640"/>
      <c r="B478" s="624"/>
      <c r="C478" s="631"/>
      <c r="D478" s="73" t="s">
        <v>77</v>
      </c>
      <c r="E478" s="136"/>
      <c r="F478" s="116">
        <f>SUM(G478:I478)</f>
        <v>0</v>
      </c>
      <c r="G478" s="136"/>
      <c r="H478" s="54"/>
      <c r="I478" s="55"/>
      <c r="J478" s="136" t="s">
        <v>74</v>
      </c>
      <c r="K478" s="54" t="s">
        <v>74</v>
      </c>
      <c r="L478" s="55" t="s">
        <v>74</v>
      </c>
      <c r="M478" s="82" t="s">
        <v>74</v>
      </c>
      <c r="N478" s="54" t="s">
        <v>74</v>
      </c>
      <c r="O478" s="54" t="s">
        <v>74</v>
      </c>
      <c r="P478" s="54" t="s">
        <v>74</v>
      </c>
      <c r="Q478" s="55" t="s">
        <v>74</v>
      </c>
    </row>
    <row r="479" spans="1:17" ht="29" customHeight="1" x14ac:dyDescent="0.2">
      <c r="A479" s="640"/>
      <c r="B479" s="624"/>
      <c r="C479" s="631"/>
      <c r="D479" s="73" t="s">
        <v>78</v>
      </c>
      <c r="E479" s="136"/>
      <c r="F479" s="116">
        <f>SUM(M479:Q479)</f>
        <v>0</v>
      </c>
      <c r="G479" s="136" t="s">
        <v>76</v>
      </c>
      <c r="H479" s="54" t="s">
        <v>76</v>
      </c>
      <c r="I479" s="55" t="s">
        <v>76</v>
      </c>
      <c r="J479" s="136" t="s">
        <v>74</v>
      </c>
      <c r="K479" s="54" t="s">
        <v>74</v>
      </c>
      <c r="L479" s="55" t="s">
        <v>74</v>
      </c>
      <c r="M479" s="142"/>
      <c r="N479" s="62"/>
      <c r="O479" s="62"/>
      <c r="P479" s="62"/>
      <c r="Q479" s="64"/>
    </row>
    <row r="480" spans="1:17" ht="29" customHeight="1" thickBot="1" x14ac:dyDescent="0.25">
      <c r="A480" s="640"/>
      <c r="B480" s="629"/>
      <c r="C480" s="632"/>
      <c r="D480" s="76" t="s">
        <v>79</v>
      </c>
      <c r="E480" s="137"/>
      <c r="F480" s="117">
        <f>SUM(M480:Q480)</f>
        <v>0</v>
      </c>
      <c r="G480" s="137" t="s">
        <v>74</v>
      </c>
      <c r="H480" s="90" t="s">
        <v>74</v>
      </c>
      <c r="I480" s="138" t="s">
        <v>74</v>
      </c>
      <c r="J480" s="137" t="s">
        <v>74</v>
      </c>
      <c r="K480" s="90" t="s">
        <v>76</v>
      </c>
      <c r="L480" s="138" t="s">
        <v>76</v>
      </c>
      <c r="M480" s="89"/>
      <c r="N480" s="90"/>
      <c r="O480" s="90"/>
      <c r="P480" s="90"/>
      <c r="Q480" s="138"/>
    </row>
    <row r="481" spans="1:17" ht="29" customHeight="1" x14ac:dyDescent="0.2">
      <c r="A481" s="640"/>
      <c r="B481" s="623" t="s">
        <v>258</v>
      </c>
      <c r="C481" s="630" t="s">
        <v>259</v>
      </c>
      <c r="D481" s="72" t="s">
        <v>73</v>
      </c>
      <c r="E481" s="70"/>
      <c r="F481" s="115">
        <f>SUM(J481:L481)</f>
        <v>0</v>
      </c>
      <c r="G481" s="70" t="s">
        <v>74</v>
      </c>
      <c r="H481" s="77" t="s">
        <v>74</v>
      </c>
      <c r="I481" s="71" t="s">
        <v>74</v>
      </c>
      <c r="J481" s="70"/>
      <c r="K481" s="77"/>
      <c r="L481" s="71"/>
      <c r="M481" s="67" t="s">
        <v>74</v>
      </c>
      <c r="N481" s="68" t="s">
        <v>74</v>
      </c>
      <c r="O481" s="68" t="s">
        <v>74</v>
      </c>
      <c r="P481" s="68" t="s">
        <v>74</v>
      </c>
      <c r="Q481" s="437" t="s">
        <v>74</v>
      </c>
    </row>
    <row r="482" spans="1:17" ht="29" customHeight="1" x14ac:dyDescent="0.2">
      <c r="A482" s="640"/>
      <c r="B482" s="624"/>
      <c r="C482" s="631"/>
      <c r="D482" s="73" t="s">
        <v>75</v>
      </c>
      <c r="E482" s="136"/>
      <c r="F482" s="116">
        <f>SUM(J482:L482)</f>
        <v>0</v>
      </c>
      <c r="G482" s="136" t="s">
        <v>76</v>
      </c>
      <c r="H482" s="54" t="s">
        <v>76</v>
      </c>
      <c r="I482" s="55" t="s">
        <v>76</v>
      </c>
      <c r="J482" s="136"/>
      <c r="K482" s="54"/>
      <c r="L482" s="55"/>
      <c r="M482" s="82" t="s">
        <v>74</v>
      </c>
      <c r="N482" s="54" t="s">
        <v>74</v>
      </c>
      <c r="O482" s="54" t="s">
        <v>74</v>
      </c>
      <c r="P482" s="54" t="s">
        <v>74</v>
      </c>
      <c r="Q482" s="55" t="s">
        <v>74</v>
      </c>
    </row>
    <row r="483" spans="1:17" ht="29" customHeight="1" x14ac:dyDescent="0.2">
      <c r="A483" s="640"/>
      <c r="B483" s="624"/>
      <c r="C483" s="631"/>
      <c r="D483" s="73" t="s">
        <v>77</v>
      </c>
      <c r="E483" s="136"/>
      <c r="F483" s="116">
        <f>SUM(G483:I483)</f>
        <v>0</v>
      </c>
      <c r="G483" s="136"/>
      <c r="H483" s="54"/>
      <c r="I483" s="55"/>
      <c r="J483" s="136" t="s">
        <v>74</v>
      </c>
      <c r="K483" s="54" t="s">
        <v>74</v>
      </c>
      <c r="L483" s="55" t="s">
        <v>74</v>
      </c>
      <c r="M483" s="82" t="s">
        <v>74</v>
      </c>
      <c r="N483" s="54" t="s">
        <v>74</v>
      </c>
      <c r="O483" s="54" t="s">
        <v>74</v>
      </c>
      <c r="P483" s="54" t="s">
        <v>74</v>
      </c>
      <c r="Q483" s="55" t="s">
        <v>74</v>
      </c>
    </row>
    <row r="484" spans="1:17" ht="29" customHeight="1" x14ac:dyDescent="0.2">
      <c r="A484" s="640"/>
      <c r="B484" s="624"/>
      <c r="C484" s="631"/>
      <c r="D484" s="73" t="s">
        <v>78</v>
      </c>
      <c r="E484" s="136">
        <v>83.4</v>
      </c>
      <c r="F484" s="116">
        <f>SUM(M484:Q484)</f>
        <v>66</v>
      </c>
      <c r="G484" s="136" t="s">
        <v>76</v>
      </c>
      <c r="H484" s="54" t="s">
        <v>76</v>
      </c>
      <c r="I484" s="55" t="s">
        <v>76</v>
      </c>
      <c r="J484" s="136" t="s">
        <v>74</v>
      </c>
      <c r="K484" s="54" t="s">
        <v>74</v>
      </c>
      <c r="L484" s="55" t="s">
        <v>74</v>
      </c>
      <c r="M484" s="142">
        <v>7</v>
      </c>
      <c r="N484" s="62">
        <v>42</v>
      </c>
      <c r="O484" s="62">
        <v>8</v>
      </c>
      <c r="P484" s="62">
        <v>9</v>
      </c>
      <c r="Q484" s="64"/>
    </row>
    <row r="485" spans="1:17" ht="29" customHeight="1" thickBot="1" x14ac:dyDescent="0.25">
      <c r="A485" s="640"/>
      <c r="B485" s="629"/>
      <c r="C485" s="632"/>
      <c r="D485" s="76" t="s">
        <v>79</v>
      </c>
      <c r="E485" s="137"/>
      <c r="F485" s="117">
        <f>SUM(M485:Q485)</f>
        <v>0</v>
      </c>
      <c r="G485" s="137" t="s">
        <v>74</v>
      </c>
      <c r="H485" s="90" t="s">
        <v>74</v>
      </c>
      <c r="I485" s="138" t="s">
        <v>74</v>
      </c>
      <c r="J485" s="137" t="s">
        <v>74</v>
      </c>
      <c r="K485" s="90" t="s">
        <v>76</v>
      </c>
      <c r="L485" s="138" t="s">
        <v>76</v>
      </c>
      <c r="M485" s="89"/>
      <c r="N485" s="90"/>
      <c r="O485" s="90"/>
      <c r="P485" s="90"/>
      <c r="Q485" s="138"/>
    </row>
    <row r="486" spans="1:17" ht="29" customHeight="1" x14ac:dyDescent="0.2">
      <c r="A486" s="640"/>
      <c r="B486" s="623" t="s">
        <v>260</v>
      </c>
      <c r="C486" s="630" t="s">
        <v>261</v>
      </c>
      <c r="D486" s="72" t="s">
        <v>73</v>
      </c>
      <c r="E486" s="70">
        <v>12.3</v>
      </c>
      <c r="F486" s="115">
        <f>SUM(J486:L486)</f>
        <v>5</v>
      </c>
      <c r="G486" s="70" t="s">
        <v>74</v>
      </c>
      <c r="H486" s="77" t="s">
        <v>74</v>
      </c>
      <c r="I486" s="71" t="s">
        <v>74</v>
      </c>
      <c r="J486" s="70"/>
      <c r="K486" s="77">
        <v>5</v>
      </c>
      <c r="L486" s="71"/>
      <c r="M486" s="67" t="s">
        <v>74</v>
      </c>
      <c r="N486" s="68" t="s">
        <v>74</v>
      </c>
      <c r="O486" s="68" t="s">
        <v>74</v>
      </c>
      <c r="P486" s="68" t="s">
        <v>74</v>
      </c>
      <c r="Q486" s="437" t="s">
        <v>74</v>
      </c>
    </row>
    <row r="487" spans="1:17" ht="29" customHeight="1" x14ac:dyDescent="0.2">
      <c r="A487" s="640"/>
      <c r="B487" s="624"/>
      <c r="C487" s="631"/>
      <c r="D487" s="73" t="s">
        <v>75</v>
      </c>
      <c r="E487" s="136"/>
      <c r="F487" s="116">
        <f>SUM(J487:L487)</f>
        <v>0</v>
      </c>
      <c r="G487" s="136" t="s">
        <v>76</v>
      </c>
      <c r="H487" s="54" t="s">
        <v>76</v>
      </c>
      <c r="I487" s="55" t="s">
        <v>76</v>
      </c>
      <c r="J487" s="136"/>
      <c r="K487" s="54"/>
      <c r="L487" s="55"/>
      <c r="M487" s="82" t="s">
        <v>74</v>
      </c>
      <c r="N487" s="54" t="s">
        <v>74</v>
      </c>
      <c r="O487" s="54" t="s">
        <v>74</v>
      </c>
      <c r="P487" s="54" t="s">
        <v>74</v>
      </c>
      <c r="Q487" s="55" t="s">
        <v>74</v>
      </c>
    </row>
    <row r="488" spans="1:17" ht="29" customHeight="1" x14ac:dyDescent="0.2">
      <c r="A488" s="640"/>
      <c r="B488" s="624"/>
      <c r="C488" s="631"/>
      <c r="D488" s="73" t="s">
        <v>77</v>
      </c>
      <c r="E488" s="136"/>
      <c r="F488" s="116">
        <f>SUM(G488:I488)</f>
        <v>0</v>
      </c>
      <c r="G488" s="136"/>
      <c r="H488" s="54"/>
      <c r="I488" s="55"/>
      <c r="J488" s="136" t="s">
        <v>74</v>
      </c>
      <c r="K488" s="54" t="s">
        <v>74</v>
      </c>
      <c r="L488" s="55" t="s">
        <v>74</v>
      </c>
      <c r="M488" s="82" t="s">
        <v>74</v>
      </c>
      <c r="N488" s="54" t="s">
        <v>74</v>
      </c>
      <c r="O488" s="54" t="s">
        <v>74</v>
      </c>
      <c r="P488" s="54" t="s">
        <v>74</v>
      </c>
      <c r="Q488" s="55" t="s">
        <v>74</v>
      </c>
    </row>
    <row r="489" spans="1:17" ht="29" customHeight="1" x14ac:dyDescent="0.2">
      <c r="A489" s="640"/>
      <c r="B489" s="624"/>
      <c r="C489" s="631"/>
      <c r="D489" s="73" t="s">
        <v>78</v>
      </c>
      <c r="E489" s="136">
        <v>119</v>
      </c>
      <c r="F489" s="116">
        <f>SUM(M489:Q489)</f>
        <v>5</v>
      </c>
      <c r="G489" s="136" t="s">
        <v>76</v>
      </c>
      <c r="H489" s="54" t="s">
        <v>76</v>
      </c>
      <c r="I489" s="55" t="s">
        <v>76</v>
      </c>
      <c r="J489" s="136" t="s">
        <v>74</v>
      </c>
      <c r="K489" s="54" t="s">
        <v>74</v>
      </c>
      <c r="L489" s="55" t="s">
        <v>74</v>
      </c>
      <c r="M489" s="142"/>
      <c r="N489" s="62"/>
      <c r="O489" s="62">
        <v>2</v>
      </c>
      <c r="P489" s="62">
        <v>3</v>
      </c>
      <c r="Q489" s="64"/>
    </row>
    <row r="490" spans="1:17" ht="29" customHeight="1" thickBot="1" x14ac:dyDescent="0.25">
      <c r="A490" s="640"/>
      <c r="B490" s="629"/>
      <c r="C490" s="632"/>
      <c r="D490" s="76" t="s">
        <v>79</v>
      </c>
      <c r="E490" s="137"/>
      <c r="F490" s="117">
        <f>SUM(M490:Q490)</f>
        <v>0</v>
      </c>
      <c r="G490" s="137" t="s">
        <v>74</v>
      </c>
      <c r="H490" s="90" t="s">
        <v>74</v>
      </c>
      <c r="I490" s="138" t="s">
        <v>74</v>
      </c>
      <c r="J490" s="137" t="s">
        <v>74</v>
      </c>
      <c r="K490" s="90" t="s">
        <v>76</v>
      </c>
      <c r="L490" s="138" t="s">
        <v>76</v>
      </c>
      <c r="M490" s="89"/>
      <c r="N490" s="90"/>
      <c r="O490" s="90"/>
      <c r="P490" s="90"/>
      <c r="Q490" s="138"/>
    </row>
    <row r="491" spans="1:17" ht="29" customHeight="1" x14ac:dyDescent="0.2">
      <c r="A491" s="640"/>
      <c r="B491" s="623" t="s">
        <v>262</v>
      </c>
      <c r="C491" s="630" t="s">
        <v>263</v>
      </c>
      <c r="D491" s="72" t="s">
        <v>73</v>
      </c>
      <c r="E491" s="70">
        <v>11</v>
      </c>
      <c r="F491" s="115">
        <f>SUM(J491:L491)</f>
        <v>3</v>
      </c>
      <c r="G491" s="70" t="s">
        <v>74</v>
      </c>
      <c r="H491" s="77" t="s">
        <v>74</v>
      </c>
      <c r="I491" s="71" t="s">
        <v>74</v>
      </c>
      <c r="J491" s="70"/>
      <c r="K491" s="77">
        <v>3</v>
      </c>
      <c r="L491" s="71"/>
      <c r="M491" s="67" t="s">
        <v>74</v>
      </c>
      <c r="N491" s="68" t="s">
        <v>74</v>
      </c>
      <c r="O491" s="68" t="s">
        <v>74</v>
      </c>
      <c r="P491" s="68" t="s">
        <v>74</v>
      </c>
      <c r="Q491" s="437" t="s">
        <v>74</v>
      </c>
    </row>
    <row r="492" spans="1:17" ht="29" customHeight="1" x14ac:dyDescent="0.2">
      <c r="A492" s="640"/>
      <c r="B492" s="624"/>
      <c r="C492" s="631"/>
      <c r="D492" s="73" t="s">
        <v>75</v>
      </c>
      <c r="E492" s="136"/>
      <c r="F492" s="116">
        <f>SUM(J492:L492)</f>
        <v>0</v>
      </c>
      <c r="G492" s="136" t="s">
        <v>76</v>
      </c>
      <c r="H492" s="54" t="s">
        <v>76</v>
      </c>
      <c r="I492" s="55" t="s">
        <v>76</v>
      </c>
      <c r="J492" s="136"/>
      <c r="K492" s="54"/>
      <c r="L492" s="55"/>
      <c r="M492" s="82" t="s">
        <v>74</v>
      </c>
      <c r="N492" s="54" t="s">
        <v>74</v>
      </c>
      <c r="O492" s="54" t="s">
        <v>74</v>
      </c>
      <c r="P492" s="54" t="s">
        <v>74</v>
      </c>
      <c r="Q492" s="55" t="s">
        <v>74</v>
      </c>
    </row>
    <row r="493" spans="1:17" ht="29" customHeight="1" x14ac:dyDescent="0.2">
      <c r="A493" s="640"/>
      <c r="B493" s="624"/>
      <c r="C493" s="631"/>
      <c r="D493" s="73" t="s">
        <v>77</v>
      </c>
      <c r="E493" s="136"/>
      <c r="F493" s="116">
        <f>SUM(G493:I493)</f>
        <v>0</v>
      </c>
      <c r="G493" s="136"/>
      <c r="H493" s="54"/>
      <c r="I493" s="55"/>
      <c r="J493" s="136" t="s">
        <v>74</v>
      </c>
      <c r="K493" s="54" t="s">
        <v>74</v>
      </c>
      <c r="L493" s="55" t="s">
        <v>74</v>
      </c>
      <c r="M493" s="82" t="s">
        <v>74</v>
      </c>
      <c r="N493" s="54" t="s">
        <v>74</v>
      </c>
      <c r="O493" s="54" t="s">
        <v>74</v>
      </c>
      <c r="P493" s="54" t="s">
        <v>74</v>
      </c>
      <c r="Q493" s="55" t="s">
        <v>74</v>
      </c>
    </row>
    <row r="494" spans="1:17" ht="29" customHeight="1" x14ac:dyDescent="0.2">
      <c r="A494" s="640"/>
      <c r="B494" s="624"/>
      <c r="C494" s="631"/>
      <c r="D494" s="73" t="s">
        <v>78</v>
      </c>
      <c r="E494" s="136">
        <v>100</v>
      </c>
      <c r="F494" s="116">
        <f>SUM(M494:Q494)</f>
        <v>28</v>
      </c>
      <c r="G494" s="136" t="s">
        <v>76</v>
      </c>
      <c r="H494" s="54" t="s">
        <v>76</v>
      </c>
      <c r="I494" s="55" t="s">
        <v>76</v>
      </c>
      <c r="J494" s="136" t="s">
        <v>74</v>
      </c>
      <c r="K494" s="54" t="s">
        <v>74</v>
      </c>
      <c r="L494" s="55" t="s">
        <v>74</v>
      </c>
      <c r="M494" s="142"/>
      <c r="N494" s="62">
        <v>2</v>
      </c>
      <c r="O494" s="62">
        <v>23</v>
      </c>
      <c r="P494" s="62">
        <v>3</v>
      </c>
      <c r="Q494" s="64"/>
    </row>
    <row r="495" spans="1:17" ht="29" customHeight="1" thickBot="1" x14ac:dyDescent="0.25">
      <c r="A495" s="640"/>
      <c r="B495" s="629"/>
      <c r="C495" s="632"/>
      <c r="D495" s="76" t="s">
        <v>79</v>
      </c>
      <c r="E495" s="137"/>
      <c r="F495" s="117">
        <f>SUM(M495:Q495)</f>
        <v>0</v>
      </c>
      <c r="G495" s="137" t="s">
        <v>74</v>
      </c>
      <c r="H495" s="90" t="s">
        <v>74</v>
      </c>
      <c r="I495" s="138" t="s">
        <v>74</v>
      </c>
      <c r="J495" s="137" t="s">
        <v>74</v>
      </c>
      <c r="K495" s="90" t="s">
        <v>76</v>
      </c>
      <c r="L495" s="138" t="s">
        <v>76</v>
      </c>
      <c r="M495" s="89"/>
      <c r="N495" s="90"/>
      <c r="O495" s="90"/>
      <c r="P495" s="90"/>
      <c r="Q495" s="138"/>
    </row>
    <row r="496" spans="1:17" ht="29" customHeight="1" x14ac:dyDescent="0.2">
      <c r="A496" s="640"/>
      <c r="B496" s="623" t="s">
        <v>264</v>
      </c>
      <c r="C496" s="630" t="s">
        <v>265</v>
      </c>
      <c r="D496" s="72" t="s">
        <v>73</v>
      </c>
      <c r="E496" s="70">
        <v>12</v>
      </c>
      <c r="F496" s="115">
        <f>SUM(J496:L496)</f>
        <v>12</v>
      </c>
      <c r="G496" s="70" t="s">
        <v>74</v>
      </c>
      <c r="H496" s="77" t="s">
        <v>74</v>
      </c>
      <c r="I496" s="71" t="s">
        <v>74</v>
      </c>
      <c r="J496" s="70"/>
      <c r="K496" s="77">
        <v>12</v>
      </c>
      <c r="L496" s="71"/>
      <c r="M496" s="67" t="s">
        <v>74</v>
      </c>
      <c r="N496" s="68" t="s">
        <v>74</v>
      </c>
      <c r="O496" s="68" t="s">
        <v>74</v>
      </c>
      <c r="P496" s="68" t="s">
        <v>74</v>
      </c>
      <c r="Q496" s="437" t="s">
        <v>74</v>
      </c>
    </row>
    <row r="497" spans="1:17" ht="29" customHeight="1" x14ac:dyDescent="0.2">
      <c r="A497" s="640"/>
      <c r="B497" s="624"/>
      <c r="C497" s="631"/>
      <c r="D497" s="73" t="s">
        <v>75</v>
      </c>
      <c r="E497" s="136"/>
      <c r="F497" s="116">
        <f>SUM(J497:L497)</f>
        <v>0</v>
      </c>
      <c r="G497" s="136" t="s">
        <v>76</v>
      </c>
      <c r="H497" s="54" t="s">
        <v>76</v>
      </c>
      <c r="I497" s="55" t="s">
        <v>76</v>
      </c>
      <c r="J497" s="136"/>
      <c r="K497" s="54"/>
      <c r="L497" s="55"/>
      <c r="M497" s="82" t="s">
        <v>74</v>
      </c>
      <c r="N497" s="54" t="s">
        <v>74</v>
      </c>
      <c r="O497" s="54" t="s">
        <v>74</v>
      </c>
      <c r="P497" s="54" t="s">
        <v>74</v>
      </c>
      <c r="Q497" s="55" t="s">
        <v>74</v>
      </c>
    </row>
    <row r="498" spans="1:17" ht="29" customHeight="1" x14ac:dyDescent="0.2">
      <c r="A498" s="640"/>
      <c r="B498" s="624"/>
      <c r="C498" s="631"/>
      <c r="D498" s="73" t="s">
        <v>77</v>
      </c>
      <c r="E498" s="136"/>
      <c r="F498" s="116">
        <f>SUM(G498:I498)</f>
        <v>0</v>
      </c>
      <c r="G498" s="136"/>
      <c r="H498" s="54"/>
      <c r="I498" s="55"/>
      <c r="J498" s="136" t="s">
        <v>74</v>
      </c>
      <c r="K498" s="54" t="s">
        <v>74</v>
      </c>
      <c r="L498" s="55" t="s">
        <v>74</v>
      </c>
      <c r="M498" s="82" t="s">
        <v>74</v>
      </c>
      <c r="N498" s="54" t="s">
        <v>74</v>
      </c>
      <c r="O498" s="54" t="s">
        <v>74</v>
      </c>
      <c r="P498" s="54" t="s">
        <v>74</v>
      </c>
      <c r="Q498" s="55" t="s">
        <v>74</v>
      </c>
    </row>
    <row r="499" spans="1:17" ht="29" customHeight="1" x14ac:dyDescent="0.2">
      <c r="A499" s="640"/>
      <c r="B499" s="624"/>
      <c r="C499" s="631"/>
      <c r="D499" s="73" t="s">
        <v>78</v>
      </c>
      <c r="E499" s="136">
        <v>100</v>
      </c>
      <c r="F499" s="116">
        <f>SUM(M499:Q499)</f>
        <v>21</v>
      </c>
      <c r="G499" s="136" t="s">
        <v>76</v>
      </c>
      <c r="H499" s="54" t="s">
        <v>76</v>
      </c>
      <c r="I499" s="55" t="s">
        <v>76</v>
      </c>
      <c r="J499" s="136" t="s">
        <v>74</v>
      </c>
      <c r="K499" s="54" t="s">
        <v>74</v>
      </c>
      <c r="L499" s="55" t="s">
        <v>74</v>
      </c>
      <c r="M499" s="142"/>
      <c r="N499" s="62">
        <v>3</v>
      </c>
      <c r="O499" s="62">
        <v>11</v>
      </c>
      <c r="P499" s="62">
        <v>7</v>
      </c>
      <c r="Q499" s="64"/>
    </row>
    <row r="500" spans="1:17" ht="29" customHeight="1" thickBot="1" x14ac:dyDescent="0.25">
      <c r="A500" s="640"/>
      <c r="B500" s="629"/>
      <c r="C500" s="632"/>
      <c r="D500" s="75" t="s">
        <v>79</v>
      </c>
      <c r="E500" s="137"/>
      <c r="F500" s="117">
        <f>SUM(M500:Q500)</f>
        <v>0</v>
      </c>
      <c r="G500" s="137" t="s">
        <v>74</v>
      </c>
      <c r="H500" s="90" t="s">
        <v>74</v>
      </c>
      <c r="I500" s="138" t="s">
        <v>74</v>
      </c>
      <c r="J500" s="137" t="s">
        <v>74</v>
      </c>
      <c r="K500" s="90" t="s">
        <v>76</v>
      </c>
      <c r="L500" s="138" t="s">
        <v>76</v>
      </c>
      <c r="M500" s="89"/>
      <c r="N500" s="90"/>
      <c r="O500" s="90" t="s">
        <v>74</v>
      </c>
      <c r="P500" s="90"/>
      <c r="Q500" s="138"/>
    </row>
    <row r="501" spans="1:17" ht="29" customHeight="1" x14ac:dyDescent="0.2">
      <c r="A501" s="640"/>
      <c r="B501" s="702" t="s">
        <v>266</v>
      </c>
      <c r="C501" s="704">
        <v>13821460</v>
      </c>
      <c r="D501" s="72" t="s">
        <v>73</v>
      </c>
      <c r="E501" s="70"/>
      <c r="F501" s="115">
        <f>SUM(J501:L501)</f>
        <v>0</v>
      </c>
      <c r="G501" s="70" t="s">
        <v>74</v>
      </c>
      <c r="H501" s="77" t="s">
        <v>74</v>
      </c>
      <c r="I501" s="71" t="s">
        <v>74</v>
      </c>
      <c r="J501" s="70"/>
      <c r="K501" s="77"/>
      <c r="L501" s="71"/>
      <c r="M501" s="67" t="s">
        <v>74</v>
      </c>
      <c r="N501" s="68" t="s">
        <v>74</v>
      </c>
      <c r="O501" s="68" t="s">
        <v>74</v>
      </c>
      <c r="P501" s="68" t="s">
        <v>74</v>
      </c>
      <c r="Q501" s="437" t="s">
        <v>74</v>
      </c>
    </row>
    <row r="502" spans="1:17" ht="29" customHeight="1" x14ac:dyDescent="0.2">
      <c r="A502" s="640"/>
      <c r="B502" s="703"/>
      <c r="C502" s="705"/>
      <c r="D502" s="73" t="s">
        <v>75</v>
      </c>
      <c r="E502" s="136"/>
      <c r="F502" s="116">
        <f>SUM(J502:L502)</f>
        <v>0</v>
      </c>
      <c r="G502" s="136" t="s">
        <v>76</v>
      </c>
      <c r="H502" s="54" t="s">
        <v>76</v>
      </c>
      <c r="I502" s="55" t="s">
        <v>76</v>
      </c>
      <c r="J502" s="136"/>
      <c r="K502" s="54"/>
      <c r="L502" s="55"/>
      <c r="M502" s="82" t="s">
        <v>74</v>
      </c>
      <c r="N502" s="54" t="s">
        <v>74</v>
      </c>
      <c r="O502" s="54" t="s">
        <v>74</v>
      </c>
      <c r="P502" s="54" t="s">
        <v>74</v>
      </c>
      <c r="Q502" s="55" t="s">
        <v>74</v>
      </c>
    </row>
    <row r="503" spans="1:17" ht="29" customHeight="1" x14ac:dyDescent="0.2">
      <c r="A503" s="640"/>
      <c r="B503" s="703"/>
      <c r="C503" s="705"/>
      <c r="D503" s="73" t="s">
        <v>77</v>
      </c>
      <c r="E503" s="136"/>
      <c r="F503" s="116">
        <f>SUM(G503:I503)</f>
        <v>0</v>
      </c>
      <c r="G503" s="136"/>
      <c r="H503" s="54"/>
      <c r="I503" s="55"/>
      <c r="J503" s="136" t="s">
        <v>74</v>
      </c>
      <c r="K503" s="54" t="s">
        <v>74</v>
      </c>
      <c r="L503" s="55" t="s">
        <v>74</v>
      </c>
      <c r="M503" s="82" t="s">
        <v>74</v>
      </c>
      <c r="N503" s="54" t="s">
        <v>74</v>
      </c>
      <c r="O503" s="54" t="s">
        <v>74</v>
      </c>
      <c r="P503" s="54" t="s">
        <v>74</v>
      </c>
      <c r="Q503" s="55" t="s">
        <v>74</v>
      </c>
    </row>
    <row r="504" spans="1:17" ht="29" customHeight="1" x14ac:dyDescent="0.2">
      <c r="A504" s="640"/>
      <c r="B504" s="703"/>
      <c r="C504" s="705"/>
      <c r="D504" s="73" t="s">
        <v>78</v>
      </c>
      <c r="E504" s="136">
        <v>99.2</v>
      </c>
      <c r="F504" s="116">
        <f>SUM(M504:Q504)</f>
        <v>7</v>
      </c>
      <c r="G504" s="136" t="s">
        <v>76</v>
      </c>
      <c r="H504" s="54" t="s">
        <v>76</v>
      </c>
      <c r="I504" s="55" t="s">
        <v>76</v>
      </c>
      <c r="J504" s="136" t="s">
        <v>74</v>
      </c>
      <c r="K504" s="54" t="s">
        <v>74</v>
      </c>
      <c r="L504" s="55" t="s">
        <v>74</v>
      </c>
      <c r="M504" s="142"/>
      <c r="N504" s="62">
        <v>3</v>
      </c>
      <c r="O504" s="62">
        <v>1</v>
      </c>
      <c r="P504" s="62">
        <v>2</v>
      </c>
      <c r="Q504" s="64">
        <v>1</v>
      </c>
    </row>
    <row r="505" spans="1:17" ht="29" customHeight="1" thickBot="1" x14ac:dyDescent="0.25">
      <c r="A505" s="640"/>
      <c r="B505" s="703"/>
      <c r="C505" s="705"/>
      <c r="D505" s="75" t="s">
        <v>79</v>
      </c>
      <c r="E505" s="137"/>
      <c r="F505" s="117">
        <f>SUM(M505:Q505)</f>
        <v>0</v>
      </c>
      <c r="G505" s="137" t="s">
        <v>74</v>
      </c>
      <c r="H505" s="90" t="s">
        <v>74</v>
      </c>
      <c r="I505" s="138" t="s">
        <v>74</v>
      </c>
      <c r="J505" s="137" t="s">
        <v>74</v>
      </c>
      <c r="K505" s="90" t="s">
        <v>76</v>
      </c>
      <c r="L505" s="138" t="s">
        <v>76</v>
      </c>
      <c r="M505" s="89"/>
      <c r="N505" s="90"/>
      <c r="O505" s="90"/>
      <c r="P505" s="90"/>
      <c r="Q505" s="138"/>
    </row>
    <row r="506" spans="1:17" ht="29" customHeight="1" x14ac:dyDescent="0.2">
      <c r="A506" s="640"/>
      <c r="B506" s="623" t="s">
        <v>267</v>
      </c>
      <c r="C506" s="630" t="s">
        <v>268</v>
      </c>
      <c r="D506" s="72" t="s">
        <v>73</v>
      </c>
      <c r="E506" s="70">
        <v>6</v>
      </c>
      <c r="F506" s="115">
        <f>SUM(J506:L506)</f>
        <v>11</v>
      </c>
      <c r="G506" s="70" t="s">
        <v>74</v>
      </c>
      <c r="H506" s="77" t="s">
        <v>74</v>
      </c>
      <c r="I506" s="71" t="s">
        <v>74</v>
      </c>
      <c r="J506" s="70">
        <v>7</v>
      </c>
      <c r="K506" s="77">
        <v>4</v>
      </c>
      <c r="L506" s="71"/>
      <c r="M506" s="67" t="s">
        <v>74</v>
      </c>
      <c r="N506" s="68" t="s">
        <v>74</v>
      </c>
      <c r="O506" s="68" t="s">
        <v>74</v>
      </c>
      <c r="P506" s="68" t="s">
        <v>74</v>
      </c>
      <c r="Q506" s="437" t="s">
        <v>74</v>
      </c>
    </row>
    <row r="507" spans="1:17" ht="29" customHeight="1" x14ac:dyDescent="0.2">
      <c r="A507" s="640"/>
      <c r="B507" s="624"/>
      <c r="C507" s="631"/>
      <c r="D507" s="73" t="s">
        <v>75</v>
      </c>
      <c r="E507" s="136"/>
      <c r="F507" s="116">
        <f>SUM(J507:L507)</f>
        <v>0</v>
      </c>
      <c r="G507" s="136" t="s">
        <v>76</v>
      </c>
      <c r="H507" s="54" t="s">
        <v>76</v>
      </c>
      <c r="I507" s="55" t="s">
        <v>76</v>
      </c>
      <c r="J507" s="136"/>
      <c r="K507" s="54"/>
      <c r="L507" s="55"/>
      <c r="M507" s="82" t="s">
        <v>74</v>
      </c>
      <c r="N507" s="54" t="s">
        <v>74</v>
      </c>
      <c r="O507" s="54" t="s">
        <v>74</v>
      </c>
      <c r="P507" s="54" t="s">
        <v>74</v>
      </c>
      <c r="Q507" s="55" t="s">
        <v>74</v>
      </c>
    </row>
    <row r="508" spans="1:17" ht="29" customHeight="1" x14ac:dyDescent="0.2">
      <c r="A508" s="640"/>
      <c r="B508" s="624"/>
      <c r="C508" s="631"/>
      <c r="D508" s="73" t="s">
        <v>77</v>
      </c>
      <c r="E508" s="136"/>
      <c r="F508" s="116">
        <f>SUM(G508:I508)</f>
        <v>0</v>
      </c>
      <c r="G508" s="136"/>
      <c r="H508" s="54"/>
      <c r="I508" s="55"/>
      <c r="J508" s="136" t="s">
        <v>74</v>
      </c>
      <c r="K508" s="54" t="s">
        <v>74</v>
      </c>
      <c r="L508" s="55" t="s">
        <v>74</v>
      </c>
      <c r="M508" s="82" t="s">
        <v>74</v>
      </c>
      <c r="N508" s="54" t="s">
        <v>74</v>
      </c>
      <c r="O508" s="54" t="s">
        <v>74</v>
      </c>
      <c r="P508" s="54" t="s">
        <v>74</v>
      </c>
      <c r="Q508" s="55" t="s">
        <v>74</v>
      </c>
    </row>
    <row r="509" spans="1:17" ht="29" customHeight="1" x14ac:dyDescent="0.2">
      <c r="A509" s="640"/>
      <c r="B509" s="624"/>
      <c r="C509" s="631"/>
      <c r="D509" s="73" t="s">
        <v>78</v>
      </c>
      <c r="E509" s="136">
        <v>115</v>
      </c>
      <c r="F509" s="116">
        <f>SUM(M509:Q509)</f>
        <v>63</v>
      </c>
      <c r="G509" s="136" t="s">
        <v>76</v>
      </c>
      <c r="H509" s="54" t="s">
        <v>76</v>
      </c>
      <c r="I509" s="55" t="s">
        <v>76</v>
      </c>
      <c r="J509" s="136" t="s">
        <v>74</v>
      </c>
      <c r="K509" s="54" t="s">
        <v>74</v>
      </c>
      <c r="L509" s="55" t="s">
        <v>74</v>
      </c>
      <c r="M509" s="142">
        <v>21</v>
      </c>
      <c r="N509" s="62">
        <v>12</v>
      </c>
      <c r="O509" s="62">
        <v>13</v>
      </c>
      <c r="P509" s="62">
        <v>17</v>
      </c>
      <c r="Q509" s="64"/>
    </row>
    <row r="510" spans="1:17" ht="29" customHeight="1" thickBot="1" x14ac:dyDescent="0.25">
      <c r="A510" s="640"/>
      <c r="B510" s="629"/>
      <c r="C510" s="632"/>
      <c r="D510" s="76" t="s">
        <v>79</v>
      </c>
      <c r="E510" s="137"/>
      <c r="F510" s="117">
        <f>SUM(M510:Q510)</f>
        <v>0</v>
      </c>
      <c r="G510" s="137" t="s">
        <v>74</v>
      </c>
      <c r="H510" s="90" t="s">
        <v>74</v>
      </c>
      <c r="I510" s="138" t="s">
        <v>74</v>
      </c>
      <c r="J510" s="137" t="s">
        <v>74</v>
      </c>
      <c r="K510" s="90" t="s">
        <v>76</v>
      </c>
      <c r="L510" s="138" t="s">
        <v>76</v>
      </c>
      <c r="M510" s="89"/>
      <c r="N510" s="90"/>
      <c r="O510" s="90"/>
      <c r="P510" s="90"/>
      <c r="Q510" s="138"/>
    </row>
    <row r="511" spans="1:17" ht="29" customHeight="1" x14ac:dyDescent="0.2">
      <c r="A511" s="640"/>
      <c r="B511" s="623" t="s">
        <v>269</v>
      </c>
      <c r="C511" s="630" t="s">
        <v>270</v>
      </c>
      <c r="D511" s="72" t="s">
        <v>73</v>
      </c>
      <c r="E511" s="70"/>
      <c r="F511" s="115">
        <f>SUM(J511:L511)</f>
        <v>0</v>
      </c>
      <c r="G511" s="70" t="s">
        <v>74</v>
      </c>
      <c r="H511" s="77" t="s">
        <v>74</v>
      </c>
      <c r="I511" s="71" t="s">
        <v>74</v>
      </c>
      <c r="J511" s="70"/>
      <c r="K511" s="77"/>
      <c r="L511" s="71"/>
      <c r="M511" s="67" t="s">
        <v>74</v>
      </c>
      <c r="N511" s="68" t="s">
        <v>74</v>
      </c>
      <c r="O511" s="68" t="s">
        <v>74</v>
      </c>
      <c r="P511" s="68" t="s">
        <v>74</v>
      </c>
      <c r="Q511" s="437" t="s">
        <v>74</v>
      </c>
    </row>
    <row r="512" spans="1:17" ht="29" customHeight="1" x14ac:dyDescent="0.2">
      <c r="A512" s="640"/>
      <c r="B512" s="624"/>
      <c r="C512" s="631"/>
      <c r="D512" s="73" t="s">
        <v>75</v>
      </c>
      <c r="E512" s="136"/>
      <c r="F512" s="116">
        <f>SUM(J512:L512)</f>
        <v>0</v>
      </c>
      <c r="G512" s="136" t="s">
        <v>76</v>
      </c>
      <c r="H512" s="54" t="s">
        <v>76</v>
      </c>
      <c r="I512" s="55" t="s">
        <v>76</v>
      </c>
      <c r="J512" s="136"/>
      <c r="K512" s="54"/>
      <c r="L512" s="55"/>
      <c r="M512" s="82" t="s">
        <v>74</v>
      </c>
      <c r="N512" s="54" t="s">
        <v>74</v>
      </c>
      <c r="O512" s="54" t="s">
        <v>74</v>
      </c>
      <c r="P512" s="54" t="s">
        <v>74</v>
      </c>
      <c r="Q512" s="55" t="s">
        <v>74</v>
      </c>
    </row>
    <row r="513" spans="1:17" ht="29" customHeight="1" x14ac:dyDescent="0.2">
      <c r="A513" s="640"/>
      <c r="B513" s="624"/>
      <c r="C513" s="631"/>
      <c r="D513" s="73" t="s">
        <v>77</v>
      </c>
      <c r="E513" s="136"/>
      <c r="F513" s="116">
        <f>SUM(G513:I513)</f>
        <v>0</v>
      </c>
      <c r="G513" s="136"/>
      <c r="H513" s="54"/>
      <c r="I513" s="55"/>
      <c r="J513" s="136" t="s">
        <v>74</v>
      </c>
      <c r="K513" s="54" t="s">
        <v>74</v>
      </c>
      <c r="L513" s="55" t="s">
        <v>74</v>
      </c>
      <c r="M513" s="82" t="s">
        <v>74</v>
      </c>
      <c r="N513" s="54" t="s">
        <v>74</v>
      </c>
      <c r="O513" s="54" t="s">
        <v>74</v>
      </c>
      <c r="P513" s="54" t="s">
        <v>74</v>
      </c>
      <c r="Q513" s="55" t="s">
        <v>74</v>
      </c>
    </row>
    <row r="514" spans="1:17" ht="29" customHeight="1" x14ac:dyDescent="0.2">
      <c r="A514" s="640"/>
      <c r="B514" s="624"/>
      <c r="C514" s="631"/>
      <c r="D514" s="73" t="s">
        <v>78</v>
      </c>
      <c r="E514" s="136">
        <v>100</v>
      </c>
      <c r="F514" s="116">
        <f>SUM(M514:Q514)</f>
        <v>138</v>
      </c>
      <c r="G514" s="136" t="s">
        <v>76</v>
      </c>
      <c r="H514" s="54" t="s">
        <v>76</v>
      </c>
      <c r="I514" s="55" t="s">
        <v>76</v>
      </c>
      <c r="J514" s="136" t="s">
        <v>74</v>
      </c>
      <c r="K514" s="54" t="s">
        <v>74</v>
      </c>
      <c r="L514" s="55" t="s">
        <v>74</v>
      </c>
      <c r="M514" s="142">
        <v>21</v>
      </c>
      <c r="N514" s="62">
        <v>45</v>
      </c>
      <c r="O514" s="62">
        <v>48</v>
      </c>
      <c r="P514" s="62">
        <v>15</v>
      </c>
      <c r="Q514" s="64">
        <v>9</v>
      </c>
    </row>
    <row r="515" spans="1:17" ht="29" customHeight="1" thickBot="1" x14ac:dyDescent="0.25">
      <c r="A515" s="641"/>
      <c r="B515" s="629"/>
      <c r="C515" s="632"/>
      <c r="D515" s="76" t="s">
        <v>79</v>
      </c>
      <c r="E515" s="137"/>
      <c r="F515" s="117">
        <f>SUM(M515:Q515)</f>
        <v>0</v>
      </c>
      <c r="G515" s="137" t="s">
        <v>74</v>
      </c>
      <c r="H515" s="90" t="s">
        <v>74</v>
      </c>
      <c r="I515" s="138" t="s">
        <v>74</v>
      </c>
      <c r="J515" s="137" t="s">
        <v>74</v>
      </c>
      <c r="K515" s="90" t="s">
        <v>76</v>
      </c>
      <c r="L515" s="138" t="s">
        <v>76</v>
      </c>
      <c r="M515" s="89"/>
      <c r="N515" s="90"/>
      <c r="O515" s="90"/>
      <c r="P515" s="90"/>
      <c r="Q515" s="138"/>
    </row>
    <row r="516" spans="1:17" ht="29" customHeight="1" x14ac:dyDescent="0.2">
      <c r="A516" s="639" t="s">
        <v>287</v>
      </c>
      <c r="B516" s="623" t="s">
        <v>272</v>
      </c>
      <c r="C516" s="693">
        <v>43443757</v>
      </c>
      <c r="D516" s="72" t="s">
        <v>73</v>
      </c>
      <c r="E516" s="70">
        <v>10</v>
      </c>
      <c r="F516" s="115">
        <f>SUM(J516:L516)</f>
        <v>48</v>
      </c>
      <c r="G516" s="70" t="s">
        <v>74</v>
      </c>
      <c r="H516" s="77" t="s">
        <v>74</v>
      </c>
      <c r="I516" s="71" t="s">
        <v>74</v>
      </c>
      <c r="J516" s="70">
        <v>10</v>
      </c>
      <c r="K516" s="77">
        <v>37</v>
      </c>
      <c r="L516" s="71">
        <v>1</v>
      </c>
      <c r="M516" s="67" t="s">
        <v>74</v>
      </c>
      <c r="N516" s="68" t="s">
        <v>74</v>
      </c>
      <c r="O516" s="68" t="s">
        <v>74</v>
      </c>
      <c r="P516" s="68" t="s">
        <v>74</v>
      </c>
      <c r="Q516" s="437" t="s">
        <v>74</v>
      </c>
    </row>
    <row r="517" spans="1:17" ht="29" customHeight="1" x14ac:dyDescent="0.2">
      <c r="A517" s="640"/>
      <c r="B517" s="624"/>
      <c r="C517" s="694"/>
      <c r="D517" s="73" t="s">
        <v>75</v>
      </c>
      <c r="E517" s="136"/>
      <c r="F517" s="116">
        <f>SUM(J517:L517)</f>
        <v>0</v>
      </c>
      <c r="G517" s="136" t="s">
        <v>76</v>
      </c>
      <c r="H517" s="54" t="s">
        <v>76</v>
      </c>
      <c r="I517" s="55" t="s">
        <v>76</v>
      </c>
      <c r="J517" s="136"/>
      <c r="K517" s="54"/>
      <c r="L517" s="55"/>
      <c r="M517" s="82" t="s">
        <v>74</v>
      </c>
      <c r="N517" s="54" t="s">
        <v>74</v>
      </c>
      <c r="O517" s="54" t="s">
        <v>74</v>
      </c>
      <c r="P517" s="54" t="s">
        <v>74</v>
      </c>
      <c r="Q517" s="55" t="s">
        <v>74</v>
      </c>
    </row>
    <row r="518" spans="1:17" ht="29" customHeight="1" x14ac:dyDescent="0.2">
      <c r="A518" s="640"/>
      <c r="B518" s="624"/>
      <c r="C518" s="694"/>
      <c r="D518" s="73" t="s">
        <v>77</v>
      </c>
      <c r="E518" s="136"/>
      <c r="F518" s="116">
        <f>SUM(G518:I518)</f>
        <v>0</v>
      </c>
      <c r="G518" s="136"/>
      <c r="H518" s="54"/>
      <c r="I518" s="55"/>
      <c r="J518" s="136" t="s">
        <v>74</v>
      </c>
      <c r="K518" s="54" t="s">
        <v>74</v>
      </c>
      <c r="L518" s="55" t="s">
        <v>74</v>
      </c>
      <c r="M518" s="82" t="s">
        <v>74</v>
      </c>
      <c r="N518" s="54" t="s">
        <v>74</v>
      </c>
      <c r="O518" s="54" t="s">
        <v>74</v>
      </c>
      <c r="P518" s="54" t="s">
        <v>74</v>
      </c>
      <c r="Q518" s="55" t="s">
        <v>74</v>
      </c>
    </row>
    <row r="519" spans="1:17" ht="29" customHeight="1" x14ac:dyDescent="0.2">
      <c r="A519" s="640"/>
      <c r="B519" s="624"/>
      <c r="C519" s="694"/>
      <c r="D519" s="73" t="s">
        <v>78</v>
      </c>
      <c r="E519" s="136"/>
      <c r="F519" s="116">
        <f>SUM(M519:Q519)</f>
        <v>0</v>
      </c>
      <c r="G519" s="136" t="s">
        <v>76</v>
      </c>
      <c r="H519" s="54" t="s">
        <v>76</v>
      </c>
      <c r="I519" s="55" t="s">
        <v>76</v>
      </c>
      <c r="J519" s="136" t="s">
        <v>74</v>
      </c>
      <c r="K519" s="54" t="s">
        <v>74</v>
      </c>
      <c r="L519" s="55" t="s">
        <v>74</v>
      </c>
      <c r="M519" s="142"/>
      <c r="N519" s="62"/>
      <c r="O519" s="62"/>
      <c r="P519" s="62"/>
      <c r="Q519" s="64"/>
    </row>
    <row r="520" spans="1:17" ht="29" customHeight="1" thickBot="1" x14ac:dyDescent="0.25">
      <c r="A520" s="640"/>
      <c r="B520" s="642"/>
      <c r="C520" s="695"/>
      <c r="D520" s="75" t="s">
        <v>79</v>
      </c>
      <c r="E520" s="137"/>
      <c r="F520" s="117">
        <f>SUM(M520:Q520)</f>
        <v>0</v>
      </c>
      <c r="G520" s="137" t="s">
        <v>74</v>
      </c>
      <c r="H520" s="90" t="s">
        <v>74</v>
      </c>
      <c r="I520" s="138" t="s">
        <v>74</v>
      </c>
      <c r="J520" s="137" t="s">
        <v>74</v>
      </c>
      <c r="K520" s="90" t="s">
        <v>76</v>
      </c>
      <c r="L520" s="138" t="s">
        <v>76</v>
      </c>
      <c r="M520" s="89"/>
      <c r="N520" s="90"/>
      <c r="O520" s="90"/>
      <c r="P520" s="90"/>
      <c r="Q520" s="138"/>
    </row>
    <row r="521" spans="1:17" ht="29" customHeight="1" x14ac:dyDescent="0.2">
      <c r="A521" s="640"/>
      <c r="B521" s="623" t="s">
        <v>272</v>
      </c>
      <c r="C521" s="693">
        <v>43443757</v>
      </c>
      <c r="D521" s="72" t="s">
        <v>73</v>
      </c>
      <c r="E521" s="70"/>
      <c r="F521" s="115">
        <f>SUM(J521:L521)</f>
        <v>0</v>
      </c>
      <c r="G521" s="70" t="s">
        <v>74</v>
      </c>
      <c r="H521" s="77" t="s">
        <v>74</v>
      </c>
      <c r="I521" s="71" t="s">
        <v>74</v>
      </c>
      <c r="J521" s="70"/>
      <c r="K521" s="77"/>
      <c r="L521" s="71"/>
      <c r="M521" s="67" t="s">
        <v>74</v>
      </c>
      <c r="N521" s="68" t="s">
        <v>74</v>
      </c>
      <c r="O521" s="68" t="s">
        <v>74</v>
      </c>
      <c r="P521" s="68" t="s">
        <v>74</v>
      </c>
      <c r="Q521" s="437" t="s">
        <v>74</v>
      </c>
    </row>
    <row r="522" spans="1:17" ht="29" customHeight="1" x14ac:dyDescent="0.2">
      <c r="A522" s="640"/>
      <c r="B522" s="624"/>
      <c r="C522" s="694"/>
      <c r="D522" s="73" t="s">
        <v>75</v>
      </c>
      <c r="E522" s="136"/>
      <c r="F522" s="116">
        <f>SUM(J522:L522)</f>
        <v>0</v>
      </c>
      <c r="G522" s="136" t="s">
        <v>76</v>
      </c>
      <c r="H522" s="54" t="s">
        <v>76</v>
      </c>
      <c r="I522" s="55" t="s">
        <v>76</v>
      </c>
      <c r="J522" s="136"/>
      <c r="K522" s="54"/>
      <c r="L522" s="55"/>
      <c r="M522" s="82" t="s">
        <v>74</v>
      </c>
      <c r="N522" s="54" t="s">
        <v>74</v>
      </c>
      <c r="O522" s="54" t="s">
        <v>74</v>
      </c>
      <c r="P522" s="54" t="s">
        <v>74</v>
      </c>
      <c r="Q522" s="55" t="s">
        <v>74</v>
      </c>
    </row>
    <row r="523" spans="1:17" ht="29" customHeight="1" x14ac:dyDescent="0.2">
      <c r="A523" s="640"/>
      <c r="B523" s="624"/>
      <c r="C523" s="694"/>
      <c r="D523" s="73" t="s">
        <v>77</v>
      </c>
      <c r="E523" s="136"/>
      <c r="F523" s="116">
        <f>SUM(G523:I523)</f>
        <v>0</v>
      </c>
      <c r="G523" s="136"/>
      <c r="H523" s="54"/>
      <c r="I523" s="55"/>
      <c r="J523" s="136" t="s">
        <v>74</v>
      </c>
      <c r="K523" s="54" t="s">
        <v>74</v>
      </c>
      <c r="L523" s="55" t="s">
        <v>74</v>
      </c>
      <c r="M523" s="82" t="s">
        <v>74</v>
      </c>
      <c r="N523" s="54" t="s">
        <v>74</v>
      </c>
      <c r="O523" s="54" t="s">
        <v>74</v>
      </c>
      <c r="P523" s="54" t="s">
        <v>74</v>
      </c>
      <c r="Q523" s="55" t="s">
        <v>74</v>
      </c>
    </row>
    <row r="524" spans="1:17" ht="29" customHeight="1" x14ac:dyDescent="0.2">
      <c r="A524" s="640"/>
      <c r="B524" s="624"/>
      <c r="C524" s="694"/>
      <c r="D524" s="73" t="s">
        <v>78</v>
      </c>
      <c r="E524" s="136">
        <v>110</v>
      </c>
      <c r="F524" s="116">
        <f>SUM(M524:Q524)</f>
        <v>382</v>
      </c>
      <c r="G524" s="136" t="s">
        <v>76</v>
      </c>
      <c r="H524" s="54" t="s">
        <v>76</v>
      </c>
      <c r="I524" s="55" t="s">
        <v>76</v>
      </c>
      <c r="J524" s="136" t="s">
        <v>74</v>
      </c>
      <c r="K524" s="54" t="s">
        <v>74</v>
      </c>
      <c r="L524" s="55" t="s">
        <v>74</v>
      </c>
      <c r="M524" s="142">
        <v>36</v>
      </c>
      <c r="N524" s="62">
        <v>54</v>
      </c>
      <c r="O524" s="62">
        <v>139</v>
      </c>
      <c r="P524" s="62">
        <v>115</v>
      </c>
      <c r="Q524" s="64">
        <v>38</v>
      </c>
    </row>
    <row r="525" spans="1:17" ht="29" customHeight="1" thickBot="1" x14ac:dyDescent="0.25">
      <c r="A525" s="640"/>
      <c r="B525" s="642"/>
      <c r="C525" s="695"/>
      <c r="D525" s="75" t="s">
        <v>79</v>
      </c>
      <c r="E525" s="137"/>
      <c r="F525" s="117">
        <f>SUM(M525:Q525)</f>
        <v>0</v>
      </c>
      <c r="G525" s="137" t="s">
        <v>74</v>
      </c>
      <c r="H525" s="90" t="s">
        <v>74</v>
      </c>
      <c r="I525" s="138" t="s">
        <v>74</v>
      </c>
      <c r="J525" s="137" t="s">
        <v>74</v>
      </c>
      <c r="K525" s="90" t="s">
        <v>76</v>
      </c>
      <c r="L525" s="138" t="s">
        <v>76</v>
      </c>
      <c r="M525" s="89"/>
      <c r="N525" s="90"/>
      <c r="O525" s="90"/>
      <c r="P525" s="90"/>
      <c r="Q525" s="138"/>
    </row>
    <row r="526" spans="1:17" ht="29" customHeight="1" x14ac:dyDescent="0.2">
      <c r="A526" s="640"/>
      <c r="B526" s="623" t="s">
        <v>273</v>
      </c>
      <c r="C526" s="693">
        <v>5483227</v>
      </c>
      <c r="D526" s="72" t="s">
        <v>73</v>
      </c>
      <c r="E526" s="70">
        <v>12</v>
      </c>
      <c r="F526" s="115">
        <f>SUM(J526:L526)</f>
        <v>8</v>
      </c>
      <c r="G526" s="70" t="s">
        <v>74</v>
      </c>
      <c r="H526" s="77" t="s">
        <v>74</v>
      </c>
      <c r="I526" s="71" t="s">
        <v>74</v>
      </c>
      <c r="J526" s="70">
        <v>4</v>
      </c>
      <c r="K526" s="77">
        <v>3</v>
      </c>
      <c r="L526" s="71">
        <v>1</v>
      </c>
      <c r="M526" s="67" t="s">
        <v>74</v>
      </c>
      <c r="N526" s="68" t="s">
        <v>74</v>
      </c>
      <c r="O526" s="68" t="s">
        <v>74</v>
      </c>
      <c r="P526" s="68" t="s">
        <v>74</v>
      </c>
      <c r="Q526" s="437" t="s">
        <v>74</v>
      </c>
    </row>
    <row r="527" spans="1:17" ht="29" customHeight="1" x14ac:dyDescent="0.2">
      <c r="A527" s="640"/>
      <c r="B527" s="624"/>
      <c r="C527" s="694"/>
      <c r="D527" s="73" t="s">
        <v>75</v>
      </c>
      <c r="E527" s="136"/>
      <c r="F527" s="116">
        <f>SUM(J527:L527)</f>
        <v>0</v>
      </c>
      <c r="G527" s="136" t="s">
        <v>76</v>
      </c>
      <c r="H527" s="54" t="s">
        <v>76</v>
      </c>
      <c r="I527" s="55" t="s">
        <v>76</v>
      </c>
      <c r="J527" s="136"/>
      <c r="K527" s="54"/>
      <c r="L527" s="55"/>
      <c r="M527" s="82" t="s">
        <v>74</v>
      </c>
      <c r="N527" s="54" t="s">
        <v>74</v>
      </c>
      <c r="O527" s="54" t="s">
        <v>74</v>
      </c>
      <c r="P527" s="54" t="s">
        <v>74</v>
      </c>
      <c r="Q527" s="55" t="s">
        <v>74</v>
      </c>
    </row>
    <row r="528" spans="1:17" ht="29" customHeight="1" x14ac:dyDescent="0.2">
      <c r="A528" s="640"/>
      <c r="B528" s="624"/>
      <c r="C528" s="694"/>
      <c r="D528" s="73" t="s">
        <v>77</v>
      </c>
      <c r="E528" s="136"/>
      <c r="F528" s="116">
        <f>SUM(G528:I528)</f>
        <v>0</v>
      </c>
      <c r="G528" s="136"/>
      <c r="H528" s="54"/>
      <c r="I528" s="55"/>
      <c r="J528" s="136" t="s">
        <v>74</v>
      </c>
      <c r="K528" s="54" t="s">
        <v>74</v>
      </c>
      <c r="L528" s="55" t="s">
        <v>74</v>
      </c>
      <c r="M528" s="82" t="s">
        <v>74</v>
      </c>
      <c r="N528" s="54" t="s">
        <v>74</v>
      </c>
      <c r="O528" s="54" t="s">
        <v>74</v>
      </c>
      <c r="P528" s="54" t="s">
        <v>74</v>
      </c>
      <c r="Q528" s="55" t="s">
        <v>74</v>
      </c>
    </row>
    <row r="529" spans="1:17" ht="29" customHeight="1" x14ac:dyDescent="0.2">
      <c r="A529" s="640"/>
      <c r="B529" s="624"/>
      <c r="C529" s="694"/>
      <c r="D529" s="73" t="s">
        <v>78</v>
      </c>
      <c r="E529" s="136"/>
      <c r="F529" s="116">
        <f>SUM(M529:Q529)</f>
        <v>0</v>
      </c>
      <c r="G529" s="136" t="s">
        <v>76</v>
      </c>
      <c r="H529" s="54" t="s">
        <v>76</v>
      </c>
      <c r="I529" s="55" t="s">
        <v>76</v>
      </c>
      <c r="J529" s="136" t="s">
        <v>74</v>
      </c>
      <c r="K529" s="54" t="s">
        <v>74</v>
      </c>
      <c r="L529" s="55" t="s">
        <v>74</v>
      </c>
      <c r="M529" s="142"/>
      <c r="N529" s="62"/>
      <c r="O529" s="62"/>
      <c r="P529" s="62"/>
      <c r="Q529" s="64"/>
    </row>
    <row r="530" spans="1:17" ht="29" customHeight="1" thickBot="1" x14ac:dyDescent="0.25">
      <c r="A530" s="640"/>
      <c r="B530" s="642"/>
      <c r="C530" s="695"/>
      <c r="D530" s="76" t="s">
        <v>79</v>
      </c>
      <c r="E530" s="137"/>
      <c r="F530" s="117">
        <f>SUM(M530:Q530)</f>
        <v>0</v>
      </c>
      <c r="G530" s="137" t="s">
        <v>74</v>
      </c>
      <c r="H530" s="90" t="s">
        <v>74</v>
      </c>
      <c r="I530" s="138" t="s">
        <v>74</v>
      </c>
      <c r="J530" s="137" t="s">
        <v>74</v>
      </c>
      <c r="K530" s="90" t="s">
        <v>76</v>
      </c>
      <c r="L530" s="138" t="s">
        <v>76</v>
      </c>
      <c r="M530" s="89"/>
      <c r="N530" s="90"/>
      <c r="O530" s="90"/>
      <c r="P530" s="90"/>
      <c r="Q530" s="138"/>
    </row>
    <row r="531" spans="1:17" ht="29" customHeight="1" x14ac:dyDescent="0.2">
      <c r="A531" s="640"/>
      <c r="B531" s="623" t="s">
        <v>273</v>
      </c>
      <c r="C531" s="693">
        <v>5483227</v>
      </c>
      <c r="D531" s="72" t="s">
        <v>73</v>
      </c>
      <c r="E531" s="70"/>
      <c r="F531" s="115">
        <f>SUM(J531:L531)</f>
        <v>0</v>
      </c>
      <c r="G531" s="70" t="s">
        <v>74</v>
      </c>
      <c r="H531" s="77" t="s">
        <v>74</v>
      </c>
      <c r="I531" s="71" t="s">
        <v>74</v>
      </c>
      <c r="J531" s="70"/>
      <c r="K531" s="77"/>
      <c r="L531" s="71"/>
      <c r="M531" s="67" t="s">
        <v>74</v>
      </c>
      <c r="N531" s="68" t="s">
        <v>74</v>
      </c>
      <c r="O531" s="68" t="s">
        <v>74</v>
      </c>
      <c r="P531" s="68" t="s">
        <v>74</v>
      </c>
      <c r="Q531" s="437" t="s">
        <v>74</v>
      </c>
    </row>
    <row r="532" spans="1:17" ht="29" customHeight="1" x14ac:dyDescent="0.2">
      <c r="A532" s="640"/>
      <c r="B532" s="624"/>
      <c r="C532" s="694"/>
      <c r="D532" s="73" t="s">
        <v>75</v>
      </c>
      <c r="E532" s="136"/>
      <c r="F532" s="116">
        <f>SUM(J532:L532)</f>
        <v>0</v>
      </c>
      <c r="G532" s="136" t="s">
        <v>76</v>
      </c>
      <c r="H532" s="54" t="s">
        <v>76</v>
      </c>
      <c r="I532" s="55" t="s">
        <v>76</v>
      </c>
      <c r="J532" s="136"/>
      <c r="K532" s="54"/>
      <c r="L532" s="55"/>
      <c r="M532" s="82" t="s">
        <v>74</v>
      </c>
      <c r="N532" s="54" t="s">
        <v>74</v>
      </c>
      <c r="O532" s="54" t="s">
        <v>74</v>
      </c>
      <c r="P532" s="54" t="s">
        <v>74</v>
      </c>
      <c r="Q532" s="55" t="s">
        <v>74</v>
      </c>
    </row>
    <row r="533" spans="1:17" ht="29" customHeight="1" x14ac:dyDescent="0.2">
      <c r="A533" s="640"/>
      <c r="B533" s="624"/>
      <c r="C533" s="694"/>
      <c r="D533" s="73" t="s">
        <v>77</v>
      </c>
      <c r="E533" s="136"/>
      <c r="F533" s="116">
        <f>SUM(G533:I533)</f>
        <v>0</v>
      </c>
      <c r="G533" s="136"/>
      <c r="H533" s="54"/>
      <c r="I533" s="55"/>
      <c r="J533" s="136" t="s">
        <v>74</v>
      </c>
      <c r="K533" s="54" t="s">
        <v>74</v>
      </c>
      <c r="L533" s="55" t="s">
        <v>74</v>
      </c>
      <c r="M533" s="82" t="s">
        <v>74</v>
      </c>
      <c r="N533" s="54" t="s">
        <v>74</v>
      </c>
      <c r="O533" s="54" t="s">
        <v>74</v>
      </c>
      <c r="P533" s="54" t="s">
        <v>74</v>
      </c>
      <c r="Q533" s="55" t="s">
        <v>74</v>
      </c>
    </row>
    <row r="534" spans="1:17" ht="29" customHeight="1" x14ac:dyDescent="0.2">
      <c r="A534" s="640"/>
      <c r="B534" s="624"/>
      <c r="C534" s="694"/>
      <c r="D534" s="73" t="s">
        <v>78</v>
      </c>
      <c r="E534" s="136">
        <v>135</v>
      </c>
      <c r="F534" s="116">
        <f>SUM(M534:Q534)</f>
        <v>158</v>
      </c>
      <c r="G534" s="136" t="s">
        <v>76</v>
      </c>
      <c r="H534" s="54" t="s">
        <v>76</v>
      </c>
      <c r="I534" s="55" t="s">
        <v>76</v>
      </c>
      <c r="J534" s="136" t="s">
        <v>74</v>
      </c>
      <c r="K534" s="54" t="s">
        <v>74</v>
      </c>
      <c r="L534" s="55" t="s">
        <v>74</v>
      </c>
      <c r="M534" s="142">
        <v>4</v>
      </c>
      <c r="N534" s="62">
        <v>4</v>
      </c>
      <c r="O534" s="62">
        <v>69</v>
      </c>
      <c r="P534" s="62">
        <v>27</v>
      </c>
      <c r="Q534" s="64">
        <v>54</v>
      </c>
    </row>
    <row r="535" spans="1:17" ht="29" customHeight="1" thickBot="1" x14ac:dyDescent="0.25">
      <c r="A535" s="640"/>
      <c r="B535" s="642"/>
      <c r="C535" s="695"/>
      <c r="D535" s="76" t="s">
        <v>79</v>
      </c>
      <c r="E535" s="137"/>
      <c r="F535" s="117">
        <f>SUM(M535:Q535)</f>
        <v>0</v>
      </c>
      <c r="G535" s="137" t="s">
        <v>74</v>
      </c>
      <c r="H535" s="90" t="s">
        <v>74</v>
      </c>
      <c r="I535" s="138" t="s">
        <v>74</v>
      </c>
      <c r="J535" s="137" t="s">
        <v>74</v>
      </c>
      <c r="K535" s="90" t="s">
        <v>76</v>
      </c>
      <c r="L535" s="138" t="s">
        <v>76</v>
      </c>
      <c r="M535" s="89"/>
      <c r="N535" s="90"/>
      <c r="O535" s="90"/>
      <c r="P535" s="90"/>
      <c r="Q535" s="138"/>
    </row>
    <row r="536" spans="1:17" ht="29" customHeight="1" x14ac:dyDescent="0.2">
      <c r="A536" s="640"/>
      <c r="B536" s="623" t="s">
        <v>274</v>
      </c>
      <c r="C536" s="693">
        <v>32884704</v>
      </c>
      <c r="D536" s="72" t="s">
        <v>73</v>
      </c>
      <c r="E536" s="70"/>
      <c r="F536" s="115">
        <f>SUM(J536:L536)</f>
        <v>0</v>
      </c>
      <c r="G536" s="70" t="s">
        <v>74</v>
      </c>
      <c r="H536" s="77" t="s">
        <v>74</v>
      </c>
      <c r="I536" s="71" t="s">
        <v>74</v>
      </c>
      <c r="J536" s="70"/>
      <c r="K536" s="77"/>
      <c r="L536" s="71"/>
      <c r="M536" s="67" t="s">
        <v>74</v>
      </c>
      <c r="N536" s="68" t="s">
        <v>74</v>
      </c>
      <c r="O536" s="68" t="s">
        <v>74</v>
      </c>
      <c r="P536" s="68" t="s">
        <v>74</v>
      </c>
      <c r="Q536" s="437" t="s">
        <v>74</v>
      </c>
    </row>
    <row r="537" spans="1:17" ht="29" customHeight="1" x14ac:dyDescent="0.2">
      <c r="A537" s="640"/>
      <c r="B537" s="624"/>
      <c r="C537" s="694"/>
      <c r="D537" s="73" t="s">
        <v>75</v>
      </c>
      <c r="E537" s="136"/>
      <c r="F537" s="116">
        <f>SUM(J537:L537)</f>
        <v>0</v>
      </c>
      <c r="G537" s="136" t="s">
        <v>76</v>
      </c>
      <c r="H537" s="54" t="s">
        <v>76</v>
      </c>
      <c r="I537" s="55" t="s">
        <v>76</v>
      </c>
      <c r="J537" s="136"/>
      <c r="K537" s="54"/>
      <c r="L537" s="55"/>
      <c r="M537" s="82" t="s">
        <v>74</v>
      </c>
      <c r="N537" s="54" t="s">
        <v>74</v>
      </c>
      <c r="O537" s="54" t="s">
        <v>74</v>
      </c>
      <c r="P537" s="54" t="s">
        <v>74</v>
      </c>
      <c r="Q537" s="55" t="s">
        <v>74</v>
      </c>
    </row>
    <row r="538" spans="1:17" ht="29" customHeight="1" x14ac:dyDescent="0.2">
      <c r="A538" s="640"/>
      <c r="B538" s="624"/>
      <c r="C538" s="694"/>
      <c r="D538" s="73" t="s">
        <v>77</v>
      </c>
      <c r="E538" s="136"/>
      <c r="F538" s="116">
        <f>SUM(G538:I538)</f>
        <v>0</v>
      </c>
      <c r="G538" s="136"/>
      <c r="H538" s="54"/>
      <c r="I538" s="55"/>
      <c r="J538" s="136" t="s">
        <v>74</v>
      </c>
      <c r="K538" s="54" t="s">
        <v>74</v>
      </c>
      <c r="L538" s="55" t="s">
        <v>74</v>
      </c>
      <c r="M538" s="82" t="s">
        <v>74</v>
      </c>
      <c r="N538" s="54" t="s">
        <v>74</v>
      </c>
      <c r="O538" s="54" t="s">
        <v>74</v>
      </c>
      <c r="P538" s="54" t="s">
        <v>74</v>
      </c>
      <c r="Q538" s="55" t="s">
        <v>74</v>
      </c>
    </row>
    <row r="539" spans="1:17" ht="29" customHeight="1" x14ac:dyDescent="0.2">
      <c r="A539" s="640"/>
      <c r="B539" s="624"/>
      <c r="C539" s="694"/>
      <c r="D539" s="73" t="s">
        <v>78</v>
      </c>
      <c r="E539" s="136">
        <v>125</v>
      </c>
      <c r="F539" s="116">
        <f>SUM(M539:Q539)</f>
        <v>53</v>
      </c>
      <c r="G539" s="136" t="s">
        <v>76</v>
      </c>
      <c r="H539" s="54" t="s">
        <v>76</v>
      </c>
      <c r="I539" s="55" t="s">
        <v>76</v>
      </c>
      <c r="J539" s="136" t="s">
        <v>74</v>
      </c>
      <c r="K539" s="54" t="s">
        <v>74</v>
      </c>
      <c r="L539" s="55" t="s">
        <v>74</v>
      </c>
      <c r="M539" s="142">
        <v>3</v>
      </c>
      <c r="N539" s="62">
        <v>8</v>
      </c>
      <c r="O539" s="62">
        <v>12</v>
      </c>
      <c r="P539" s="62">
        <v>21</v>
      </c>
      <c r="Q539" s="64">
        <v>9</v>
      </c>
    </row>
    <row r="540" spans="1:17" ht="29" customHeight="1" thickBot="1" x14ac:dyDescent="0.25">
      <c r="A540" s="640"/>
      <c r="B540" s="642"/>
      <c r="C540" s="695"/>
      <c r="D540" s="76" t="s">
        <v>79</v>
      </c>
      <c r="E540" s="137"/>
      <c r="F540" s="117">
        <f>SUM(M540:Q540)</f>
        <v>0</v>
      </c>
      <c r="G540" s="137" t="s">
        <v>74</v>
      </c>
      <c r="H540" s="90" t="s">
        <v>74</v>
      </c>
      <c r="I540" s="138" t="s">
        <v>74</v>
      </c>
      <c r="J540" s="137" t="s">
        <v>74</v>
      </c>
      <c r="K540" s="90" t="s">
        <v>76</v>
      </c>
      <c r="L540" s="138" t="s">
        <v>76</v>
      </c>
      <c r="M540" s="89"/>
      <c r="N540" s="90"/>
      <c r="O540" s="90"/>
      <c r="P540" s="90"/>
      <c r="Q540" s="138"/>
    </row>
    <row r="541" spans="1:17" ht="29" customHeight="1" x14ac:dyDescent="0.2">
      <c r="A541" s="640"/>
      <c r="B541" s="706" t="s">
        <v>275</v>
      </c>
      <c r="C541" s="713">
        <v>1998390</v>
      </c>
      <c r="D541" s="72" t="s">
        <v>73</v>
      </c>
      <c r="E541" s="70"/>
      <c r="F541" s="115">
        <f>SUM(J541:L541)</f>
        <v>0</v>
      </c>
      <c r="G541" s="70" t="s">
        <v>74</v>
      </c>
      <c r="H541" s="77" t="s">
        <v>74</v>
      </c>
      <c r="I541" s="71" t="s">
        <v>74</v>
      </c>
      <c r="J541" s="70"/>
      <c r="K541" s="77"/>
      <c r="L541" s="71"/>
      <c r="M541" s="67" t="s">
        <v>74</v>
      </c>
      <c r="N541" s="68" t="s">
        <v>74</v>
      </c>
      <c r="O541" s="68" t="s">
        <v>74</v>
      </c>
      <c r="P541" s="68" t="s">
        <v>74</v>
      </c>
      <c r="Q541" s="437" t="s">
        <v>74</v>
      </c>
    </row>
    <row r="542" spans="1:17" ht="29" customHeight="1" x14ac:dyDescent="0.2">
      <c r="A542" s="640"/>
      <c r="B542" s="675"/>
      <c r="C542" s="714"/>
      <c r="D542" s="73" t="s">
        <v>75</v>
      </c>
      <c r="E542" s="136"/>
      <c r="F542" s="116">
        <f>SUM(J542:L542)</f>
        <v>0</v>
      </c>
      <c r="G542" s="136" t="s">
        <v>76</v>
      </c>
      <c r="H542" s="54" t="s">
        <v>76</v>
      </c>
      <c r="I542" s="55" t="s">
        <v>76</v>
      </c>
      <c r="J542" s="136"/>
      <c r="K542" s="54"/>
      <c r="L542" s="55"/>
      <c r="M542" s="82" t="s">
        <v>74</v>
      </c>
      <c r="N542" s="54" t="s">
        <v>74</v>
      </c>
      <c r="O542" s="54" t="s">
        <v>74</v>
      </c>
      <c r="P542" s="54" t="s">
        <v>74</v>
      </c>
      <c r="Q542" s="55" t="s">
        <v>74</v>
      </c>
    </row>
    <row r="543" spans="1:17" ht="29" customHeight="1" x14ac:dyDescent="0.2">
      <c r="A543" s="640"/>
      <c r="B543" s="675"/>
      <c r="C543" s="714"/>
      <c r="D543" s="73" t="s">
        <v>77</v>
      </c>
      <c r="E543" s="136"/>
      <c r="F543" s="116">
        <f>SUM(G543:I543)</f>
        <v>0</v>
      </c>
      <c r="G543" s="136"/>
      <c r="H543" s="54"/>
      <c r="I543" s="55"/>
      <c r="J543" s="136" t="s">
        <v>74</v>
      </c>
      <c r="K543" s="54" t="s">
        <v>74</v>
      </c>
      <c r="L543" s="55" t="s">
        <v>74</v>
      </c>
      <c r="M543" s="82" t="s">
        <v>74</v>
      </c>
      <c r="N543" s="54" t="s">
        <v>74</v>
      </c>
      <c r="O543" s="54" t="s">
        <v>74</v>
      </c>
      <c r="P543" s="54" t="s">
        <v>74</v>
      </c>
      <c r="Q543" s="55" t="s">
        <v>74</v>
      </c>
    </row>
    <row r="544" spans="1:17" ht="29" customHeight="1" x14ac:dyDescent="0.2">
      <c r="A544" s="640"/>
      <c r="B544" s="675"/>
      <c r="C544" s="714"/>
      <c r="D544" s="73" t="s">
        <v>78</v>
      </c>
      <c r="E544" s="136"/>
      <c r="F544" s="116">
        <f>SUM(M544:Q544)</f>
        <v>0</v>
      </c>
      <c r="G544" s="136" t="s">
        <v>76</v>
      </c>
      <c r="H544" s="54" t="s">
        <v>76</v>
      </c>
      <c r="I544" s="55" t="s">
        <v>76</v>
      </c>
      <c r="J544" s="136" t="s">
        <v>74</v>
      </c>
      <c r="K544" s="54" t="s">
        <v>74</v>
      </c>
      <c r="L544" s="55" t="s">
        <v>74</v>
      </c>
      <c r="M544" s="142"/>
      <c r="N544" s="62"/>
      <c r="O544" s="62"/>
      <c r="P544" s="62"/>
      <c r="Q544" s="64"/>
    </row>
    <row r="545" spans="1:17" ht="29" customHeight="1" thickBot="1" x14ac:dyDescent="0.25">
      <c r="A545" s="640"/>
      <c r="B545" s="675"/>
      <c r="C545" s="715"/>
      <c r="D545" s="76" t="s">
        <v>79</v>
      </c>
      <c r="E545" s="137"/>
      <c r="F545" s="117">
        <f>SUM(M545:Q545)</f>
        <v>0</v>
      </c>
      <c r="G545" s="137" t="s">
        <v>74</v>
      </c>
      <c r="H545" s="90" t="s">
        <v>74</v>
      </c>
      <c r="I545" s="138" t="s">
        <v>74</v>
      </c>
      <c r="J545" s="137" t="s">
        <v>74</v>
      </c>
      <c r="K545" s="90" t="s">
        <v>76</v>
      </c>
      <c r="L545" s="138" t="s">
        <v>76</v>
      </c>
      <c r="M545" s="89"/>
      <c r="N545" s="90"/>
      <c r="O545" s="90"/>
      <c r="P545" s="90"/>
      <c r="Q545" s="138"/>
    </row>
    <row r="546" spans="1:17" ht="29" customHeight="1" x14ac:dyDescent="0.2">
      <c r="A546" s="640"/>
      <c r="B546" s="706" t="s">
        <v>276</v>
      </c>
      <c r="C546" s="710">
        <v>1998383</v>
      </c>
      <c r="D546" s="72" t="s">
        <v>73</v>
      </c>
      <c r="E546" s="70"/>
      <c r="F546" s="115">
        <f>SUM(J546:L546)</f>
        <v>0</v>
      </c>
      <c r="G546" s="70" t="s">
        <v>74</v>
      </c>
      <c r="H546" s="77" t="s">
        <v>74</v>
      </c>
      <c r="I546" s="71" t="s">
        <v>74</v>
      </c>
      <c r="J546" s="70"/>
      <c r="K546" s="77"/>
      <c r="L546" s="71"/>
      <c r="M546" s="67" t="s">
        <v>74</v>
      </c>
      <c r="N546" s="68" t="s">
        <v>74</v>
      </c>
      <c r="O546" s="68" t="s">
        <v>74</v>
      </c>
      <c r="P546" s="68" t="s">
        <v>74</v>
      </c>
      <c r="Q546" s="437" t="s">
        <v>74</v>
      </c>
    </row>
    <row r="547" spans="1:17" ht="29" customHeight="1" x14ac:dyDescent="0.2">
      <c r="A547" s="640"/>
      <c r="B547" s="675"/>
      <c r="C547" s="711"/>
      <c r="D547" s="73" t="s">
        <v>75</v>
      </c>
      <c r="E547" s="136"/>
      <c r="F547" s="116">
        <f>SUM(J547:L547)</f>
        <v>0</v>
      </c>
      <c r="G547" s="136" t="s">
        <v>76</v>
      </c>
      <c r="H547" s="54" t="s">
        <v>76</v>
      </c>
      <c r="I547" s="55" t="s">
        <v>76</v>
      </c>
      <c r="J547" s="136"/>
      <c r="K547" s="54"/>
      <c r="L547" s="55"/>
      <c r="M547" s="82" t="s">
        <v>74</v>
      </c>
      <c r="N547" s="54" t="s">
        <v>74</v>
      </c>
      <c r="O547" s="54" t="s">
        <v>74</v>
      </c>
      <c r="P547" s="54" t="s">
        <v>74</v>
      </c>
      <c r="Q547" s="55" t="s">
        <v>74</v>
      </c>
    </row>
    <row r="548" spans="1:17" ht="29" customHeight="1" x14ac:dyDescent="0.2">
      <c r="A548" s="640"/>
      <c r="B548" s="675"/>
      <c r="C548" s="711"/>
      <c r="D548" s="73" t="s">
        <v>77</v>
      </c>
      <c r="E548" s="136"/>
      <c r="F548" s="116">
        <f>SUM(G548:I548)</f>
        <v>0</v>
      </c>
      <c r="G548" s="136"/>
      <c r="H548" s="54"/>
      <c r="I548" s="55"/>
      <c r="J548" s="136" t="s">
        <v>74</v>
      </c>
      <c r="K548" s="54" t="s">
        <v>74</v>
      </c>
      <c r="L548" s="55" t="s">
        <v>74</v>
      </c>
      <c r="M548" s="82" t="s">
        <v>74</v>
      </c>
      <c r="N548" s="54" t="s">
        <v>74</v>
      </c>
      <c r="O548" s="54" t="s">
        <v>74</v>
      </c>
      <c r="P548" s="54" t="s">
        <v>74</v>
      </c>
      <c r="Q548" s="55" t="s">
        <v>74</v>
      </c>
    </row>
    <row r="549" spans="1:17" ht="29" customHeight="1" x14ac:dyDescent="0.2">
      <c r="A549" s="640"/>
      <c r="B549" s="675"/>
      <c r="C549" s="711"/>
      <c r="D549" s="73" t="s">
        <v>78</v>
      </c>
      <c r="E549" s="136">
        <v>110</v>
      </c>
      <c r="F549" s="116">
        <f>SUM(M549:Q549)</f>
        <v>32</v>
      </c>
      <c r="G549" s="136" t="s">
        <v>76</v>
      </c>
      <c r="H549" s="54" t="s">
        <v>76</v>
      </c>
      <c r="I549" s="55" t="s">
        <v>76</v>
      </c>
      <c r="J549" s="136" t="s">
        <v>74</v>
      </c>
      <c r="K549" s="54" t="s">
        <v>74</v>
      </c>
      <c r="L549" s="55" t="s">
        <v>74</v>
      </c>
      <c r="M549" s="142">
        <v>5</v>
      </c>
      <c r="N549" s="62">
        <v>6</v>
      </c>
      <c r="O549" s="62">
        <v>8</v>
      </c>
      <c r="P549" s="62">
        <v>3</v>
      </c>
      <c r="Q549" s="64">
        <v>10</v>
      </c>
    </row>
    <row r="550" spans="1:17" ht="29" customHeight="1" thickBot="1" x14ac:dyDescent="0.25">
      <c r="A550" s="640"/>
      <c r="B550" s="663"/>
      <c r="C550" s="712"/>
      <c r="D550" s="76" t="s">
        <v>79</v>
      </c>
      <c r="E550" s="137"/>
      <c r="F550" s="117">
        <f>SUM(M550:Q550)</f>
        <v>0</v>
      </c>
      <c r="G550" s="137" t="s">
        <v>74</v>
      </c>
      <c r="H550" s="90" t="s">
        <v>74</v>
      </c>
      <c r="I550" s="138" t="s">
        <v>74</v>
      </c>
      <c r="J550" s="137" t="s">
        <v>74</v>
      </c>
      <c r="K550" s="90" t="s">
        <v>76</v>
      </c>
      <c r="L550" s="138" t="s">
        <v>76</v>
      </c>
      <c r="M550" s="89"/>
      <c r="N550" s="90"/>
      <c r="O550" s="90"/>
      <c r="P550" s="90"/>
      <c r="Q550" s="138"/>
    </row>
    <row r="551" spans="1:17" ht="29" customHeight="1" x14ac:dyDescent="0.2">
      <c r="A551" s="640"/>
      <c r="B551" s="706" t="s">
        <v>277</v>
      </c>
      <c r="C551" s="707">
        <v>1998489</v>
      </c>
      <c r="D551" s="72" t="s">
        <v>73</v>
      </c>
      <c r="E551" s="70"/>
      <c r="F551" s="115">
        <f>SUM(J551:L551)</f>
        <v>0</v>
      </c>
      <c r="G551" s="70" t="s">
        <v>74</v>
      </c>
      <c r="H551" s="77" t="s">
        <v>74</v>
      </c>
      <c r="I551" s="71" t="s">
        <v>74</v>
      </c>
      <c r="J551" s="70"/>
      <c r="K551" s="77"/>
      <c r="L551" s="71"/>
      <c r="M551" s="67" t="s">
        <v>74</v>
      </c>
      <c r="N551" s="68" t="s">
        <v>74</v>
      </c>
      <c r="O551" s="68" t="s">
        <v>74</v>
      </c>
      <c r="P551" s="68" t="s">
        <v>74</v>
      </c>
      <c r="Q551" s="437" t="s">
        <v>74</v>
      </c>
    </row>
    <row r="552" spans="1:17" ht="29" customHeight="1" x14ac:dyDescent="0.2">
      <c r="A552" s="640"/>
      <c r="B552" s="675"/>
      <c r="C552" s="708"/>
      <c r="D552" s="73" t="s">
        <v>75</v>
      </c>
      <c r="E552" s="136"/>
      <c r="F552" s="116">
        <f>SUM(J552:L552)</f>
        <v>0</v>
      </c>
      <c r="G552" s="136" t="s">
        <v>76</v>
      </c>
      <c r="H552" s="54" t="s">
        <v>76</v>
      </c>
      <c r="I552" s="55" t="s">
        <v>76</v>
      </c>
      <c r="J552" s="136"/>
      <c r="K552" s="54"/>
      <c r="L552" s="55"/>
      <c r="M552" s="82" t="s">
        <v>74</v>
      </c>
      <c r="N552" s="54" t="s">
        <v>74</v>
      </c>
      <c r="O552" s="54" t="s">
        <v>74</v>
      </c>
      <c r="P552" s="54" t="s">
        <v>74</v>
      </c>
      <c r="Q552" s="55" t="s">
        <v>74</v>
      </c>
    </row>
    <row r="553" spans="1:17" ht="29" customHeight="1" x14ac:dyDescent="0.2">
      <c r="A553" s="640"/>
      <c r="B553" s="675"/>
      <c r="C553" s="708"/>
      <c r="D553" s="73" t="s">
        <v>77</v>
      </c>
      <c r="E553" s="136"/>
      <c r="F553" s="116">
        <f>SUM(G553:I553)</f>
        <v>0</v>
      </c>
      <c r="G553" s="136"/>
      <c r="H553" s="54"/>
      <c r="I553" s="55"/>
      <c r="J553" s="136" t="s">
        <v>74</v>
      </c>
      <c r="K553" s="54" t="s">
        <v>74</v>
      </c>
      <c r="L553" s="55" t="s">
        <v>74</v>
      </c>
      <c r="M553" s="82" t="s">
        <v>74</v>
      </c>
      <c r="N553" s="54" t="s">
        <v>74</v>
      </c>
      <c r="O553" s="54" t="s">
        <v>74</v>
      </c>
      <c r="P553" s="54" t="s">
        <v>74</v>
      </c>
      <c r="Q553" s="55" t="s">
        <v>74</v>
      </c>
    </row>
    <row r="554" spans="1:17" ht="29" customHeight="1" x14ac:dyDescent="0.2">
      <c r="A554" s="640"/>
      <c r="B554" s="675"/>
      <c r="C554" s="708"/>
      <c r="D554" s="73" t="s">
        <v>78</v>
      </c>
      <c r="E554" s="136">
        <v>125</v>
      </c>
      <c r="F554" s="116">
        <f>SUM(M554:Q554)</f>
        <v>157</v>
      </c>
      <c r="G554" s="136" t="s">
        <v>76</v>
      </c>
      <c r="H554" s="54" t="s">
        <v>76</v>
      </c>
      <c r="I554" s="55" t="s">
        <v>76</v>
      </c>
      <c r="J554" s="136" t="s">
        <v>74</v>
      </c>
      <c r="K554" s="54" t="s">
        <v>74</v>
      </c>
      <c r="L554" s="55" t="s">
        <v>74</v>
      </c>
      <c r="M554" s="142">
        <v>4</v>
      </c>
      <c r="N554" s="62">
        <v>6</v>
      </c>
      <c r="O554" s="62">
        <v>32</v>
      </c>
      <c r="P554" s="62">
        <v>49</v>
      </c>
      <c r="Q554" s="64">
        <v>66</v>
      </c>
    </row>
    <row r="555" spans="1:17" ht="29" customHeight="1" thickBot="1" x14ac:dyDescent="0.25">
      <c r="A555" s="640"/>
      <c r="B555" s="663"/>
      <c r="C555" s="709"/>
      <c r="D555" s="76" t="s">
        <v>79</v>
      </c>
      <c r="E555" s="137"/>
      <c r="F555" s="117">
        <f>SUM(M555:Q555)</f>
        <v>0</v>
      </c>
      <c r="G555" s="137" t="s">
        <v>74</v>
      </c>
      <c r="H555" s="90" t="s">
        <v>74</v>
      </c>
      <c r="I555" s="138" t="s">
        <v>74</v>
      </c>
      <c r="J555" s="137" t="s">
        <v>74</v>
      </c>
      <c r="K555" s="90" t="s">
        <v>76</v>
      </c>
      <c r="L555" s="138" t="s">
        <v>76</v>
      </c>
      <c r="M555" s="89"/>
      <c r="N555" s="90"/>
      <c r="O555" s="90"/>
      <c r="P555" s="90"/>
      <c r="Q555" s="138"/>
    </row>
    <row r="556" spans="1:17" ht="29" customHeight="1" x14ac:dyDescent="0.2">
      <c r="A556" s="640"/>
      <c r="B556" s="706" t="s">
        <v>278</v>
      </c>
      <c r="C556" s="710">
        <v>34712085</v>
      </c>
      <c r="D556" s="72" t="s">
        <v>73</v>
      </c>
      <c r="E556" s="70"/>
      <c r="F556" s="115">
        <f>SUM(J556:L556)</f>
        <v>0</v>
      </c>
      <c r="G556" s="70" t="s">
        <v>74</v>
      </c>
      <c r="H556" s="77" t="s">
        <v>74</v>
      </c>
      <c r="I556" s="71" t="s">
        <v>74</v>
      </c>
      <c r="J556" s="70"/>
      <c r="K556" s="77"/>
      <c r="L556" s="71"/>
      <c r="M556" s="67" t="s">
        <v>74</v>
      </c>
      <c r="N556" s="68" t="s">
        <v>74</v>
      </c>
      <c r="O556" s="68" t="s">
        <v>74</v>
      </c>
      <c r="P556" s="68" t="s">
        <v>74</v>
      </c>
      <c r="Q556" s="437" t="s">
        <v>74</v>
      </c>
    </row>
    <row r="557" spans="1:17" ht="29" customHeight="1" x14ac:dyDescent="0.2">
      <c r="A557" s="640"/>
      <c r="B557" s="675"/>
      <c r="C557" s="711"/>
      <c r="D557" s="73" t="s">
        <v>75</v>
      </c>
      <c r="E557" s="136"/>
      <c r="F557" s="116">
        <f>SUM(J557:L557)</f>
        <v>0</v>
      </c>
      <c r="G557" s="136" t="s">
        <v>76</v>
      </c>
      <c r="H557" s="54" t="s">
        <v>76</v>
      </c>
      <c r="I557" s="55" t="s">
        <v>76</v>
      </c>
      <c r="J557" s="136"/>
      <c r="K557" s="54"/>
      <c r="L557" s="55"/>
      <c r="M557" s="82" t="s">
        <v>74</v>
      </c>
      <c r="N557" s="54" t="s">
        <v>74</v>
      </c>
      <c r="O557" s="54" t="s">
        <v>74</v>
      </c>
      <c r="P557" s="54" t="s">
        <v>74</v>
      </c>
      <c r="Q557" s="55" t="s">
        <v>74</v>
      </c>
    </row>
    <row r="558" spans="1:17" ht="29" customHeight="1" x14ac:dyDescent="0.2">
      <c r="A558" s="640"/>
      <c r="B558" s="675"/>
      <c r="C558" s="711"/>
      <c r="D558" s="73" t="s">
        <v>77</v>
      </c>
      <c r="E558" s="136"/>
      <c r="F558" s="116">
        <f>SUM(G558:I558)</f>
        <v>0</v>
      </c>
      <c r="G558" s="136"/>
      <c r="H558" s="54"/>
      <c r="I558" s="55"/>
      <c r="J558" s="136" t="s">
        <v>74</v>
      </c>
      <c r="K558" s="54" t="s">
        <v>74</v>
      </c>
      <c r="L558" s="55" t="s">
        <v>74</v>
      </c>
      <c r="M558" s="82" t="s">
        <v>74</v>
      </c>
      <c r="N558" s="54" t="s">
        <v>74</v>
      </c>
      <c r="O558" s="54" t="s">
        <v>74</v>
      </c>
      <c r="P558" s="54" t="s">
        <v>74</v>
      </c>
      <c r="Q558" s="55" t="s">
        <v>74</v>
      </c>
    </row>
    <row r="559" spans="1:17" ht="29" customHeight="1" x14ac:dyDescent="0.2">
      <c r="A559" s="640"/>
      <c r="B559" s="675"/>
      <c r="C559" s="711"/>
      <c r="D559" s="73" t="s">
        <v>78</v>
      </c>
      <c r="E559" s="136">
        <v>75</v>
      </c>
      <c r="F559" s="116">
        <f>SUM(M559:Q559)</f>
        <v>116</v>
      </c>
      <c r="G559" s="136" t="s">
        <v>76</v>
      </c>
      <c r="H559" s="54" t="s">
        <v>76</v>
      </c>
      <c r="I559" s="55" t="s">
        <v>76</v>
      </c>
      <c r="J559" s="136" t="s">
        <v>74</v>
      </c>
      <c r="K559" s="54" t="s">
        <v>74</v>
      </c>
      <c r="L559" s="55" t="s">
        <v>74</v>
      </c>
      <c r="M559" s="142">
        <v>15</v>
      </c>
      <c r="N559" s="62">
        <v>78</v>
      </c>
      <c r="O559" s="62">
        <v>18</v>
      </c>
      <c r="P559" s="62">
        <v>5</v>
      </c>
      <c r="Q559" s="64"/>
    </row>
    <row r="560" spans="1:17" ht="29" customHeight="1" thickBot="1" x14ac:dyDescent="0.25">
      <c r="A560" s="640"/>
      <c r="B560" s="663"/>
      <c r="C560" s="712"/>
      <c r="D560" s="76" t="s">
        <v>79</v>
      </c>
      <c r="E560" s="137"/>
      <c r="F560" s="117">
        <f>SUM(M560:Q560)</f>
        <v>0</v>
      </c>
      <c r="G560" s="137" t="s">
        <v>74</v>
      </c>
      <c r="H560" s="90" t="s">
        <v>74</v>
      </c>
      <c r="I560" s="138" t="s">
        <v>74</v>
      </c>
      <c r="J560" s="137" t="s">
        <v>74</v>
      </c>
      <c r="K560" s="90" t="s">
        <v>76</v>
      </c>
      <c r="L560" s="138" t="s">
        <v>76</v>
      </c>
      <c r="M560" s="89"/>
      <c r="N560" s="90"/>
      <c r="O560" s="90"/>
      <c r="P560" s="90"/>
      <c r="Q560" s="138"/>
    </row>
    <row r="561" spans="1:17" ht="29" customHeight="1" x14ac:dyDescent="0.2">
      <c r="A561" s="640"/>
      <c r="B561" s="706" t="s">
        <v>279</v>
      </c>
      <c r="C561" s="710">
        <v>1998443</v>
      </c>
      <c r="D561" s="72" t="s">
        <v>73</v>
      </c>
      <c r="E561" s="70"/>
      <c r="F561" s="115">
        <f>SUM(J561:L561)</f>
        <v>0</v>
      </c>
      <c r="G561" s="70" t="s">
        <v>74</v>
      </c>
      <c r="H561" s="77" t="s">
        <v>74</v>
      </c>
      <c r="I561" s="71" t="s">
        <v>74</v>
      </c>
      <c r="J561" s="70"/>
      <c r="K561" s="77"/>
      <c r="L561" s="71"/>
      <c r="M561" s="67" t="s">
        <v>74</v>
      </c>
      <c r="N561" s="68" t="s">
        <v>74</v>
      </c>
      <c r="O561" s="68" t="s">
        <v>74</v>
      </c>
      <c r="P561" s="68" t="s">
        <v>74</v>
      </c>
      <c r="Q561" s="437" t="s">
        <v>74</v>
      </c>
    </row>
    <row r="562" spans="1:17" ht="29" customHeight="1" x14ac:dyDescent="0.2">
      <c r="A562" s="640"/>
      <c r="B562" s="675"/>
      <c r="C562" s="711"/>
      <c r="D562" s="73" t="s">
        <v>75</v>
      </c>
      <c r="E562" s="136"/>
      <c r="F562" s="116">
        <f>SUM(J562:L562)</f>
        <v>0</v>
      </c>
      <c r="G562" s="136" t="s">
        <v>76</v>
      </c>
      <c r="H562" s="54" t="s">
        <v>76</v>
      </c>
      <c r="I562" s="55" t="s">
        <v>76</v>
      </c>
      <c r="J562" s="136"/>
      <c r="K562" s="54"/>
      <c r="L562" s="55"/>
      <c r="M562" s="82" t="s">
        <v>74</v>
      </c>
      <c r="N562" s="54" t="s">
        <v>74</v>
      </c>
      <c r="O562" s="54" t="s">
        <v>74</v>
      </c>
      <c r="P562" s="54" t="s">
        <v>74</v>
      </c>
      <c r="Q562" s="55" t="s">
        <v>74</v>
      </c>
    </row>
    <row r="563" spans="1:17" ht="29" customHeight="1" x14ac:dyDescent="0.2">
      <c r="A563" s="640"/>
      <c r="B563" s="675"/>
      <c r="C563" s="711"/>
      <c r="D563" s="73" t="s">
        <v>77</v>
      </c>
      <c r="E563" s="136"/>
      <c r="F563" s="116">
        <f>SUM(G563:I563)</f>
        <v>0</v>
      </c>
      <c r="G563" s="136"/>
      <c r="H563" s="54"/>
      <c r="I563" s="55"/>
      <c r="J563" s="136" t="s">
        <v>74</v>
      </c>
      <c r="K563" s="54" t="s">
        <v>74</v>
      </c>
      <c r="L563" s="55" t="s">
        <v>74</v>
      </c>
      <c r="M563" s="82" t="s">
        <v>74</v>
      </c>
      <c r="N563" s="54" t="s">
        <v>74</v>
      </c>
      <c r="O563" s="54" t="s">
        <v>74</v>
      </c>
      <c r="P563" s="54" t="s">
        <v>74</v>
      </c>
      <c r="Q563" s="55" t="s">
        <v>74</v>
      </c>
    </row>
    <row r="564" spans="1:17" ht="29" customHeight="1" x14ac:dyDescent="0.2">
      <c r="A564" s="640"/>
      <c r="B564" s="675"/>
      <c r="C564" s="711"/>
      <c r="D564" s="73" t="s">
        <v>78</v>
      </c>
      <c r="E564" s="136">
        <v>75</v>
      </c>
      <c r="F564" s="116">
        <f>SUM(M564:Q564)</f>
        <v>64</v>
      </c>
      <c r="G564" s="136" t="s">
        <v>76</v>
      </c>
      <c r="H564" s="54" t="s">
        <v>76</v>
      </c>
      <c r="I564" s="55" t="s">
        <v>76</v>
      </c>
      <c r="J564" s="136" t="s">
        <v>74</v>
      </c>
      <c r="K564" s="54" t="s">
        <v>74</v>
      </c>
      <c r="L564" s="55" t="s">
        <v>74</v>
      </c>
      <c r="M564" s="142">
        <v>21</v>
      </c>
      <c r="N564" s="62">
        <v>14</v>
      </c>
      <c r="O564" s="62">
        <v>28</v>
      </c>
      <c r="P564" s="62">
        <v>1</v>
      </c>
      <c r="Q564" s="64"/>
    </row>
    <row r="565" spans="1:17" ht="29" customHeight="1" thickBot="1" x14ac:dyDescent="0.25">
      <c r="A565" s="640"/>
      <c r="B565" s="663"/>
      <c r="C565" s="712"/>
      <c r="D565" s="76" t="s">
        <v>79</v>
      </c>
      <c r="E565" s="137"/>
      <c r="F565" s="117">
        <f>SUM(M565:Q565)</f>
        <v>0</v>
      </c>
      <c r="G565" s="137" t="s">
        <v>74</v>
      </c>
      <c r="H565" s="90" t="s">
        <v>74</v>
      </c>
      <c r="I565" s="138" t="s">
        <v>74</v>
      </c>
      <c r="J565" s="137" t="s">
        <v>74</v>
      </c>
      <c r="K565" s="90" t="s">
        <v>76</v>
      </c>
      <c r="L565" s="138" t="s">
        <v>76</v>
      </c>
      <c r="M565" s="89"/>
      <c r="N565" s="90"/>
      <c r="O565" s="90"/>
      <c r="P565" s="90"/>
      <c r="Q565" s="138"/>
    </row>
    <row r="566" spans="1:17" ht="29" customHeight="1" x14ac:dyDescent="0.2">
      <c r="A566" s="640"/>
      <c r="B566" s="706" t="s">
        <v>280</v>
      </c>
      <c r="C566" s="710">
        <v>33850812</v>
      </c>
      <c r="D566" s="72" t="s">
        <v>73</v>
      </c>
      <c r="E566" s="70"/>
      <c r="F566" s="115">
        <f>SUM(J566:L566)</f>
        <v>0</v>
      </c>
      <c r="G566" s="70" t="s">
        <v>74</v>
      </c>
      <c r="H566" s="77" t="s">
        <v>74</v>
      </c>
      <c r="I566" s="71" t="s">
        <v>74</v>
      </c>
      <c r="J566" s="70"/>
      <c r="K566" s="77"/>
      <c r="L566" s="71"/>
      <c r="M566" s="67" t="s">
        <v>74</v>
      </c>
      <c r="N566" s="68" t="s">
        <v>74</v>
      </c>
      <c r="O566" s="68" t="s">
        <v>74</v>
      </c>
      <c r="P566" s="68" t="s">
        <v>74</v>
      </c>
      <c r="Q566" s="437" t="s">
        <v>74</v>
      </c>
    </row>
    <row r="567" spans="1:17" ht="29" customHeight="1" x14ac:dyDescent="0.2">
      <c r="A567" s="640"/>
      <c r="B567" s="675"/>
      <c r="C567" s="711"/>
      <c r="D567" s="73" t="s">
        <v>75</v>
      </c>
      <c r="E567" s="136"/>
      <c r="F567" s="116">
        <f>SUM(J567:L567)</f>
        <v>0</v>
      </c>
      <c r="G567" s="136" t="s">
        <v>76</v>
      </c>
      <c r="H567" s="54" t="s">
        <v>76</v>
      </c>
      <c r="I567" s="55" t="s">
        <v>76</v>
      </c>
      <c r="J567" s="136"/>
      <c r="K567" s="54"/>
      <c r="L567" s="55"/>
      <c r="M567" s="82" t="s">
        <v>74</v>
      </c>
      <c r="N567" s="54" t="s">
        <v>74</v>
      </c>
      <c r="O567" s="54" t="s">
        <v>74</v>
      </c>
      <c r="P567" s="54" t="s">
        <v>74</v>
      </c>
      <c r="Q567" s="55" t="s">
        <v>74</v>
      </c>
    </row>
    <row r="568" spans="1:17" ht="29" customHeight="1" x14ac:dyDescent="0.2">
      <c r="A568" s="640"/>
      <c r="B568" s="675"/>
      <c r="C568" s="711"/>
      <c r="D568" s="73" t="s">
        <v>77</v>
      </c>
      <c r="E568" s="136"/>
      <c r="F568" s="116">
        <f>SUM(G568:I568)</f>
        <v>0</v>
      </c>
      <c r="G568" s="136"/>
      <c r="H568" s="54"/>
      <c r="I568" s="55"/>
      <c r="J568" s="136" t="s">
        <v>74</v>
      </c>
      <c r="K568" s="54" t="s">
        <v>74</v>
      </c>
      <c r="L568" s="55" t="s">
        <v>74</v>
      </c>
      <c r="M568" s="82" t="s">
        <v>74</v>
      </c>
      <c r="N568" s="54" t="s">
        <v>74</v>
      </c>
      <c r="O568" s="54" t="s">
        <v>74</v>
      </c>
      <c r="P568" s="54" t="s">
        <v>74</v>
      </c>
      <c r="Q568" s="55" t="s">
        <v>74</v>
      </c>
    </row>
    <row r="569" spans="1:17" ht="29" customHeight="1" x14ac:dyDescent="0.2">
      <c r="A569" s="640"/>
      <c r="B569" s="675"/>
      <c r="C569" s="711"/>
      <c r="D569" s="73" t="s">
        <v>78</v>
      </c>
      <c r="E569" s="136">
        <v>75</v>
      </c>
      <c r="F569" s="116">
        <f>SUM(M569:Q569)</f>
        <v>47</v>
      </c>
      <c r="G569" s="136" t="s">
        <v>76</v>
      </c>
      <c r="H569" s="54" t="s">
        <v>76</v>
      </c>
      <c r="I569" s="55" t="s">
        <v>76</v>
      </c>
      <c r="J569" s="136" t="s">
        <v>74</v>
      </c>
      <c r="K569" s="54" t="s">
        <v>74</v>
      </c>
      <c r="L569" s="55" t="s">
        <v>74</v>
      </c>
      <c r="M569" s="142">
        <v>14</v>
      </c>
      <c r="N569" s="62">
        <v>10</v>
      </c>
      <c r="O569" s="62">
        <v>18</v>
      </c>
      <c r="P569" s="62">
        <v>5</v>
      </c>
      <c r="Q569" s="64"/>
    </row>
    <row r="570" spans="1:17" ht="29" customHeight="1" thickBot="1" x14ac:dyDescent="0.25">
      <c r="A570" s="640"/>
      <c r="B570" s="663"/>
      <c r="C570" s="712"/>
      <c r="D570" s="76" t="s">
        <v>79</v>
      </c>
      <c r="E570" s="137"/>
      <c r="F570" s="117">
        <f>SUM(M570:Q570)</f>
        <v>0</v>
      </c>
      <c r="G570" s="137" t="s">
        <v>74</v>
      </c>
      <c r="H570" s="90" t="s">
        <v>74</v>
      </c>
      <c r="I570" s="138" t="s">
        <v>74</v>
      </c>
      <c r="J570" s="137" t="s">
        <v>74</v>
      </c>
      <c r="K570" s="90" t="s">
        <v>76</v>
      </c>
      <c r="L570" s="138" t="s">
        <v>76</v>
      </c>
      <c r="M570" s="89"/>
      <c r="N570" s="90"/>
      <c r="O570" s="90"/>
      <c r="P570" s="90"/>
      <c r="Q570" s="138"/>
    </row>
    <row r="571" spans="1:17" ht="29" customHeight="1" x14ac:dyDescent="0.2">
      <c r="A571" s="640"/>
      <c r="B571" s="706" t="s">
        <v>281</v>
      </c>
      <c r="C571" s="710">
        <v>1998271</v>
      </c>
      <c r="D571" s="72" t="s">
        <v>73</v>
      </c>
      <c r="E571" s="70"/>
      <c r="F571" s="115">
        <f>SUM(J571:L571)</f>
        <v>0</v>
      </c>
      <c r="G571" s="70" t="s">
        <v>74</v>
      </c>
      <c r="H571" s="77" t="s">
        <v>74</v>
      </c>
      <c r="I571" s="71" t="s">
        <v>74</v>
      </c>
      <c r="J571" s="70"/>
      <c r="K571" s="77"/>
      <c r="L571" s="71"/>
      <c r="M571" s="67" t="s">
        <v>74</v>
      </c>
      <c r="N571" s="68" t="s">
        <v>74</v>
      </c>
      <c r="O571" s="68" t="s">
        <v>74</v>
      </c>
      <c r="P571" s="68" t="s">
        <v>74</v>
      </c>
      <c r="Q571" s="437" t="s">
        <v>74</v>
      </c>
    </row>
    <row r="572" spans="1:17" ht="29" customHeight="1" x14ac:dyDescent="0.2">
      <c r="A572" s="640"/>
      <c r="B572" s="675"/>
      <c r="C572" s="711"/>
      <c r="D572" s="73" t="s">
        <v>75</v>
      </c>
      <c r="E572" s="136"/>
      <c r="F572" s="116">
        <f>SUM(J572:L572)</f>
        <v>0</v>
      </c>
      <c r="G572" s="136" t="s">
        <v>76</v>
      </c>
      <c r="H572" s="54" t="s">
        <v>76</v>
      </c>
      <c r="I572" s="55" t="s">
        <v>76</v>
      </c>
      <c r="J572" s="136"/>
      <c r="K572" s="54"/>
      <c r="L572" s="55"/>
      <c r="M572" s="82" t="s">
        <v>74</v>
      </c>
      <c r="N572" s="54" t="s">
        <v>74</v>
      </c>
      <c r="O572" s="54" t="s">
        <v>74</v>
      </c>
      <c r="P572" s="54" t="s">
        <v>74</v>
      </c>
      <c r="Q572" s="55" t="s">
        <v>74</v>
      </c>
    </row>
    <row r="573" spans="1:17" ht="29" customHeight="1" x14ac:dyDescent="0.2">
      <c r="A573" s="640"/>
      <c r="B573" s="675"/>
      <c r="C573" s="711"/>
      <c r="D573" s="73" t="s">
        <v>77</v>
      </c>
      <c r="E573" s="136"/>
      <c r="F573" s="116">
        <f>SUM(G573:I573)</f>
        <v>0</v>
      </c>
      <c r="G573" s="136"/>
      <c r="H573" s="54"/>
      <c r="I573" s="55"/>
      <c r="J573" s="136" t="s">
        <v>74</v>
      </c>
      <c r="K573" s="54" t="s">
        <v>74</v>
      </c>
      <c r="L573" s="55" t="s">
        <v>74</v>
      </c>
      <c r="M573" s="82" t="s">
        <v>74</v>
      </c>
      <c r="N573" s="54" t="s">
        <v>74</v>
      </c>
      <c r="O573" s="54" t="s">
        <v>74</v>
      </c>
      <c r="P573" s="54" t="s">
        <v>74</v>
      </c>
      <c r="Q573" s="55" t="s">
        <v>74</v>
      </c>
    </row>
    <row r="574" spans="1:17" ht="29" customHeight="1" x14ac:dyDescent="0.2">
      <c r="A574" s="640"/>
      <c r="B574" s="675"/>
      <c r="C574" s="711"/>
      <c r="D574" s="73" t="s">
        <v>78</v>
      </c>
      <c r="E574" s="136">
        <v>125</v>
      </c>
      <c r="F574" s="116">
        <f>SUM(M574:Q574)</f>
        <v>82</v>
      </c>
      <c r="G574" s="136" t="s">
        <v>76</v>
      </c>
      <c r="H574" s="54" t="s">
        <v>76</v>
      </c>
      <c r="I574" s="55" t="s">
        <v>76</v>
      </c>
      <c r="J574" s="136" t="s">
        <v>74</v>
      </c>
      <c r="K574" s="54" t="s">
        <v>74</v>
      </c>
      <c r="L574" s="55" t="s">
        <v>74</v>
      </c>
      <c r="M574" s="142">
        <v>4</v>
      </c>
      <c r="N574" s="62">
        <v>10</v>
      </c>
      <c r="O574" s="62">
        <v>33</v>
      </c>
      <c r="P574" s="62">
        <v>18</v>
      </c>
      <c r="Q574" s="64">
        <v>17</v>
      </c>
    </row>
    <row r="575" spans="1:17" ht="29" customHeight="1" thickBot="1" x14ac:dyDescent="0.25">
      <c r="A575" s="640"/>
      <c r="B575" s="663"/>
      <c r="C575" s="712"/>
      <c r="D575" s="76" t="s">
        <v>79</v>
      </c>
      <c r="E575" s="137"/>
      <c r="F575" s="117">
        <f>SUM(M575:Q575)</f>
        <v>0</v>
      </c>
      <c r="G575" s="137" t="s">
        <v>74</v>
      </c>
      <c r="H575" s="90" t="s">
        <v>74</v>
      </c>
      <c r="I575" s="138" t="s">
        <v>74</v>
      </c>
      <c r="J575" s="137" t="s">
        <v>74</v>
      </c>
      <c r="K575" s="90" t="s">
        <v>76</v>
      </c>
      <c r="L575" s="138" t="s">
        <v>76</v>
      </c>
      <c r="M575" s="89"/>
      <c r="N575" s="90"/>
      <c r="O575" s="90"/>
      <c r="P575" s="90"/>
      <c r="Q575" s="138"/>
    </row>
    <row r="576" spans="1:17" ht="29" customHeight="1" x14ac:dyDescent="0.2">
      <c r="A576" s="640"/>
      <c r="B576" s="706" t="s">
        <v>282</v>
      </c>
      <c r="C576" s="710">
        <v>1998294</v>
      </c>
      <c r="D576" s="72" t="s">
        <v>73</v>
      </c>
      <c r="E576" s="70"/>
      <c r="F576" s="115">
        <f>SUM(J576:L576)</f>
        <v>0</v>
      </c>
      <c r="G576" s="70" t="s">
        <v>74</v>
      </c>
      <c r="H576" s="77" t="s">
        <v>74</v>
      </c>
      <c r="I576" s="71" t="s">
        <v>74</v>
      </c>
      <c r="J576" s="70"/>
      <c r="K576" s="77"/>
      <c r="L576" s="71"/>
      <c r="M576" s="67" t="s">
        <v>74</v>
      </c>
      <c r="N576" s="68" t="s">
        <v>74</v>
      </c>
      <c r="O576" s="68" t="s">
        <v>74</v>
      </c>
      <c r="P576" s="68" t="s">
        <v>74</v>
      </c>
      <c r="Q576" s="437" t="s">
        <v>74</v>
      </c>
    </row>
    <row r="577" spans="1:17" ht="29" customHeight="1" x14ac:dyDescent="0.2">
      <c r="A577" s="640"/>
      <c r="B577" s="675"/>
      <c r="C577" s="711"/>
      <c r="D577" s="73" t="s">
        <v>75</v>
      </c>
      <c r="E577" s="136"/>
      <c r="F577" s="116">
        <f>SUM(J577:L577)</f>
        <v>0</v>
      </c>
      <c r="G577" s="136" t="s">
        <v>76</v>
      </c>
      <c r="H577" s="54" t="s">
        <v>76</v>
      </c>
      <c r="I577" s="55" t="s">
        <v>76</v>
      </c>
      <c r="J577" s="136"/>
      <c r="K577" s="54"/>
      <c r="L577" s="55"/>
      <c r="M577" s="82" t="s">
        <v>74</v>
      </c>
      <c r="N577" s="54" t="s">
        <v>74</v>
      </c>
      <c r="O577" s="54" t="s">
        <v>74</v>
      </c>
      <c r="P577" s="54" t="s">
        <v>74</v>
      </c>
      <c r="Q577" s="55" t="s">
        <v>74</v>
      </c>
    </row>
    <row r="578" spans="1:17" ht="29" customHeight="1" x14ac:dyDescent="0.2">
      <c r="A578" s="640"/>
      <c r="B578" s="675"/>
      <c r="C578" s="711"/>
      <c r="D578" s="73" t="s">
        <v>77</v>
      </c>
      <c r="E578" s="136"/>
      <c r="F578" s="116">
        <f>SUM(G578:I578)</f>
        <v>0</v>
      </c>
      <c r="G578" s="136"/>
      <c r="H578" s="54"/>
      <c r="I578" s="55"/>
      <c r="J578" s="136" t="s">
        <v>74</v>
      </c>
      <c r="K578" s="54" t="s">
        <v>74</v>
      </c>
      <c r="L578" s="55" t="s">
        <v>74</v>
      </c>
      <c r="M578" s="82" t="s">
        <v>74</v>
      </c>
      <c r="N578" s="54" t="s">
        <v>74</v>
      </c>
      <c r="O578" s="54" t="s">
        <v>74</v>
      </c>
      <c r="P578" s="54" t="s">
        <v>74</v>
      </c>
      <c r="Q578" s="55" t="s">
        <v>74</v>
      </c>
    </row>
    <row r="579" spans="1:17" ht="29" customHeight="1" x14ac:dyDescent="0.2">
      <c r="A579" s="640"/>
      <c r="B579" s="675"/>
      <c r="C579" s="711"/>
      <c r="D579" s="73" t="s">
        <v>78</v>
      </c>
      <c r="E579" s="136">
        <v>115</v>
      </c>
      <c r="F579" s="116">
        <f>SUM(M579:Q579)</f>
        <v>38</v>
      </c>
      <c r="G579" s="136" t="s">
        <v>76</v>
      </c>
      <c r="H579" s="54" t="s">
        <v>76</v>
      </c>
      <c r="I579" s="55" t="s">
        <v>76</v>
      </c>
      <c r="J579" s="136" t="s">
        <v>74</v>
      </c>
      <c r="K579" s="54" t="s">
        <v>74</v>
      </c>
      <c r="L579" s="55" t="s">
        <v>74</v>
      </c>
      <c r="M579" s="142"/>
      <c r="N579" s="62">
        <v>1</v>
      </c>
      <c r="O579" s="62">
        <v>28</v>
      </c>
      <c r="P579" s="62">
        <v>4</v>
      </c>
      <c r="Q579" s="64">
        <v>5</v>
      </c>
    </row>
    <row r="580" spans="1:17" ht="29" customHeight="1" thickBot="1" x14ac:dyDescent="0.25">
      <c r="A580" s="640"/>
      <c r="B580" s="663"/>
      <c r="C580" s="712"/>
      <c r="D580" s="76" t="s">
        <v>79</v>
      </c>
      <c r="E580" s="137"/>
      <c r="F580" s="117">
        <f>SUM(M580:Q580)</f>
        <v>0</v>
      </c>
      <c r="G580" s="137" t="s">
        <v>74</v>
      </c>
      <c r="H580" s="90" t="s">
        <v>74</v>
      </c>
      <c r="I580" s="138" t="s">
        <v>74</v>
      </c>
      <c r="J580" s="137" t="s">
        <v>74</v>
      </c>
      <c r="K580" s="90" t="s">
        <v>76</v>
      </c>
      <c r="L580" s="138" t="s">
        <v>76</v>
      </c>
      <c r="M580" s="89"/>
      <c r="N580" s="90"/>
      <c r="O580" s="90"/>
      <c r="P580" s="90"/>
      <c r="Q580" s="138"/>
    </row>
    <row r="581" spans="1:17" ht="29" customHeight="1" x14ac:dyDescent="0.2">
      <c r="A581" s="640"/>
      <c r="B581" s="706" t="s">
        <v>283</v>
      </c>
      <c r="C581" s="710">
        <v>1998288</v>
      </c>
      <c r="D581" s="72" t="s">
        <v>73</v>
      </c>
      <c r="E581" s="70"/>
      <c r="F581" s="115">
        <f>SUM(J581:L581)</f>
        <v>0</v>
      </c>
      <c r="G581" s="70" t="s">
        <v>74</v>
      </c>
      <c r="H581" s="77" t="s">
        <v>74</v>
      </c>
      <c r="I581" s="71" t="s">
        <v>74</v>
      </c>
      <c r="J581" s="70"/>
      <c r="K581" s="77"/>
      <c r="L581" s="71"/>
      <c r="M581" s="67" t="s">
        <v>74</v>
      </c>
      <c r="N581" s="68" t="s">
        <v>74</v>
      </c>
      <c r="O581" s="68" t="s">
        <v>74</v>
      </c>
      <c r="P581" s="68" t="s">
        <v>74</v>
      </c>
      <c r="Q581" s="437" t="s">
        <v>74</v>
      </c>
    </row>
    <row r="582" spans="1:17" ht="29" customHeight="1" x14ac:dyDescent="0.2">
      <c r="A582" s="640"/>
      <c r="B582" s="675"/>
      <c r="C582" s="711"/>
      <c r="D582" s="73" t="s">
        <v>75</v>
      </c>
      <c r="E582" s="136"/>
      <c r="F582" s="116">
        <f>SUM(J582:L582)</f>
        <v>0</v>
      </c>
      <c r="G582" s="136" t="s">
        <v>76</v>
      </c>
      <c r="H582" s="54" t="s">
        <v>76</v>
      </c>
      <c r="I582" s="55" t="s">
        <v>76</v>
      </c>
      <c r="J582" s="136"/>
      <c r="K582" s="54"/>
      <c r="L582" s="55"/>
      <c r="M582" s="82" t="s">
        <v>74</v>
      </c>
      <c r="N582" s="54" t="s">
        <v>74</v>
      </c>
      <c r="O582" s="54" t="s">
        <v>74</v>
      </c>
      <c r="P582" s="54" t="s">
        <v>74</v>
      </c>
      <c r="Q582" s="55" t="s">
        <v>74</v>
      </c>
    </row>
    <row r="583" spans="1:17" ht="29" customHeight="1" x14ac:dyDescent="0.2">
      <c r="A583" s="640"/>
      <c r="B583" s="675"/>
      <c r="C583" s="711"/>
      <c r="D583" s="73" t="s">
        <v>77</v>
      </c>
      <c r="E583" s="136"/>
      <c r="F583" s="116">
        <f>SUM(G583:I583)</f>
        <v>0</v>
      </c>
      <c r="G583" s="136"/>
      <c r="H583" s="54"/>
      <c r="I583" s="55"/>
      <c r="J583" s="136" t="s">
        <v>74</v>
      </c>
      <c r="K583" s="54" t="s">
        <v>74</v>
      </c>
      <c r="L583" s="55" t="s">
        <v>74</v>
      </c>
      <c r="M583" s="82" t="s">
        <v>74</v>
      </c>
      <c r="N583" s="54" t="s">
        <v>74</v>
      </c>
      <c r="O583" s="54" t="s">
        <v>74</v>
      </c>
      <c r="P583" s="54" t="s">
        <v>74</v>
      </c>
      <c r="Q583" s="55" t="s">
        <v>74</v>
      </c>
    </row>
    <row r="584" spans="1:17" ht="29" customHeight="1" x14ac:dyDescent="0.2">
      <c r="A584" s="640"/>
      <c r="B584" s="675"/>
      <c r="C584" s="711"/>
      <c r="D584" s="73" t="s">
        <v>78</v>
      </c>
      <c r="E584" s="136">
        <v>95</v>
      </c>
      <c r="F584" s="116">
        <f>SUM(M584:Q584)</f>
        <v>22</v>
      </c>
      <c r="G584" s="136" t="s">
        <v>76</v>
      </c>
      <c r="H584" s="54" t="s">
        <v>76</v>
      </c>
      <c r="I584" s="55" t="s">
        <v>76</v>
      </c>
      <c r="J584" s="136" t="s">
        <v>74</v>
      </c>
      <c r="K584" s="54" t="s">
        <v>74</v>
      </c>
      <c r="L584" s="55" t="s">
        <v>74</v>
      </c>
      <c r="M584" s="142">
        <v>1</v>
      </c>
      <c r="N584" s="62">
        <v>3</v>
      </c>
      <c r="O584" s="62">
        <v>15</v>
      </c>
      <c r="P584" s="62">
        <v>3</v>
      </c>
      <c r="Q584" s="64"/>
    </row>
    <row r="585" spans="1:17" ht="29" customHeight="1" thickBot="1" x14ac:dyDescent="0.25">
      <c r="A585" s="640"/>
      <c r="B585" s="663"/>
      <c r="C585" s="712"/>
      <c r="D585" s="76" t="s">
        <v>79</v>
      </c>
      <c r="E585" s="137"/>
      <c r="F585" s="117">
        <f>SUM(M585:Q585)</f>
        <v>0</v>
      </c>
      <c r="G585" s="137" t="s">
        <v>74</v>
      </c>
      <c r="H585" s="90" t="s">
        <v>74</v>
      </c>
      <c r="I585" s="138" t="s">
        <v>74</v>
      </c>
      <c r="J585" s="137" t="s">
        <v>74</v>
      </c>
      <c r="K585" s="90" t="s">
        <v>76</v>
      </c>
      <c r="L585" s="138" t="s">
        <v>76</v>
      </c>
      <c r="M585" s="89"/>
      <c r="N585" s="90"/>
      <c r="O585" s="90"/>
      <c r="P585" s="90"/>
      <c r="Q585" s="138"/>
    </row>
    <row r="586" spans="1:17" ht="29" customHeight="1" x14ac:dyDescent="0.2">
      <c r="A586" s="640"/>
      <c r="B586" s="706" t="s">
        <v>284</v>
      </c>
      <c r="C586" s="710">
        <v>1998265</v>
      </c>
      <c r="D586" s="72" t="s">
        <v>73</v>
      </c>
      <c r="E586" s="70"/>
      <c r="F586" s="115">
        <f>SUM(J586:L586)</f>
        <v>0</v>
      </c>
      <c r="G586" s="70" t="s">
        <v>74</v>
      </c>
      <c r="H586" s="77" t="s">
        <v>74</v>
      </c>
      <c r="I586" s="71" t="s">
        <v>74</v>
      </c>
      <c r="J586" s="70"/>
      <c r="K586" s="77"/>
      <c r="L586" s="71"/>
      <c r="M586" s="67" t="s">
        <v>74</v>
      </c>
      <c r="N586" s="68" t="s">
        <v>74</v>
      </c>
      <c r="O586" s="68" t="s">
        <v>74</v>
      </c>
      <c r="P586" s="68" t="s">
        <v>74</v>
      </c>
      <c r="Q586" s="437" t="s">
        <v>74</v>
      </c>
    </row>
    <row r="587" spans="1:17" ht="29" customHeight="1" x14ac:dyDescent="0.2">
      <c r="A587" s="640"/>
      <c r="B587" s="675"/>
      <c r="C587" s="711"/>
      <c r="D587" s="73" t="s">
        <v>75</v>
      </c>
      <c r="E587" s="136"/>
      <c r="F587" s="116">
        <f>SUM(J587:L587)</f>
        <v>0</v>
      </c>
      <c r="G587" s="136" t="s">
        <v>76</v>
      </c>
      <c r="H587" s="54" t="s">
        <v>76</v>
      </c>
      <c r="I587" s="55" t="s">
        <v>76</v>
      </c>
      <c r="J587" s="136"/>
      <c r="K587" s="54"/>
      <c r="L587" s="55"/>
      <c r="M587" s="82" t="s">
        <v>74</v>
      </c>
      <c r="N587" s="54" t="s">
        <v>74</v>
      </c>
      <c r="O587" s="54" t="s">
        <v>74</v>
      </c>
      <c r="P587" s="54" t="s">
        <v>74</v>
      </c>
      <c r="Q587" s="55" t="s">
        <v>74</v>
      </c>
    </row>
    <row r="588" spans="1:17" ht="29" customHeight="1" x14ac:dyDescent="0.2">
      <c r="A588" s="640"/>
      <c r="B588" s="675"/>
      <c r="C588" s="711"/>
      <c r="D588" s="73" t="s">
        <v>77</v>
      </c>
      <c r="E588" s="136"/>
      <c r="F588" s="116">
        <f>SUM(G588:I588)</f>
        <v>0</v>
      </c>
      <c r="G588" s="136"/>
      <c r="H588" s="54"/>
      <c r="I588" s="55"/>
      <c r="J588" s="136" t="s">
        <v>74</v>
      </c>
      <c r="K588" s="54" t="s">
        <v>74</v>
      </c>
      <c r="L588" s="55" t="s">
        <v>74</v>
      </c>
      <c r="M588" s="82" t="s">
        <v>74</v>
      </c>
      <c r="N588" s="54" t="s">
        <v>74</v>
      </c>
      <c r="O588" s="54" t="s">
        <v>74</v>
      </c>
      <c r="P588" s="54" t="s">
        <v>74</v>
      </c>
      <c r="Q588" s="55" t="s">
        <v>74</v>
      </c>
    </row>
    <row r="589" spans="1:17" ht="29" customHeight="1" x14ac:dyDescent="0.2">
      <c r="A589" s="640"/>
      <c r="B589" s="675"/>
      <c r="C589" s="711"/>
      <c r="D589" s="73" t="s">
        <v>78</v>
      </c>
      <c r="E589" s="136">
        <v>130</v>
      </c>
      <c r="F589" s="116">
        <f>SUM(M589:Q589)</f>
        <v>23</v>
      </c>
      <c r="G589" s="136" t="s">
        <v>76</v>
      </c>
      <c r="H589" s="54" t="s">
        <v>76</v>
      </c>
      <c r="I589" s="55" t="s">
        <v>76</v>
      </c>
      <c r="J589" s="136" t="s">
        <v>74</v>
      </c>
      <c r="K589" s="54" t="s">
        <v>74</v>
      </c>
      <c r="L589" s="55" t="s">
        <v>74</v>
      </c>
      <c r="M589" s="142">
        <v>2</v>
      </c>
      <c r="N589" s="62">
        <v>1</v>
      </c>
      <c r="O589" s="62">
        <v>6</v>
      </c>
      <c r="P589" s="62">
        <v>7</v>
      </c>
      <c r="Q589" s="64">
        <v>7</v>
      </c>
    </row>
    <row r="590" spans="1:17" ht="29" customHeight="1" thickBot="1" x14ac:dyDescent="0.25">
      <c r="A590" s="640"/>
      <c r="B590" s="663"/>
      <c r="C590" s="712"/>
      <c r="D590" s="76" t="s">
        <v>79</v>
      </c>
      <c r="E590" s="137"/>
      <c r="F590" s="117">
        <f>SUM(M590:Q590)</f>
        <v>0</v>
      </c>
      <c r="G590" s="137" t="s">
        <v>74</v>
      </c>
      <c r="H590" s="90" t="s">
        <v>74</v>
      </c>
      <c r="I590" s="138" t="s">
        <v>74</v>
      </c>
      <c r="J590" s="137" t="s">
        <v>74</v>
      </c>
      <c r="K590" s="90" t="s">
        <v>76</v>
      </c>
      <c r="L590" s="138" t="s">
        <v>76</v>
      </c>
      <c r="M590" s="89"/>
      <c r="N590" s="90"/>
      <c r="O590" s="90"/>
      <c r="P590" s="90"/>
      <c r="Q590" s="138"/>
    </row>
    <row r="591" spans="1:17" ht="29" customHeight="1" x14ac:dyDescent="0.2">
      <c r="A591" s="640"/>
      <c r="B591" s="706" t="s">
        <v>285</v>
      </c>
      <c r="C591" s="710">
        <v>1998455</v>
      </c>
      <c r="D591" s="72" t="s">
        <v>73</v>
      </c>
      <c r="E591" s="70"/>
      <c r="F591" s="115">
        <f>SUM(J591:L591)</f>
        <v>0</v>
      </c>
      <c r="G591" s="70" t="s">
        <v>74</v>
      </c>
      <c r="H591" s="77" t="s">
        <v>74</v>
      </c>
      <c r="I591" s="71" t="s">
        <v>74</v>
      </c>
      <c r="J591" s="70"/>
      <c r="K591" s="77"/>
      <c r="L591" s="71"/>
      <c r="M591" s="67" t="s">
        <v>74</v>
      </c>
      <c r="N591" s="68" t="s">
        <v>74</v>
      </c>
      <c r="O591" s="68" t="s">
        <v>74</v>
      </c>
      <c r="P591" s="68" t="s">
        <v>74</v>
      </c>
      <c r="Q591" s="437" t="s">
        <v>74</v>
      </c>
    </row>
    <row r="592" spans="1:17" ht="29" customHeight="1" x14ac:dyDescent="0.2">
      <c r="A592" s="640"/>
      <c r="B592" s="675"/>
      <c r="C592" s="711"/>
      <c r="D592" s="73" t="s">
        <v>75</v>
      </c>
      <c r="E592" s="136"/>
      <c r="F592" s="116">
        <f>SUM(J592:L592)</f>
        <v>0</v>
      </c>
      <c r="G592" s="136" t="s">
        <v>76</v>
      </c>
      <c r="H592" s="54" t="s">
        <v>76</v>
      </c>
      <c r="I592" s="55" t="s">
        <v>76</v>
      </c>
      <c r="J592" s="136"/>
      <c r="K592" s="54"/>
      <c r="L592" s="55"/>
      <c r="M592" s="82" t="s">
        <v>74</v>
      </c>
      <c r="N592" s="54" t="s">
        <v>74</v>
      </c>
      <c r="O592" s="54" t="s">
        <v>74</v>
      </c>
      <c r="P592" s="54" t="s">
        <v>74</v>
      </c>
      <c r="Q592" s="55" t="s">
        <v>74</v>
      </c>
    </row>
    <row r="593" spans="1:17" ht="29" customHeight="1" x14ac:dyDescent="0.2">
      <c r="A593" s="640"/>
      <c r="B593" s="675"/>
      <c r="C593" s="711"/>
      <c r="D593" s="73" t="s">
        <v>77</v>
      </c>
      <c r="E593" s="136"/>
      <c r="F593" s="116">
        <f>SUM(G593:I593)</f>
        <v>0</v>
      </c>
      <c r="G593" s="136"/>
      <c r="H593" s="54"/>
      <c r="I593" s="55"/>
      <c r="J593" s="136" t="s">
        <v>74</v>
      </c>
      <c r="K593" s="54" t="s">
        <v>74</v>
      </c>
      <c r="L593" s="55" t="s">
        <v>74</v>
      </c>
      <c r="M593" s="82" t="s">
        <v>74</v>
      </c>
      <c r="N593" s="54" t="s">
        <v>74</v>
      </c>
      <c r="O593" s="54" t="s">
        <v>74</v>
      </c>
      <c r="P593" s="54" t="s">
        <v>74</v>
      </c>
      <c r="Q593" s="55" t="s">
        <v>74</v>
      </c>
    </row>
    <row r="594" spans="1:17" ht="29" customHeight="1" x14ac:dyDescent="0.2">
      <c r="A594" s="640"/>
      <c r="B594" s="675"/>
      <c r="C594" s="711"/>
      <c r="D594" s="73" t="s">
        <v>78</v>
      </c>
      <c r="E594" s="136">
        <v>110</v>
      </c>
      <c r="F594" s="116">
        <f>SUM(M594:Q594)</f>
        <v>16</v>
      </c>
      <c r="G594" s="136" t="s">
        <v>76</v>
      </c>
      <c r="H594" s="54" t="s">
        <v>76</v>
      </c>
      <c r="I594" s="55" t="s">
        <v>76</v>
      </c>
      <c r="J594" s="136" t="s">
        <v>74</v>
      </c>
      <c r="K594" s="54" t="s">
        <v>74</v>
      </c>
      <c r="L594" s="55" t="s">
        <v>74</v>
      </c>
      <c r="M594" s="142"/>
      <c r="N594" s="62"/>
      <c r="O594" s="62">
        <v>10</v>
      </c>
      <c r="P594" s="62">
        <v>6</v>
      </c>
      <c r="Q594" s="64"/>
    </row>
    <row r="595" spans="1:17" ht="29" customHeight="1" thickBot="1" x14ac:dyDescent="0.25">
      <c r="A595" s="640"/>
      <c r="B595" s="663"/>
      <c r="C595" s="712"/>
      <c r="D595" s="76" t="s">
        <v>79</v>
      </c>
      <c r="E595" s="137"/>
      <c r="F595" s="117">
        <f>SUM(M595:Q595)</f>
        <v>0</v>
      </c>
      <c r="G595" s="137" t="s">
        <v>74</v>
      </c>
      <c r="H595" s="90" t="s">
        <v>74</v>
      </c>
      <c r="I595" s="138" t="s">
        <v>74</v>
      </c>
      <c r="J595" s="137" t="s">
        <v>74</v>
      </c>
      <c r="K595" s="90" t="s">
        <v>76</v>
      </c>
      <c r="L595" s="138" t="s">
        <v>76</v>
      </c>
      <c r="M595" s="89"/>
      <c r="N595" s="90"/>
      <c r="O595" s="90"/>
      <c r="P595" s="90"/>
      <c r="Q595" s="138"/>
    </row>
    <row r="596" spans="1:17" ht="29" customHeight="1" x14ac:dyDescent="0.2">
      <c r="A596" s="640"/>
      <c r="B596" s="706" t="s">
        <v>286</v>
      </c>
      <c r="C596" s="710">
        <v>1998302</v>
      </c>
      <c r="D596" s="112" t="s">
        <v>73</v>
      </c>
      <c r="E596" s="70"/>
      <c r="F596" s="115">
        <f>SUM(J596:L596)</f>
        <v>0</v>
      </c>
      <c r="G596" s="70" t="s">
        <v>74</v>
      </c>
      <c r="H596" s="77" t="s">
        <v>74</v>
      </c>
      <c r="I596" s="71" t="s">
        <v>74</v>
      </c>
      <c r="J596" s="70"/>
      <c r="K596" s="77"/>
      <c r="L596" s="71"/>
      <c r="M596" s="67" t="s">
        <v>74</v>
      </c>
      <c r="N596" s="68" t="s">
        <v>74</v>
      </c>
      <c r="O596" s="68" t="s">
        <v>74</v>
      </c>
      <c r="P596" s="68" t="s">
        <v>74</v>
      </c>
      <c r="Q596" s="437" t="s">
        <v>74</v>
      </c>
    </row>
    <row r="597" spans="1:17" ht="29" customHeight="1" x14ac:dyDescent="0.2">
      <c r="A597" s="640"/>
      <c r="B597" s="675"/>
      <c r="C597" s="711"/>
      <c r="D597" s="113" t="s">
        <v>75</v>
      </c>
      <c r="E597" s="136"/>
      <c r="F597" s="116">
        <f>SUM(J597:L597)</f>
        <v>0</v>
      </c>
      <c r="G597" s="136" t="s">
        <v>76</v>
      </c>
      <c r="H597" s="54" t="s">
        <v>76</v>
      </c>
      <c r="I597" s="55" t="s">
        <v>76</v>
      </c>
      <c r="J597" s="136"/>
      <c r="K597" s="54"/>
      <c r="L597" s="55"/>
      <c r="M597" s="82" t="s">
        <v>74</v>
      </c>
      <c r="N597" s="54" t="s">
        <v>74</v>
      </c>
      <c r="O597" s="54" t="s">
        <v>74</v>
      </c>
      <c r="P597" s="54" t="s">
        <v>74</v>
      </c>
      <c r="Q597" s="55" t="s">
        <v>74</v>
      </c>
    </row>
    <row r="598" spans="1:17" ht="29" customHeight="1" x14ac:dyDescent="0.2">
      <c r="A598" s="640"/>
      <c r="B598" s="675"/>
      <c r="C598" s="711"/>
      <c r="D598" s="113" t="s">
        <v>77</v>
      </c>
      <c r="E598" s="136"/>
      <c r="F598" s="116">
        <f>SUM(G598:I598)</f>
        <v>0</v>
      </c>
      <c r="G598" s="136"/>
      <c r="H598" s="54"/>
      <c r="I598" s="55"/>
      <c r="J598" s="136" t="s">
        <v>74</v>
      </c>
      <c r="K598" s="54" t="s">
        <v>74</v>
      </c>
      <c r="L598" s="55" t="s">
        <v>74</v>
      </c>
      <c r="M598" s="82" t="s">
        <v>74</v>
      </c>
      <c r="N598" s="54" t="s">
        <v>74</v>
      </c>
      <c r="O598" s="54" t="s">
        <v>74</v>
      </c>
      <c r="P598" s="54" t="s">
        <v>74</v>
      </c>
      <c r="Q598" s="55" t="s">
        <v>74</v>
      </c>
    </row>
    <row r="599" spans="1:17" ht="29" customHeight="1" x14ac:dyDescent="0.2">
      <c r="A599" s="640"/>
      <c r="B599" s="675"/>
      <c r="C599" s="711"/>
      <c r="D599" s="113" t="s">
        <v>78</v>
      </c>
      <c r="E599" s="136">
        <v>85</v>
      </c>
      <c r="F599" s="116">
        <f>SUM(M599:Q599)</f>
        <v>3</v>
      </c>
      <c r="G599" s="136" t="s">
        <v>76</v>
      </c>
      <c r="H599" s="54" t="s">
        <v>76</v>
      </c>
      <c r="I599" s="55" t="s">
        <v>76</v>
      </c>
      <c r="J599" s="136" t="s">
        <v>74</v>
      </c>
      <c r="K599" s="54" t="s">
        <v>74</v>
      </c>
      <c r="L599" s="55" t="s">
        <v>74</v>
      </c>
      <c r="M599" s="142">
        <v>1</v>
      </c>
      <c r="N599" s="62">
        <v>1</v>
      </c>
      <c r="O599" s="62"/>
      <c r="P599" s="62">
        <v>1</v>
      </c>
      <c r="Q599" s="64"/>
    </row>
    <row r="600" spans="1:17" ht="29" customHeight="1" thickBot="1" x14ac:dyDescent="0.25">
      <c r="A600" s="641"/>
      <c r="B600" s="663"/>
      <c r="C600" s="712"/>
      <c r="D600" s="114" t="s">
        <v>79</v>
      </c>
      <c r="E600" s="137"/>
      <c r="F600" s="117">
        <f>SUM(M600:Q600)</f>
        <v>0</v>
      </c>
      <c r="G600" s="137" t="s">
        <v>74</v>
      </c>
      <c r="H600" s="90" t="s">
        <v>74</v>
      </c>
      <c r="I600" s="138" t="s">
        <v>74</v>
      </c>
      <c r="J600" s="137" t="s">
        <v>74</v>
      </c>
      <c r="K600" s="90" t="s">
        <v>76</v>
      </c>
      <c r="L600" s="138" t="s">
        <v>76</v>
      </c>
      <c r="M600" s="89"/>
      <c r="N600" s="90"/>
      <c r="O600" s="90"/>
      <c r="P600" s="90"/>
      <c r="Q600" s="138"/>
    </row>
    <row r="601" spans="1:17" ht="29" customHeight="1" x14ac:dyDescent="0.2">
      <c r="A601" s="639" t="s">
        <v>302</v>
      </c>
      <c r="B601" s="623" t="s">
        <v>288</v>
      </c>
      <c r="C601" s="630">
        <v>25430078</v>
      </c>
      <c r="D601" s="72" t="s">
        <v>73</v>
      </c>
      <c r="E601" s="70">
        <v>13.16</v>
      </c>
      <c r="F601" s="115">
        <f>SUM(J601:L601)</f>
        <v>125</v>
      </c>
      <c r="G601" s="70" t="s">
        <v>74</v>
      </c>
      <c r="H601" s="77" t="s">
        <v>74</v>
      </c>
      <c r="I601" s="71" t="s">
        <v>74</v>
      </c>
      <c r="J601" s="70">
        <v>9</v>
      </c>
      <c r="K601" s="77">
        <v>99</v>
      </c>
      <c r="L601" s="71">
        <v>17</v>
      </c>
      <c r="M601" s="67" t="s">
        <v>74</v>
      </c>
      <c r="N601" s="68" t="s">
        <v>74</v>
      </c>
      <c r="O601" s="68" t="s">
        <v>74</v>
      </c>
      <c r="P601" s="68" t="s">
        <v>74</v>
      </c>
      <c r="Q601" s="437" t="s">
        <v>74</v>
      </c>
    </row>
    <row r="602" spans="1:17" ht="29" customHeight="1" x14ac:dyDescent="0.2">
      <c r="A602" s="640"/>
      <c r="B602" s="624"/>
      <c r="C602" s="631"/>
      <c r="D602" s="73" t="s">
        <v>75</v>
      </c>
      <c r="E602" s="136"/>
      <c r="F602" s="116">
        <f>SUM(J602:L602)</f>
        <v>0</v>
      </c>
      <c r="G602" s="136" t="s">
        <v>76</v>
      </c>
      <c r="H602" s="54" t="s">
        <v>76</v>
      </c>
      <c r="I602" s="55" t="s">
        <v>76</v>
      </c>
      <c r="J602" s="136"/>
      <c r="K602" s="54"/>
      <c r="L602" s="55"/>
      <c r="M602" s="82" t="s">
        <v>74</v>
      </c>
      <c r="N602" s="54" t="s">
        <v>74</v>
      </c>
      <c r="O602" s="54" t="s">
        <v>74</v>
      </c>
      <c r="P602" s="54" t="s">
        <v>74</v>
      </c>
      <c r="Q602" s="55" t="s">
        <v>74</v>
      </c>
    </row>
    <row r="603" spans="1:17" ht="29" customHeight="1" x14ac:dyDescent="0.2">
      <c r="A603" s="640"/>
      <c r="B603" s="624"/>
      <c r="C603" s="631"/>
      <c r="D603" s="73" t="s">
        <v>77</v>
      </c>
      <c r="E603" s="136"/>
      <c r="F603" s="116">
        <f>SUM(G603:I603)</f>
        <v>0</v>
      </c>
      <c r="G603" s="136"/>
      <c r="H603" s="54"/>
      <c r="I603" s="55"/>
      <c r="J603" s="136" t="s">
        <v>74</v>
      </c>
      <c r="K603" s="54" t="s">
        <v>74</v>
      </c>
      <c r="L603" s="55" t="s">
        <v>74</v>
      </c>
      <c r="M603" s="82" t="s">
        <v>74</v>
      </c>
      <c r="N603" s="54" t="s">
        <v>74</v>
      </c>
      <c r="O603" s="54" t="s">
        <v>74</v>
      </c>
      <c r="P603" s="54" t="s">
        <v>74</v>
      </c>
      <c r="Q603" s="55" t="s">
        <v>74</v>
      </c>
    </row>
    <row r="604" spans="1:17" ht="29" customHeight="1" x14ac:dyDescent="0.2">
      <c r="A604" s="640"/>
      <c r="B604" s="624"/>
      <c r="C604" s="631"/>
      <c r="D604" s="73" t="s">
        <v>78</v>
      </c>
      <c r="E604" s="136">
        <v>98.35</v>
      </c>
      <c r="F604" s="116">
        <f>SUM(M604:Q604)</f>
        <v>382</v>
      </c>
      <c r="G604" s="136" t="s">
        <v>76</v>
      </c>
      <c r="H604" s="54" t="s">
        <v>76</v>
      </c>
      <c r="I604" s="55" t="s">
        <v>76</v>
      </c>
      <c r="J604" s="136" t="s">
        <v>74</v>
      </c>
      <c r="K604" s="54" t="s">
        <v>74</v>
      </c>
      <c r="L604" s="55" t="s">
        <v>74</v>
      </c>
      <c r="M604" s="142">
        <v>16</v>
      </c>
      <c r="N604" s="62">
        <v>42</v>
      </c>
      <c r="O604" s="62">
        <v>270</v>
      </c>
      <c r="P604" s="62">
        <v>51</v>
      </c>
      <c r="Q604" s="64">
        <v>3</v>
      </c>
    </row>
    <row r="605" spans="1:17" ht="29" customHeight="1" thickBot="1" x14ac:dyDescent="0.25">
      <c r="A605" s="640"/>
      <c r="B605" s="642"/>
      <c r="C605" s="643"/>
      <c r="D605" s="75" t="s">
        <v>79</v>
      </c>
      <c r="E605" s="137"/>
      <c r="F605" s="117">
        <f>SUM(M605:Q605)</f>
        <v>0</v>
      </c>
      <c r="G605" s="137" t="s">
        <v>74</v>
      </c>
      <c r="H605" s="90" t="s">
        <v>74</v>
      </c>
      <c r="I605" s="138" t="s">
        <v>74</v>
      </c>
      <c r="J605" s="137" t="s">
        <v>74</v>
      </c>
      <c r="K605" s="90" t="s">
        <v>76</v>
      </c>
      <c r="L605" s="138" t="s">
        <v>76</v>
      </c>
      <c r="M605" s="89"/>
      <c r="N605" s="90"/>
      <c r="O605" s="90"/>
      <c r="P605" s="90"/>
      <c r="Q605" s="138"/>
    </row>
    <row r="606" spans="1:17" ht="29" customHeight="1" x14ac:dyDescent="0.2">
      <c r="A606" s="640"/>
      <c r="B606" s="623" t="s">
        <v>289</v>
      </c>
      <c r="C606" s="630" t="s">
        <v>290</v>
      </c>
      <c r="D606" s="72" t="s">
        <v>73</v>
      </c>
      <c r="E606" s="70"/>
      <c r="F606" s="115">
        <f>SUM(J606:L606)</f>
        <v>0</v>
      </c>
      <c r="G606" s="70" t="s">
        <v>74</v>
      </c>
      <c r="H606" s="77" t="s">
        <v>74</v>
      </c>
      <c r="I606" s="71" t="s">
        <v>74</v>
      </c>
      <c r="J606" s="70"/>
      <c r="K606" s="77"/>
      <c r="L606" s="71"/>
      <c r="M606" s="67" t="s">
        <v>74</v>
      </c>
      <c r="N606" s="68" t="s">
        <v>74</v>
      </c>
      <c r="O606" s="68" t="s">
        <v>74</v>
      </c>
      <c r="P606" s="68" t="s">
        <v>74</v>
      </c>
      <c r="Q606" s="437" t="s">
        <v>74</v>
      </c>
    </row>
    <row r="607" spans="1:17" ht="29" customHeight="1" x14ac:dyDescent="0.2">
      <c r="A607" s="640"/>
      <c r="B607" s="624"/>
      <c r="C607" s="631"/>
      <c r="D607" s="73" t="s">
        <v>75</v>
      </c>
      <c r="E607" s="136"/>
      <c r="F607" s="116">
        <f>SUM(J607:L607)</f>
        <v>0</v>
      </c>
      <c r="G607" s="136" t="s">
        <v>76</v>
      </c>
      <c r="H607" s="54" t="s">
        <v>76</v>
      </c>
      <c r="I607" s="55" t="s">
        <v>76</v>
      </c>
      <c r="J607" s="136"/>
      <c r="K607" s="54"/>
      <c r="L607" s="55"/>
      <c r="M607" s="82" t="s">
        <v>74</v>
      </c>
      <c r="N607" s="54" t="s">
        <v>74</v>
      </c>
      <c r="O607" s="54" t="s">
        <v>74</v>
      </c>
      <c r="P607" s="54" t="s">
        <v>74</v>
      </c>
      <c r="Q607" s="55" t="s">
        <v>74</v>
      </c>
    </row>
    <row r="608" spans="1:17" ht="29" customHeight="1" x14ac:dyDescent="0.2">
      <c r="A608" s="640"/>
      <c r="B608" s="624"/>
      <c r="C608" s="631"/>
      <c r="D608" s="73" t="s">
        <v>77</v>
      </c>
      <c r="E608" s="136"/>
      <c r="F608" s="116">
        <f>SUM(G608:I608)</f>
        <v>0</v>
      </c>
      <c r="G608" s="136"/>
      <c r="H608" s="54"/>
      <c r="I608" s="55"/>
      <c r="J608" s="136" t="s">
        <v>74</v>
      </c>
      <c r="K608" s="54" t="s">
        <v>74</v>
      </c>
      <c r="L608" s="55" t="s">
        <v>74</v>
      </c>
      <c r="M608" s="82" t="s">
        <v>74</v>
      </c>
      <c r="N608" s="54" t="s">
        <v>74</v>
      </c>
      <c r="O608" s="54" t="s">
        <v>74</v>
      </c>
      <c r="P608" s="54" t="s">
        <v>74</v>
      </c>
      <c r="Q608" s="55" t="s">
        <v>74</v>
      </c>
    </row>
    <row r="609" spans="1:17" ht="29" customHeight="1" x14ac:dyDescent="0.2">
      <c r="A609" s="640"/>
      <c r="B609" s="624"/>
      <c r="C609" s="631"/>
      <c r="D609" s="73" t="s">
        <v>78</v>
      </c>
      <c r="E609" s="136">
        <v>107</v>
      </c>
      <c r="F609" s="116">
        <f>SUM(M609:Q609)</f>
        <v>208</v>
      </c>
      <c r="G609" s="136" t="s">
        <v>76</v>
      </c>
      <c r="H609" s="54" t="s">
        <v>76</v>
      </c>
      <c r="I609" s="55" t="s">
        <v>76</v>
      </c>
      <c r="J609" s="136" t="s">
        <v>74</v>
      </c>
      <c r="K609" s="54" t="s">
        <v>74</v>
      </c>
      <c r="L609" s="55" t="s">
        <v>74</v>
      </c>
      <c r="M609" s="142">
        <v>4</v>
      </c>
      <c r="N609" s="62">
        <v>16</v>
      </c>
      <c r="O609" s="62">
        <v>135</v>
      </c>
      <c r="P609" s="62">
        <v>44</v>
      </c>
      <c r="Q609" s="64">
        <v>9</v>
      </c>
    </row>
    <row r="610" spans="1:17" ht="29" customHeight="1" thickBot="1" x14ac:dyDescent="0.25">
      <c r="A610" s="640"/>
      <c r="B610" s="642"/>
      <c r="C610" s="643"/>
      <c r="D610" s="75" t="s">
        <v>79</v>
      </c>
      <c r="E610" s="137"/>
      <c r="F610" s="117">
        <f>SUM(M610:Q610)</f>
        <v>0</v>
      </c>
      <c r="G610" s="137" t="s">
        <v>74</v>
      </c>
      <c r="H610" s="90" t="s">
        <v>74</v>
      </c>
      <c r="I610" s="138" t="s">
        <v>74</v>
      </c>
      <c r="J610" s="137" t="s">
        <v>74</v>
      </c>
      <c r="K610" s="90" t="s">
        <v>76</v>
      </c>
      <c r="L610" s="138" t="s">
        <v>76</v>
      </c>
      <c r="M610" s="89"/>
      <c r="N610" s="90"/>
      <c r="O610" s="90"/>
      <c r="P610" s="90"/>
      <c r="Q610" s="138"/>
    </row>
    <row r="611" spans="1:17" ht="29" customHeight="1" x14ac:dyDescent="0.2">
      <c r="A611" s="640"/>
      <c r="B611" s="623" t="s">
        <v>291</v>
      </c>
      <c r="C611" s="630">
        <v>41973328</v>
      </c>
      <c r="D611" s="72" t="s">
        <v>73</v>
      </c>
      <c r="E611" s="70"/>
      <c r="F611" s="115">
        <f>SUM(J611:L611)</f>
        <v>0</v>
      </c>
      <c r="G611" s="70" t="s">
        <v>74</v>
      </c>
      <c r="H611" s="77" t="s">
        <v>74</v>
      </c>
      <c r="I611" s="71" t="s">
        <v>74</v>
      </c>
      <c r="J611" s="70"/>
      <c r="K611" s="77"/>
      <c r="L611" s="71"/>
      <c r="M611" s="67" t="s">
        <v>74</v>
      </c>
      <c r="N611" s="68" t="s">
        <v>74</v>
      </c>
      <c r="O611" s="68" t="s">
        <v>74</v>
      </c>
      <c r="P611" s="68" t="s">
        <v>74</v>
      </c>
      <c r="Q611" s="437" t="s">
        <v>74</v>
      </c>
    </row>
    <row r="612" spans="1:17" ht="29" customHeight="1" x14ac:dyDescent="0.2">
      <c r="A612" s="640"/>
      <c r="B612" s="624"/>
      <c r="C612" s="631"/>
      <c r="D612" s="73" t="s">
        <v>75</v>
      </c>
      <c r="E612" s="136"/>
      <c r="F612" s="116">
        <f>SUM(J612:L612)</f>
        <v>0</v>
      </c>
      <c r="G612" s="136" t="s">
        <v>76</v>
      </c>
      <c r="H612" s="54" t="s">
        <v>76</v>
      </c>
      <c r="I612" s="55" t="s">
        <v>76</v>
      </c>
      <c r="J612" s="136"/>
      <c r="K612" s="54"/>
      <c r="L612" s="55"/>
      <c r="M612" s="82" t="s">
        <v>74</v>
      </c>
      <c r="N612" s="54" t="s">
        <v>74</v>
      </c>
      <c r="O612" s="54" t="s">
        <v>74</v>
      </c>
      <c r="P612" s="54" t="s">
        <v>74</v>
      </c>
      <c r="Q612" s="55" t="s">
        <v>74</v>
      </c>
    </row>
    <row r="613" spans="1:17" ht="29" customHeight="1" x14ac:dyDescent="0.2">
      <c r="A613" s="640"/>
      <c r="B613" s="624"/>
      <c r="C613" s="631"/>
      <c r="D613" s="73" t="s">
        <v>77</v>
      </c>
      <c r="E613" s="136"/>
      <c r="F613" s="116">
        <f>SUM(G613:I613)</f>
        <v>0</v>
      </c>
      <c r="G613" s="136"/>
      <c r="H613" s="54"/>
      <c r="I613" s="55"/>
      <c r="J613" s="136" t="s">
        <v>74</v>
      </c>
      <c r="K613" s="54" t="s">
        <v>74</v>
      </c>
      <c r="L613" s="55" t="s">
        <v>74</v>
      </c>
      <c r="M613" s="82" t="s">
        <v>74</v>
      </c>
      <c r="N613" s="54" t="s">
        <v>74</v>
      </c>
      <c r="O613" s="54" t="s">
        <v>74</v>
      </c>
      <c r="P613" s="54" t="s">
        <v>74</v>
      </c>
      <c r="Q613" s="55" t="s">
        <v>74</v>
      </c>
    </row>
    <row r="614" spans="1:17" ht="29" customHeight="1" x14ac:dyDescent="0.2">
      <c r="A614" s="640"/>
      <c r="B614" s="624"/>
      <c r="C614" s="631"/>
      <c r="D614" s="73" t="s">
        <v>78</v>
      </c>
      <c r="E614" s="136">
        <v>97.07</v>
      </c>
      <c r="F614" s="116">
        <f>SUM(M614:Q614)</f>
        <v>140</v>
      </c>
      <c r="G614" s="136" t="s">
        <v>76</v>
      </c>
      <c r="H614" s="54" t="s">
        <v>76</v>
      </c>
      <c r="I614" s="55" t="s">
        <v>76</v>
      </c>
      <c r="J614" s="136" t="s">
        <v>74</v>
      </c>
      <c r="K614" s="54" t="s">
        <v>74</v>
      </c>
      <c r="L614" s="55" t="s">
        <v>74</v>
      </c>
      <c r="M614" s="142">
        <v>14</v>
      </c>
      <c r="N614" s="62">
        <v>26</v>
      </c>
      <c r="O614" s="62">
        <v>66</v>
      </c>
      <c r="P614" s="62">
        <v>26</v>
      </c>
      <c r="Q614" s="64">
        <v>8</v>
      </c>
    </row>
    <row r="615" spans="1:17" ht="29" customHeight="1" thickBot="1" x14ac:dyDescent="0.25">
      <c r="A615" s="640"/>
      <c r="B615" s="642"/>
      <c r="C615" s="643"/>
      <c r="D615" s="76" t="s">
        <v>79</v>
      </c>
      <c r="E615" s="137"/>
      <c r="F615" s="117">
        <f>SUM(M615:Q615)</f>
        <v>0</v>
      </c>
      <c r="G615" s="137" t="s">
        <v>74</v>
      </c>
      <c r="H615" s="90" t="s">
        <v>74</v>
      </c>
      <c r="I615" s="138" t="s">
        <v>74</v>
      </c>
      <c r="J615" s="137" t="s">
        <v>74</v>
      </c>
      <c r="K615" s="90" t="s">
        <v>76</v>
      </c>
      <c r="L615" s="138" t="s">
        <v>76</v>
      </c>
      <c r="M615" s="89"/>
      <c r="N615" s="90"/>
      <c r="O615" s="90"/>
      <c r="P615" s="90"/>
      <c r="Q615" s="138"/>
    </row>
    <row r="616" spans="1:17" ht="29" customHeight="1" x14ac:dyDescent="0.2">
      <c r="A616" s="640"/>
      <c r="B616" s="623" t="s">
        <v>292</v>
      </c>
      <c r="C616" s="630" t="s">
        <v>293</v>
      </c>
      <c r="D616" s="72" t="s">
        <v>73</v>
      </c>
      <c r="E616" s="70"/>
      <c r="F616" s="115">
        <f>SUM(J616:L616)</f>
        <v>0</v>
      </c>
      <c r="G616" s="70" t="s">
        <v>74</v>
      </c>
      <c r="H616" s="77" t="s">
        <v>74</v>
      </c>
      <c r="I616" s="71" t="s">
        <v>74</v>
      </c>
      <c r="J616" s="70"/>
      <c r="K616" s="77"/>
      <c r="L616" s="71"/>
      <c r="M616" s="67" t="s">
        <v>74</v>
      </c>
      <c r="N616" s="68" t="s">
        <v>74</v>
      </c>
      <c r="O616" s="68" t="s">
        <v>74</v>
      </c>
      <c r="P616" s="68" t="s">
        <v>74</v>
      </c>
      <c r="Q616" s="437" t="s">
        <v>74</v>
      </c>
    </row>
    <row r="617" spans="1:17" ht="29" customHeight="1" x14ac:dyDescent="0.2">
      <c r="A617" s="640"/>
      <c r="B617" s="624"/>
      <c r="C617" s="631"/>
      <c r="D617" s="73" t="s">
        <v>75</v>
      </c>
      <c r="E617" s="136"/>
      <c r="F617" s="116">
        <f>SUM(J617:L617)</f>
        <v>0</v>
      </c>
      <c r="G617" s="136" t="s">
        <v>76</v>
      </c>
      <c r="H617" s="54" t="s">
        <v>76</v>
      </c>
      <c r="I617" s="55" t="s">
        <v>76</v>
      </c>
      <c r="J617" s="136"/>
      <c r="K617" s="54"/>
      <c r="L617" s="55"/>
      <c r="M617" s="82" t="s">
        <v>74</v>
      </c>
      <c r="N617" s="54" t="s">
        <v>74</v>
      </c>
      <c r="O617" s="54" t="s">
        <v>74</v>
      </c>
      <c r="P617" s="54" t="s">
        <v>74</v>
      </c>
      <c r="Q617" s="55" t="s">
        <v>74</v>
      </c>
    </row>
    <row r="618" spans="1:17" ht="29" customHeight="1" x14ac:dyDescent="0.2">
      <c r="A618" s="640"/>
      <c r="B618" s="624"/>
      <c r="C618" s="631"/>
      <c r="D618" s="73" t="s">
        <v>77</v>
      </c>
      <c r="E618" s="136"/>
      <c r="F618" s="116">
        <f>SUM(G618:I618)</f>
        <v>0</v>
      </c>
      <c r="G618" s="136"/>
      <c r="H618" s="54"/>
      <c r="I618" s="55"/>
      <c r="J618" s="136" t="s">
        <v>74</v>
      </c>
      <c r="K618" s="54" t="s">
        <v>74</v>
      </c>
      <c r="L618" s="55" t="s">
        <v>74</v>
      </c>
      <c r="M618" s="82" t="s">
        <v>74</v>
      </c>
      <c r="N618" s="54" t="s">
        <v>74</v>
      </c>
      <c r="O618" s="54" t="s">
        <v>74</v>
      </c>
      <c r="P618" s="54" t="s">
        <v>74</v>
      </c>
      <c r="Q618" s="55" t="s">
        <v>74</v>
      </c>
    </row>
    <row r="619" spans="1:17" ht="29" customHeight="1" x14ac:dyDescent="0.2">
      <c r="A619" s="640"/>
      <c r="B619" s="624"/>
      <c r="C619" s="631"/>
      <c r="D619" s="73" t="s">
        <v>78</v>
      </c>
      <c r="E619" s="136">
        <v>93.4</v>
      </c>
      <c r="F619" s="116">
        <f>SUM(M619:Q619)</f>
        <v>73</v>
      </c>
      <c r="G619" s="136" t="s">
        <v>76</v>
      </c>
      <c r="H619" s="54" t="s">
        <v>76</v>
      </c>
      <c r="I619" s="55" t="s">
        <v>76</v>
      </c>
      <c r="J619" s="136" t="s">
        <v>74</v>
      </c>
      <c r="K619" s="54" t="s">
        <v>74</v>
      </c>
      <c r="L619" s="55" t="s">
        <v>74</v>
      </c>
      <c r="M619" s="142">
        <v>5</v>
      </c>
      <c r="N619" s="62">
        <v>18</v>
      </c>
      <c r="O619" s="62">
        <v>38</v>
      </c>
      <c r="P619" s="62">
        <v>8</v>
      </c>
      <c r="Q619" s="64">
        <v>4</v>
      </c>
    </row>
    <row r="620" spans="1:17" ht="29" customHeight="1" thickBot="1" x14ac:dyDescent="0.25">
      <c r="A620" s="640"/>
      <c r="B620" s="629"/>
      <c r="C620" s="632"/>
      <c r="D620" s="76" t="s">
        <v>79</v>
      </c>
      <c r="E620" s="137"/>
      <c r="F620" s="117">
        <f>SUM(M620:Q620)</f>
        <v>0</v>
      </c>
      <c r="G620" s="137" t="s">
        <v>74</v>
      </c>
      <c r="H620" s="90" t="s">
        <v>74</v>
      </c>
      <c r="I620" s="138" t="s">
        <v>74</v>
      </c>
      <c r="J620" s="137" t="s">
        <v>74</v>
      </c>
      <c r="K620" s="90" t="s">
        <v>76</v>
      </c>
      <c r="L620" s="138" t="s">
        <v>76</v>
      </c>
      <c r="M620" s="89"/>
      <c r="N620" s="90"/>
      <c r="O620" s="90"/>
      <c r="P620" s="90"/>
      <c r="Q620" s="138"/>
    </row>
    <row r="621" spans="1:17" ht="29" customHeight="1" x14ac:dyDescent="0.2">
      <c r="A621" s="640"/>
      <c r="B621" s="623" t="s">
        <v>294</v>
      </c>
      <c r="C621" s="630" t="s">
        <v>295</v>
      </c>
      <c r="D621" s="72" t="s">
        <v>73</v>
      </c>
      <c r="E621" s="70"/>
      <c r="F621" s="115">
        <f>SUM(J621:L621)</f>
        <v>0</v>
      </c>
      <c r="G621" s="70" t="s">
        <v>74</v>
      </c>
      <c r="H621" s="77" t="s">
        <v>74</v>
      </c>
      <c r="I621" s="71" t="s">
        <v>74</v>
      </c>
      <c r="J621" s="70"/>
      <c r="K621" s="77"/>
      <c r="L621" s="71"/>
      <c r="M621" s="67" t="s">
        <v>74</v>
      </c>
      <c r="N621" s="68" t="s">
        <v>74</v>
      </c>
      <c r="O621" s="68" t="s">
        <v>74</v>
      </c>
      <c r="P621" s="68" t="s">
        <v>74</v>
      </c>
      <c r="Q621" s="437" t="s">
        <v>74</v>
      </c>
    </row>
    <row r="622" spans="1:17" ht="29" customHeight="1" x14ac:dyDescent="0.2">
      <c r="A622" s="640"/>
      <c r="B622" s="624"/>
      <c r="C622" s="631"/>
      <c r="D622" s="73" t="s">
        <v>75</v>
      </c>
      <c r="E622" s="136"/>
      <c r="F622" s="116">
        <f>SUM(J622:L622)</f>
        <v>0</v>
      </c>
      <c r="G622" s="136" t="s">
        <v>76</v>
      </c>
      <c r="H622" s="54" t="s">
        <v>76</v>
      </c>
      <c r="I622" s="55" t="s">
        <v>76</v>
      </c>
      <c r="J622" s="136"/>
      <c r="K622" s="54"/>
      <c r="L622" s="55"/>
      <c r="M622" s="82" t="s">
        <v>74</v>
      </c>
      <c r="N622" s="54" t="s">
        <v>74</v>
      </c>
      <c r="O622" s="54" t="s">
        <v>74</v>
      </c>
      <c r="P622" s="54" t="s">
        <v>74</v>
      </c>
      <c r="Q622" s="55" t="s">
        <v>74</v>
      </c>
    </row>
    <row r="623" spans="1:17" ht="29" customHeight="1" x14ac:dyDescent="0.2">
      <c r="A623" s="640"/>
      <c r="B623" s="624"/>
      <c r="C623" s="631"/>
      <c r="D623" s="73" t="s">
        <v>77</v>
      </c>
      <c r="E623" s="136"/>
      <c r="F623" s="116">
        <f>SUM(G623:I623)</f>
        <v>0</v>
      </c>
      <c r="G623" s="136"/>
      <c r="H623" s="54"/>
      <c r="I623" s="55"/>
      <c r="J623" s="136" t="s">
        <v>74</v>
      </c>
      <c r="K623" s="54" t="s">
        <v>74</v>
      </c>
      <c r="L623" s="55" t="s">
        <v>74</v>
      </c>
      <c r="M623" s="82" t="s">
        <v>74</v>
      </c>
      <c r="N623" s="54" t="s">
        <v>74</v>
      </c>
      <c r="O623" s="54" t="s">
        <v>74</v>
      </c>
      <c r="P623" s="54" t="s">
        <v>74</v>
      </c>
      <c r="Q623" s="55" t="s">
        <v>74</v>
      </c>
    </row>
    <row r="624" spans="1:17" ht="29" customHeight="1" x14ac:dyDescent="0.2">
      <c r="A624" s="640"/>
      <c r="B624" s="624"/>
      <c r="C624" s="631"/>
      <c r="D624" s="73" t="s">
        <v>78</v>
      </c>
      <c r="E624" s="136">
        <v>83.8</v>
      </c>
      <c r="F624" s="116">
        <f>SUM(M624:Q624)</f>
        <v>14</v>
      </c>
      <c r="G624" s="136" t="s">
        <v>76</v>
      </c>
      <c r="H624" s="54" t="s">
        <v>76</v>
      </c>
      <c r="I624" s="55" t="s">
        <v>76</v>
      </c>
      <c r="J624" s="136" t="s">
        <v>74</v>
      </c>
      <c r="K624" s="54" t="s">
        <v>74</v>
      </c>
      <c r="L624" s="55" t="s">
        <v>74</v>
      </c>
      <c r="M624" s="142">
        <v>5</v>
      </c>
      <c r="N624" s="62">
        <v>2</v>
      </c>
      <c r="O624" s="62">
        <v>2</v>
      </c>
      <c r="P624" s="62">
        <v>4</v>
      </c>
      <c r="Q624" s="64">
        <v>1</v>
      </c>
    </row>
    <row r="625" spans="1:17" ht="29" customHeight="1" thickBot="1" x14ac:dyDescent="0.25">
      <c r="A625" s="640"/>
      <c r="B625" s="642"/>
      <c r="C625" s="643"/>
      <c r="D625" s="76" t="s">
        <v>79</v>
      </c>
      <c r="E625" s="137"/>
      <c r="F625" s="117">
        <f>SUM(M625:Q625)</f>
        <v>0</v>
      </c>
      <c r="G625" s="137" t="s">
        <v>74</v>
      </c>
      <c r="H625" s="90" t="s">
        <v>74</v>
      </c>
      <c r="I625" s="138" t="s">
        <v>74</v>
      </c>
      <c r="J625" s="137" t="s">
        <v>74</v>
      </c>
      <c r="K625" s="90" t="s">
        <v>76</v>
      </c>
      <c r="L625" s="138" t="s">
        <v>76</v>
      </c>
      <c r="M625" s="89"/>
      <c r="N625" s="90"/>
      <c r="O625" s="90"/>
      <c r="P625" s="90"/>
      <c r="Q625" s="138"/>
    </row>
    <row r="626" spans="1:17" ht="29" customHeight="1" x14ac:dyDescent="0.2">
      <c r="A626" s="640"/>
      <c r="B626" s="623" t="s">
        <v>296</v>
      </c>
      <c r="C626" s="630" t="s">
        <v>297</v>
      </c>
      <c r="D626" s="72" t="s">
        <v>73</v>
      </c>
      <c r="E626" s="70"/>
      <c r="F626" s="115">
        <f>SUM(J626:L626)</f>
        <v>0</v>
      </c>
      <c r="G626" s="70" t="s">
        <v>74</v>
      </c>
      <c r="H626" s="77" t="s">
        <v>74</v>
      </c>
      <c r="I626" s="71" t="s">
        <v>74</v>
      </c>
      <c r="J626" s="70"/>
      <c r="K626" s="77"/>
      <c r="L626" s="71"/>
      <c r="M626" s="67" t="s">
        <v>74</v>
      </c>
      <c r="N626" s="68" t="s">
        <v>74</v>
      </c>
      <c r="O626" s="68" t="s">
        <v>74</v>
      </c>
      <c r="P626" s="68" t="s">
        <v>74</v>
      </c>
      <c r="Q626" s="437" t="s">
        <v>74</v>
      </c>
    </row>
    <row r="627" spans="1:17" ht="29" customHeight="1" x14ac:dyDescent="0.2">
      <c r="A627" s="640"/>
      <c r="B627" s="624"/>
      <c r="C627" s="631"/>
      <c r="D627" s="73" t="s">
        <v>75</v>
      </c>
      <c r="E627" s="136"/>
      <c r="F627" s="116">
        <f>SUM(J627:L627)</f>
        <v>0</v>
      </c>
      <c r="G627" s="136" t="s">
        <v>76</v>
      </c>
      <c r="H627" s="54" t="s">
        <v>76</v>
      </c>
      <c r="I627" s="55" t="s">
        <v>76</v>
      </c>
      <c r="J627" s="136"/>
      <c r="K627" s="54"/>
      <c r="L627" s="55"/>
      <c r="M627" s="82" t="s">
        <v>74</v>
      </c>
      <c r="N627" s="54" t="s">
        <v>74</v>
      </c>
      <c r="O627" s="54" t="s">
        <v>74</v>
      </c>
      <c r="P627" s="54" t="s">
        <v>74</v>
      </c>
      <c r="Q627" s="55" t="s">
        <v>74</v>
      </c>
    </row>
    <row r="628" spans="1:17" ht="29" customHeight="1" x14ac:dyDescent="0.2">
      <c r="A628" s="640"/>
      <c r="B628" s="624"/>
      <c r="C628" s="631"/>
      <c r="D628" s="73" t="s">
        <v>77</v>
      </c>
      <c r="E628" s="136"/>
      <c r="F628" s="116">
        <f>SUM(G628:I628)</f>
        <v>0</v>
      </c>
      <c r="G628" s="136"/>
      <c r="H628" s="54"/>
      <c r="I628" s="55"/>
      <c r="J628" s="136" t="s">
        <v>74</v>
      </c>
      <c r="K628" s="54" t="s">
        <v>74</v>
      </c>
      <c r="L628" s="55" t="s">
        <v>74</v>
      </c>
      <c r="M628" s="82" t="s">
        <v>74</v>
      </c>
      <c r="N628" s="54" t="s">
        <v>74</v>
      </c>
      <c r="O628" s="54" t="s">
        <v>74</v>
      </c>
      <c r="P628" s="54" t="s">
        <v>74</v>
      </c>
      <c r="Q628" s="55" t="s">
        <v>74</v>
      </c>
    </row>
    <row r="629" spans="1:17" ht="29" customHeight="1" x14ac:dyDescent="0.2">
      <c r="A629" s="640"/>
      <c r="B629" s="624"/>
      <c r="C629" s="631"/>
      <c r="D629" s="73" t="s">
        <v>78</v>
      </c>
      <c r="E629" s="136">
        <v>104.9</v>
      </c>
      <c r="F629" s="116">
        <f>SUM(M629:Q629)</f>
        <v>55</v>
      </c>
      <c r="G629" s="136" t="s">
        <v>76</v>
      </c>
      <c r="H629" s="54" t="s">
        <v>76</v>
      </c>
      <c r="I629" s="55" t="s">
        <v>76</v>
      </c>
      <c r="J629" s="136" t="s">
        <v>74</v>
      </c>
      <c r="K629" s="54" t="s">
        <v>74</v>
      </c>
      <c r="L629" s="55" t="s">
        <v>74</v>
      </c>
      <c r="M629" s="142">
        <v>5</v>
      </c>
      <c r="N629" s="62">
        <v>10</v>
      </c>
      <c r="O629" s="62">
        <v>21</v>
      </c>
      <c r="P629" s="62">
        <v>14</v>
      </c>
      <c r="Q629" s="64">
        <v>5</v>
      </c>
    </row>
    <row r="630" spans="1:17" ht="29" customHeight="1" thickBot="1" x14ac:dyDescent="0.25">
      <c r="A630" s="640"/>
      <c r="B630" s="629"/>
      <c r="C630" s="632"/>
      <c r="D630" s="76" t="s">
        <v>79</v>
      </c>
      <c r="E630" s="137"/>
      <c r="F630" s="117">
        <f>SUM(M630:Q630)</f>
        <v>0</v>
      </c>
      <c r="G630" s="137" t="s">
        <v>74</v>
      </c>
      <c r="H630" s="90" t="s">
        <v>74</v>
      </c>
      <c r="I630" s="138" t="s">
        <v>74</v>
      </c>
      <c r="J630" s="137" t="s">
        <v>74</v>
      </c>
      <c r="K630" s="90" t="s">
        <v>76</v>
      </c>
      <c r="L630" s="138" t="s">
        <v>76</v>
      </c>
      <c r="M630" s="89"/>
      <c r="N630" s="90"/>
      <c r="O630" s="90"/>
      <c r="P630" s="90"/>
      <c r="Q630" s="138"/>
    </row>
    <row r="631" spans="1:17" ht="29" customHeight="1" x14ac:dyDescent="0.2">
      <c r="A631" s="640"/>
      <c r="B631" s="623" t="s">
        <v>298</v>
      </c>
      <c r="C631" s="630" t="s">
        <v>299</v>
      </c>
      <c r="D631" s="72" t="s">
        <v>73</v>
      </c>
      <c r="E631" s="70"/>
      <c r="F631" s="115">
        <f>SUM(J631:L631)</f>
        <v>0</v>
      </c>
      <c r="G631" s="70" t="s">
        <v>74</v>
      </c>
      <c r="H631" s="77" t="s">
        <v>74</v>
      </c>
      <c r="I631" s="71" t="s">
        <v>74</v>
      </c>
      <c r="J631" s="70"/>
      <c r="K631" s="77"/>
      <c r="L631" s="71"/>
      <c r="M631" s="67" t="s">
        <v>74</v>
      </c>
      <c r="N631" s="68" t="s">
        <v>74</v>
      </c>
      <c r="O631" s="68" t="s">
        <v>74</v>
      </c>
      <c r="P631" s="68" t="s">
        <v>74</v>
      </c>
      <c r="Q631" s="437" t="s">
        <v>74</v>
      </c>
    </row>
    <row r="632" spans="1:17" ht="29" customHeight="1" x14ac:dyDescent="0.2">
      <c r="A632" s="640"/>
      <c r="B632" s="624"/>
      <c r="C632" s="631"/>
      <c r="D632" s="73" t="s">
        <v>75</v>
      </c>
      <c r="E632" s="136"/>
      <c r="F632" s="116">
        <f>SUM(J632:L632)</f>
        <v>0</v>
      </c>
      <c r="G632" s="136" t="s">
        <v>76</v>
      </c>
      <c r="H632" s="54" t="s">
        <v>76</v>
      </c>
      <c r="I632" s="55" t="s">
        <v>76</v>
      </c>
      <c r="J632" s="136"/>
      <c r="K632" s="54"/>
      <c r="L632" s="55"/>
      <c r="M632" s="82" t="s">
        <v>74</v>
      </c>
      <c r="N632" s="54" t="s">
        <v>74</v>
      </c>
      <c r="O632" s="54" t="s">
        <v>74</v>
      </c>
      <c r="P632" s="54" t="s">
        <v>74</v>
      </c>
      <c r="Q632" s="55" t="s">
        <v>74</v>
      </c>
    </row>
    <row r="633" spans="1:17" ht="29" customHeight="1" x14ac:dyDescent="0.2">
      <c r="A633" s="640"/>
      <c r="B633" s="624"/>
      <c r="C633" s="631"/>
      <c r="D633" s="73" t="s">
        <v>77</v>
      </c>
      <c r="E633" s="136"/>
      <c r="F633" s="116">
        <f>SUM(G633:I633)</f>
        <v>0</v>
      </c>
      <c r="G633" s="136"/>
      <c r="H633" s="54"/>
      <c r="I633" s="55"/>
      <c r="J633" s="136" t="s">
        <v>74</v>
      </c>
      <c r="K633" s="54" t="s">
        <v>74</v>
      </c>
      <c r="L633" s="55" t="s">
        <v>74</v>
      </c>
      <c r="M633" s="82" t="s">
        <v>74</v>
      </c>
      <c r="N633" s="54" t="s">
        <v>74</v>
      </c>
      <c r="O633" s="54" t="s">
        <v>74</v>
      </c>
      <c r="P633" s="54" t="s">
        <v>74</v>
      </c>
      <c r="Q633" s="55" t="s">
        <v>74</v>
      </c>
    </row>
    <row r="634" spans="1:17" ht="29" customHeight="1" x14ac:dyDescent="0.2">
      <c r="A634" s="640"/>
      <c r="B634" s="624"/>
      <c r="C634" s="631"/>
      <c r="D634" s="73" t="s">
        <v>78</v>
      </c>
      <c r="E634" s="136">
        <v>96</v>
      </c>
      <c r="F634" s="116">
        <f>SUM(M634:Q634)</f>
        <v>58</v>
      </c>
      <c r="G634" s="136" t="s">
        <v>76</v>
      </c>
      <c r="H634" s="54" t="s">
        <v>76</v>
      </c>
      <c r="I634" s="55" t="s">
        <v>76</v>
      </c>
      <c r="J634" s="136" t="s">
        <v>74</v>
      </c>
      <c r="K634" s="54" t="s">
        <v>74</v>
      </c>
      <c r="L634" s="55" t="s">
        <v>74</v>
      </c>
      <c r="M634" s="142">
        <v>4</v>
      </c>
      <c r="N634" s="62">
        <v>5</v>
      </c>
      <c r="O634" s="62">
        <v>40</v>
      </c>
      <c r="P634" s="62">
        <v>9</v>
      </c>
      <c r="Q634" s="64">
        <v>0</v>
      </c>
    </row>
    <row r="635" spans="1:17" ht="29" customHeight="1" thickBot="1" x14ac:dyDescent="0.25">
      <c r="A635" s="640"/>
      <c r="B635" s="642"/>
      <c r="C635" s="643"/>
      <c r="D635" s="76" t="s">
        <v>79</v>
      </c>
      <c r="E635" s="137"/>
      <c r="F635" s="117">
        <f>SUM(M635:Q635)</f>
        <v>0</v>
      </c>
      <c r="G635" s="137" t="s">
        <v>74</v>
      </c>
      <c r="H635" s="90" t="s">
        <v>74</v>
      </c>
      <c r="I635" s="138" t="s">
        <v>74</v>
      </c>
      <c r="J635" s="137" t="s">
        <v>74</v>
      </c>
      <c r="K635" s="90" t="s">
        <v>76</v>
      </c>
      <c r="L635" s="138" t="s">
        <v>76</v>
      </c>
      <c r="M635" s="89"/>
      <c r="N635" s="90"/>
      <c r="O635" s="90"/>
      <c r="P635" s="90"/>
      <c r="Q635" s="138"/>
    </row>
    <row r="636" spans="1:17" ht="29" customHeight="1" x14ac:dyDescent="0.2">
      <c r="A636" s="640"/>
      <c r="B636" s="623" t="s">
        <v>300</v>
      </c>
      <c r="C636" s="630" t="s">
        <v>301</v>
      </c>
      <c r="D636" s="72" t="s">
        <v>73</v>
      </c>
      <c r="E636" s="70"/>
      <c r="F636" s="115">
        <f>SUM(J636:L636)</f>
        <v>0</v>
      </c>
      <c r="G636" s="70" t="s">
        <v>74</v>
      </c>
      <c r="H636" s="77" t="s">
        <v>74</v>
      </c>
      <c r="I636" s="71" t="s">
        <v>74</v>
      </c>
      <c r="J636" s="70"/>
      <c r="K636" s="77"/>
      <c r="L636" s="71"/>
      <c r="M636" s="67" t="s">
        <v>74</v>
      </c>
      <c r="N636" s="68" t="s">
        <v>74</v>
      </c>
      <c r="O636" s="68" t="s">
        <v>74</v>
      </c>
      <c r="P636" s="68" t="s">
        <v>74</v>
      </c>
      <c r="Q636" s="437" t="s">
        <v>74</v>
      </c>
    </row>
    <row r="637" spans="1:17" ht="29" customHeight="1" x14ac:dyDescent="0.2">
      <c r="A637" s="640"/>
      <c r="B637" s="624"/>
      <c r="C637" s="631"/>
      <c r="D637" s="73" t="s">
        <v>75</v>
      </c>
      <c r="E637" s="136"/>
      <c r="F637" s="116">
        <f>SUM(J637:L637)</f>
        <v>0</v>
      </c>
      <c r="G637" s="136" t="s">
        <v>76</v>
      </c>
      <c r="H637" s="54" t="s">
        <v>76</v>
      </c>
      <c r="I637" s="55" t="s">
        <v>76</v>
      </c>
      <c r="J637" s="136"/>
      <c r="K637" s="54"/>
      <c r="L637" s="55"/>
      <c r="M637" s="82" t="s">
        <v>74</v>
      </c>
      <c r="N637" s="54" t="s">
        <v>74</v>
      </c>
      <c r="O637" s="54" t="s">
        <v>74</v>
      </c>
      <c r="P637" s="54" t="s">
        <v>74</v>
      </c>
      <c r="Q637" s="55" t="s">
        <v>74</v>
      </c>
    </row>
    <row r="638" spans="1:17" ht="29" customHeight="1" x14ac:dyDescent="0.2">
      <c r="A638" s="640"/>
      <c r="B638" s="624"/>
      <c r="C638" s="631"/>
      <c r="D638" s="73" t="s">
        <v>77</v>
      </c>
      <c r="E638" s="136"/>
      <c r="F638" s="116">
        <f>SUM(G638:I638)</f>
        <v>0</v>
      </c>
      <c r="G638" s="136"/>
      <c r="H638" s="54"/>
      <c r="I638" s="55"/>
      <c r="J638" s="136" t="s">
        <v>74</v>
      </c>
      <c r="K638" s="54" t="s">
        <v>74</v>
      </c>
      <c r="L638" s="55" t="s">
        <v>74</v>
      </c>
      <c r="M638" s="82" t="s">
        <v>74</v>
      </c>
      <c r="N638" s="54" t="s">
        <v>74</v>
      </c>
      <c r="O638" s="54" t="s">
        <v>74</v>
      </c>
      <c r="P638" s="54" t="s">
        <v>74</v>
      </c>
      <c r="Q638" s="55" t="s">
        <v>74</v>
      </c>
    </row>
    <row r="639" spans="1:17" ht="29" customHeight="1" x14ac:dyDescent="0.2">
      <c r="A639" s="640"/>
      <c r="B639" s="624"/>
      <c r="C639" s="631"/>
      <c r="D639" s="73" t="s">
        <v>78</v>
      </c>
      <c r="E639" s="136">
        <v>110</v>
      </c>
      <c r="F639" s="116">
        <f>SUM(M639:Q639)</f>
        <v>11</v>
      </c>
      <c r="G639" s="136" t="s">
        <v>76</v>
      </c>
      <c r="H639" s="54" t="s">
        <v>76</v>
      </c>
      <c r="I639" s="55" t="s">
        <v>76</v>
      </c>
      <c r="J639" s="136" t="s">
        <v>74</v>
      </c>
      <c r="K639" s="54" t="s">
        <v>74</v>
      </c>
      <c r="L639" s="55" t="s">
        <v>74</v>
      </c>
      <c r="M639" s="142">
        <v>0</v>
      </c>
      <c r="N639" s="62">
        <v>2</v>
      </c>
      <c r="O639" s="62">
        <v>5</v>
      </c>
      <c r="P639" s="62">
        <v>4</v>
      </c>
      <c r="Q639" s="64">
        <v>0</v>
      </c>
    </row>
    <row r="640" spans="1:17" ht="29" customHeight="1" thickBot="1" x14ac:dyDescent="0.25">
      <c r="A640" s="641"/>
      <c r="B640" s="629"/>
      <c r="C640" s="632"/>
      <c r="D640" s="76" t="s">
        <v>79</v>
      </c>
      <c r="E640" s="137"/>
      <c r="F640" s="117">
        <f>SUM(M640:Q640)</f>
        <v>0</v>
      </c>
      <c r="G640" s="137" t="s">
        <v>74</v>
      </c>
      <c r="H640" s="90" t="s">
        <v>74</v>
      </c>
      <c r="I640" s="138" t="s">
        <v>74</v>
      </c>
      <c r="J640" s="137" t="s">
        <v>74</v>
      </c>
      <c r="K640" s="90" t="s">
        <v>76</v>
      </c>
      <c r="L640" s="138" t="s">
        <v>76</v>
      </c>
      <c r="M640" s="89"/>
      <c r="N640" s="90"/>
      <c r="O640" s="90"/>
      <c r="P640" s="90"/>
      <c r="Q640" s="138"/>
    </row>
    <row r="641" spans="1:17" ht="29" customHeight="1" x14ac:dyDescent="0.2">
      <c r="A641" s="731" t="s">
        <v>313</v>
      </c>
      <c r="B641" s="623" t="s">
        <v>314</v>
      </c>
      <c r="C641" s="734" t="s">
        <v>303</v>
      </c>
      <c r="D641" s="72" t="s">
        <v>73</v>
      </c>
      <c r="E641" s="70">
        <v>11</v>
      </c>
      <c r="F641" s="115">
        <f>SUM(J641:L641)</f>
        <v>69</v>
      </c>
      <c r="G641" s="70" t="s">
        <v>74</v>
      </c>
      <c r="H641" s="77" t="s">
        <v>74</v>
      </c>
      <c r="I641" s="71" t="s">
        <v>74</v>
      </c>
      <c r="J641" s="70"/>
      <c r="K641" s="77">
        <v>69</v>
      </c>
      <c r="L641" s="71">
        <v>0</v>
      </c>
      <c r="M641" s="67" t="s">
        <v>74</v>
      </c>
      <c r="N641" s="68" t="s">
        <v>74</v>
      </c>
      <c r="O641" s="68" t="s">
        <v>74</v>
      </c>
      <c r="P641" s="68" t="s">
        <v>74</v>
      </c>
      <c r="Q641" s="437" t="s">
        <v>74</v>
      </c>
    </row>
    <row r="642" spans="1:17" ht="29" customHeight="1" x14ac:dyDescent="0.2">
      <c r="A642" s="732"/>
      <c r="B642" s="624"/>
      <c r="C642" s="735"/>
      <c r="D642" s="73" t="s">
        <v>75</v>
      </c>
      <c r="E642" s="136"/>
      <c r="F642" s="116">
        <f>SUM(J642:L642)</f>
        <v>0</v>
      </c>
      <c r="G642" s="136" t="s">
        <v>76</v>
      </c>
      <c r="H642" s="54" t="s">
        <v>76</v>
      </c>
      <c r="I642" s="55" t="s">
        <v>76</v>
      </c>
      <c r="J642" s="136"/>
      <c r="K642" s="54"/>
      <c r="L642" s="55"/>
      <c r="M642" s="82" t="s">
        <v>74</v>
      </c>
      <c r="N642" s="54" t="s">
        <v>74</v>
      </c>
      <c r="O642" s="54" t="s">
        <v>74</v>
      </c>
      <c r="P642" s="54" t="s">
        <v>74</v>
      </c>
      <c r="Q642" s="55" t="s">
        <v>74</v>
      </c>
    </row>
    <row r="643" spans="1:17" ht="29" customHeight="1" x14ac:dyDescent="0.2">
      <c r="A643" s="732"/>
      <c r="B643" s="624"/>
      <c r="C643" s="735"/>
      <c r="D643" s="73" t="s">
        <v>77</v>
      </c>
      <c r="E643" s="136">
        <v>92</v>
      </c>
      <c r="F643" s="116">
        <v>16</v>
      </c>
      <c r="G643" s="136">
        <v>5</v>
      </c>
      <c r="H643" s="54">
        <v>8</v>
      </c>
      <c r="I643" s="55">
        <v>3</v>
      </c>
      <c r="J643" s="136" t="s">
        <v>74</v>
      </c>
      <c r="K643" s="54" t="s">
        <v>74</v>
      </c>
      <c r="L643" s="55" t="s">
        <v>74</v>
      </c>
      <c r="M643" s="82" t="s">
        <v>74</v>
      </c>
      <c r="N643" s="54" t="s">
        <v>74</v>
      </c>
      <c r="O643" s="54" t="s">
        <v>74</v>
      </c>
      <c r="P643" s="54" t="s">
        <v>74</v>
      </c>
      <c r="Q643" s="55" t="s">
        <v>74</v>
      </c>
    </row>
    <row r="644" spans="1:17" ht="29" customHeight="1" x14ac:dyDescent="0.2">
      <c r="A644" s="732"/>
      <c r="B644" s="624"/>
      <c r="C644" s="735"/>
      <c r="D644" s="73" t="s">
        <v>78</v>
      </c>
      <c r="E644" s="136">
        <v>85</v>
      </c>
      <c r="F644" s="116">
        <v>491</v>
      </c>
      <c r="G644" s="136" t="s">
        <v>76</v>
      </c>
      <c r="H644" s="54" t="s">
        <v>76</v>
      </c>
      <c r="I644" s="55" t="s">
        <v>76</v>
      </c>
      <c r="J644" s="136" t="s">
        <v>74</v>
      </c>
      <c r="K644" s="54" t="s">
        <v>74</v>
      </c>
      <c r="L644" s="55" t="s">
        <v>74</v>
      </c>
      <c r="M644" s="142">
        <v>52</v>
      </c>
      <c r="N644" s="62">
        <v>164</v>
      </c>
      <c r="O644" s="62">
        <v>247</v>
      </c>
      <c r="P644" s="62">
        <v>28</v>
      </c>
      <c r="Q644" s="64"/>
    </row>
    <row r="645" spans="1:17" ht="29" customHeight="1" thickBot="1" x14ac:dyDescent="0.25">
      <c r="A645" s="732"/>
      <c r="B645" s="624"/>
      <c r="C645" s="735"/>
      <c r="D645" s="75" t="s">
        <v>79</v>
      </c>
      <c r="E645" s="137"/>
      <c r="F645" s="117">
        <f>SUM(M645:Q645)</f>
        <v>0</v>
      </c>
      <c r="G645" s="137" t="s">
        <v>74</v>
      </c>
      <c r="H645" s="90" t="s">
        <v>74</v>
      </c>
      <c r="I645" s="138" t="s">
        <v>74</v>
      </c>
      <c r="J645" s="137" t="s">
        <v>74</v>
      </c>
      <c r="K645" s="90" t="s">
        <v>76</v>
      </c>
      <c r="L645" s="138" t="s">
        <v>76</v>
      </c>
      <c r="M645" s="89"/>
      <c r="N645" s="90"/>
      <c r="O645" s="90"/>
      <c r="P645" s="90"/>
      <c r="Q645" s="138"/>
    </row>
    <row r="646" spans="1:17" ht="29" customHeight="1" x14ac:dyDescent="0.2">
      <c r="A646" s="732"/>
      <c r="B646" s="624" t="s">
        <v>315</v>
      </c>
      <c r="C646" s="735"/>
      <c r="D646" s="72" t="s">
        <v>73</v>
      </c>
      <c r="E646" s="70">
        <v>6</v>
      </c>
      <c r="F646" s="115">
        <f>SUM(J646:L646)</f>
        <v>12</v>
      </c>
      <c r="G646" s="70" t="s">
        <v>74</v>
      </c>
      <c r="H646" s="77" t="s">
        <v>74</v>
      </c>
      <c r="I646" s="71" t="s">
        <v>74</v>
      </c>
      <c r="J646" s="70">
        <v>3</v>
      </c>
      <c r="K646" s="77">
        <v>9</v>
      </c>
      <c r="L646" s="71"/>
      <c r="M646" s="67" t="s">
        <v>74</v>
      </c>
      <c r="N646" s="68" t="s">
        <v>74</v>
      </c>
      <c r="O646" s="68" t="s">
        <v>74</v>
      </c>
      <c r="P646" s="68" t="s">
        <v>74</v>
      </c>
      <c r="Q646" s="437" t="s">
        <v>74</v>
      </c>
    </row>
    <row r="647" spans="1:17" ht="29" customHeight="1" x14ac:dyDescent="0.2">
      <c r="A647" s="732"/>
      <c r="B647" s="624"/>
      <c r="C647" s="735"/>
      <c r="D647" s="73" t="s">
        <v>75</v>
      </c>
      <c r="E647" s="136"/>
      <c r="F647" s="116">
        <f>SUM(J647:L647)</f>
        <v>0</v>
      </c>
      <c r="G647" s="136" t="s">
        <v>76</v>
      </c>
      <c r="H647" s="54" t="s">
        <v>76</v>
      </c>
      <c r="I647" s="55" t="s">
        <v>76</v>
      </c>
      <c r="J647" s="136"/>
      <c r="K647" s="54"/>
      <c r="L647" s="55"/>
      <c r="M647" s="82" t="s">
        <v>74</v>
      </c>
      <c r="N647" s="54" t="s">
        <v>74</v>
      </c>
      <c r="O647" s="54" t="s">
        <v>74</v>
      </c>
      <c r="P647" s="54" t="s">
        <v>74</v>
      </c>
      <c r="Q647" s="55" t="s">
        <v>74</v>
      </c>
    </row>
    <row r="648" spans="1:17" ht="29" customHeight="1" x14ac:dyDescent="0.2">
      <c r="A648" s="732"/>
      <c r="B648" s="624"/>
      <c r="C648" s="735"/>
      <c r="D648" s="73" t="s">
        <v>77</v>
      </c>
      <c r="E648" s="136"/>
      <c r="F648" s="116">
        <f>SUM(G648:I648)</f>
        <v>0</v>
      </c>
      <c r="G648" s="136"/>
      <c r="H648" s="54"/>
      <c r="I648" s="55"/>
      <c r="J648" s="136" t="s">
        <v>74</v>
      </c>
      <c r="K648" s="54" t="s">
        <v>74</v>
      </c>
      <c r="L648" s="55" t="s">
        <v>74</v>
      </c>
      <c r="M648" s="82" t="s">
        <v>74</v>
      </c>
      <c r="N648" s="54" t="s">
        <v>74</v>
      </c>
      <c r="O648" s="54" t="s">
        <v>74</v>
      </c>
      <c r="P648" s="54" t="s">
        <v>74</v>
      </c>
      <c r="Q648" s="55" t="s">
        <v>74</v>
      </c>
    </row>
    <row r="649" spans="1:17" ht="29" customHeight="1" x14ac:dyDescent="0.2">
      <c r="A649" s="732"/>
      <c r="B649" s="624"/>
      <c r="C649" s="735"/>
      <c r="D649" s="73" t="s">
        <v>78</v>
      </c>
      <c r="E649" s="136">
        <v>67.5</v>
      </c>
      <c r="F649" s="116">
        <f>SUM(M649:Q649)</f>
        <v>158</v>
      </c>
      <c r="G649" s="136"/>
      <c r="H649" s="54"/>
      <c r="I649" s="55"/>
      <c r="J649" s="136"/>
      <c r="K649" s="54"/>
      <c r="L649" s="55"/>
      <c r="M649" s="142">
        <v>51</v>
      </c>
      <c r="N649" s="62">
        <v>56</v>
      </c>
      <c r="O649" s="62">
        <v>46</v>
      </c>
      <c r="P649" s="62">
        <v>5</v>
      </c>
      <c r="Q649" s="64"/>
    </row>
    <row r="650" spans="1:17" ht="29" customHeight="1" thickBot="1" x14ac:dyDescent="0.25">
      <c r="A650" s="732"/>
      <c r="B650" s="624"/>
      <c r="C650" s="735"/>
      <c r="D650" s="75" t="s">
        <v>79</v>
      </c>
      <c r="E650" s="137"/>
      <c r="F650" s="117">
        <f>SUM(M650:Q650)</f>
        <v>0</v>
      </c>
      <c r="G650" s="137" t="s">
        <v>74</v>
      </c>
      <c r="H650" s="90" t="s">
        <v>74</v>
      </c>
      <c r="I650" s="138" t="s">
        <v>74</v>
      </c>
      <c r="J650" s="137" t="s">
        <v>74</v>
      </c>
      <c r="K650" s="90" t="s">
        <v>76</v>
      </c>
      <c r="L650" s="138" t="s">
        <v>76</v>
      </c>
      <c r="M650" s="89"/>
      <c r="N650" s="90"/>
      <c r="O650" s="90"/>
      <c r="P650" s="90"/>
      <c r="Q650" s="138"/>
    </row>
    <row r="651" spans="1:17" ht="29" customHeight="1" x14ac:dyDescent="0.2">
      <c r="A651" s="732"/>
      <c r="B651" s="624" t="s">
        <v>316</v>
      </c>
      <c r="C651" s="735"/>
      <c r="D651" s="72" t="s">
        <v>73</v>
      </c>
      <c r="E651" s="70"/>
      <c r="F651" s="115">
        <f>SUM(J651:L651)</f>
        <v>0</v>
      </c>
      <c r="G651" s="70" t="s">
        <v>74</v>
      </c>
      <c r="H651" s="77" t="s">
        <v>74</v>
      </c>
      <c r="I651" s="71" t="s">
        <v>74</v>
      </c>
      <c r="J651" s="70"/>
      <c r="K651" s="77"/>
      <c r="L651" s="71"/>
      <c r="M651" s="67" t="s">
        <v>74</v>
      </c>
      <c r="N651" s="68" t="s">
        <v>74</v>
      </c>
      <c r="O651" s="68" t="s">
        <v>74</v>
      </c>
      <c r="P651" s="68" t="s">
        <v>74</v>
      </c>
      <c r="Q651" s="437" t="s">
        <v>74</v>
      </c>
    </row>
    <row r="652" spans="1:17" ht="29" customHeight="1" x14ac:dyDescent="0.2">
      <c r="A652" s="732"/>
      <c r="B652" s="624"/>
      <c r="C652" s="735"/>
      <c r="D652" s="73" t="s">
        <v>75</v>
      </c>
      <c r="E652" s="136"/>
      <c r="F652" s="116">
        <f>SUM(J652:L652)</f>
        <v>0</v>
      </c>
      <c r="G652" s="136" t="s">
        <v>76</v>
      </c>
      <c r="H652" s="54" t="s">
        <v>76</v>
      </c>
      <c r="I652" s="55" t="s">
        <v>76</v>
      </c>
      <c r="J652" s="136"/>
      <c r="K652" s="54"/>
      <c r="L652" s="55"/>
      <c r="M652" s="82" t="s">
        <v>74</v>
      </c>
      <c r="N652" s="54" t="s">
        <v>74</v>
      </c>
      <c r="O652" s="54" t="s">
        <v>74</v>
      </c>
      <c r="P652" s="54" t="s">
        <v>74</v>
      </c>
      <c r="Q652" s="55" t="s">
        <v>74</v>
      </c>
    </row>
    <row r="653" spans="1:17" ht="29" customHeight="1" x14ac:dyDescent="0.2">
      <c r="A653" s="732"/>
      <c r="B653" s="624"/>
      <c r="C653" s="735"/>
      <c r="D653" s="73" t="s">
        <v>77</v>
      </c>
      <c r="E653" s="136"/>
      <c r="F653" s="116">
        <f>SUM(G653:I653)</f>
        <v>0</v>
      </c>
      <c r="G653" s="136"/>
      <c r="H653" s="54"/>
      <c r="I653" s="55"/>
      <c r="J653" s="136" t="s">
        <v>74</v>
      </c>
      <c r="K653" s="54" t="s">
        <v>74</v>
      </c>
      <c r="L653" s="55" t="s">
        <v>74</v>
      </c>
      <c r="M653" s="82" t="s">
        <v>74</v>
      </c>
      <c r="N653" s="54" t="s">
        <v>74</v>
      </c>
      <c r="O653" s="54" t="s">
        <v>74</v>
      </c>
      <c r="P653" s="54" t="s">
        <v>74</v>
      </c>
      <c r="Q653" s="55" t="s">
        <v>74</v>
      </c>
    </row>
    <row r="654" spans="1:17" ht="29" customHeight="1" x14ac:dyDescent="0.2">
      <c r="A654" s="732"/>
      <c r="B654" s="624"/>
      <c r="C654" s="735"/>
      <c r="D654" s="73" t="s">
        <v>78</v>
      </c>
      <c r="E654" s="136">
        <v>104</v>
      </c>
      <c r="F654" s="116">
        <f>SUM(M654:Q654)</f>
        <v>109</v>
      </c>
      <c r="G654" s="136"/>
      <c r="H654" s="54"/>
      <c r="I654" s="55"/>
      <c r="J654" s="136"/>
      <c r="K654" s="54"/>
      <c r="L654" s="55"/>
      <c r="M654" s="142">
        <v>5</v>
      </c>
      <c r="N654" s="62">
        <v>23</v>
      </c>
      <c r="O654" s="62">
        <v>49</v>
      </c>
      <c r="P654" s="62">
        <v>26</v>
      </c>
      <c r="Q654" s="64">
        <v>6</v>
      </c>
    </row>
    <row r="655" spans="1:17" ht="29" customHeight="1" thickBot="1" x14ac:dyDescent="0.25">
      <c r="A655" s="732"/>
      <c r="B655" s="727"/>
      <c r="C655" s="736"/>
      <c r="D655" s="76" t="s">
        <v>79</v>
      </c>
      <c r="E655" s="137"/>
      <c r="F655" s="117">
        <f>SUM(M655:Q655)</f>
        <v>0</v>
      </c>
      <c r="G655" s="137" t="s">
        <v>74</v>
      </c>
      <c r="H655" s="90" t="s">
        <v>74</v>
      </c>
      <c r="I655" s="138" t="s">
        <v>74</v>
      </c>
      <c r="J655" s="137" t="s">
        <v>74</v>
      </c>
      <c r="K655" s="90" t="s">
        <v>76</v>
      </c>
      <c r="L655" s="138" t="s">
        <v>76</v>
      </c>
      <c r="M655" s="89"/>
      <c r="N655" s="90"/>
      <c r="O655" s="90"/>
      <c r="P655" s="90"/>
      <c r="Q655" s="138"/>
    </row>
    <row r="656" spans="1:17" ht="29" customHeight="1" x14ac:dyDescent="0.2">
      <c r="A656" s="732"/>
      <c r="B656" s="646" t="s">
        <v>317</v>
      </c>
      <c r="C656" s="728" t="s">
        <v>304</v>
      </c>
      <c r="D656" s="72" t="s">
        <v>73</v>
      </c>
      <c r="E656" s="70"/>
      <c r="F656" s="115">
        <f>SUM(J656:L656)</f>
        <v>0</v>
      </c>
      <c r="G656" s="70" t="s">
        <v>74</v>
      </c>
      <c r="H656" s="77" t="s">
        <v>74</v>
      </c>
      <c r="I656" s="71" t="s">
        <v>74</v>
      </c>
      <c r="J656" s="70"/>
      <c r="K656" s="77"/>
      <c r="L656" s="71"/>
      <c r="M656" s="67" t="s">
        <v>74</v>
      </c>
      <c r="N656" s="68" t="s">
        <v>74</v>
      </c>
      <c r="O656" s="68" t="s">
        <v>74</v>
      </c>
      <c r="P656" s="68" t="s">
        <v>74</v>
      </c>
      <c r="Q656" s="437" t="s">
        <v>74</v>
      </c>
    </row>
    <row r="657" spans="1:17" ht="29" customHeight="1" x14ac:dyDescent="0.2">
      <c r="A657" s="732"/>
      <c r="B657" s="647"/>
      <c r="C657" s="729"/>
      <c r="D657" s="73" t="s">
        <v>75</v>
      </c>
      <c r="E657" s="136"/>
      <c r="F657" s="116">
        <f>SUM(J657:L657)</f>
        <v>0</v>
      </c>
      <c r="G657" s="136" t="s">
        <v>76</v>
      </c>
      <c r="H657" s="54" t="s">
        <v>76</v>
      </c>
      <c r="I657" s="55" t="s">
        <v>76</v>
      </c>
      <c r="J657" s="136"/>
      <c r="K657" s="54"/>
      <c r="L657" s="55"/>
      <c r="M657" s="82" t="s">
        <v>74</v>
      </c>
      <c r="N657" s="54" t="s">
        <v>74</v>
      </c>
      <c r="O657" s="54" t="s">
        <v>74</v>
      </c>
      <c r="P657" s="54" t="s">
        <v>74</v>
      </c>
      <c r="Q657" s="55" t="s">
        <v>74</v>
      </c>
    </row>
    <row r="658" spans="1:17" ht="29" customHeight="1" x14ac:dyDescent="0.2">
      <c r="A658" s="732"/>
      <c r="B658" s="647"/>
      <c r="C658" s="729"/>
      <c r="D658" s="73" t="s">
        <v>77</v>
      </c>
      <c r="E658" s="136"/>
      <c r="F658" s="116">
        <f>SUM(G658:I658)</f>
        <v>0</v>
      </c>
      <c r="G658" s="136"/>
      <c r="H658" s="54"/>
      <c r="I658" s="55"/>
      <c r="J658" s="136" t="s">
        <v>74</v>
      </c>
      <c r="K658" s="54" t="s">
        <v>74</v>
      </c>
      <c r="L658" s="55" t="s">
        <v>74</v>
      </c>
      <c r="M658" s="82" t="s">
        <v>74</v>
      </c>
      <c r="N658" s="54" t="s">
        <v>74</v>
      </c>
      <c r="O658" s="54" t="s">
        <v>74</v>
      </c>
      <c r="P658" s="54" t="s">
        <v>74</v>
      </c>
      <c r="Q658" s="55" t="s">
        <v>74</v>
      </c>
    </row>
    <row r="659" spans="1:17" ht="29" customHeight="1" x14ac:dyDescent="0.2">
      <c r="A659" s="732"/>
      <c r="B659" s="647"/>
      <c r="C659" s="729"/>
      <c r="D659" s="73" t="s">
        <v>78</v>
      </c>
      <c r="E659" s="136">
        <v>93</v>
      </c>
      <c r="F659" s="116">
        <f>SUM(M659:Q659)</f>
        <v>37</v>
      </c>
      <c r="G659" s="136"/>
      <c r="H659" s="54"/>
      <c r="I659" s="55"/>
      <c r="J659" s="136"/>
      <c r="K659" s="54"/>
      <c r="L659" s="55"/>
      <c r="M659" s="142"/>
      <c r="N659" s="62">
        <v>10</v>
      </c>
      <c r="O659" s="62">
        <v>24</v>
      </c>
      <c r="P659" s="62">
        <v>3</v>
      </c>
      <c r="Q659" s="64"/>
    </row>
    <row r="660" spans="1:17" ht="29" customHeight="1" thickBot="1" x14ac:dyDescent="0.25">
      <c r="A660" s="732"/>
      <c r="B660" s="647"/>
      <c r="C660" s="729"/>
      <c r="D660" s="75" t="s">
        <v>79</v>
      </c>
      <c r="E660" s="137"/>
      <c r="F660" s="117">
        <f>SUM(M660:Q660)</f>
        <v>0</v>
      </c>
      <c r="G660" s="137" t="s">
        <v>74</v>
      </c>
      <c r="H660" s="90" t="s">
        <v>74</v>
      </c>
      <c r="I660" s="138" t="s">
        <v>74</v>
      </c>
      <c r="J660" s="137" t="s">
        <v>74</v>
      </c>
      <c r="K660" s="90" t="s">
        <v>76</v>
      </c>
      <c r="L660" s="138" t="s">
        <v>76</v>
      </c>
      <c r="M660" s="89"/>
      <c r="N660" s="90"/>
      <c r="O660" s="90"/>
      <c r="P660" s="90"/>
      <c r="Q660" s="138"/>
    </row>
    <row r="661" spans="1:17" ht="29" customHeight="1" x14ac:dyDescent="0.2">
      <c r="A661" s="732"/>
      <c r="B661" s="646" t="s">
        <v>318</v>
      </c>
      <c r="C661" s="728" t="s">
        <v>305</v>
      </c>
      <c r="D661" s="72" t="s">
        <v>73</v>
      </c>
      <c r="E661" s="70"/>
      <c r="F661" s="115">
        <f>SUM(J661:L661)</f>
        <v>0</v>
      </c>
      <c r="G661" s="70" t="s">
        <v>74</v>
      </c>
      <c r="H661" s="77" t="s">
        <v>74</v>
      </c>
      <c r="I661" s="71" t="s">
        <v>74</v>
      </c>
      <c r="J661" s="70"/>
      <c r="K661" s="77"/>
      <c r="L661" s="71"/>
      <c r="M661" s="67" t="s">
        <v>74</v>
      </c>
      <c r="N661" s="68" t="s">
        <v>74</v>
      </c>
      <c r="O661" s="68" t="s">
        <v>74</v>
      </c>
      <c r="P661" s="68" t="s">
        <v>74</v>
      </c>
      <c r="Q661" s="437" t="s">
        <v>74</v>
      </c>
    </row>
    <row r="662" spans="1:17" ht="29" customHeight="1" x14ac:dyDescent="0.2">
      <c r="A662" s="732"/>
      <c r="B662" s="647"/>
      <c r="C662" s="729"/>
      <c r="D662" s="73" t="s">
        <v>75</v>
      </c>
      <c r="E662" s="136"/>
      <c r="F662" s="116">
        <f>SUM(J662:L662)</f>
        <v>0</v>
      </c>
      <c r="G662" s="136" t="s">
        <v>76</v>
      </c>
      <c r="H662" s="54" t="s">
        <v>76</v>
      </c>
      <c r="I662" s="55" t="s">
        <v>76</v>
      </c>
      <c r="J662" s="136"/>
      <c r="K662" s="54"/>
      <c r="L662" s="55"/>
      <c r="M662" s="82" t="s">
        <v>74</v>
      </c>
      <c r="N662" s="54" t="s">
        <v>74</v>
      </c>
      <c r="O662" s="54" t="s">
        <v>74</v>
      </c>
      <c r="P662" s="54" t="s">
        <v>74</v>
      </c>
      <c r="Q662" s="55" t="s">
        <v>74</v>
      </c>
    </row>
    <row r="663" spans="1:17" ht="29" customHeight="1" x14ac:dyDescent="0.2">
      <c r="A663" s="732"/>
      <c r="B663" s="647"/>
      <c r="C663" s="729"/>
      <c r="D663" s="73" t="s">
        <v>77</v>
      </c>
      <c r="E663" s="136"/>
      <c r="F663" s="116">
        <f>SUM(G663:I663)</f>
        <v>0</v>
      </c>
      <c r="G663" s="136"/>
      <c r="H663" s="54"/>
      <c r="I663" s="55"/>
      <c r="J663" s="136" t="s">
        <v>74</v>
      </c>
      <c r="K663" s="54" t="s">
        <v>74</v>
      </c>
      <c r="L663" s="55" t="s">
        <v>74</v>
      </c>
      <c r="M663" s="82" t="s">
        <v>74</v>
      </c>
      <c r="N663" s="54" t="s">
        <v>74</v>
      </c>
      <c r="O663" s="54" t="s">
        <v>74</v>
      </c>
      <c r="P663" s="54" t="s">
        <v>74</v>
      </c>
      <c r="Q663" s="55" t="s">
        <v>74</v>
      </c>
    </row>
    <row r="664" spans="1:17" ht="29" customHeight="1" x14ac:dyDescent="0.2">
      <c r="A664" s="732"/>
      <c r="B664" s="647"/>
      <c r="C664" s="729"/>
      <c r="D664" s="73" t="s">
        <v>78</v>
      </c>
      <c r="E664" s="136">
        <v>77</v>
      </c>
      <c r="F664" s="116">
        <f>SUM(M664:Q664)</f>
        <v>21</v>
      </c>
      <c r="G664" s="136" t="s">
        <v>76</v>
      </c>
      <c r="H664" s="54" t="s">
        <v>76</v>
      </c>
      <c r="I664" s="55" t="s">
        <v>76</v>
      </c>
      <c r="J664" s="136" t="s">
        <v>74</v>
      </c>
      <c r="K664" s="54" t="s">
        <v>74</v>
      </c>
      <c r="L664" s="55" t="s">
        <v>74</v>
      </c>
      <c r="M664" s="142">
        <v>1</v>
      </c>
      <c r="N664" s="62">
        <v>10</v>
      </c>
      <c r="O664" s="62">
        <v>10</v>
      </c>
      <c r="P664" s="62">
        <v>0</v>
      </c>
      <c r="Q664" s="64">
        <v>0</v>
      </c>
    </row>
    <row r="665" spans="1:17" ht="29" customHeight="1" thickBot="1" x14ac:dyDescent="0.25">
      <c r="A665" s="732"/>
      <c r="B665" s="648"/>
      <c r="C665" s="730"/>
      <c r="D665" s="76" t="s">
        <v>79</v>
      </c>
      <c r="E665" s="137"/>
      <c r="F665" s="117">
        <f>SUM(M665:Q665)</f>
        <v>0</v>
      </c>
      <c r="G665" s="137" t="s">
        <v>74</v>
      </c>
      <c r="H665" s="90" t="s">
        <v>74</v>
      </c>
      <c r="I665" s="138" t="s">
        <v>74</v>
      </c>
      <c r="J665" s="137" t="s">
        <v>74</v>
      </c>
      <c r="K665" s="90" t="s">
        <v>76</v>
      </c>
      <c r="L665" s="138" t="s">
        <v>76</v>
      </c>
      <c r="M665" s="89"/>
      <c r="N665" s="90"/>
      <c r="O665" s="90"/>
      <c r="P665" s="90"/>
      <c r="Q665" s="138"/>
    </row>
    <row r="666" spans="1:17" ht="29" customHeight="1" x14ac:dyDescent="0.2">
      <c r="A666" s="732"/>
      <c r="B666" s="646" t="s">
        <v>319</v>
      </c>
      <c r="C666" s="740" t="s">
        <v>306</v>
      </c>
      <c r="D666" s="72" t="s">
        <v>73</v>
      </c>
      <c r="E666" s="70"/>
      <c r="F666" s="115">
        <f>SUM(J666:L666)</f>
        <v>0</v>
      </c>
      <c r="G666" s="70" t="s">
        <v>74</v>
      </c>
      <c r="H666" s="77" t="s">
        <v>74</v>
      </c>
      <c r="I666" s="71" t="s">
        <v>74</v>
      </c>
      <c r="J666" s="70"/>
      <c r="K666" s="77"/>
      <c r="L666" s="71"/>
      <c r="M666" s="67" t="s">
        <v>74</v>
      </c>
      <c r="N666" s="68" t="s">
        <v>74</v>
      </c>
      <c r="O666" s="68" t="s">
        <v>74</v>
      </c>
      <c r="P666" s="68" t="s">
        <v>74</v>
      </c>
      <c r="Q666" s="437" t="s">
        <v>74</v>
      </c>
    </row>
    <row r="667" spans="1:17" ht="29" customHeight="1" x14ac:dyDescent="0.2">
      <c r="A667" s="732"/>
      <c r="B667" s="647"/>
      <c r="C667" s="741"/>
      <c r="D667" s="73" t="s">
        <v>75</v>
      </c>
      <c r="E667" s="136"/>
      <c r="F667" s="116">
        <f>SUM(J667:L667)</f>
        <v>0</v>
      </c>
      <c r="G667" s="136" t="s">
        <v>76</v>
      </c>
      <c r="H667" s="54" t="s">
        <v>76</v>
      </c>
      <c r="I667" s="55" t="s">
        <v>76</v>
      </c>
      <c r="J667" s="136"/>
      <c r="K667" s="54"/>
      <c r="L667" s="55"/>
      <c r="M667" s="82" t="s">
        <v>74</v>
      </c>
      <c r="N667" s="54" t="s">
        <v>74</v>
      </c>
      <c r="O667" s="54" t="s">
        <v>74</v>
      </c>
      <c r="P667" s="54" t="s">
        <v>74</v>
      </c>
      <c r="Q667" s="55" t="s">
        <v>74</v>
      </c>
    </row>
    <row r="668" spans="1:17" ht="29" customHeight="1" x14ac:dyDescent="0.2">
      <c r="A668" s="732"/>
      <c r="B668" s="647"/>
      <c r="C668" s="741"/>
      <c r="D668" s="73" t="s">
        <v>77</v>
      </c>
      <c r="E668" s="136"/>
      <c r="F668" s="116">
        <f>SUM(G668:I668)</f>
        <v>0</v>
      </c>
      <c r="G668" s="136"/>
      <c r="H668" s="54"/>
      <c r="I668" s="55"/>
      <c r="J668" s="136" t="s">
        <v>74</v>
      </c>
      <c r="K668" s="54" t="s">
        <v>74</v>
      </c>
      <c r="L668" s="55" t="s">
        <v>74</v>
      </c>
      <c r="M668" s="82" t="s">
        <v>74</v>
      </c>
      <c r="N668" s="54" t="s">
        <v>74</v>
      </c>
      <c r="O668" s="54" t="s">
        <v>74</v>
      </c>
      <c r="P668" s="54" t="s">
        <v>74</v>
      </c>
      <c r="Q668" s="55" t="s">
        <v>74</v>
      </c>
    </row>
    <row r="669" spans="1:17" ht="29" customHeight="1" x14ac:dyDescent="0.2">
      <c r="A669" s="732"/>
      <c r="B669" s="647"/>
      <c r="C669" s="741"/>
      <c r="D669" s="73" t="s">
        <v>78</v>
      </c>
      <c r="E669" s="136">
        <v>80</v>
      </c>
      <c r="F669" s="116">
        <f>SUM(M669:Q669)</f>
        <v>18</v>
      </c>
      <c r="G669" s="136"/>
      <c r="H669" s="54"/>
      <c r="I669" s="55"/>
      <c r="J669" s="136"/>
      <c r="K669" s="54"/>
      <c r="L669" s="55"/>
      <c r="M669" s="142">
        <v>3</v>
      </c>
      <c r="N669" s="62">
        <v>8</v>
      </c>
      <c r="O669" s="62">
        <v>7</v>
      </c>
      <c r="P669" s="62"/>
      <c r="Q669" s="64"/>
    </row>
    <row r="670" spans="1:17" ht="29" customHeight="1" thickBot="1" x14ac:dyDescent="0.25">
      <c r="A670" s="732"/>
      <c r="B670" s="648"/>
      <c r="C670" s="742"/>
      <c r="D670" s="76" t="s">
        <v>79</v>
      </c>
      <c r="E670" s="137"/>
      <c r="F670" s="117">
        <f>SUM(M670:Q670)</f>
        <v>0</v>
      </c>
      <c r="G670" s="137" t="s">
        <v>74</v>
      </c>
      <c r="H670" s="90" t="s">
        <v>74</v>
      </c>
      <c r="I670" s="138" t="s">
        <v>74</v>
      </c>
      <c r="J670" s="137" t="s">
        <v>74</v>
      </c>
      <c r="K670" s="90" t="s">
        <v>76</v>
      </c>
      <c r="L670" s="138" t="s">
        <v>76</v>
      </c>
      <c r="M670" s="89"/>
      <c r="N670" s="90"/>
      <c r="O670" s="90"/>
      <c r="P670" s="90"/>
      <c r="Q670" s="138"/>
    </row>
    <row r="671" spans="1:17" ht="29" customHeight="1" x14ac:dyDescent="0.2">
      <c r="A671" s="732"/>
      <c r="B671" s="646" t="s">
        <v>320</v>
      </c>
      <c r="C671" s="728" t="s">
        <v>307</v>
      </c>
      <c r="D671" s="72" t="s">
        <v>73</v>
      </c>
      <c r="E671" s="70"/>
      <c r="F671" s="115">
        <f>SUM(J671:L671)</f>
        <v>0</v>
      </c>
      <c r="G671" s="70" t="s">
        <v>74</v>
      </c>
      <c r="H671" s="77" t="s">
        <v>74</v>
      </c>
      <c r="I671" s="71" t="s">
        <v>74</v>
      </c>
      <c r="J671" s="70"/>
      <c r="K671" s="77"/>
      <c r="L671" s="71"/>
      <c r="M671" s="67" t="s">
        <v>74</v>
      </c>
      <c r="N671" s="68" t="s">
        <v>74</v>
      </c>
      <c r="O671" s="68" t="s">
        <v>74</v>
      </c>
      <c r="P671" s="68" t="s">
        <v>74</v>
      </c>
      <c r="Q671" s="437" t="s">
        <v>74</v>
      </c>
    </row>
    <row r="672" spans="1:17" ht="29" customHeight="1" x14ac:dyDescent="0.2">
      <c r="A672" s="732"/>
      <c r="B672" s="647"/>
      <c r="C672" s="729"/>
      <c r="D672" s="73" t="s">
        <v>75</v>
      </c>
      <c r="E672" s="136"/>
      <c r="F672" s="116">
        <f>SUM(J672:L672)</f>
        <v>0</v>
      </c>
      <c r="G672" s="136" t="s">
        <v>76</v>
      </c>
      <c r="H672" s="54" t="s">
        <v>76</v>
      </c>
      <c r="I672" s="55" t="s">
        <v>76</v>
      </c>
      <c r="J672" s="136"/>
      <c r="K672" s="54"/>
      <c r="L672" s="55"/>
      <c r="M672" s="82" t="s">
        <v>74</v>
      </c>
      <c r="N672" s="54" t="s">
        <v>74</v>
      </c>
      <c r="O672" s="54" t="s">
        <v>74</v>
      </c>
      <c r="P672" s="54" t="s">
        <v>74</v>
      </c>
      <c r="Q672" s="55" t="s">
        <v>74</v>
      </c>
    </row>
    <row r="673" spans="1:17" ht="29" customHeight="1" x14ac:dyDescent="0.2">
      <c r="A673" s="732"/>
      <c r="B673" s="647"/>
      <c r="C673" s="729"/>
      <c r="D673" s="73" t="s">
        <v>77</v>
      </c>
      <c r="E673" s="136"/>
      <c r="F673" s="116">
        <f>SUM(G673:I673)</f>
        <v>0</v>
      </c>
      <c r="G673" s="136"/>
      <c r="H673" s="54"/>
      <c r="I673" s="55"/>
      <c r="J673" s="136" t="s">
        <v>74</v>
      </c>
      <c r="K673" s="54" t="s">
        <v>74</v>
      </c>
      <c r="L673" s="55" t="s">
        <v>74</v>
      </c>
      <c r="M673" s="82" t="s">
        <v>74</v>
      </c>
      <c r="N673" s="54" t="s">
        <v>74</v>
      </c>
      <c r="O673" s="54" t="s">
        <v>74</v>
      </c>
      <c r="P673" s="54" t="s">
        <v>74</v>
      </c>
      <c r="Q673" s="55" t="s">
        <v>74</v>
      </c>
    </row>
    <row r="674" spans="1:17" ht="29" customHeight="1" x14ac:dyDescent="0.2">
      <c r="A674" s="732"/>
      <c r="B674" s="647"/>
      <c r="C674" s="729"/>
      <c r="D674" s="73" t="s">
        <v>78</v>
      </c>
      <c r="E674" s="136">
        <v>83.6</v>
      </c>
      <c r="F674" s="116">
        <f>SUM(M674:Q674)</f>
        <v>48</v>
      </c>
      <c r="G674" s="136"/>
      <c r="H674" s="54"/>
      <c r="I674" s="55"/>
      <c r="J674" s="136"/>
      <c r="K674" s="54"/>
      <c r="L674" s="55"/>
      <c r="M674" s="142">
        <v>8</v>
      </c>
      <c r="N674" s="62">
        <v>13</v>
      </c>
      <c r="O674" s="62">
        <v>22</v>
      </c>
      <c r="P674" s="62">
        <v>4</v>
      </c>
      <c r="Q674" s="64">
        <v>1</v>
      </c>
    </row>
    <row r="675" spans="1:17" ht="29" customHeight="1" thickBot="1" x14ac:dyDescent="0.25">
      <c r="A675" s="732"/>
      <c r="B675" s="648"/>
      <c r="C675" s="730"/>
      <c r="D675" s="76" t="s">
        <v>79</v>
      </c>
      <c r="E675" s="137"/>
      <c r="F675" s="117">
        <f>SUM(M675:Q675)</f>
        <v>0</v>
      </c>
      <c r="G675" s="137" t="s">
        <v>74</v>
      </c>
      <c r="H675" s="90" t="s">
        <v>74</v>
      </c>
      <c r="I675" s="138" t="s">
        <v>74</v>
      </c>
      <c r="J675" s="137" t="s">
        <v>74</v>
      </c>
      <c r="K675" s="90" t="s">
        <v>76</v>
      </c>
      <c r="L675" s="138" t="s">
        <v>76</v>
      </c>
      <c r="M675" s="89"/>
      <c r="N675" s="90"/>
      <c r="O675" s="90"/>
      <c r="P675" s="90"/>
      <c r="Q675" s="138"/>
    </row>
    <row r="676" spans="1:17" ht="29" customHeight="1" x14ac:dyDescent="0.2">
      <c r="A676" s="732"/>
      <c r="B676" s="647" t="s">
        <v>321</v>
      </c>
      <c r="C676" s="743" t="s">
        <v>308</v>
      </c>
      <c r="D676" s="282" t="s">
        <v>73</v>
      </c>
      <c r="E676" s="70"/>
      <c r="F676" s="115">
        <f>SUM(J676:L676)</f>
        <v>0</v>
      </c>
      <c r="G676" s="70" t="s">
        <v>74</v>
      </c>
      <c r="H676" s="77" t="s">
        <v>74</v>
      </c>
      <c r="I676" s="71" t="s">
        <v>74</v>
      </c>
      <c r="J676" s="70"/>
      <c r="K676" s="77"/>
      <c r="L676" s="71"/>
      <c r="M676" s="67" t="s">
        <v>74</v>
      </c>
      <c r="N676" s="68" t="s">
        <v>74</v>
      </c>
      <c r="O676" s="68" t="s">
        <v>74</v>
      </c>
      <c r="P676" s="68" t="s">
        <v>74</v>
      </c>
      <c r="Q676" s="437" t="s">
        <v>74</v>
      </c>
    </row>
    <row r="677" spans="1:17" ht="29" customHeight="1" x14ac:dyDescent="0.2">
      <c r="A677" s="732"/>
      <c r="B677" s="647"/>
      <c r="C677" s="743"/>
      <c r="D677" s="73" t="s">
        <v>75</v>
      </c>
      <c r="E677" s="136"/>
      <c r="F677" s="116">
        <f>SUM(J677:L677)</f>
        <v>0</v>
      </c>
      <c r="G677" s="136" t="s">
        <v>76</v>
      </c>
      <c r="H677" s="54" t="s">
        <v>76</v>
      </c>
      <c r="I677" s="55" t="s">
        <v>76</v>
      </c>
      <c r="J677" s="136"/>
      <c r="K677" s="54"/>
      <c r="L677" s="55"/>
      <c r="M677" s="82" t="s">
        <v>74</v>
      </c>
      <c r="N677" s="54" t="s">
        <v>74</v>
      </c>
      <c r="O677" s="54" t="s">
        <v>74</v>
      </c>
      <c r="P677" s="54" t="s">
        <v>74</v>
      </c>
      <c r="Q677" s="55" t="s">
        <v>74</v>
      </c>
    </row>
    <row r="678" spans="1:17" ht="29" customHeight="1" x14ac:dyDescent="0.2">
      <c r="A678" s="732"/>
      <c r="B678" s="647"/>
      <c r="C678" s="743"/>
      <c r="D678" s="73" t="s">
        <v>77</v>
      </c>
      <c r="E678" s="136"/>
      <c r="F678" s="116">
        <f>SUM(G678:I678)</f>
        <v>0</v>
      </c>
      <c r="G678" s="136"/>
      <c r="H678" s="54"/>
      <c r="I678" s="55"/>
      <c r="J678" s="136" t="s">
        <v>74</v>
      </c>
      <c r="K678" s="54" t="s">
        <v>74</v>
      </c>
      <c r="L678" s="55" t="s">
        <v>74</v>
      </c>
      <c r="M678" s="82" t="s">
        <v>74</v>
      </c>
      <c r="N678" s="54" t="s">
        <v>74</v>
      </c>
      <c r="O678" s="54" t="s">
        <v>74</v>
      </c>
      <c r="P678" s="54" t="s">
        <v>74</v>
      </c>
      <c r="Q678" s="55" t="s">
        <v>74</v>
      </c>
    </row>
    <row r="679" spans="1:17" ht="29" customHeight="1" x14ac:dyDescent="0.2">
      <c r="A679" s="732"/>
      <c r="B679" s="647"/>
      <c r="C679" s="743"/>
      <c r="D679" s="73" t="s">
        <v>78</v>
      </c>
      <c r="E679" s="136">
        <v>83</v>
      </c>
      <c r="F679" s="116">
        <f>SUM(M679:Q679)</f>
        <v>31</v>
      </c>
      <c r="G679" s="136"/>
      <c r="H679" s="54"/>
      <c r="I679" s="55"/>
      <c r="J679" s="136"/>
      <c r="K679" s="54"/>
      <c r="L679" s="55"/>
      <c r="M679" s="142"/>
      <c r="N679" s="62">
        <v>6</v>
      </c>
      <c r="O679" s="62">
        <v>25</v>
      </c>
      <c r="P679" s="62"/>
      <c r="Q679" s="64"/>
    </row>
    <row r="680" spans="1:17" ht="29" customHeight="1" thickBot="1" x14ac:dyDescent="0.25">
      <c r="A680" s="732"/>
      <c r="B680" s="647"/>
      <c r="C680" s="743"/>
      <c r="D680" s="75" t="s">
        <v>79</v>
      </c>
      <c r="E680" s="137"/>
      <c r="F680" s="117">
        <f>SUM(M680:Q680)</f>
        <v>0</v>
      </c>
      <c r="G680" s="137" t="s">
        <v>74</v>
      </c>
      <c r="H680" s="90" t="s">
        <v>74</v>
      </c>
      <c r="I680" s="138" t="s">
        <v>74</v>
      </c>
      <c r="J680" s="137" t="s">
        <v>74</v>
      </c>
      <c r="K680" s="90" t="s">
        <v>76</v>
      </c>
      <c r="L680" s="138" t="s">
        <v>76</v>
      </c>
      <c r="M680" s="89"/>
      <c r="N680" s="90"/>
      <c r="O680" s="90"/>
      <c r="P680" s="90"/>
      <c r="Q680" s="138"/>
    </row>
    <row r="681" spans="1:17" ht="29" customHeight="1" x14ac:dyDescent="0.2">
      <c r="A681" s="732"/>
      <c r="B681" s="646" t="s">
        <v>322</v>
      </c>
      <c r="C681" s="728" t="s">
        <v>309</v>
      </c>
      <c r="D681" s="283" t="s">
        <v>73</v>
      </c>
      <c r="E681" s="70"/>
      <c r="F681" s="115">
        <f>SUM(J681:L681)</f>
        <v>0</v>
      </c>
      <c r="G681" s="70" t="s">
        <v>74</v>
      </c>
      <c r="H681" s="77" t="s">
        <v>74</v>
      </c>
      <c r="I681" s="71" t="s">
        <v>74</v>
      </c>
      <c r="J681" s="70"/>
      <c r="K681" s="77"/>
      <c r="L681" s="71"/>
      <c r="M681" s="67" t="s">
        <v>74</v>
      </c>
      <c r="N681" s="68" t="s">
        <v>74</v>
      </c>
      <c r="O681" s="68" t="s">
        <v>74</v>
      </c>
      <c r="P681" s="68" t="s">
        <v>74</v>
      </c>
      <c r="Q681" s="437" t="s">
        <v>74</v>
      </c>
    </row>
    <row r="682" spans="1:17" ht="29" customHeight="1" x14ac:dyDescent="0.2">
      <c r="A682" s="732"/>
      <c r="B682" s="647"/>
      <c r="C682" s="729"/>
      <c r="D682" s="284" t="s">
        <v>75</v>
      </c>
      <c r="E682" s="136"/>
      <c r="F682" s="116">
        <f>SUM(J682:L682)</f>
        <v>0</v>
      </c>
      <c r="G682" s="136" t="s">
        <v>76</v>
      </c>
      <c r="H682" s="54" t="s">
        <v>76</v>
      </c>
      <c r="I682" s="55" t="s">
        <v>76</v>
      </c>
      <c r="J682" s="136"/>
      <c r="K682" s="54"/>
      <c r="L682" s="55"/>
      <c r="M682" s="82" t="s">
        <v>74</v>
      </c>
      <c r="N682" s="54" t="s">
        <v>74</v>
      </c>
      <c r="O682" s="54" t="s">
        <v>74</v>
      </c>
      <c r="P682" s="54" t="s">
        <v>74</v>
      </c>
      <c r="Q682" s="55" t="s">
        <v>74</v>
      </c>
    </row>
    <row r="683" spans="1:17" ht="29" customHeight="1" x14ac:dyDescent="0.2">
      <c r="A683" s="732"/>
      <c r="B683" s="647"/>
      <c r="C683" s="729"/>
      <c r="D683" s="284" t="s">
        <v>77</v>
      </c>
      <c r="E683" s="136"/>
      <c r="F683" s="116">
        <f>SUM(G683:I683)</f>
        <v>0</v>
      </c>
      <c r="G683" s="136"/>
      <c r="H683" s="54"/>
      <c r="I683" s="55"/>
      <c r="J683" s="136" t="s">
        <v>74</v>
      </c>
      <c r="K683" s="54" t="s">
        <v>74</v>
      </c>
      <c r="L683" s="55" t="s">
        <v>74</v>
      </c>
      <c r="M683" s="82" t="s">
        <v>74</v>
      </c>
      <c r="N683" s="54" t="s">
        <v>74</v>
      </c>
      <c r="O683" s="54" t="s">
        <v>74</v>
      </c>
      <c r="P683" s="54" t="s">
        <v>74</v>
      </c>
      <c r="Q683" s="55" t="s">
        <v>74</v>
      </c>
    </row>
    <row r="684" spans="1:17" ht="29" customHeight="1" x14ac:dyDescent="0.2">
      <c r="A684" s="732"/>
      <c r="B684" s="647"/>
      <c r="C684" s="729"/>
      <c r="D684" s="284" t="s">
        <v>78</v>
      </c>
      <c r="E684" s="136">
        <v>95</v>
      </c>
      <c r="F684" s="116">
        <f>SUM(M684:Q684)</f>
        <v>24</v>
      </c>
      <c r="G684" s="136" t="s">
        <v>74</v>
      </c>
      <c r="H684" s="54" t="s">
        <v>74</v>
      </c>
      <c r="I684" s="55" t="s">
        <v>74</v>
      </c>
      <c r="J684" s="136"/>
      <c r="K684" s="54"/>
      <c r="L684" s="55"/>
      <c r="M684" s="142">
        <v>1</v>
      </c>
      <c r="N684" s="62">
        <v>7</v>
      </c>
      <c r="O684" s="62">
        <v>11</v>
      </c>
      <c r="P684" s="62">
        <v>2</v>
      </c>
      <c r="Q684" s="64">
        <v>3</v>
      </c>
    </row>
    <row r="685" spans="1:17" ht="29" customHeight="1" thickBot="1" x14ac:dyDescent="0.25">
      <c r="A685" s="732"/>
      <c r="B685" s="648"/>
      <c r="C685" s="730"/>
      <c r="D685" s="285" t="s">
        <v>79</v>
      </c>
      <c r="E685" s="137"/>
      <c r="F685" s="117">
        <f>SUM(M685:Q685)</f>
        <v>0</v>
      </c>
      <c r="G685" s="137" t="s">
        <v>74</v>
      </c>
      <c r="H685" s="90" t="s">
        <v>74</v>
      </c>
      <c r="I685" s="138" t="s">
        <v>74</v>
      </c>
      <c r="J685" s="137" t="s">
        <v>74</v>
      </c>
      <c r="K685" s="90" t="s">
        <v>76</v>
      </c>
      <c r="L685" s="138" t="s">
        <v>76</v>
      </c>
      <c r="M685" s="89"/>
      <c r="N685" s="90"/>
      <c r="O685" s="90"/>
      <c r="P685" s="90"/>
      <c r="Q685" s="138"/>
    </row>
    <row r="686" spans="1:17" ht="29" customHeight="1" x14ac:dyDescent="0.2">
      <c r="A686" s="732"/>
      <c r="B686" s="646" t="s">
        <v>323</v>
      </c>
      <c r="C686" s="737" t="str">
        <f>IF(C685=0,"",C685)</f>
        <v/>
      </c>
      <c r="D686" s="72" t="s">
        <v>73</v>
      </c>
      <c r="E686" s="70"/>
      <c r="F686" s="115">
        <f>SUM(J686:L686)</f>
        <v>0</v>
      </c>
      <c r="G686" s="70" t="s">
        <v>74</v>
      </c>
      <c r="H686" s="77" t="s">
        <v>74</v>
      </c>
      <c r="I686" s="71" t="s">
        <v>74</v>
      </c>
      <c r="J686" s="70"/>
      <c r="K686" s="77"/>
      <c r="L686" s="71"/>
      <c r="M686" s="67" t="s">
        <v>74</v>
      </c>
      <c r="N686" s="68" t="s">
        <v>74</v>
      </c>
      <c r="O686" s="68" t="s">
        <v>74</v>
      </c>
      <c r="P686" s="68" t="s">
        <v>74</v>
      </c>
      <c r="Q686" s="437" t="s">
        <v>74</v>
      </c>
    </row>
    <row r="687" spans="1:17" ht="29" customHeight="1" x14ac:dyDescent="0.2">
      <c r="A687" s="732"/>
      <c r="B687" s="647"/>
      <c r="C687" s="738"/>
      <c r="D687" s="73" t="s">
        <v>75</v>
      </c>
      <c r="E687" s="136"/>
      <c r="F687" s="116">
        <f>SUM(J687:L687)</f>
        <v>0</v>
      </c>
      <c r="G687" s="136" t="s">
        <v>76</v>
      </c>
      <c r="H687" s="54" t="s">
        <v>76</v>
      </c>
      <c r="I687" s="55" t="s">
        <v>76</v>
      </c>
      <c r="J687" s="136"/>
      <c r="K687" s="54"/>
      <c r="L687" s="55"/>
      <c r="M687" s="82" t="s">
        <v>74</v>
      </c>
      <c r="N687" s="54" t="s">
        <v>74</v>
      </c>
      <c r="O687" s="54" t="s">
        <v>74</v>
      </c>
      <c r="P687" s="54" t="s">
        <v>74</v>
      </c>
      <c r="Q687" s="55" t="s">
        <v>74</v>
      </c>
    </row>
    <row r="688" spans="1:17" ht="29" customHeight="1" x14ac:dyDescent="0.2">
      <c r="A688" s="732"/>
      <c r="B688" s="647"/>
      <c r="C688" s="738"/>
      <c r="D688" s="73" t="s">
        <v>77</v>
      </c>
      <c r="E688" s="136"/>
      <c r="F688" s="116">
        <f>SUM(G688:I688)</f>
        <v>0</v>
      </c>
      <c r="G688" s="136"/>
      <c r="H688" s="54"/>
      <c r="I688" s="55"/>
      <c r="J688" s="136" t="s">
        <v>74</v>
      </c>
      <c r="K688" s="54" t="s">
        <v>74</v>
      </c>
      <c r="L688" s="55" t="s">
        <v>74</v>
      </c>
      <c r="M688" s="82" t="s">
        <v>74</v>
      </c>
      <c r="N688" s="54" t="s">
        <v>74</v>
      </c>
      <c r="O688" s="54" t="s">
        <v>74</v>
      </c>
      <c r="P688" s="54" t="s">
        <v>74</v>
      </c>
      <c r="Q688" s="55" t="s">
        <v>74</v>
      </c>
    </row>
    <row r="689" spans="1:17" ht="29" customHeight="1" x14ac:dyDescent="0.2">
      <c r="A689" s="732"/>
      <c r="B689" s="647"/>
      <c r="C689" s="738"/>
      <c r="D689" s="73" t="s">
        <v>78</v>
      </c>
      <c r="E689" s="136">
        <v>99</v>
      </c>
      <c r="F689" s="116">
        <f>SUM(M689:Q689)</f>
        <v>13</v>
      </c>
      <c r="G689" s="136" t="s">
        <v>76</v>
      </c>
      <c r="H689" s="54" t="s">
        <v>76</v>
      </c>
      <c r="I689" s="55" t="s">
        <v>76</v>
      </c>
      <c r="J689" s="136" t="s">
        <v>74</v>
      </c>
      <c r="K689" s="54" t="s">
        <v>74</v>
      </c>
      <c r="L689" s="55" t="s">
        <v>74</v>
      </c>
      <c r="M689" s="142"/>
      <c r="N689" s="62">
        <v>4</v>
      </c>
      <c r="O689" s="62">
        <v>6</v>
      </c>
      <c r="P689" s="62">
        <v>3</v>
      </c>
      <c r="Q689" s="64"/>
    </row>
    <row r="690" spans="1:17" ht="29" customHeight="1" thickBot="1" x14ac:dyDescent="0.25">
      <c r="A690" s="732"/>
      <c r="B690" s="648"/>
      <c r="C690" s="739"/>
      <c r="D690" s="76" t="s">
        <v>79</v>
      </c>
      <c r="E690" s="137"/>
      <c r="F690" s="117">
        <f>SUM(M690:Q690)</f>
        <v>0</v>
      </c>
      <c r="G690" s="137" t="s">
        <v>74</v>
      </c>
      <c r="H690" s="90" t="s">
        <v>74</v>
      </c>
      <c r="I690" s="138" t="s">
        <v>74</v>
      </c>
      <c r="J690" s="137" t="s">
        <v>74</v>
      </c>
      <c r="K690" s="90" t="s">
        <v>76</v>
      </c>
      <c r="L690" s="138" t="s">
        <v>76</v>
      </c>
      <c r="M690" s="89"/>
      <c r="N690" s="90"/>
      <c r="O690" s="90"/>
      <c r="P690" s="90"/>
      <c r="Q690" s="138"/>
    </row>
    <row r="691" spans="1:17" ht="29" customHeight="1" x14ac:dyDescent="0.2">
      <c r="A691" s="732"/>
      <c r="B691" s="646" t="s">
        <v>324</v>
      </c>
      <c r="C691" s="728" t="s">
        <v>310</v>
      </c>
      <c r="D691" s="72" t="s">
        <v>73</v>
      </c>
      <c r="E691" s="70"/>
      <c r="F691" s="115">
        <f>SUM(J690:Q690)</f>
        <v>0</v>
      </c>
      <c r="G691" s="70" t="s">
        <v>74</v>
      </c>
      <c r="H691" s="77" t="s">
        <v>74</v>
      </c>
      <c r="I691" s="71" t="s">
        <v>74</v>
      </c>
      <c r="J691" s="70"/>
      <c r="K691" s="77"/>
      <c r="L691" s="71"/>
      <c r="M691" s="67" t="s">
        <v>74</v>
      </c>
      <c r="N691" s="68" t="s">
        <v>74</v>
      </c>
      <c r="O691" s="68" t="s">
        <v>74</v>
      </c>
      <c r="P691" s="68" t="s">
        <v>74</v>
      </c>
      <c r="Q691" s="437" t="s">
        <v>74</v>
      </c>
    </row>
    <row r="692" spans="1:17" ht="29" customHeight="1" x14ac:dyDescent="0.2">
      <c r="A692" s="732"/>
      <c r="B692" s="647"/>
      <c r="C692" s="729"/>
      <c r="D692" s="73" t="s">
        <v>75</v>
      </c>
      <c r="E692" s="136"/>
      <c r="F692" s="116">
        <v>0</v>
      </c>
      <c r="G692" s="136" t="s">
        <v>76</v>
      </c>
      <c r="H692" s="54" t="s">
        <v>76</v>
      </c>
      <c r="I692" s="55" t="s">
        <v>76</v>
      </c>
      <c r="J692" s="136"/>
      <c r="K692" s="54"/>
      <c r="L692" s="55"/>
      <c r="M692" s="82" t="s">
        <v>74</v>
      </c>
      <c r="N692" s="54" t="s">
        <v>74</v>
      </c>
      <c r="O692" s="54" t="s">
        <v>74</v>
      </c>
      <c r="P692" s="54" t="s">
        <v>74</v>
      </c>
      <c r="Q692" s="55" t="s">
        <v>74</v>
      </c>
    </row>
    <row r="693" spans="1:17" ht="29" customHeight="1" x14ac:dyDescent="0.2">
      <c r="A693" s="732"/>
      <c r="B693" s="647"/>
      <c r="C693" s="729"/>
      <c r="D693" s="73" t="s">
        <v>77</v>
      </c>
      <c r="E693" s="136"/>
      <c r="F693" s="116">
        <v>0</v>
      </c>
      <c r="G693" s="136"/>
      <c r="H693" s="54"/>
      <c r="I693" s="55"/>
      <c r="J693" s="136" t="s">
        <v>74</v>
      </c>
      <c r="K693" s="54" t="s">
        <v>74</v>
      </c>
      <c r="L693" s="55" t="s">
        <v>74</v>
      </c>
      <c r="M693" s="82" t="s">
        <v>74</v>
      </c>
      <c r="N693" s="54" t="s">
        <v>74</v>
      </c>
      <c r="O693" s="54" t="s">
        <v>74</v>
      </c>
      <c r="P693" s="54" t="s">
        <v>74</v>
      </c>
      <c r="Q693" s="55" t="s">
        <v>74</v>
      </c>
    </row>
    <row r="694" spans="1:17" ht="29" customHeight="1" x14ac:dyDescent="0.2">
      <c r="A694" s="732"/>
      <c r="B694" s="647"/>
      <c r="C694" s="729"/>
      <c r="D694" s="73" t="s">
        <v>78</v>
      </c>
      <c r="E694" s="136">
        <v>93.8</v>
      </c>
      <c r="F694" s="116">
        <f>SUM(M694:Q694)</f>
        <v>17</v>
      </c>
      <c r="G694" s="136" t="s">
        <v>76</v>
      </c>
      <c r="H694" s="54" t="s">
        <v>76</v>
      </c>
      <c r="I694" s="55" t="s">
        <v>76</v>
      </c>
      <c r="J694" s="136" t="s">
        <v>74</v>
      </c>
      <c r="K694" s="54" t="s">
        <v>74</v>
      </c>
      <c r="L694" s="55" t="s">
        <v>74</v>
      </c>
      <c r="M694" s="142">
        <v>0</v>
      </c>
      <c r="N694" s="62">
        <v>3</v>
      </c>
      <c r="O694" s="62">
        <v>14</v>
      </c>
      <c r="P694" s="62">
        <v>0</v>
      </c>
      <c r="Q694" s="64">
        <v>0</v>
      </c>
    </row>
    <row r="695" spans="1:17" ht="29" customHeight="1" thickBot="1" x14ac:dyDescent="0.25">
      <c r="A695" s="732"/>
      <c r="B695" s="647"/>
      <c r="C695" s="729"/>
      <c r="D695" s="75" t="s">
        <v>79</v>
      </c>
      <c r="E695" s="137"/>
      <c r="F695" s="117">
        <v>0</v>
      </c>
      <c r="G695" s="137" t="s">
        <v>74</v>
      </c>
      <c r="H695" s="90" t="s">
        <v>74</v>
      </c>
      <c r="I695" s="138" t="s">
        <v>74</v>
      </c>
      <c r="J695" s="137" t="s">
        <v>74</v>
      </c>
      <c r="K695" s="90" t="s">
        <v>76</v>
      </c>
      <c r="L695" s="138" t="s">
        <v>76</v>
      </c>
      <c r="M695" s="89"/>
      <c r="N695" s="90"/>
      <c r="O695" s="90"/>
      <c r="P695" s="90"/>
      <c r="Q695" s="138"/>
    </row>
    <row r="696" spans="1:17" ht="29" customHeight="1" x14ac:dyDescent="0.2">
      <c r="A696" s="732"/>
      <c r="B696" s="646" t="s">
        <v>325</v>
      </c>
      <c r="C696" s="728" t="s">
        <v>311</v>
      </c>
      <c r="D696" s="72" t="s">
        <v>73</v>
      </c>
      <c r="E696" s="70"/>
      <c r="F696" s="115">
        <f>SUM(J696:L696)</f>
        <v>0</v>
      </c>
      <c r="G696" s="70" t="s">
        <v>74</v>
      </c>
      <c r="H696" s="77" t="s">
        <v>74</v>
      </c>
      <c r="I696" s="71" t="s">
        <v>74</v>
      </c>
      <c r="J696" s="70"/>
      <c r="K696" s="77"/>
      <c r="L696" s="71"/>
      <c r="M696" s="67" t="s">
        <v>74</v>
      </c>
      <c r="N696" s="68" t="s">
        <v>74</v>
      </c>
      <c r="O696" s="68" t="s">
        <v>74</v>
      </c>
      <c r="P696" s="68" t="s">
        <v>74</v>
      </c>
      <c r="Q696" s="437" t="s">
        <v>74</v>
      </c>
    </row>
    <row r="697" spans="1:17" ht="29" customHeight="1" x14ac:dyDescent="0.2">
      <c r="A697" s="732"/>
      <c r="B697" s="647"/>
      <c r="C697" s="729"/>
      <c r="D697" s="73" t="s">
        <v>75</v>
      </c>
      <c r="E697" s="136"/>
      <c r="F697" s="116">
        <f>SUM(J697:L697)</f>
        <v>0</v>
      </c>
      <c r="G697" s="136" t="s">
        <v>76</v>
      </c>
      <c r="H697" s="54" t="s">
        <v>76</v>
      </c>
      <c r="I697" s="55" t="s">
        <v>76</v>
      </c>
      <c r="J697" s="136"/>
      <c r="K697" s="54"/>
      <c r="L697" s="55"/>
      <c r="M697" s="82" t="s">
        <v>74</v>
      </c>
      <c r="N697" s="54" t="s">
        <v>74</v>
      </c>
      <c r="O697" s="54" t="s">
        <v>74</v>
      </c>
      <c r="P697" s="54" t="s">
        <v>74</v>
      </c>
      <c r="Q697" s="55" t="s">
        <v>74</v>
      </c>
    </row>
    <row r="698" spans="1:17" ht="29" customHeight="1" x14ac:dyDescent="0.2">
      <c r="A698" s="732"/>
      <c r="B698" s="647"/>
      <c r="C698" s="729"/>
      <c r="D698" s="73" t="s">
        <v>77</v>
      </c>
      <c r="E698" s="136"/>
      <c r="F698" s="116">
        <f>SUM(G698:I698)</f>
        <v>0</v>
      </c>
      <c r="G698" s="136"/>
      <c r="H698" s="54"/>
      <c r="I698" s="55"/>
      <c r="J698" s="136" t="s">
        <v>74</v>
      </c>
      <c r="K698" s="54" t="s">
        <v>74</v>
      </c>
      <c r="L698" s="55" t="s">
        <v>74</v>
      </c>
      <c r="M698" s="82" t="s">
        <v>74</v>
      </c>
      <c r="N698" s="54" t="s">
        <v>74</v>
      </c>
      <c r="O698" s="54" t="s">
        <v>74</v>
      </c>
      <c r="P698" s="54" t="s">
        <v>74</v>
      </c>
      <c r="Q698" s="55" t="s">
        <v>74</v>
      </c>
    </row>
    <row r="699" spans="1:17" ht="29" customHeight="1" x14ac:dyDescent="0.2">
      <c r="A699" s="732"/>
      <c r="B699" s="647"/>
      <c r="C699" s="729"/>
      <c r="D699" s="73" t="s">
        <v>78</v>
      </c>
      <c r="E699" s="136">
        <v>99.6</v>
      </c>
      <c r="F699" s="116">
        <f>SUM(M699:Q699)</f>
        <v>25</v>
      </c>
      <c r="G699" s="136"/>
      <c r="H699" s="54"/>
      <c r="I699" s="55"/>
      <c r="J699" s="136"/>
      <c r="K699" s="54"/>
      <c r="L699" s="55"/>
      <c r="M699" s="142"/>
      <c r="N699" s="62">
        <v>3</v>
      </c>
      <c r="O699" s="62">
        <v>18</v>
      </c>
      <c r="P699" s="62">
        <v>4</v>
      </c>
      <c r="Q699" s="64"/>
    </row>
    <row r="700" spans="1:17" ht="29" customHeight="1" thickBot="1" x14ac:dyDescent="0.25">
      <c r="A700" s="732"/>
      <c r="B700" s="648"/>
      <c r="C700" s="730"/>
      <c r="D700" s="76" t="s">
        <v>79</v>
      </c>
      <c r="E700" s="137"/>
      <c r="F700" s="117">
        <f>SUM(M700:Q700)</f>
        <v>0</v>
      </c>
      <c r="G700" s="137" t="s">
        <v>74</v>
      </c>
      <c r="H700" s="90" t="s">
        <v>74</v>
      </c>
      <c r="I700" s="138" t="s">
        <v>74</v>
      </c>
      <c r="J700" s="137" t="s">
        <v>74</v>
      </c>
      <c r="K700" s="90" t="s">
        <v>76</v>
      </c>
      <c r="L700" s="138" t="s">
        <v>76</v>
      </c>
      <c r="M700" s="89"/>
      <c r="N700" s="90"/>
      <c r="O700" s="90"/>
      <c r="P700" s="90"/>
      <c r="Q700" s="138"/>
    </row>
    <row r="701" spans="1:17" ht="29" customHeight="1" x14ac:dyDescent="0.2">
      <c r="A701" s="732"/>
      <c r="B701" s="646" t="s">
        <v>326</v>
      </c>
      <c r="C701" s="728" t="s">
        <v>312</v>
      </c>
      <c r="D701" s="72" t="s">
        <v>73</v>
      </c>
      <c r="E701" s="70"/>
      <c r="F701" s="115">
        <f>SUM(J701:L701)</f>
        <v>0</v>
      </c>
      <c r="G701" s="70" t="s">
        <v>74</v>
      </c>
      <c r="H701" s="77" t="s">
        <v>74</v>
      </c>
      <c r="I701" s="71" t="s">
        <v>74</v>
      </c>
      <c r="J701" s="70"/>
      <c r="K701" s="77"/>
      <c r="L701" s="71"/>
      <c r="M701" s="67" t="s">
        <v>74</v>
      </c>
      <c r="N701" s="68" t="s">
        <v>74</v>
      </c>
      <c r="O701" s="68" t="s">
        <v>74</v>
      </c>
      <c r="P701" s="68" t="s">
        <v>74</v>
      </c>
      <c r="Q701" s="437" t="s">
        <v>74</v>
      </c>
    </row>
    <row r="702" spans="1:17" ht="29" customHeight="1" x14ac:dyDescent="0.2">
      <c r="A702" s="732"/>
      <c r="B702" s="647"/>
      <c r="C702" s="729"/>
      <c r="D702" s="73" t="s">
        <v>75</v>
      </c>
      <c r="E702" s="136"/>
      <c r="F702" s="116">
        <f>SUM(J702:L702)</f>
        <v>0</v>
      </c>
      <c r="G702" s="136" t="s">
        <v>76</v>
      </c>
      <c r="H702" s="54" t="s">
        <v>76</v>
      </c>
      <c r="I702" s="55" t="s">
        <v>76</v>
      </c>
      <c r="J702" s="136"/>
      <c r="K702" s="54"/>
      <c r="L702" s="55"/>
      <c r="M702" s="82" t="s">
        <v>74</v>
      </c>
      <c r="N702" s="54" t="s">
        <v>74</v>
      </c>
      <c r="O702" s="54" t="s">
        <v>74</v>
      </c>
      <c r="P702" s="54" t="s">
        <v>74</v>
      </c>
      <c r="Q702" s="55" t="s">
        <v>74</v>
      </c>
    </row>
    <row r="703" spans="1:17" ht="29" customHeight="1" x14ac:dyDescent="0.2">
      <c r="A703" s="732"/>
      <c r="B703" s="647"/>
      <c r="C703" s="729"/>
      <c r="D703" s="73" t="s">
        <v>77</v>
      </c>
      <c r="E703" s="136"/>
      <c r="F703" s="116">
        <f>SUM(G703:I703)</f>
        <v>0</v>
      </c>
      <c r="G703" s="136"/>
      <c r="H703" s="54"/>
      <c r="I703" s="55"/>
      <c r="J703" s="136" t="s">
        <v>74</v>
      </c>
      <c r="K703" s="54" t="s">
        <v>74</v>
      </c>
      <c r="L703" s="55" t="s">
        <v>74</v>
      </c>
      <c r="M703" s="82" t="s">
        <v>74</v>
      </c>
      <c r="N703" s="54" t="s">
        <v>74</v>
      </c>
      <c r="O703" s="54" t="s">
        <v>74</v>
      </c>
      <c r="P703" s="54" t="s">
        <v>74</v>
      </c>
      <c r="Q703" s="55" t="s">
        <v>74</v>
      </c>
    </row>
    <row r="704" spans="1:17" ht="29" customHeight="1" x14ac:dyDescent="0.2">
      <c r="A704" s="732"/>
      <c r="B704" s="647"/>
      <c r="C704" s="729"/>
      <c r="D704" s="73" t="s">
        <v>78</v>
      </c>
      <c r="E704" s="136">
        <v>95</v>
      </c>
      <c r="F704" s="116">
        <f>SUM(M704:Q704)</f>
        <v>83</v>
      </c>
      <c r="G704" s="136" t="s">
        <v>76</v>
      </c>
      <c r="H704" s="54" t="s">
        <v>76</v>
      </c>
      <c r="I704" s="55" t="s">
        <v>76</v>
      </c>
      <c r="J704" s="136" t="s">
        <v>74</v>
      </c>
      <c r="K704" s="54" t="s">
        <v>74</v>
      </c>
      <c r="L704" s="55" t="s">
        <v>74</v>
      </c>
      <c r="M704" s="142">
        <v>12</v>
      </c>
      <c r="N704" s="62">
        <v>15</v>
      </c>
      <c r="O704" s="62">
        <v>38</v>
      </c>
      <c r="P704" s="62">
        <v>10</v>
      </c>
      <c r="Q704" s="64">
        <v>8</v>
      </c>
    </row>
    <row r="705" spans="1:17" ht="29" customHeight="1" thickBot="1" x14ac:dyDescent="0.25">
      <c r="A705" s="733"/>
      <c r="B705" s="648"/>
      <c r="C705" s="730"/>
      <c r="D705" s="76" t="s">
        <v>79</v>
      </c>
      <c r="E705" s="137"/>
      <c r="F705" s="117">
        <f>SUM(M705:Q705)</f>
        <v>0</v>
      </c>
      <c r="G705" s="137" t="s">
        <v>74</v>
      </c>
      <c r="H705" s="90" t="s">
        <v>74</v>
      </c>
      <c r="I705" s="138" t="s">
        <v>74</v>
      </c>
      <c r="J705" s="137" t="s">
        <v>74</v>
      </c>
      <c r="K705" s="90" t="s">
        <v>76</v>
      </c>
      <c r="L705" s="138" t="s">
        <v>76</v>
      </c>
      <c r="M705" s="89"/>
      <c r="N705" s="90"/>
      <c r="O705" s="90"/>
      <c r="P705" s="90"/>
      <c r="Q705" s="138"/>
    </row>
    <row r="706" spans="1:17" ht="29" customHeight="1" x14ac:dyDescent="0.2">
      <c r="A706" s="639" t="s">
        <v>338</v>
      </c>
      <c r="B706" s="623" t="s">
        <v>327</v>
      </c>
      <c r="C706" s="630" t="s">
        <v>328</v>
      </c>
      <c r="D706" s="72" t="s">
        <v>73</v>
      </c>
      <c r="E706" s="70">
        <v>10</v>
      </c>
      <c r="F706" s="115">
        <f>SUM(J706:L706)</f>
        <v>37</v>
      </c>
      <c r="G706" s="70" t="s">
        <v>74</v>
      </c>
      <c r="H706" s="77" t="s">
        <v>74</v>
      </c>
      <c r="I706" s="71" t="s">
        <v>74</v>
      </c>
      <c r="J706" s="70"/>
      <c r="K706" s="77">
        <v>37</v>
      </c>
      <c r="L706" s="71"/>
      <c r="M706" s="67" t="s">
        <v>74</v>
      </c>
      <c r="N706" s="68" t="s">
        <v>74</v>
      </c>
      <c r="O706" s="68" t="s">
        <v>74</v>
      </c>
      <c r="P706" s="68" t="s">
        <v>74</v>
      </c>
      <c r="Q706" s="437" t="s">
        <v>74</v>
      </c>
    </row>
    <row r="707" spans="1:17" ht="29" customHeight="1" x14ac:dyDescent="0.2">
      <c r="A707" s="640"/>
      <c r="B707" s="624"/>
      <c r="C707" s="631"/>
      <c r="D707" s="73" t="s">
        <v>75</v>
      </c>
      <c r="E707" s="136"/>
      <c r="F707" s="116">
        <f>SUM(J707:L707)</f>
        <v>0</v>
      </c>
      <c r="G707" s="136" t="s">
        <v>76</v>
      </c>
      <c r="H707" s="54" t="s">
        <v>76</v>
      </c>
      <c r="I707" s="55" t="s">
        <v>76</v>
      </c>
      <c r="J707" s="136"/>
      <c r="K707" s="54"/>
      <c r="L707" s="55"/>
      <c r="M707" s="82" t="s">
        <v>74</v>
      </c>
      <c r="N707" s="54" t="s">
        <v>74</v>
      </c>
      <c r="O707" s="54" t="s">
        <v>74</v>
      </c>
      <c r="P707" s="54" t="s">
        <v>74</v>
      </c>
      <c r="Q707" s="55" t="s">
        <v>74</v>
      </c>
    </row>
    <row r="708" spans="1:17" ht="29" customHeight="1" x14ac:dyDescent="0.2">
      <c r="A708" s="640"/>
      <c r="B708" s="624"/>
      <c r="C708" s="631"/>
      <c r="D708" s="73" t="s">
        <v>77</v>
      </c>
      <c r="E708" s="892">
        <v>74.66</v>
      </c>
      <c r="F708" s="116">
        <f>SUM(G708:I708)</f>
        <v>6</v>
      </c>
      <c r="G708" s="136">
        <v>4</v>
      </c>
      <c r="H708" s="54">
        <v>2</v>
      </c>
      <c r="I708" s="55"/>
      <c r="J708" s="136" t="s">
        <v>74</v>
      </c>
      <c r="K708" s="54" t="s">
        <v>74</v>
      </c>
      <c r="L708" s="55" t="s">
        <v>74</v>
      </c>
      <c r="M708" s="82" t="s">
        <v>74</v>
      </c>
      <c r="N708" s="54" t="s">
        <v>74</v>
      </c>
      <c r="O708" s="54" t="s">
        <v>74</v>
      </c>
      <c r="P708" s="54" t="s">
        <v>74</v>
      </c>
      <c r="Q708" s="55" t="s">
        <v>74</v>
      </c>
    </row>
    <row r="709" spans="1:17" ht="29" customHeight="1" x14ac:dyDescent="0.2">
      <c r="A709" s="640"/>
      <c r="B709" s="624"/>
      <c r="C709" s="631"/>
      <c r="D709" s="73" t="s">
        <v>78</v>
      </c>
      <c r="E709" s="136">
        <v>100</v>
      </c>
      <c r="F709" s="116">
        <f>SUM(M709:Q709)</f>
        <v>145</v>
      </c>
      <c r="G709" s="136" t="s">
        <v>76</v>
      </c>
      <c r="H709" s="54" t="s">
        <v>76</v>
      </c>
      <c r="I709" s="55" t="s">
        <v>76</v>
      </c>
      <c r="J709" s="136" t="s">
        <v>74</v>
      </c>
      <c r="K709" s="54" t="s">
        <v>74</v>
      </c>
      <c r="L709" s="55" t="s">
        <v>74</v>
      </c>
      <c r="M709" s="142">
        <v>9</v>
      </c>
      <c r="N709" s="62">
        <v>13</v>
      </c>
      <c r="O709" s="62">
        <v>115</v>
      </c>
      <c r="P709" s="62">
        <v>8</v>
      </c>
      <c r="Q709" s="64"/>
    </row>
    <row r="710" spans="1:17" ht="29" customHeight="1" thickBot="1" x14ac:dyDescent="0.25">
      <c r="A710" s="640"/>
      <c r="B710" s="642"/>
      <c r="C710" s="643"/>
      <c r="D710" s="75" t="s">
        <v>79</v>
      </c>
      <c r="E710" s="137"/>
      <c r="F710" s="117">
        <f>SUM(M710:Q710)</f>
        <v>0</v>
      </c>
      <c r="G710" s="137" t="s">
        <v>74</v>
      </c>
      <c r="H710" s="90" t="s">
        <v>74</v>
      </c>
      <c r="I710" s="138" t="s">
        <v>74</v>
      </c>
      <c r="J710" s="137" t="s">
        <v>74</v>
      </c>
      <c r="K710" s="90" t="s">
        <v>76</v>
      </c>
      <c r="L710" s="138" t="s">
        <v>76</v>
      </c>
      <c r="M710" s="89"/>
      <c r="N710" s="90"/>
      <c r="O710" s="90"/>
      <c r="P710" s="90"/>
      <c r="Q710" s="138"/>
    </row>
    <row r="711" spans="1:17" ht="29" customHeight="1" x14ac:dyDescent="0.2">
      <c r="A711" s="640"/>
      <c r="B711" s="623" t="s">
        <v>330</v>
      </c>
      <c r="C711" s="630" t="s">
        <v>331</v>
      </c>
      <c r="D711" s="72" t="s">
        <v>73</v>
      </c>
      <c r="E711" s="70"/>
      <c r="F711" s="115">
        <f>SUM(J711:L711)</f>
        <v>0</v>
      </c>
      <c r="G711" s="70" t="s">
        <v>74</v>
      </c>
      <c r="H711" s="77" t="s">
        <v>74</v>
      </c>
      <c r="I711" s="71" t="s">
        <v>74</v>
      </c>
      <c r="J711" s="70"/>
      <c r="K711" s="77"/>
      <c r="L711" s="71"/>
      <c r="M711" s="67" t="s">
        <v>74</v>
      </c>
      <c r="N711" s="68" t="s">
        <v>74</v>
      </c>
      <c r="O711" s="68" t="s">
        <v>74</v>
      </c>
      <c r="P711" s="68" t="s">
        <v>74</v>
      </c>
      <c r="Q711" s="437" t="s">
        <v>74</v>
      </c>
    </row>
    <row r="712" spans="1:17" ht="29" customHeight="1" x14ac:dyDescent="0.2">
      <c r="A712" s="640"/>
      <c r="B712" s="624"/>
      <c r="C712" s="631"/>
      <c r="D712" s="73" t="s">
        <v>75</v>
      </c>
      <c r="E712" s="136"/>
      <c r="F712" s="116">
        <f>SUM(J712:L712)</f>
        <v>0</v>
      </c>
      <c r="G712" s="136" t="s">
        <v>76</v>
      </c>
      <c r="H712" s="54" t="s">
        <v>76</v>
      </c>
      <c r="I712" s="55" t="s">
        <v>76</v>
      </c>
      <c r="J712" s="136"/>
      <c r="K712" s="54"/>
      <c r="L712" s="55"/>
      <c r="M712" s="82" t="s">
        <v>74</v>
      </c>
      <c r="N712" s="54" t="s">
        <v>74</v>
      </c>
      <c r="O712" s="54" t="s">
        <v>74</v>
      </c>
      <c r="P712" s="54" t="s">
        <v>74</v>
      </c>
      <c r="Q712" s="55" t="s">
        <v>74</v>
      </c>
    </row>
    <row r="713" spans="1:17" ht="29" customHeight="1" x14ac:dyDescent="0.2">
      <c r="A713" s="640"/>
      <c r="B713" s="624"/>
      <c r="C713" s="631"/>
      <c r="D713" s="73" t="s">
        <v>77</v>
      </c>
      <c r="E713" s="136"/>
      <c r="F713" s="116">
        <f>SUM(G713:I713)</f>
        <v>0</v>
      </c>
      <c r="G713" s="136"/>
      <c r="H713" s="54"/>
      <c r="I713" s="55"/>
      <c r="J713" s="136" t="s">
        <v>74</v>
      </c>
      <c r="K713" s="54" t="s">
        <v>74</v>
      </c>
      <c r="L713" s="55" t="s">
        <v>74</v>
      </c>
      <c r="M713" s="82" t="s">
        <v>74</v>
      </c>
      <c r="N713" s="54" t="s">
        <v>74</v>
      </c>
      <c r="O713" s="54" t="s">
        <v>74</v>
      </c>
      <c r="P713" s="54" t="s">
        <v>74</v>
      </c>
      <c r="Q713" s="55" t="s">
        <v>74</v>
      </c>
    </row>
    <row r="714" spans="1:17" ht="29" customHeight="1" x14ac:dyDescent="0.2">
      <c r="A714" s="640"/>
      <c r="B714" s="624"/>
      <c r="C714" s="631"/>
      <c r="D714" s="73" t="s">
        <v>78</v>
      </c>
      <c r="E714" s="136">
        <v>78</v>
      </c>
      <c r="F714" s="116">
        <f>SUM(M714:Q714)</f>
        <v>19</v>
      </c>
      <c r="G714" s="136" t="s">
        <v>76</v>
      </c>
      <c r="H714" s="54" t="s">
        <v>76</v>
      </c>
      <c r="I714" s="55" t="s">
        <v>76</v>
      </c>
      <c r="J714" s="136" t="s">
        <v>74</v>
      </c>
      <c r="K714" s="54" t="s">
        <v>74</v>
      </c>
      <c r="L714" s="55" t="s">
        <v>74</v>
      </c>
      <c r="M714" s="142"/>
      <c r="N714" s="62">
        <v>14</v>
      </c>
      <c r="O714" s="62">
        <v>5</v>
      </c>
      <c r="P714" s="62"/>
      <c r="Q714" s="64"/>
    </row>
    <row r="715" spans="1:17" ht="29" customHeight="1" thickBot="1" x14ac:dyDescent="0.25">
      <c r="A715" s="640"/>
      <c r="B715" s="642"/>
      <c r="C715" s="643"/>
      <c r="D715" s="75" t="s">
        <v>79</v>
      </c>
      <c r="E715" s="137"/>
      <c r="F715" s="117">
        <f>SUM(M715:Q715)</f>
        <v>0</v>
      </c>
      <c r="G715" s="137" t="s">
        <v>74</v>
      </c>
      <c r="H715" s="90" t="s">
        <v>74</v>
      </c>
      <c r="I715" s="138" t="s">
        <v>74</v>
      </c>
      <c r="J715" s="137" t="s">
        <v>74</v>
      </c>
      <c r="K715" s="90" t="s">
        <v>76</v>
      </c>
      <c r="L715" s="138" t="s">
        <v>76</v>
      </c>
      <c r="M715" s="89"/>
      <c r="N715" s="90"/>
      <c r="O715" s="90"/>
      <c r="P715" s="90"/>
      <c r="Q715" s="138"/>
    </row>
    <row r="716" spans="1:17" ht="29" customHeight="1" x14ac:dyDescent="0.2">
      <c r="A716" s="640"/>
      <c r="B716" s="623" t="s">
        <v>332</v>
      </c>
      <c r="C716" s="630" t="s">
        <v>333</v>
      </c>
      <c r="D716" s="72" t="s">
        <v>73</v>
      </c>
      <c r="E716" s="70"/>
      <c r="F716" s="115">
        <f>SUM(J716:L716)</f>
        <v>0</v>
      </c>
      <c r="G716" s="70" t="s">
        <v>74</v>
      </c>
      <c r="H716" s="77" t="s">
        <v>74</v>
      </c>
      <c r="I716" s="71" t="s">
        <v>74</v>
      </c>
      <c r="J716" s="70"/>
      <c r="K716" s="77"/>
      <c r="L716" s="71"/>
      <c r="M716" s="67" t="s">
        <v>74</v>
      </c>
      <c r="N716" s="68" t="s">
        <v>74</v>
      </c>
      <c r="O716" s="68" t="s">
        <v>74</v>
      </c>
      <c r="P716" s="68" t="s">
        <v>74</v>
      </c>
      <c r="Q716" s="437" t="s">
        <v>74</v>
      </c>
    </row>
    <row r="717" spans="1:17" ht="29" customHeight="1" x14ac:dyDescent="0.2">
      <c r="A717" s="640"/>
      <c r="B717" s="624"/>
      <c r="C717" s="631"/>
      <c r="D717" s="73" t="s">
        <v>75</v>
      </c>
      <c r="E717" s="136"/>
      <c r="F717" s="116">
        <f>SUM(J717:L717)</f>
        <v>0</v>
      </c>
      <c r="G717" s="136" t="s">
        <v>76</v>
      </c>
      <c r="H717" s="54" t="s">
        <v>76</v>
      </c>
      <c r="I717" s="55" t="s">
        <v>76</v>
      </c>
      <c r="J717" s="136"/>
      <c r="K717" s="54"/>
      <c r="L717" s="55"/>
      <c r="M717" s="82" t="s">
        <v>74</v>
      </c>
      <c r="N717" s="54" t="s">
        <v>74</v>
      </c>
      <c r="O717" s="54" t="s">
        <v>74</v>
      </c>
      <c r="P717" s="54" t="s">
        <v>74</v>
      </c>
      <c r="Q717" s="55" t="s">
        <v>74</v>
      </c>
    </row>
    <row r="718" spans="1:17" ht="29" customHeight="1" x14ac:dyDescent="0.2">
      <c r="A718" s="640"/>
      <c r="B718" s="624"/>
      <c r="C718" s="631"/>
      <c r="D718" s="73" t="s">
        <v>77</v>
      </c>
      <c r="E718" s="136"/>
      <c r="F718" s="116">
        <f>SUM(G718:I718)</f>
        <v>0</v>
      </c>
      <c r="G718" s="136"/>
      <c r="H718" s="54"/>
      <c r="I718" s="55"/>
      <c r="J718" s="136" t="s">
        <v>74</v>
      </c>
      <c r="K718" s="54" t="s">
        <v>74</v>
      </c>
      <c r="L718" s="55" t="s">
        <v>74</v>
      </c>
      <c r="M718" s="82" t="s">
        <v>74</v>
      </c>
      <c r="N718" s="54" t="s">
        <v>74</v>
      </c>
      <c r="O718" s="54" t="s">
        <v>74</v>
      </c>
      <c r="P718" s="54" t="s">
        <v>74</v>
      </c>
      <c r="Q718" s="55" t="s">
        <v>74</v>
      </c>
    </row>
    <row r="719" spans="1:17" ht="29" customHeight="1" x14ac:dyDescent="0.2">
      <c r="A719" s="640"/>
      <c r="B719" s="624"/>
      <c r="C719" s="631"/>
      <c r="D719" s="73" t="s">
        <v>78</v>
      </c>
      <c r="E719" s="136">
        <v>103</v>
      </c>
      <c r="F719" s="116">
        <f>SUM(M719:Q719)</f>
        <v>42</v>
      </c>
      <c r="G719" s="136" t="s">
        <v>76</v>
      </c>
      <c r="H719" s="54" t="s">
        <v>76</v>
      </c>
      <c r="I719" s="55" t="s">
        <v>76</v>
      </c>
      <c r="J719" s="136" t="s">
        <v>74</v>
      </c>
      <c r="K719" s="54" t="s">
        <v>74</v>
      </c>
      <c r="L719" s="55" t="s">
        <v>74</v>
      </c>
      <c r="M719" s="142">
        <v>1</v>
      </c>
      <c r="N719" s="62">
        <v>6</v>
      </c>
      <c r="O719" s="62">
        <v>30</v>
      </c>
      <c r="P719" s="62">
        <v>5</v>
      </c>
      <c r="Q719" s="64"/>
    </row>
    <row r="720" spans="1:17" ht="29" customHeight="1" thickBot="1" x14ac:dyDescent="0.25">
      <c r="A720" s="640"/>
      <c r="B720" s="629"/>
      <c r="C720" s="632"/>
      <c r="D720" s="76" t="s">
        <v>79</v>
      </c>
      <c r="E720" s="137"/>
      <c r="F720" s="117">
        <f>SUM(M720:Q720)</f>
        <v>0</v>
      </c>
      <c r="G720" s="137" t="s">
        <v>74</v>
      </c>
      <c r="H720" s="90" t="s">
        <v>74</v>
      </c>
      <c r="I720" s="138" t="s">
        <v>74</v>
      </c>
      <c r="J720" s="137" t="s">
        <v>74</v>
      </c>
      <c r="K720" s="90" t="s">
        <v>76</v>
      </c>
      <c r="L720" s="138" t="s">
        <v>76</v>
      </c>
      <c r="M720" s="89"/>
      <c r="N720" s="90"/>
      <c r="O720" s="90"/>
      <c r="P720" s="90"/>
      <c r="Q720" s="138"/>
    </row>
    <row r="721" spans="1:17" ht="29" customHeight="1" x14ac:dyDescent="0.2">
      <c r="A721" s="640"/>
      <c r="B721" s="623" t="s">
        <v>334</v>
      </c>
      <c r="C721" s="630" t="s">
        <v>335</v>
      </c>
      <c r="D721" s="72" t="s">
        <v>73</v>
      </c>
      <c r="E721" s="70"/>
      <c r="F721" s="115">
        <f>SUM(J721:L721)</f>
        <v>0</v>
      </c>
      <c r="G721" s="70" t="s">
        <v>74</v>
      </c>
      <c r="H721" s="77" t="s">
        <v>74</v>
      </c>
      <c r="I721" s="71" t="s">
        <v>74</v>
      </c>
      <c r="J721" s="70"/>
      <c r="K721" s="77"/>
      <c r="L721" s="71"/>
      <c r="M721" s="67" t="s">
        <v>74</v>
      </c>
      <c r="N721" s="68" t="s">
        <v>74</v>
      </c>
      <c r="O721" s="68" t="s">
        <v>74</v>
      </c>
      <c r="P721" s="68" t="s">
        <v>74</v>
      </c>
      <c r="Q721" s="437" t="s">
        <v>74</v>
      </c>
    </row>
    <row r="722" spans="1:17" ht="29" customHeight="1" x14ac:dyDescent="0.2">
      <c r="A722" s="640"/>
      <c r="B722" s="624"/>
      <c r="C722" s="631"/>
      <c r="D722" s="73" t="s">
        <v>75</v>
      </c>
      <c r="E722" s="136"/>
      <c r="F722" s="116">
        <f>SUM(J722:L722)</f>
        <v>0</v>
      </c>
      <c r="G722" s="136" t="s">
        <v>76</v>
      </c>
      <c r="H722" s="54" t="s">
        <v>76</v>
      </c>
      <c r="I722" s="55" t="s">
        <v>76</v>
      </c>
      <c r="J722" s="136"/>
      <c r="K722" s="54"/>
      <c r="L722" s="55"/>
      <c r="M722" s="82" t="s">
        <v>74</v>
      </c>
      <c r="N722" s="54" t="s">
        <v>74</v>
      </c>
      <c r="O722" s="54" t="s">
        <v>74</v>
      </c>
      <c r="P722" s="54" t="s">
        <v>74</v>
      </c>
      <c r="Q722" s="55" t="s">
        <v>74</v>
      </c>
    </row>
    <row r="723" spans="1:17" ht="29" customHeight="1" x14ac:dyDescent="0.2">
      <c r="A723" s="640"/>
      <c r="B723" s="624"/>
      <c r="C723" s="631"/>
      <c r="D723" s="73" t="s">
        <v>77</v>
      </c>
      <c r="E723" s="136"/>
      <c r="F723" s="116">
        <f>SUM(G723:I723)</f>
        <v>0</v>
      </c>
      <c r="G723" s="136"/>
      <c r="H723" s="54"/>
      <c r="I723" s="55"/>
      <c r="J723" s="136" t="s">
        <v>74</v>
      </c>
      <c r="K723" s="54" t="s">
        <v>74</v>
      </c>
      <c r="L723" s="55" t="s">
        <v>74</v>
      </c>
      <c r="M723" s="82" t="s">
        <v>74</v>
      </c>
      <c r="N723" s="54" t="s">
        <v>74</v>
      </c>
      <c r="O723" s="54" t="s">
        <v>74</v>
      </c>
      <c r="P723" s="54" t="s">
        <v>74</v>
      </c>
      <c r="Q723" s="55" t="s">
        <v>74</v>
      </c>
    </row>
    <row r="724" spans="1:17" ht="29" customHeight="1" x14ac:dyDescent="0.2">
      <c r="A724" s="640"/>
      <c r="B724" s="624"/>
      <c r="C724" s="631"/>
      <c r="D724" s="73" t="s">
        <v>78</v>
      </c>
      <c r="E724" s="136">
        <v>106</v>
      </c>
      <c r="F724" s="116">
        <f>SUM(M724:Q724)</f>
        <v>50</v>
      </c>
      <c r="G724" s="136" t="s">
        <v>76</v>
      </c>
      <c r="H724" s="54" t="s">
        <v>76</v>
      </c>
      <c r="I724" s="55" t="s">
        <v>76</v>
      </c>
      <c r="J724" s="136" t="s">
        <v>74</v>
      </c>
      <c r="K724" s="54" t="s">
        <v>74</v>
      </c>
      <c r="L724" s="55" t="s">
        <v>74</v>
      </c>
      <c r="M724" s="142">
        <v>0</v>
      </c>
      <c r="N724" s="62">
        <v>7</v>
      </c>
      <c r="O724" s="62">
        <v>30</v>
      </c>
      <c r="P724" s="62">
        <v>13</v>
      </c>
      <c r="Q724" s="64">
        <v>0</v>
      </c>
    </row>
    <row r="725" spans="1:17" ht="29" customHeight="1" thickBot="1" x14ac:dyDescent="0.25">
      <c r="A725" s="640"/>
      <c r="B725" s="629"/>
      <c r="C725" s="632"/>
      <c r="D725" s="76" t="s">
        <v>79</v>
      </c>
      <c r="E725" s="137"/>
      <c r="F725" s="117">
        <f>SUM(M725:Q725)</f>
        <v>0</v>
      </c>
      <c r="G725" s="137" t="s">
        <v>74</v>
      </c>
      <c r="H725" s="90" t="s">
        <v>74</v>
      </c>
      <c r="I725" s="138" t="s">
        <v>74</v>
      </c>
      <c r="J725" s="137" t="s">
        <v>74</v>
      </c>
      <c r="K725" s="90" t="s">
        <v>76</v>
      </c>
      <c r="L725" s="138" t="s">
        <v>76</v>
      </c>
      <c r="M725" s="89"/>
      <c r="N725" s="90"/>
      <c r="O725" s="90"/>
      <c r="P725" s="90"/>
      <c r="Q725" s="138"/>
    </row>
    <row r="726" spans="1:17" ht="29" customHeight="1" x14ac:dyDescent="0.2">
      <c r="A726" s="640"/>
      <c r="B726" s="623" t="s">
        <v>336</v>
      </c>
      <c r="C726" s="630" t="s">
        <v>337</v>
      </c>
      <c r="D726" s="72" t="s">
        <v>73</v>
      </c>
      <c r="E726" s="70"/>
      <c r="F726" s="115">
        <f>SUM(J726:L726)</f>
        <v>0</v>
      </c>
      <c r="G726" s="70" t="s">
        <v>74</v>
      </c>
      <c r="H726" s="77" t="s">
        <v>74</v>
      </c>
      <c r="I726" s="71" t="s">
        <v>74</v>
      </c>
      <c r="J726" s="70"/>
      <c r="K726" s="77"/>
      <c r="L726" s="71"/>
      <c r="M726" s="67" t="s">
        <v>74</v>
      </c>
      <c r="N726" s="68" t="s">
        <v>74</v>
      </c>
      <c r="O726" s="68" t="s">
        <v>74</v>
      </c>
      <c r="P726" s="68" t="s">
        <v>74</v>
      </c>
      <c r="Q726" s="437" t="s">
        <v>74</v>
      </c>
    </row>
    <row r="727" spans="1:17" ht="29" customHeight="1" x14ac:dyDescent="0.2">
      <c r="A727" s="640"/>
      <c r="B727" s="624"/>
      <c r="C727" s="631"/>
      <c r="D727" s="73" t="s">
        <v>75</v>
      </c>
      <c r="E727" s="136"/>
      <c r="F727" s="116">
        <f>SUM(J727:L727)</f>
        <v>0</v>
      </c>
      <c r="G727" s="136" t="s">
        <v>76</v>
      </c>
      <c r="H727" s="54" t="s">
        <v>76</v>
      </c>
      <c r="I727" s="55" t="s">
        <v>76</v>
      </c>
      <c r="J727" s="136"/>
      <c r="K727" s="54"/>
      <c r="L727" s="55"/>
      <c r="M727" s="82" t="s">
        <v>74</v>
      </c>
      <c r="N727" s="54" t="s">
        <v>74</v>
      </c>
      <c r="O727" s="54" t="s">
        <v>74</v>
      </c>
      <c r="P727" s="54" t="s">
        <v>74</v>
      </c>
      <c r="Q727" s="55" t="s">
        <v>74</v>
      </c>
    </row>
    <row r="728" spans="1:17" ht="29" customHeight="1" x14ac:dyDescent="0.2">
      <c r="A728" s="640"/>
      <c r="B728" s="624"/>
      <c r="C728" s="631"/>
      <c r="D728" s="73" t="s">
        <v>77</v>
      </c>
      <c r="E728" s="136"/>
      <c r="F728" s="116">
        <f>SUM(G728:I728)</f>
        <v>0</v>
      </c>
      <c r="G728" s="136"/>
      <c r="H728" s="54"/>
      <c r="I728" s="55"/>
      <c r="J728" s="136" t="s">
        <v>74</v>
      </c>
      <c r="K728" s="54" t="s">
        <v>74</v>
      </c>
      <c r="L728" s="55" t="s">
        <v>74</v>
      </c>
      <c r="M728" s="82" t="s">
        <v>74</v>
      </c>
      <c r="N728" s="54" t="s">
        <v>74</v>
      </c>
      <c r="O728" s="54" t="s">
        <v>74</v>
      </c>
      <c r="P728" s="54" t="s">
        <v>74</v>
      </c>
      <c r="Q728" s="55" t="s">
        <v>74</v>
      </c>
    </row>
    <row r="729" spans="1:17" ht="29" customHeight="1" x14ac:dyDescent="0.2">
      <c r="A729" s="640"/>
      <c r="B729" s="624"/>
      <c r="C729" s="631"/>
      <c r="D729" s="73" t="s">
        <v>78</v>
      </c>
      <c r="E729" s="136">
        <v>101</v>
      </c>
      <c r="F729" s="116">
        <f>SUM(M729:Q729)</f>
        <v>50</v>
      </c>
      <c r="G729" s="136" t="s">
        <v>76</v>
      </c>
      <c r="H729" s="54" t="s">
        <v>76</v>
      </c>
      <c r="I729" s="55" t="s">
        <v>76</v>
      </c>
      <c r="J729" s="136" t="s">
        <v>74</v>
      </c>
      <c r="K729" s="54" t="s">
        <v>74</v>
      </c>
      <c r="L729" s="55" t="s">
        <v>74</v>
      </c>
      <c r="M729" s="142">
        <v>3</v>
      </c>
      <c r="N729" s="62">
        <v>0</v>
      </c>
      <c r="O729" s="62">
        <v>40</v>
      </c>
      <c r="P729" s="62">
        <v>7</v>
      </c>
      <c r="Q729" s="64"/>
    </row>
    <row r="730" spans="1:17" ht="29" customHeight="1" thickBot="1" x14ac:dyDescent="0.25">
      <c r="A730" s="641"/>
      <c r="B730" s="629"/>
      <c r="C730" s="632"/>
      <c r="D730" s="76" t="s">
        <v>79</v>
      </c>
      <c r="E730" s="137"/>
      <c r="F730" s="117">
        <f>SUM(M730:Q730)</f>
        <v>0</v>
      </c>
      <c r="G730" s="137" t="s">
        <v>74</v>
      </c>
      <c r="H730" s="90" t="s">
        <v>74</v>
      </c>
      <c r="I730" s="138" t="s">
        <v>74</v>
      </c>
      <c r="J730" s="137" t="s">
        <v>74</v>
      </c>
      <c r="K730" s="90" t="s">
        <v>76</v>
      </c>
      <c r="L730" s="138" t="s">
        <v>76</v>
      </c>
      <c r="M730" s="89"/>
      <c r="N730" s="90"/>
      <c r="O730" s="90"/>
      <c r="P730" s="90"/>
      <c r="Q730" s="138"/>
    </row>
    <row r="731" spans="1:17" ht="29" customHeight="1" x14ac:dyDescent="0.2">
      <c r="A731" s="639" t="s">
        <v>359</v>
      </c>
      <c r="B731" s="623" t="s">
        <v>339</v>
      </c>
      <c r="C731" s="630" t="s">
        <v>340</v>
      </c>
      <c r="D731" s="72" t="s">
        <v>73</v>
      </c>
      <c r="E731" s="70">
        <v>10.199999999999999</v>
      </c>
      <c r="F731" s="115">
        <f>SUM(J731:L731)</f>
        <v>57</v>
      </c>
      <c r="G731" s="70" t="s">
        <v>74</v>
      </c>
      <c r="H731" s="77" t="s">
        <v>74</v>
      </c>
      <c r="I731" s="71" t="s">
        <v>74</v>
      </c>
      <c r="J731" s="70">
        <v>4</v>
      </c>
      <c r="K731" s="77">
        <v>53</v>
      </c>
      <c r="L731" s="71"/>
      <c r="M731" s="67" t="s">
        <v>74</v>
      </c>
      <c r="N731" s="68" t="s">
        <v>74</v>
      </c>
      <c r="O731" s="68" t="s">
        <v>74</v>
      </c>
      <c r="P731" s="68" t="s">
        <v>74</v>
      </c>
      <c r="Q731" s="437" t="s">
        <v>74</v>
      </c>
    </row>
    <row r="732" spans="1:17" ht="29" customHeight="1" x14ac:dyDescent="0.2">
      <c r="A732" s="640"/>
      <c r="B732" s="624"/>
      <c r="C732" s="631"/>
      <c r="D732" s="73" t="s">
        <v>75</v>
      </c>
      <c r="E732" s="136"/>
      <c r="F732" s="116">
        <f>SUM(J732:L732)</f>
        <v>0</v>
      </c>
      <c r="G732" s="136" t="s">
        <v>76</v>
      </c>
      <c r="H732" s="54" t="s">
        <v>76</v>
      </c>
      <c r="I732" s="55" t="s">
        <v>76</v>
      </c>
      <c r="J732" s="136"/>
      <c r="K732" s="54"/>
      <c r="L732" s="55"/>
      <c r="M732" s="82" t="s">
        <v>74</v>
      </c>
      <c r="N732" s="54" t="s">
        <v>74</v>
      </c>
      <c r="O732" s="54" t="s">
        <v>74</v>
      </c>
      <c r="P732" s="54" t="s">
        <v>74</v>
      </c>
      <c r="Q732" s="55" t="s">
        <v>74</v>
      </c>
    </row>
    <row r="733" spans="1:17" ht="29" customHeight="1" x14ac:dyDescent="0.2">
      <c r="A733" s="640"/>
      <c r="B733" s="624"/>
      <c r="C733" s="631"/>
      <c r="D733" s="73" t="s">
        <v>77</v>
      </c>
      <c r="E733" s="892">
        <v>96</v>
      </c>
      <c r="F733" s="116">
        <f>SUM(G733:I733)</f>
        <v>5</v>
      </c>
      <c r="G733" s="892"/>
      <c r="H733" s="894">
        <v>5</v>
      </c>
      <c r="I733" s="893"/>
      <c r="J733" s="136" t="s">
        <v>74</v>
      </c>
      <c r="K733" s="54" t="s">
        <v>74</v>
      </c>
      <c r="L733" s="55" t="s">
        <v>74</v>
      </c>
      <c r="M733" s="82" t="s">
        <v>74</v>
      </c>
      <c r="N733" s="54" t="s">
        <v>74</v>
      </c>
      <c r="O733" s="54" t="s">
        <v>74</v>
      </c>
      <c r="P733" s="54" t="s">
        <v>74</v>
      </c>
      <c r="Q733" s="55" t="s">
        <v>74</v>
      </c>
    </row>
    <row r="734" spans="1:17" ht="29" customHeight="1" x14ac:dyDescent="0.2">
      <c r="A734" s="640"/>
      <c r="B734" s="624"/>
      <c r="C734" s="631"/>
      <c r="D734" s="73" t="s">
        <v>78</v>
      </c>
      <c r="E734" s="136">
        <v>107.5</v>
      </c>
      <c r="F734" s="116">
        <f>SUM(M734:Q734)</f>
        <v>301</v>
      </c>
      <c r="G734" s="136" t="s">
        <v>76</v>
      </c>
      <c r="H734" s="54" t="s">
        <v>76</v>
      </c>
      <c r="I734" s="55" t="s">
        <v>76</v>
      </c>
      <c r="J734" s="136" t="s">
        <v>74</v>
      </c>
      <c r="K734" s="54" t="s">
        <v>74</v>
      </c>
      <c r="L734" s="55" t="s">
        <v>74</v>
      </c>
      <c r="M734" s="142">
        <v>18</v>
      </c>
      <c r="N734" s="62">
        <v>39</v>
      </c>
      <c r="O734" s="62">
        <v>113</v>
      </c>
      <c r="P734" s="62">
        <v>129</v>
      </c>
      <c r="Q734" s="64">
        <v>2</v>
      </c>
    </row>
    <row r="735" spans="1:17" ht="29" customHeight="1" thickBot="1" x14ac:dyDescent="0.25">
      <c r="A735" s="640"/>
      <c r="B735" s="642"/>
      <c r="C735" s="643"/>
      <c r="D735" s="75" t="s">
        <v>79</v>
      </c>
      <c r="E735" s="137"/>
      <c r="F735" s="117">
        <f>SUM(M735:Q735)</f>
        <v>0</v>
      </c>
      <c r="G735" s="137" t="s">
        <v>74</v>
      </c>
      <c r="H735" s="90" t="s">
        <v>74</v>
      </c>
      <c r="I735" s="138" t="s">
        <v>74</v>
      </c>
      <c r="J735" s="137" t="s">
        <v>74</v>
      </c>
      <c r="K735" s="90" t="s">
        <v>76</v>
      </c>
      <c r="L735" s="138" t="s">
        <v>76</v>
      </c>
      <c r="M735" s="89"/>
      <c r="N735" s="90"/>
      <c r="O735" s="90"/>
      <c r="P735" s="90"/>
      <c r="Q735" s="138"/>
    </row>
    <row r="736" spans="1:17" ht="29" customHeight="1" x14ac:dyDescent="0.2">
      <c r="A736" s="640"/>
      <c r="B736" s="623" t="s">
        <v>341</v>
      </c>
      <c r="C736" s="630" t="s">
        <v>342</v>
      </c>
      <c r="D736" s="72" t="s">
        <v>73</v>
      </c>
      <c r="E736" s="70"/>
      <c r="F736" s="115">
        <f>SUM(J736:L736)</f>
        <v>0</v>
      </c>
      <c r="G736" s="70" t="s">
        <v>74</v>
      </c>
      <c r="H736" s="77" t="s">
        <v>74</v>
      </c>
      <c r="I736" s="71" t="s">
        <v>74</v>
      </c>
      <c r="J736" s="70"/>
      <c r="K736" s="77"/>
      <c r="L736" s="71"/>
      <c r="M736" s="67" t="s">
        <v>74</v>
      </c>
      <c r="N736" s="68" t="s">
        <v>74</v>
      </c>
      <c r="O736" s="68" t="s">
        <v>74</v>
      </c>
      <c r="P736" s="68" t="s">
        <v>74</v>
      </c>
      <c r="Q736" s="437" t="s">
        <v>74</v>
      </c>
    </row>
    <row r="737" spans="1:17" ht="29" customHeight="1" x14ac:dyDescent="0.2">
      <c r="A737" s="640"/>
      <c r="B737" s="624"/>
      <c r="C737" s="631"/>
      <c r="D737" s="73" t="s">
        <v>75</v>
      </c>
      <c r="E737" s="136"/>
      <c r="F737" s="116">
        <f>SUM(J737:L737)</f>
        <v>0</v>
      </c>
      <c r="G737" s="136" t="s">
        <v>76</v>
      </c>
      <c r="H737" s="54" t="s">
        <v>76</v>
      </c>
      <c r="I737" s="55" t="s">
        <v>76</v>
      </c>
      <c r="J737" s="136"/>
      <c r="K737" s="54"/>
      <c r="L737" s="55"/>
      <c r="M737" s="82" t="s">
        <v>74</v>
      </c>
      <c r="N737" s="54" t="s">
        <v>74</v>
      </c>
      <c r="O737" s="54" t="s">
        <v>74</v>
      </c>
      <c r="P737" s="54" t="s">
        <v>74</v>
      </c>
      <c r="Q737" s="55" t="s">
        <v>74</v>
      </c>
    </row>
    <row r="738" spans="1:17" ht="29" customHeight="1" x14ac:dyDescent="0.2">
      <c r="A738" s="640"/>
      <c r="B738" s="624"/>
      <c r="C738" s="631"/>
      <c r="D738" s="73" t="s">
        <v>77</v>
      </c>
      <c r="E738" s="136"/>
      <c r="F738" s="116">
        <f>SUM(G738:I738)</f>
        <v>0</v>
      </c>
      <c r="G738" s="136"/>
      <c r="H738" s="54"/>
      <c r="I738" s="55"/>
      <c r="J738" s="136" t="s">
        <v>74</v>
      </c>
      <c r="K738" s="54" t="s">
        <v>74</v>
      </c>
      <c r="L738" s="55" t="s">
        <v>74</v>
      </c>
      <c r="M738" s="82" t="s">
        <v>74</v>
      </c>
      <c r="N738" s="54" t="s">
        <v>74</v>
      </c>
      <c r="O738" s="54" t="s">
        <v>74</v>
      </c>
      <c r="P738" s="54" t="s">
        <v>74</v>
      </c>
      <c r="Q738" s="55" t="s">
        <v>74</v>
      </c>
    </row>
    <row r="739" spans="1:17" ht="29" customHeight="1" x14ac:dyDescent="0.2">
      <c r="A739" s="640"/>
      <c r="B739" s="624"/>
      <c r="C739" s="631"/>
      <c r="D739" s="73" t="s">
        <v>78</v>
      </c>
      <c r="E739" s="136">
        <v>95.6</v>
      </c>
      <c r="F739" s="116">
        <f>SUM(M739:Q739)</f>
        <v>58</v>
      </c>
      <c r="G739" s="136" t="s">
        <v>76</v>
      </c>
      <c r="H739" s="54" t="s">
        <v>76</v>
      </c>
      <c r="I739" s="55" t="s">
        <v>76</v>
      </c>
      <c r="J739" s="136" t="s">
        <v>74</v>
      </c>
      <c r="K739" s="54" t="s">
        <v>74</v>
      </c>
      <c r="L739" s="55" t="s">
        <v>74</v>
      </c>
      <c r="M739" s="142">
        <v>4</v>
      </c>
      <c r="N739" s="62">
        <v>15</v>
      </c>
      <c r="O739" s="62">
        <v>30</v>
      </c>
      <c r="P739" s="62">
        <v>8</v>
      </c>
      <c r="Q739" s="64">
        <v>1</v>
      </c>
    </row>
    <row r="740" spans="1:17" ht="29" customHeight="1" thickBot="1" x14ac:dyDescent="0.25">
      <c r="A740" s="640"/>
      <c r="B740" s="642"/>
      <c r="C740" s="643"/>
      <c r="D740" s="75" t="s">
        <v>79</v>
      </c>
      <c r="E740" s="137"/>
      <c r="F740" s="117">
        <f>SUM(M740:Q740)</f>
        <v>0</v>
      </c>
      <c r="G740" s="137" t="s">
        <v>74</v>
      </c>
      <c r="H740" s="90" t="s">
        <v>74</v>
      </c>
      <c r="I740" s="138" t="s">
        <v>74</v>
      </c>
      <c r="J740" s="137" t="s">
        <v>74</v>
      </c>
      <c r="K740" s="90" t="s">
        <v>76</v>
      </c>
      <c r="L740" s="138" t="s">
        <v>76</v>
      </c>
      <c r="M740" s="89"/>
      <c r="N740" s="90"/>
      <c r="O740" s="90"/>
      <c r="P740" s="90"/>
      <c r="Q740" s="138"/>
    </row>
    <row r="741" spans="1:17" ht="29" customHeight="1" x14ac:dyDescent="0.2">
      <c r="A741" s="640"/>
      <c r="B741" s="623" t="s">
        <v>343</v>
      </c>
      <c r="C741" s="630" t="s">
        <v>344</v>
      </c>
      <c r="D741" s="72" t="s">
        <v>73</v>
      </c>
      <c r="E741" s="70"/>
      <c r="F741" s="115">
        <f>SUM(J741:L741)</f>
        <v>0</v>
      </c>
      <c r="G741" s="70" t="s">
        <v>74</v>
      </c>
      <c r="H741" s="77" t="s">
        <v>74</v>
      </c>
      <c r="I741" s="71" t="s">
        <v>74</v>
      </c>
      <c r="J741" s="70"/>
      <c r="K741" s="77"/>
      <c r="L741" s="71"/>
      <c r="M741" s="67" t="s">
        <v>74</v>
      </c>
      <c r="N741" s="68" t="s">
        <v>74</v>
      </c>
      <c r="O741" s="68" t="s">
        <v>74</v>
      </c>
      <c r="P741" s="68" t="s">
        <v>74</v>
      </c>
      <c r="Q741" s="437" t="s">
        <v>74</v>
      </c>
    </row>
    <row r="742" spans="1:17" ht="29" customHeight="1" x14ac:dyDescent="0.2">
      <c r="A742" s="640"/>
      <c r="B742" s="624"/>
      <c r="C742" s="631"/>
      <c r="D742" s="73" t="s">
        <v>75</v>
      </c>
      <c r="E742" s="136"/>
      <c r="F742" s="116">
        <f>SUM(J742:L742)</f>
        <v>0</v>
      </c>
      <c r="G742" s="136" t="s">
        <v>76</v>
      </c>
      <c r="H742" s="54" t="s">
        <v>76</v>
      </c>
      <c r="I742" s="55" t="s">
        <v>76</v>
      </c>
      <c r="J742" s="136"/>
      <c r="K742" s="54"/>
      <c r="L742" s="55"/>
      <c r="M742" s="82" t="s">
        <v>74</v>
      </c>
      <c r="N742" s="54" t="s">
        <v>74</v>
      </c>
      <c r="O742" s="54" t="s">
        <v>74</v>
      </c>
      <c r="P742" s="54" t="s">
        <v>74</v>
      </c>
      <c r="Q742" s="55" t="s">
        <v>74</v>
      </c>
    </row>
    <row r="743" spans="1:17" ht="29" customHeight="1" x14ac:dyDescent="0.2">
      <c r="A743" s="640"/>
      <c r="B743" s="624"/>
      <c r="C743" s="631"/>
      <c r="D743" s="73" t="s">
        <v>77</v>
      </c>
      <c r="E743" s="136"/>
      <c r="F743" s="116">
        <f>SUM(G743:I743)</f>
        <v>0</v>
      </c>
      <c r="G743" s="136"/>
      <c r="H743" s="54"/>
      <c r="I743" s="55"/>
      <c r="J743" s="136" t="s">
        <v>74</v>
      </c>
      <c r="K743" s="54" t="s">
        <v>74</v>
      </c>
      <c r="L743" s="55" t="s">
        <v>74</v>
      </c>
      <c r="M743" s="82" t="s">
        <v>74</v>
      </c>
      <c r="N743" s="54" t="s">
        <v>74</v>
      </c>
      <c r="O743" s="54" t="s">
        <v>74</v>
      </c>
      <c r="P743" s="54" t="s">
        <v>74</v>
      </c>
      <c r="Q743" s="55" t="s">
        <v>74</v>
      </c>
    </row>
    <row r="744" spans="1:17" ht="29" customHeight="1" x14ac:dyDescent="0.2">
      <c r="A744" s="640"/>
      <c r="B744" s="624"/>
      <c r="C744" s="631"/>
      <c r="D744" s="73" t="s">
        <v>78</v>
      </c>
      <c r="E744" s="136">
        <v>106.1</v>
      </c>
      <c r="F744" s="116">
        <f>SUM(M744:Q744)</f>
        <v>120</v>
      </c>
      <c r="G744" s="136" t="s">
        <v>76</v>
      </c>
      <c r="H744" s="54" t="s">
        <v>76</v>
      </c>
      <c r="I744" s="55" t="s">
        <v>76</v>
      </c>
      <c r="J744" s="136" t="s">
        <v>74</v>
      </c>
      <c r="K744" s="54" t="s">
        <v>74</v>
      </c>
      <c r="L744" s="55" t="s">
        <v>74</v>
      </c>
      <c r="M744" s="142"/>
      <c r="N744" s="62">
        <v>2</v>
      </c>
      <c r="O744" s="62">
        <v>91</v>
      </c>
      <c r="P744" s="62">
        <v>26</v>
      </c>
      <c r="Q744" s="64">
        <v>1</v>
      </c>
    </row>
    <row r="745" spans="1:17" ht="29" customHeight="1" thickBot="1" x14ac:dyDescent="0.25">
      <c r="A745" s="640"/>
      <c r="B745" s="629"/>
      <c r="C745" s="632"/>
      <c r="D745" s="76" t="s">
        <v>79</v>
      </c>
      <c r="E745" s="137"/>
      <c r="F745" s="117">
        <f>SUM(M745:Q745)</f>
        <v>0</v>
      </c>
      <c r="G745" s="137" t="s">
        <v>74</v>
      </c>
      <c r="H745" s="90" t="s">
        <v>74</v>
      </c>
      <c r="I745" s="138" t="s">
        <v>74</v>
      </c>
      <c r="J745" s="137" t="s">
        <v>74</v>
      </c>
      <c r="K745" s="90" t="s">
        <v>76</v>
      </c>
      <c r="L745" s="138" t="s">
        <v>76</v>
      </c>
      <c r="M745" s="89"/>
      <c r="N745" s="90"/>
      <c r="O745" s="90"/>
      <c r="P745" s="90"/>
      <c r="Q745" s="138"/>
    </row>
    <row r="746" spans="1:17" ht="29" customHeight="1" x14ac:dyDescent="0.2">
      <c r="A746" s="640"/>
      <c r="B746" s="623" t="s">
        <v>345</v>
      </c>
      <c r="C746" s="630" t="s">
        <v>346</v>
      </c>
      <c r="D746" s="72" t="s">
        <v>73</v>
      </c>
      <c r="E746" s="70"/>
      <c r="F746" s="115">
        <f>SUM(J746:L746)</f>
        <v>0</v>
      </c>
      <c r="G746" s="70" t="s">
        <v>74</v>
      </c>
      <c r="H746" s="77" t="s">
        <v>74</v>
      </c>
      <c r="I746" s="71" t="s">
        <v>74</v>
      </c>
      <c r="J746" s="70"/>
      <c r="K746" s="77"/>
      <c r="L746" s="71"/>
      <c r="M746" s="67" t="s">
        <v>74</v>
      </c>
      <c r="N746" s="68" t="s">
        <v>74</v>
      </c>
      <c r="O746" s="68" t="s">
        <v>74</v>
      </c>
      <c r="P746" s="68" t="s">
        <v>74</v>
      </c>
      <c r="Q746" s="437" t="s">
        <v>74</v>
      </c>
    </row>
    <row r="747" spans="1:17" ht="29" customHeight="1" x14ac:dyDescent="0.2">
      <c r="A747" s="640"/>
      <c r="B747" s="624"/>
      <c r="C747" s="631"/>
      <c r="D747" s="73" t="s">
        <v>75</v>
      </c>
      <c r="E747" s="136"/>
      <c r="F747" s="116">
        <f>SUM(J747:L747)</f>
        <v>0</v>
      </c>
      <c r="G747" s="136" t="s">
        <v>76</v>
      </c>
      <c r="H747" s="54" t="s">
        <v>76</v>
      </c>
      <c r="I747" s="55" t="s">
        <v>76</v>
      </c>
      <c r="J747" s="136"/>
      <c r="K747" s="54"/>
      <c r="L747" s="55"/>
      <c r="M747" s="82" t="s">
        <v>74</v>
      </c>
      <c r="N747" s="54" t="s">
        <v>74</v>
      </c>
      <c r="O747" s="54" t="s">
        <v>74</v>
      </c>
      <c r="P747" s="54" t="s">
        <v>74</v>
      </c>
      <c r="Q747" s="55" t="s">
        <v>74</v>
      </c>
    </row>
    <row r="748" spans="1:17" ht="29" customHeight="1" x14ac:dyDescent="0.2">
      <c r="A748" s="640"/>
      <c r="B748" s="624"/>
      <c r="C748" s="631"/>
      <c r="D748" s="73" t="s">
        <v>77</v>
      </c>
      <c r="E748" s="136"/>
      <c r="F748" s="116">
        <f>SUM(G748:I748)</f>
        <v>0</v>
      </c>
      <c r="G748" s="136"/>
      <c r="H748" s="54"/>
      <c r="I748" s="55"/>
      <c r="J748" s="136" t="s">
        <v>74</v>
      </c>
      <c r="K748" s="54" t="s">
        <v>74</v>
      </c>
      <c r="L748" s="55" t="s">
        <v>74</v>
      </c>
      <c r="M748" s="82" t="s">
        <v>74</v>
      </c>
      <c r="N748" s="54" t="s">
        <v>74</v>
      </c>
      <c r="O748" s="54" t="s">
        <v>74</v>
      </c>
      <c r="P748" s="54" t="s">
        <v>74</v>
      </c>
      <c r="Q748" s="55" t="s">
        <v>74</v>
      </c>
    </row>
    <row r="749" spans="1:17" ht="29" customHeight="1" x14ac:dyDescent="0.2">
      <c r="A749" s="640"/>
      <c r="B749" s="624"/>
      <c r="C749" s="631"/>
      <c r="D749" s="73" t="s">
        <v>78</v>
      </c>
      <c r="E749" s="136">
        <v>116.6</v>
      </c>
      <c r="F749" s="116">
        <f>SUM(M749:Q749)</f>
        <v>6</v>
      </c>
      <c r="G749" s="136" t="s">
        <v>76</v>
      </c>
      <c r="H749" s="54" t="s">
        <v>76</v>
      </c>
      <c r="I749" s="55" t="s">
        <v>76</v>
      </c>
      <c r="J749" s="136" t="s">
        <v>74</v>
      </c>
      <c r="K749" s="54" t="s">
        <v>74</v>
      </c>
      <c r="L749" s="55" t="s">
        <v>74</v>
      </c>
      <c r="M749" s="142"/>
      <c r="N749" s="62"/>
      <c r="O749" s="62">
        <v>2</v>
      </c>
      <c r="P749" s="62">
        <v>4</v>
      </c>
      <c r="Q749" s="64"/>
    </row>
    <row r="750" spans="1:17" ht="29" customHeight="1" thickBot="1" x14ac:dyDescent="0.25">
      <c r="A750" s="640"/>
      <c r="B750" s="629"/>
      <c r="C750" s="632"/>
      <c r="D750" s="76" t="s">
        <v>79</v>
      </c>
      <c r="E750" s="137"/>
      <c r="F750" s="117">
        <f>SUM(M750:Q750)</f>
        <v>0</v>
      </c>
      <c r="G750" s="137" t="s">
        <v>74</v>
      </c>
      <c r="H750" s="90" t="s">
        <v>74</v>
      </c>
      <c r="I750" s="138" t="s">
        <v>74</v>
      </c>
      <c r="J750" s="137" t="s">
        <v>74</v>
      </c>
      <c r="K750" s="90" t="s">
        <v>76</v>
      </c>
      <c r="L750" s="138" t="s">
        <v>76</v>
      </c>
      <c r="M750" s="89"/>
      <c r="N750" s="90"/>
      <c r="O750" s="90"/>
      <c r="P750" s="90"/>
      <c r="Q750" s="138"/>
    </row>
    <row r="751" spans="1:17" ht="29" customHeight="1" x14ac:dyDescent="0.2">
      <c r="A751" s="640"/>
      <c r="B751" s="623" t="s">
        <v>347</v>
      </c>
      <c r="C751" s="630" t="s">
        <v>348</v>
      </c>
      <c r="D751" s="72" t="s">
        <v>73</v>
      </c>
      <c r="E751" s="70"/>
      <c r="F751" s="115">
        <f>SUM(J751:L751)</f>
        <v>0</v>
      </c>
      <c r="G751" s="70" t="s">
        <v>74</v>
      </c>
      <c r="H751" s="77" t="s">
        <v>74</v>
      </c>
      <c r="I751" s="71" t="s">
        <v>74</v>
      </c>
      <c r="J751" s="70"/>
      <c r="K751" s="77"/>
      <c r="L751" s="71"/>
      <c r="M751" s="67" t="s">
        <v>74</v>
      </c>
      <c r="N751" s="68" t="s">
        <v>74</v>
      </c>
      <c r="O751" s="68" t="s">
        <v>74</v>
      </c>
      <c r="P751" s="68" t="s">
        <v>74</v>
      </c>
      <c r="Q751" s="437" t="s">
        <v>74</v>
      </c>
    </row>
    <row r="752" spans="1:17" ht="29" customHeight="1" x14ac:dyDescent="0.2">
      <c r="A752" s="640"/>
      <c r="B752" s="624"/>
      <c r="C752" s="631"/>
      <c r="D752" s="73" t="s">
        <v>75</v>
      </c>
      <c r="E752" s="136"/>
      <c r="F752" s="116">
        <f>SUM(J752:L752)</f>
        <v>0</v>
      </c>
      <c r="G752" s="136" t="s">
        <v>76</v>
      </c>
      <c r="H752" s="54" t="s">
        <v>76</v>
      </c>
      <c r="I752" s="55" t="s">
        <v>76</v>
      </c>
      <c r="J752" s="136"/>
      <c r="K752" s="54"/>
      <c r="L752" s="55"/>
      <c r="M752" s="82" t="s">
        <v>74</v>
      </c>
      <c r="N752" s="54" t="s">
        <v>74</v>
      </c>
      <c r="O752" s="54" t="s">
        <v>74</v>
      </c>
      <c r="P752" s="54" t="s">
        <v>74</v>
      </c>
      <c r="Q752" s="55" t="s">
        <v>74</v>
      </c>
    </row>
    <row r="753" spans="1:17" ht="29" customHeight="1" x14ac:dyDescent="0.2">
      <c r="A753" s="640"/>
      <c r="B753" s="624"/>
      <c r="C753" s="631"/>
      <c r="D753" s="73" t="s">
        <v>77</v>
      </c>
      <c r="E753" s="136"/>
      <c r="F753" s="116">
        <f>SUM(G753:I753)</f>
        <v>0</v>
      </c>
      <c r="G753" s="136"/>
      <c r="H753" s="54"/>
      <c r="I753" s="55"/>
      <c r="J753" s="136" t="s">
        <v>74</v>
      </c>
      <c r="K753" s="54" t="s">
        <v>74</v>
      </c>
      <c r="L753" s="55" t="s">
        <v>74</v>
      </c>
      <c r="M753" s="82" t="s">
        <v>74</v>
      </c>
      <c r="N753" s="54" t="s">
        <v>74</v>
      </c>
      <c r="O753" s="54" t="s">
        <v>74</v>
      </c>
      <c r="P753" s="54" t="s">
        <v>74</v>
      </c>
      <c r="Q753" s="55" t="s">
        <v>74</v>
      </c>
    </row>
    <row r="754" spans="1:17" ht="29" customHeight="1" x14ac:dyDescent="0.2">
      <c r="A754" s="640"/>
      <c r="B754" s="624"/>
      <c r="C754" s="631"/>
      <c r="D754" s="73" t="s">
        <v>78</v>
      </c>
      <c r="E754" s="136">
        <v>81.3</v>
      </c>
      <c r="F754" s="116">
        <f>SUM(M754:Q754)</f>
        <v>42</v>
      </c>
      <c r="G754" s="136" t="s">
        <v>76</v>
      </c>
      <c r="H754" s="54" t="s">
        <v>76</v>
      </c>
      <c r="I754" s="55" t="s">
        <v>76</v>
      </c>
      <c r="J754" s="136" t="s">
        <v>74</v>
      </c>
      <c r="K754" s="54" t="s">
        <v>74</v>
      </c>
      <c r="L754" s="55" t="s">
        <v>74</v>
      </c>
      <c r="M754" s="142">
        <v>8</v>
      </c>
      <c r="N754" s="62">
        <v>13</v>
      </c>
      <c r="O754" s="62">
        <v>21</v>
      </c>
      <c r="P754" s="62"/>
      <c r="Q754" s="64"/>
    </row>
    <row r="755" spans="1:17" ht="29" customHeight="1" thickBot="1" x14ac:dyDescent="0.25">
      <c r="A755" s="640"/>
      <c r="B755" s="629"/>
      <c r="C755" s="632"/>
      <c r="D755" s="76" t="s">
        <v>79</v>
      </c>
      <c r="E755" s="137"/>
      <c r="F755" s="117">
        <f>SUM(M755:Q755)</f>
        <v>0</v>
      </c>
      <c r="G755" s="137" t="s">
        <v>74</v>
      </c>
      <c r="H755" s="90" t="s">
        <v>74</v>
      </c>
      <c r="I755" s="138" t="s">
        <v>74</v>
      </c>
      <c r="J755" s="137" t="s">
        <v>74</v>
      </c>
      <c r="K755" s="90" t="s">
        <v>76</v>
      </c>
      <c r="L755" s="138" t="s">
        <v>76</v>
      </c>
      <c r="M755" s="89"/>
      <c r="N755" s="90"/>
      <c r="O755" s="90"/>
      <c r="P755" s="90"/>
      <c r="Q755" s="138"/>
    </row>
    <row r="756" spans="1:17" ht="29" customHeight="1" x14ac:dyDescent="0.2">
      <c r="A756" s="640"/>
      <c r="B756" s="623" t="s">
        <v>349</v>
      </c>
      <c r="C756" s="630" t="s">
        <v>350</v>
      </c>
      <c r="D756" s="72" t="s">
        <v>73</v>
      </c>
      <c r="E756" s="70"/>
      <c r="F756" s="115">
        <f>SUM(J756:L756)</f>
        <v>0</v>
      </c>
      <c r="G756" s="70" t="s">
        <v>74</v>
      </c>
      <c r="H756" s="77" t="s">
        <v>74</v>
      </c>
      <c r="I756" s="71" t="s">
        <v>74</v>
      </c>
      <c r="J756" s="70"/>
      <c r="K756" s="77"/>
      <c r="L756" s="71"/>
      <c r="M756" s="67" t="s">
        <v>74</v>
      </c>
      <c r="N756" s="68" t="s">
        <v>74</v>
      </c>
      <c r="O756" s="68" t="s">
        <v>74</v>
      </c>
      <c r="P756" s="68" t="s">
        <v>74</v>
      </c>
      <c r="Q756" s="437" t="s">
        <v>74</v>
      </c>
    </row>
    <row r="757" spans="1:17" ht="29" customHeight="1" x14ac:dyDescent="0.2">
      <c r="A757" s="640"/>
      <c r="B757" s="624"/>
      <c r="C757" s="631"/>
      <c r="D757" s="73" t="s">
        <v>75</v>
      </c>
      <c r="E757" s="136"/>
      <c r="F757" s="116">
        <f>SUM(J757:L757)</f>
        <v>0</v>
      </c>
      <c r="G757" s="136" t="s">
        <v>76</v>
      </c>
      <c r="H757" s="54" t="s">
        <v>76</v>
      </c>
      <c r="I757" s="55" t="s">
        <v>76</v>
      </c>
      <c r="J757" s="136"/>
      <c r="K757" s="54"/>
      <c r="L757" s="55"/>
      <c r="M757" s="82" t="s">
        <v>74</v>
      </c>
      <c r="N757" s="54" t="s">
        <v>74</v>
      </c>
      <c r="O757" s="54" t="s">
        <v>74</v>
      </c>
      <c r="P757" s="54" t="s">
        <v>74</v>
      </c>
      <c r="Q757" s="55" t="s">
        <v>74</v>
      </c>
    </row>
    <row r="758" spans="1:17" ht="29" customHeight="1" x14ac:dyDescent="0.2">
      <c r="A758" s="640"/>
      <c r="B758" s="624"/>
      <c r="C758" s="631"/>
      <c r="D758" s="73" t="s">
        <v>77</v>
      </c>
      <c r="E758" s="136"/>
      <c r="F758" s="116">
        <f>SUM(G758:I758)</f>
        <v>0</v>
      </c>
      <c r="G758" s="136"/>
      <c r="H758" s="54"/>
      <c r="I758" s="55"/>
      <c r="J758" s="136" t="s">
        <v>74</v>
      </c>
      <c r="K758" s="54" t="s">
        <v>74</v>
      </c>
      <c r="L758" s="55" t="s">
        <v>74</v>
      </c>
      <c r="M758" s="82" t="s">
        <v>74</v>
      </c>
      <c r="N758" s="54" t="s">
        <v>74</v>
      </c>
      <c r="O758" s="54" t="s">
        <v>74</v>
      </c>
      <c r="P758" s="54" t="s">
        <v>74</v>
      </c>
      <c r="Q758" s="55" t="s">
        <v>74</v>
      </c>
    </row>
    <row r="759" spans="1:17" ht="29" customHeight="1" x14ac:dyDescent="0.2">
      <c r="A759" s="640"/>
      <c r="B759" s="624"/>
      <c r="C759" s="631"/>
      <c r="D759" s="73" t="s">
        <v>78</v>
      </c>
      <c r="E759" s="136">
        <v>90</v>
      </c>
      <c r="F759" s="116">
        <f>SUM(M759:Q759)</f>
        <v>1</v>
      </c>
      <c r="G759" s="136" t="s">
        <v>76</v>
      </c>
      <c r="H759" s="54" t="s">
        <v>76</v>
      </c>
      <c r="I759" s="55" t="s">
        <v>76</v>
      </c>
      <c r="J759" s="136" t="s">
        <v>74</v>
      </c>
      <c r="K759" s="54" t="s">
        <v>74</v>
      </c>
      <c r="L759" s="55" t="s">
        <v>74</v>
      </c>
      <c r="M759" s="142"/>
      <c r="N759" s="62"/>
      <c r="O759" s="62">
        <v>1</v>
      </c>
      <c r="P759" s="62"/>
      <c r="Q759" s="64"/>
    </row>
    <row r="760" spans="1:17" ht="29" customHeight="1" thickBot="1" x14ac:dyDescent="0.25">
      <c r="A760" s="640"/>
      <c r="B760" s="629"/>
      <c r="C760" s="632"/>
      <c r="D760" s="76" t="s">
        <v>79</v>
      </c>
      <c r="E760" s="137"/>
      <c r="F760" s="117">
        <f>SUM(M760:Q760)</f>
        <v>0</v>
      </c>
      <c r="G760" s="137" t="s">
        <v>74</v>
      </c>
      <c r="H760" s="90" t="s">
        <v>74</v>
      </c>
      <c r="I760" s="138" t="s">
        <v>74</v>
      </c>
      <c r="J760" s="137" t="s">
        <v>74</v>
      </c>
      <c r="K760" s="90" t="s">
        <v>76</v>
      </c>
      <c r="L760" s="138" t="s">
        <v>76</v>
      </c>
      <c r="M760" s="89"/>
      <c r="N760" s="90"/>
      <c r="O760" s="90"/>
      <c r="P760" s="90"/>
      <c r="Q760" s="138"/>
    </row>
    <row r="761" spans="1:17" ht="29" customHeight="1" x14ac:dyDescent="0.2">
      <c r="A761" s="640"/>
      <c r="B761" s="623" t="s">
        <v>351</v>
      </c>
      <c r="C761" s="630" t="s">
        <v>352</v>
      </c>
      <c r="D761" s="72" t="s">
        <v>73</v>
      </c>
      <c r="E761" s="70"/>
      <c r="F761" s="115">
        <f>SUM(J761:L761)</f>
        <v>0</v>
      </c>
      <c r="G761" s="70" t="s">
        <v>74</v>
      </c>
      <c r="H761" s="77" t="s">
        <v>74</v>
      </c>
      <c r="I761" s="71" t="s">
        <v>74</v>
      </c>
      <c r="J761" s="70"/>
      <c r="K761" s="77"/>
      <c r="L761" s="71"/>
      <c r="M761" s="67" t="s">
        <v>74</v>
      </c>
      <c r="N761" s="68" t="s">
        <v>74</v>
      </c>
      <c r="O761" s="68" t="s">
        <v>74</v>
      </c>
      <c r="P761" s="68" t="s">
        <v>74</v>
      </c>
      <c r="Q761" s="437" t="s">
        <v>74</v>
      </c>
    </row>
    <row r="762" spans="1:17" ht="29" customHeight="1" x14ac:dyDescent="0.2">
      <c r="A762" s="640"/>
      <c r="B762" s="624"/>
      <c r="C762" s="631"/>
      <c r="D762" s="73" t="s">
        <v>75</v>
      </c>
      <c r="E762" s="136"/>
      <c r="F762" s="116">
        <f>SUM(J762:L762)</f>
        <v>0</v>
      </c>
      <c r="G762" s="136" t="s">
        <v>76</v>
      </c>
      <c r="H762" s="54" t="s">
        <v>76</v>
      </c>
      <c r="I762" s="55" t="s">
        <v>76</v>
      </c>
      <c r="J762" s="136"/>
      <c r="K762" s="54"/>
      <c r="L762" s="55"/>
      <c r="M762" s="82" t="s">
        <v>74</v>
      </c>
      <c r="N762" s="54" t="s">
        <v>74</v>
      </c>
      <c r="O762" s="54" t="s">
        <v>74</v>
      </c>
      <c r="P762" s="54" t="s">
        <v>74</v>
      </c>
      <c r="Q762" s="55" t="s">
        <v>74</v>
      </c>
    </row>
    <row r="763" spans="1:17" ht="29" customHeight="1" x14ac:dyDescent="0.2">
      <c r="A763" s="640"/>
      <c r="B763" s="624"/>
      <c r="C763" s="631"/>
      <c r="D763" s="73" t="s">
        <v>77</v>
      </c>
      <c r="E763" s="136"/>
      <c r="F763" s="116">
        <f>SUM(G763:I763)</f>
        <v>0</v>
      </c>
      <c r="G763" s="136"/>
      <c r="H763" s="54"/>
      <c r="I763" s="55"/>
      <c r="J763" s="136" t="s">
        <v>74</v>
      </c>
      <c r="K763" s="54" t="s">
        <v>74</v>
      </c>
      <c r="L763" s="55" t="s">
        <v>74</v>
      </c>
      <c r="M763" s="82" t="s">
        <v>74</v>
      </c>
      <c r="N763" s="54" t="s">
        <v>74</v>
      </c>
      <c r="O763" s="54" t="s">
        <v>74</v>
      </c>
      <c r="P763" s="54" t="s">
        <v>74</v>
      </c>
      <c r="Q763" s="55" t="s">
        <v>74</v>
      </c>
    </row>
    <row r="764" spans="1:17" ht="29" customHeight="1" x14ac:dyDescent="0.2">
      <c r="A764" s="640"/>
      <c r="B764" s="624"/>
      <c r="C764" s="631"/>
      <c r="D764" s="73" t="s">
        <v>78</v>
      </c>
      <c r="E764" s="136">
        <v>88.3</v>
      </c>
      <c r="F764" s="116">
        <f>SUM(M764:Q764)</f>
        <v>133</v>
      </c>
      <c r="G764" s="136" t="s">
        <v>76</v>
      </c>
      <c r="H764" s="54" t="s">
        <v>76</v>
      </c>
      <c r="I764" s="55" t="s">
        <v>76</v>
      </c>
      <c r="J764" s="136" t="s">
        <v>74</v>
      </c>
      <c r="K764" s="54" t="s">
        <v>74</v>
      </c>
      <c r="L764" s="55" t="s">
        <v>74</v>
      </c>
      <c r="M764" s="142">
        <v>23</v>
      </c>
      <c r="N764" s="62">
        <v>18</v>
      </c>
      <c r="O764" s="62">
        <v>92</v>
      </c>
      <c r="P764" s="62"/>
      <c r="Q764" s="64"/>
    </row>
    <row r="765" spans="1:17" ht="29" customHeight="1" thickBot="1" x14ac:dyDescent="0.25">
      <c r="A765" s="640"/>
      <c r="B765" s="629"/>
      <c r="C765" s="632"/>
      <c r="D765" s="76" t="s">
        <v>79</v>
      </c>
      <c r="E765" s="137"/>
      <c r="F765" s="117">
        <f>SUM(M765:Q765)</f>
        <v>0</v>
      </c>
      <c r="G765" s="137" t="s">
        <v>74</v>
      </c>
      <c r="H765" s="90" t="s">
        <v>74</v>
      </c>
      <c r="I765" s="138" t="s">
        <v>74</v>
      </c>
      <c r="J765" s="137" t="s">
        <v>74</v>
      </c>
      <c r="K765" s="90" t="s">
        <v>76</v>
      </c>
      <c r="L765" s="138" t="s">
        <v>76</v>
      </c>
      <c r="M765" s="89"/>
      <c r="N765" s="90"/>
      <c r="O765" s="90"/>
      <c r="P765" s="90"/>
      <c r="Q765" s="138"/>
    </row>
    <row r="766" spans="1:17" ht="29" customHeight="1" x14ac:dyDescent="0.2">
      <c r="A766" s="640"/>
      <c r="B766" s="623" t="s">
        <v>353</v>
      </c>
      <c r="C766" s="630" t="s">
        <v>354</v>
      </c>
      <c r="D766" s="72" t="s">
        <v>73</v>
      </c>
      <c r="E766" s="70"/>
      <c r="F766" s="115">
        <f>SUM(J766:L766)</f>
        <v>0</v>
      </c>
      <c r="G766" s="70" t="s">
        <v>74</v>
      </c>
      <c r="H766" s="77" t="s">
        <v>74</v>
      </c>
      <c r="I766" s="71" t="s">
        <v>74</v>
      </c>
      <c r="J766" s="70"/>
      <c r="K766" s="77"/>
      <c r="L766" s="71"/>
      <c r="M766" s="67" t="s">
        <v>74</v>
      </c>
      <c r="N766" s="68" t="s">
        <v>74</v>
      </c>
      <c r="O766" s="68" t="s">
        <v>74</v>
      </c>
      <c r="P766" s="68" t="s">
        <v>74</v>
      </c>
      <c r="Q766" s="437" t="s">
        <v>74</v>
      </c>
    </row>
    <row r="767" spans="1:17" ht="29" customHeight="1" x14ac:dyDescent="0.2">
      <c r="A767" s="640"/>
      <c r="B767" s="624"/>
      <c r="C767" s="631"/>
      <c r="D767" s="73" t="s">
        <v>75</v>
      </c>
      <c r="E767" s="136"/>
      <c r="F767" s="116">
        <f>SUM(J767:L767)</f>
        <v>0</v>
      </c>
      <c r="G767" s="136" t="s">
        <v>76</v>
      </c>
      <c r="H767" s="54" t="s">
        <v>76</v>
      </c>
      <c r="I767" s="55" t="s">
        <v>76</v>
      </c>
      <c r="J767" s="136"/>
      <c r="K767" s="54"/>
      <c r="L767" s="55"/>
      <c r="M767" s="82" t="s">
        <v>74</v>
      </c>
      <c r="N767" s="54" t="s">
        <v>74</v>
      </c>
      <c r="O767" s="54" t="s">
        <v>74</v>
      </c>
      <c r="P767" s="54" t="s">
        <v>74</v>
      </c>
      <c r="Q767" s="55" t="s">
        <v>74</v>
      </c>
    </row>
    <row r="768" spans="1:17" ht="29" customHeight="1" x14ac:dyDescent="0.2">
      <c r="A768" s="640"/>
      <c r="B768" s="624"/>
      <c r="C768" s="631"/>
      <c r="D768" s="73" t="s">
        <v>77</v>
      </c>
      <c r="E768" s="136"/>
      <c r="F768" s="116">
        <f>SUM(G768:I768)</f>
        <v>0</v>
      </c>
      <c r="G768" s="136"/>
      <c r="H768" s="54"/>
      <c r="I768" s="55"/>
      <c r="J768" s="136" t="s">
        <v>74</v>
      </c>
      <c r="K768" s="54" t="s">
        <v>74</v>
      </c>
      <c r="L768" s="55" t="s">
        <v>74</v>
      </c>
      <c r="M768" s="82" t="s">
        <v>74</v>
      </c>
      <c r="N768" s="54" t="s">
        <v>74</v>
      </c>
      <c r="O768" s="54" t="s">
        <v>74</v>
      </c>
      <c r="P768" s="54" t="s">
        <v>74</v>
      </c>
      <c r="Q768" s="55" t="s">
        <v>74</v>
      </c>
    </row>
    <row r="769" spans="1:17" ht="29" customHeight="1" x14ac:dyDescent="0.2">
      <c r="A769" s="640"/>
      <c r="B769" s="624"/>
      <c r="C769" s="631"/>
      <c r="D769" s="73" t="s">
        <v>78</v>
      </c>
      <c r="E769" s="136">
        <v>104</v>
      </c>
      <c r="F769" s="116">
        <f>SUM(M769:Q769)</f>
        <v>6</v>
      </c>
      <c r="G769" s="136" t="s">
        <v>76</v>
      </c>
      <c r="H769" s="54" t="s">
        <v>76</v>
      </c>
      <c r="I769" s="55" t="s">
        <v>76</v>
      </c>
      <c r="J769" s="136" t="s">
        <v>74</v>
      </c>
      <c r="K769" s="54" t="s">
        <v>74</v>
      </c>
      <c r="L769" s="55" t="s">
        <v>74</v>
      </c>
      <c r="M769" s="142"/>
      <c r="N769" s="62">
        <v>1</v>
      </c>
      <c r="O769" s="62">
        <v>4</v>
      </c>
      <c r="P769" s="62">
        <v>1</v>
      </c>
      <c r="Q769" s="64"/>
    </row>
    <row r="770" spans="1:17" ht="29" customHeight="1" thickBot="1" x14ac:dyDescent="0.25">
      <c r="A770" s="640"/>
      <c r="B770" s="629"/>
      <c r="C770" s="632"/>
      <c r="D770" s="76" t="s">
        <v>79</v>
      </c>
      <c r="E770" s="137"/>
      <c r="F770" s="117">
        <f>SUM(M770:Q770)</f>
        <v>0</v>
      </c>
      <c r="G770" s="137" t="s">
        <v>74</v>
      </c>
      <c r="H770" s="90" t="s">
        <v>74</v>
      </c>
      <c r="I770" s="138" t="s">
        <v>74</v>
      </c>
      <c r="J770" s="137" t="s">
        <v>74</v>
      </c>
      <c r="K770" s="90" t="s">
        <v>76</v>
      </c>
      <c r="L770" s="138" t="s">
        <v>76</v>
      </c>
      <c r="M770" s="89"/>
      <c r="N770" s="90"/>
      <c r="O770" s="90"/>
      <c r="P770" s="90"/>
      <c r="Q770" s="138"/>
    </row>
    <row r="771" spans="1:17" ht="29" customHeight="1" x14ac:dyDescent="0.2">
      <c r="A771" s="640"/>
      <c r="B771" s="623" t="s">
        <v>355</v>
      </c>
      <c r="C771" s="630" t="s">
        <v>356</v>
      </c>
      <c r="D771" s="72" t="s">
        <v>73</v>
      </c>
      <c r="E771" s="70"/>
      <c r="F771" s="115">
        <f>SUM(J771:L771)</f>
        <v>0</v>
      </c>
      <c r="G771" s="70" t="s">
        <v>74</v>
      </c>
      <c r="H771" s="77" t="s">
        <v>74</v>
      </c>
      <c r="I771" s="71" t="s">
        <v>74</v>
      </c>
      <c r="J771" s="70"/>
      <c r="K771" s="77"/>
      <c r="L771" s="71"/>
      <c r="M771" s="67" t="s">
        <v>74</v>
      </c>
      <c r="N771" s="68" t="s">
        <v>74</v>
      </c>
      <c r="O771" s="68" t="s">
        <v>74</v>
      </c>
      <c r="P771" s="68" t="s">
        <v>74</v>
      </c>
      <c r="Q771" s="437" t="s">
        <v>74</v>
      </c>
    </row>
    <row r="772" spans="1:17" ht="29" customHeight="1" x14ac:dyDescent="0.2">
      <c r="A772" s="640"/>
      <c r="B772" s="624"/>
      <c r="C772" s="631"/>
      <c r="D772" s="73" t="s">
        <v>75</v>
      </c>
      <c r="E772" s="136"/>
      <c r="F772" s="116">
        <f>SUM(J772:L772)</f>
        <v>0</v>
      </c>
      <c r="G772" s="136" t="s">
        <v>76</v>
      </c>
      <c r="H772" s="54" t="s">
        <v>76</v>
      </c>
      <c r="I772" s="55" t="s">
        <v>76</v>
      </c>
      <c r="J772" s="136"/>
      <c r="K772" s="54"/>
      <c r="L772" s="55"/>
      <c r="M772" s="82" t="s">
        <v>74</v>
      </c>
      <c r="N772" s="54" t="s">
        <v>74</v>
      </c>
      <c r="O772" s="54" t="s">
        <v>74</v>
      </c>
      <c r="P772" s="54" t="s">
        <v>74</v>
      </c>
      <c r="Q772" s="55" t="s">
        <v>74</v>
      </c>
    </row>
    <row r="773" spans="1:17" ht="29" customHeight="1" x14ac:dyDescent="0.2">
      <c r="A773" s="640"/>
      <c r="B773" s="624"/>
      <c r="C773" s="631"/>
      <c r="D773" s="73" t="s">
        <v>77</v>
      </c>
      <c r="E773" s="136"/>
      <c r="F773" s="116">
        <f>SUM(G773:I773)</f>
        <v>0</v>
      </c>
      <c r="G773" s="136"/>
      <c r="H773" s="54"/>
      <c r="I773" s="55"/>
      <c r="J773" s="136" t="s">
        <v>74</v>
      </c>
      <c r="K773" s="54" t="s">
        <v>74</v>
      </c>
      <c r="L773" s="55" t="s">
        <v>74</v>
      </c>
      <c r="M773" s="82" t="s">
        <v>74</v>
      </c>
      <c r="N773" s="54" t="s">
        <v>74</v>
      </c>
      <c r="O773" s="54" t="s">
        <v>74</v>
      </c>
      <c r="P773" s="54" t="s">
        <v>74</v>
      </c>
      <c r="Q773" s="55" t="s">
        <v>74</v>
      </c>
    </row>
    <row r="774" spans="1:17" ht="29" customHeight="1" x14ac:dyDescent="0.2">
      <c r="A774" s="640"/>
      <c r="B774" s="624"/>
      <c r="C774" s="631"/>
      <c r="D774" s="73" t="s">
        <v>78</v>
      </c>
      <c r="E774" s="136">
        <v>100</v>
      </c>
      <c r="F774" s="116">
        <f>SUM(M774:Q774)</f>
        <v>16</v>
      </c>
      <c r="G774" s="136" t="s">
        <v>76</v>
      </c>
      <c r="H774" s="54" t="s">
        <v>76</v>
      </c>
      <c r="I774" s="55" t="s">
        <v>76</v>
      </c>
      <c r="J774" s="136" t="s">
        <v>74</v>
      </c>
      <c r="K774" s="54" t="s">
        <v>74</v>
      </c>
      <c r="L774" s="55" t="s">
        <v>74</v>
      </c>
      <c r="M774" s="142"/>
      <c r="N774" s="62"/>
      <c r="O774" s="62">
        <v>16</v>
      </c>
      <c r="P774" s="62"/>
      <c r="Q774" s="64"/>
    </row>
    <row r="775" spans="1:17" ht="29" customHeight="1" thickBot="1" x14ac:dyDescent="0.25">
      <c r="A775" s="640"/>
      <c r="B775" s="629"/>
      <c r="C775" s="632"/>
      <c r="D775" s="76" t="s">
        <v>79</v>
      </c>
      <c r="E775" s="137"/>
      <c r="F775" s="117">
        <f>SUM(M775:Q775)</f>
        <v>0</v>
      </c>
      <c r="G775" s="137" t="s">
        <v>74</v>
      </c>
      <c r="H775" s="90" t="s">
        <v>74</v>
      </c>
      <c r="I775" s="138" t="s">
        <v>74</v>
      </c>
      <c r="J775" s="137" t="s">
        <v>74</v>
      </c>
      <c r="K775" s="90" t="s">
        <v>76</v>
      </c>
      <c r="L775" s="138" t="s">
        <v>76</v>
      </c>
      <c r="M775" s="89"/>
      <c r="N775" s="90"/>
      <c r="O775" s="90"/>
      <c r="P775" s="90"/>
      <c r="Q775" s="138"/>
    </row>
    <row r="776" spans="1:17" ht="29" customHeight="1" x14ac:dyDescent="0.2">
      <c r="A776" s="640"/>
      <c r="B776" s="623" t="s">
        <v>357</v>
      </c>
      <c r="C776" s="630" t="s">
        <v>358</v>
      </c>
      <c r="D776" s="72" t="s">
        <v>73</v>
      </c>
      <c r="E776" s="70"/>
      <c r="F776" s="115">
        <f>SUM(J776:L776)</f>
        <v>0</v>
      </c>
      <c r="G776" s="70" t="s">
        <v>74</v>
      </c>
      <c r="H776" s="77" t="s">
        <v>74</v>
      </c>
      <c r="I776" s="71" t="s">
        <v>74</v>
      </c>
      <c r="J776" s="70"/>
      <c r="K776" s="77"/>
      <c r="L776" s="71"/>
      <c r="M776" s="67" t="s">
        <v>74</v>
      </c>
      <c r="N776" s="68" t="s">
        <v>74</v>
      </c>
      <c r="O776" s="68" t="s">
        <v>74</v>
      </c>
      <c r="P776" s="68" t="s">
        <v>74</v>
      </c>
      <c r="Q776" s="437" t="s">
        <v>74</v>
      </c>
    </row>
    <row r="777" spans="1:17" ht="29" customHeight="1" x14ac:dyDescent="0.2">
      <c r="A777" s="640"/>
      <c r="B777" s="624"/>
      <c r="C777" s="631"/>
      <c r="D777" s="73" t="s">
        <v>75</v>
      </c>
      <c r="E777" s="136"/>
      <c r="F777" s="116">
        <f>SUM(J777:L777)</f>
        <v>0</v>
      </c>
      <c r="G777" s="136" t="s">
        <v>76</v>
      </c>
      <c r="H777" s="54" t="s">
        <v>76</v>
      </c>
      <c r="I777" s="55" t="s">
        <v>76</v>
      </c>
      <c r="J777" s="136"/>
      <c r="K777" s="54"/>
      <c r="L777" s="55"/>
      <c r="M777" s="82" t="s">
        <v>74</v>
      </c>
      <c r="N777" s="54" t="s">
        <v>74</v>
      </c>
      <c r="O777" s="54" t="s">
        <v>74</v>
      </c>
      <c r="P777" s="54" t="s">
        <v>74</v>
      </c>
      <c r="Q777" s="55" t="s">
        <v>74</v>
      </c>
    </row>
    <row r="778" spans="1:17" ht="29" customHeight="1" x14ac:dyDescent="0.2">
      <c r="A778" s="640"/>
      <c r="B778" s="624"/>
      <c r="C778" s="631"/>
      <c r="D778" s="73" t="s">
        <v>77</v>
      </c>
      <c r="E778" s="136"/>
      <c r="F778" s="116">
        <f>SUM(G778:I778)</f>
        <v>0</v>
      </c>
      <c r="G778" s="136"/>
      <c r="H778" s="54"/>
      <c r="I778" s="55"/>
      <c r="J778" s="136" t="s">
        <v>74</v>
      </c>
      <c r="K778" s="54" t="s">
        <v>74</v>
      </c>
      <c r="L778" s="55" t="s">
        <v>74</v>
      </c>
      <c r="M778" s="82" t="s">
        <v>74</v>
      </c>
      <c r="N778" s="54" t="s">
        <v>74</v>
      </c>
      <c r="O778" s="54" t="s">
        <v>74</v>
      </c>
      <c r="P778" s="54" t="s">
        <v>74</v>
      </c>
      <c r="Q778" s="55" t="s">
        <v>74</v>
      </c>
    </row>
    <row r="779" spans="1:17" ht="29" customHeight="1" x14ac:dyDescent="0.2">
      <c r="A779" s="640"/>
      <c r="B779" s="624"/>
      <c r="C779" s="631"/>
      <c r="D779" s="73" t="s">
        <v>78</v>
      </c>
      <c r="E779" s="136">
        <v>67.5</v>
      </c>
      <c r="F779" s="116">
        <f>SUM(M779:Q779)</f>
        <v>4</v>
      </c>
      <c r="G779" s="136" t="s">
        <v>76</v>
      </c>
      <c r="H779" s="54" t="s">
        <v>76</v>
      </c>
      <c r="I779" s="55" t="s">
        <v>76</v>
      </c>
      <c r="J779" s="136" t="s">
        <v>74</v>
      </c>
      <c r="K779" s="54" t="s">
        <v>74</v>
      </c>
      <c r="L779" s="55" t="s">
        <v>74</v>
      </c>
      <c r="M779" s="142">
        <v>1</v>
      </c>
      <c r="N779" s="62">
        <v>2</v>
      </c>
      <c r="O779" s="62">
        <v>1</v>
      </c>
      <c r="P779" s="62"/>
      <c r="Q779" s="64"/>
    </row>
    <row r="780" spans="1:17" ht="29" customHeight="1" thickBot="1" x14ac:dyDescent="0.25">
      <c r="A780" s="641"/>
      <c r="B780" s="629"/>
      <c r="C780" s="632"/>
      <c r="D780" s="76" t="s">
        <v>79</v>
      </c>
      <c r="E780" s="137"/>
      <c r="F780" s="117">
        <f>SUM(M780:Q780)</f>
        <v>0</v>
      </c>
      <c r="G780" s="137" t="s">
        <v>74</v>
      </c>
      <c r="H780" s="90" t="s">
        <v>74</v>
      </c>
      <c r="I780" s="138" t="s">
        <v>74</v>
      </c>
      <c r="J780" s="137" t="s">
        <v>74</v>
      </c>
      <c r="K780" s="90" t="s">
        <v>76</v>
      </c>
      <c r="L780" s="138" t="s">
        <v>76</v>
      </c>
      <c r="M780" s="89"/>
      <c r="N780" s="90"/>
      <c r="O780" s="90"/>
      <c r="P780" s="90"/>
      <c r="Q780" s="138"/>
    </row>
    <row r="781" spans="1:17" ht="29" customHeight="1" x14ac:dyDescent="0.2">
      <c r="A781" s="639" t="s">
        <v>362</v>
      </c>
      <c r="B781" s="623" t="s">
        <v>360</v>
      </c>
      <c r="C781" s="630" t="s">
        <v>361</v>
      </c>
      <c r="D781" s="72" t="s">
        <v>73</v>
      </c>
      <c r="E781" s="70">
        <v>9</v>
      </c>
      <c r="F781" s="115">
        <f>SUM(J781:L781)</f>
        <v>36</v>
      </c>
      <c r="G781" s="70" t="s">
        <v>74</v>
      </c>
      <c r="H781" s="77" t="s">
        <v>74</v>
      </c>
      <c r="I781" s="71" t="s">
        <v>74</v>
      </c>
      <c r="J781" s="70">
        <v>3</v>
      </c>
      <c r="K781" s="77">
        <v>33</v>
      </c>
      <c r="L781" s="71"/>
      <c r="M781" s="67" t="s">
        <v>74</v>
      </c>
      <c r="N781" s="68" t="s">
        <v>74</v>
      </c>
      <c r="O781" s="68" t="s">
        <v>74</v>
      </c>
      <c r="P781" s="68" t="s">
        <v>74</v>
      </c>
      <c r="Q781" s="437" t="s">
        <v>74</v>
      </c>
    </row>
    <row r="782" spans="1:17" ht="29" customHeight="1" x14ac:dyDescent="0.2">
      <c r="A782" s="640"/>
      <c r="B782" s="624"/>
      <c r="C782" s="631"/>
      <c r="D782" s="73" t="s">
        <v>75</v>
      </c>
      <c r="E782" s="136"/>
      <c r="F782" s="116">
        <f>SUM(J782:L782)</f>
        <v>0</v>
      </c>
      <c r="G782" s="136" t="s">
        <v>76</v>
      </c>
      <c r="H782" s="54" t="s">
        <v>76</v>
      </c>
      <c r="I782" s="55" t="s">
        <v>76</v>
      </c>
      <c r="J782" s="136"/>
      <c r="K782" s="54"/>
      <c r="L782" s="55"/>
      <c r="M782" s="82" t="s">
        <v>74</v>
      </c>
      <c r="N782" s="54" t="s">
        <v>74</v>
      </c>
      <c r="O782" s="54" t="s">
        <v>74</v>
      </c>
      <c r="P782" s="54" t="s">
        <v>74</v>
      </c>
      <c r="Q782" s="55" t="s">
        <v>74</v>
      </c>
    </row>
    <row r="783" spans="1:17" ht="29" customHeight="1" x14ac:dyDescent="0.2">
      <c r="A783" s="640"/>
      <c r="B783" s="624"/>
      <c r="C783" s="631"/>
      <c r="D783" s="73" t="s">
        <v>77</v>
      </c>
      <c r="E783" s="136"/>
      <c r="F783" s="116">
        <f>SUM(G783:I783)</f>
        <v>0</v>
      </c>
      <c r="G783" s="136"/>
      <c r="H783" s="54"/>
      <c r="I783" s="55"/>
      <c r="J783" s="136" t="s">
        <v>74</v>
      </c>
      <c r="K783" s="54" t="s">
        <v>74</v>
      </c>
      <c r="L783" s="55" t="s">
        <v>74</v>
      </c>
      <c r="M783" s="82" t="s">
        <v>74</v>
      </c>
      <c r="N783" s="54" t="s">
        <v>74</v>
      </c>
      <c r="O783" s="54" t="s">
        <v>74</v>
      </c>
      <c r="P783" s="54" t="s">
        <v>74</v>
      </c>
      <c r="Q783" s="55" t="s">
        <v>74</v>
      </c>
    </row>
    <row r="784" spans="1:17" ht="29" customHeight="1" x14ac:dyDescent="0.2">
      <c r="A784" s="640"/>
      <c r="B784" s="624"/>
      <c r="C784" s="631"/>
      <c r="D784" s="73" t="s">
        <v>78</v>
      </c>
      <c r="E784" s="136">
        <v>94</v>
      </c>
      <c r="F784" s="116">
        <f>SUM(M784:Q784)</f>
        <v>107</v>
      </c>
      <c r="G784" s="136" t="s">
        <v>76</v>
      </c>
      <c r="H784" s="54" t="s">
        <v>76</v>
      </c>
      <c r="I784" s="55" t="s">
        <v>76</v>
      </c>
      <c r="J784" s="136" t="s">
        <v>74</v>
      </c>
      <c r="K784" s="54" t="s">
        <v>74</v>
      </c>
      <c r="L784" s="55" t="s">
        <v>74</v>
      </c>
      <c r="M784" s="142">
        <v>16</v>
      </c>
      <c r="N784" s="62">
        <v>36</v>
      </c>
      <c r="O784" s="62">
        <v>29</v>
      </c>
      <c r="P784" s="62">
        <v>24</v>
      </c>
      <c r="Q784" s="64">
        <v>2</v>
      </c>
    </row>
    <row r="785" spans="1:17" ht="29" customHeight="1" thickBot="1" x14ac:dyDescent="0.25">
      <c r="A785" s="641"/>
      <c r="B785" s="642"/>
      <c r="C785" s="643"/>
      <c r="D785" s="75" t="s">
        <v>79</v>
      </c>
      <c r="E785" s="137"/>
      <c r="F785" s="117">
        <f>SUM(M785:Q785)</f>
        <v>0</v>
      </c>
      <c r="G785" s="137" t="s">
        <v>74</v>
      </c>
      <c r="H785" s="90" t="s">
        <v>74</v>
      </c>
      <c r="I785" s="138" t="s">
        <v>74</v>
      </c>
      <c r="J785" s="137" t="s">
        <v>74</v>
      </c>
      <c r="K785" s="90" t="s">
        <v>76</v>
      </c>
      <c r="L785" s="138" t="s">
        <v>76</v>
      </c>
      <c r="M785" s="89"/>
      <c r="N785" s="90"/>
      <c r="O785" s="90"/>
      <c r="P785" s="90"/>
      <c r="Q785" s="138"/>
    </row>
    <row r="786" spans="1:17" ht="29" customHeight="1" x14ac:dyDescent="0.2">
      <c r="A786" s="639" t="s">
        <v>373</v>
      </c>
      <c r="B786" s="623" t="s">
        <v>363</v>
      </c>
      <c r="C786" s="630" t="s">
        <v>364</v>
      </c>
      <c r="D786" s="72" t="s">
        <v>73</v>
      </c>
      <c r="E786" s="70">
        <v>14</v>
      </c>
      <c r="F786" s="115">
        <f>SUM(J786:L786)</f>
        <v>38</v>
      </c>
      <c r="G786" s="70" t="s">
        <v>74</v>
      </c>
      <c r="H786" s="77" t="s">
        <v>74</v>
      </c>
      <c r="I786" s="71" t="s">
        <v>74</v>
      </c>
      <c r="J786" s="70"/>
      <c r="K786" s="77">
        <v>33</v>
      </c>
      <c r="L786" s="71">
        <v>5</v>
      </c>
      <c r="M786" s="67" t="s">
        <v>74</v>
      </c>
      <c r="N786" s="68" t="s">
        <v>74</v>
      </c>
      <c r="O786" s="68" t="s">
        <v>74</v>
      </c>
      <c r="P786" s="68" t="s">
        <v>74</v>
      </c>
      <c r="Q786" s="437" t="s">
        <v>74</v>
      </c>
    </row>
    <row r="787" spans="1:17" ht="29" customHeight="1" x14ac:dyDescent="0.2">
      <c r="A787" s="640"/>
      <c r="B787" s="624"/>
      <c r="C787" s="631"/>
      <c r="D787" s="73" t="s">
        <v>75</v>
      </c>
      <c r="E787" s="136"/>
      <c r="F787" s="116">
        <f>SUM(J787:L787)</f>
        <v>0</v>
      </c>
      <c r="G787" s="136" t="s">
        <v>76</v>
      </c>
      <c r="H787" s="54" t="s">
        <v>76</v>
      </c>
      <c r="I787" s="55" t="s">
        <v>76</v>
      </c>
      <c r="J787" s="136"/>
      <c r="K787" s="54"/>
      <c r="L787" s="55"/>
      <c r="M787" s="82" t="s">
        <v>74</v>
      </c>
      <c r="N787" s="54" t="s">
        <v>74</v>
      </c>
      <c r="O787" s="54" t="s">
        <v>74</v>
      </c>
      <c r="P787" s="54" t="s">
        <v>74</v>
      </c>
      <c r="Q787" s="55" t="s">
        <v>74</v>
      </c>
    </row>
    <row r="788" spans="1:17" ht="29" customHeight="1" x14ac:dyDescent="0.2">
      <c r="A788" s="640"/>
      <c r="B788" s="624"/>
      <c r="C788" s="631"/>
      <c r="D788" s="73" t="s">
        <v>77</v>
      </c>
      <c r="E788" s="136"/>
      <c r="F788" s="116"/>
      <c r="G788" s="136"/>
      <c r="H788" s="54"/>
      <c r="I788" s="55"/>
      <c r="J788" s="136" t="s">
        <v>74</v>
      </c>
      <c r="K788" s="54" t="s">
        <v>74</v>
      </c>
      <c r="L788" s="55" t="s">
        <v>74</v>
      </c>
      <c r="M788" s="82" t="s">
        <v>74</v>
      </c>
      <c r="N788" s="54" t="s">
        <v>74</v>
      </c>
      <c r="O788" s="54" t="s">
        <v>74</v>
      </c>
      <c r="P788" s="54" t="s">
        <v>74</v>
      </c>
      <c r="Q788" s="55" t="s">
        <v>74</v>
      </c>
    </row>
    <row r="789" spans="1:17" ht="29" customHeight="1" x14ac:dyDescent="0.2">
      <c r="A789" s="640"/>
      <c r="B789" s="624"/>
      <c r="C789" s="631"/>
      <c r="D789" s="73" t="s">
        <v>78</v>
      </c>
      <c r="E789" s="136">
        <v>106</v>
      </c>
      <c r="F789" s="116">
        <f>SUM(M789:Q789)</f>
        <v>411</v>
      </c>
      <c r="G789" s="136" t="s">
        <v>76</v>
      </c>
      <c r="H789" s="54" t="s">
        <v>76</v>
      </c>
      <c r="I789" s="55" t="s">
        <v>76</v>
      </c>
      <c r="J789" s="136" t="s">
        <v>74</v>
      </c>
      <c r="K789" s="54" t="s">
        <v>74</v>
      </c>
      <c r="L789" s="55" t="s">
        <v>74</v>
      </c>
      <c r="M789" s="142">
        <v>4</v>
      </c>
      <c r="N789" s="62">
        <v>55</v>
      </c>
      <c r="O789" s="62">
        <v>254</v>
      </c>
      <c r="P789" s="62">
        <v>95</v>
      </c>
      <c r="Q789" s="64">
        <v>3</v>
      </c>
    </row>
    <row r="790" spans="1:17" ht="29" customHeight="1" thickBot="1" x14ac:dyDescent="0.25">
      <c r="A790" s="640"/>
      <c r="B790" s="642"/>
      <c r="C790" s="643"/>
      <c r="D790" s="75" t="s">
        <v>79</v>
      </c>
      <c r="E790" s="137"/>
      <c r="F790" s="117">
        <f>SUM(M790:Q790)</f>
        <v>0</v>
      </c>
      <c r="G790" s="137" t="s">
        <v>74</v>
      </c>
      <c r="H790" s="90" t="s">
        <v>74</v>
      </c>
      <c r="I790" s="138" t="s">
        <v>74</v>
      </c>
      <c r="J790" s="137" t="s">
        <v>74</v>
      </c>
      <c r="K790" s="90" t="s">
        <v>76</v>
      </c>
      <c r="L790" s="138" t="s">
        <v>76</v>
      </c>
      <c r="M790" s="89"/>
      <c r="N790" s="90"/>
      <c r="O790" s="90"/>
      <c r="P790" s="90"/>
      <c r="Q790" s="138"/>
    </row>
    <row r="791" spans="1:17" ht="29" customHeight="1" x14ac:dyDescent="0.2">
      <c r="A791" s="640"/>
      <c r="B791" s="623" t="s">
        <v>365</v>
      </c>
      <c r="C791" s="630" t="s">
        <v>366</v>
      </c>
      <c r="D791" s="72" t="s">
        <v>73</v>
      </c>
      <c r="E791" s="70">
        <v>12</v>
      </c>
      <c r="F791" s="115">
        <f>SUM(J791:L791)</f>
        <v>14</v>
      </c>
      <c r="G791" s="70" t="s">
        <v>74</v>
      </c>
      <c r="H791" s="77" t="s">
        <v>74</v>
      </c>
      <c r="I791" s="71" t="s">
        <v>74</v>
      </c>
      <c r="J791" s="70"/>
      <c r="K791" s="77">
        <v>14</v>
      </c>
      <c r="L791" s="71"/>
      <c r="M791" s="67" t="s">
        <v>140</v>
      </c>
      <c r="N791" s="68" t="s">
        <v>74</v>
      </c>
      <c r="O791" s="68" t="s">
        <v>74</v>
      </c>
      <c r="P791" s="68" t="s">
        <v>74</v>
      </c>
      <c r="Q791" s="437" t="s">
        <v>74</v>
      </c>
    </row>
    <row r="792" spans="1:17" ht="29" customHeight="1" x14ac:dyDescent="0.2">
      <c r="A792" s="640"/>
      <c r="B792" s="624"/>
      <c r="C792" s="631"/>
      <c r="D792" s="73" t="s">
        <v>75</v>
      </c>
      <c r="E792" s="136"/>
      <c r="F792" s="116">
        <f>SUM(J792:L792)</f>
        <v>0</v>
      </c>
      <c r="G792" s="136" t="s">
        <v>76</v>
      </c>
      <c r="H792" s="54" t="s">
        <v>74</v>
      </c>
      <c r="I792" s="55" t="s">
        <v>74</v>
      </c>
      <c r="J792" s="136" t="s">
        <v>76</v>
      </c>
      <c r="K792" s="54" t="s">
        <v>74</v>
      </c>
      <c r="L792" s="55" t="s">
        <v>74</v>
      </c>
      <c r="M792" s="82" t="s">
        <v>74</v>
      </c>
      <c r="N792" s="54" t="s">
        <v>74</v>
      </c>
      <c r="O792" s="54" t="s">
        <v>74</v>
      </c>
      <c r="P792" s="54" t="s">
        <v>74</v>
      </c>
      <c r="Q792" s="55" t="s">
        <v>74</v>
      </c>
    </row>
    <row r="793" spans="1:17" ht="29" customHeight="1" x14ac:dyDescent="0.2">
      <c r="A793" s="640"/>
      <c r="B793" s="624"/>
      <c r="C793" s="631"/>
      <c r="D793" s="73" t="s">
        <v>77</v>
      </c>
      <c r="E793" s="136"/>
      <c r="F793" s="116">
        <f>SUM(G793:I793)</f>
        <v>0</v>
      </c>
      <c r="G793" s="136"/>
      <c r="H793" s="54"/>
      <c r="I793" s="55"/>
      <c r="J793" s="136" t="s">
        <v>74</v>
      </c>
      <c r="K793" s="54" t="s">
        <v>74</v>
      </c>
      <c r="L793" s="55" t="s">
        <v>74</v>
      </c>
      <c r="M793" s="82" t="s">
        <v>74</v>
      </c>
      <c r="N793" s="54" t="s">
        <v>74</v>
      </c>
      <c r="O793" s="54" t="s">
        <v>74</v>
      </c>
      <c r="P793" s="54" t="s">
        <v>74</v>
      </c>
      <c r="Q793" s="55" t="s">
        <v>74</v>
      </c>
    </row>
    <row r="794" spans="1:17" ht="29" customHeight="1" x14ac:dyDescent="0.2">
      <c r="A794" s="640"/>
      <c r="B794" s="624"/>
      <c r="C794" s="631"/>
      <c r="D794" s="73" t="s">
        <v>78</v>
      </c>
      <c r="E794" s="136">
        <v>98</v>
      </c>
      <c r="F794" s="116">
        <f>SUM(M794:Q794)</f>
        <v>143</v>
      </c>
      <c r="G794" s="136" t="s">
        <v>76</v>
      </c>
      <c r="H794" s="54" t="s">
        <v>74</v>
      </c>
      <c r="I794" s="55" t="s">
        <v>74</v>
      </c>
      <c r="J794" s="136"/>
      <c r="K794" s="54"/>
      <c r="L794" s="55"/>
      <c r="M794" s="142">
        <v>1</v>
      </c>
      <c r="N794" s="62">
        <v>21</v>
      </c>
      <c r="O794" s="62">
        <v>113</v>
      </c>
      <c r="P794" s="62">
        <v>7</v>
      </c>
      <c r="Q794" s="64">
        <v>1</v>
      </c>
    </row>
    <row r="795" spans="1:17" ht="29" customHeight="1" thickBot="1" x14ac:dyDescent="0.25">
      <c r="A795" s="640"/>
      <c r="B795" s="642"/>
      <c r="C795" s="643"/>
      <c r="D795" s="75" t="s">
        <v>79</v>
      </c>
      <c r="E795" s="137"/>
      <c r="F795" s="117">
        <f>SUM(M795:Q795)</f>
        <v>0</v>
      </c>
      <c r="G795" s="137" t="s">
        <v>74</v>
      </c>
      <c r="H795" s="90" t="s">
        <v>74</v>
      </c>
      <c r="I795" s="138" t="s">
        <v>76</v>
      </c>
      <c r="J795" s="137"/>
      <c r="K795" s="90"/>
      <c r="L795" s="138"/>
      <c r="M795" s="89"/>
      <c r="N795" s="90"/>
      <c r="O795" s="90"/>
      <c r="P795" s="90"/>
      <c r="Q795" s="138"/>
    </row>
    <row r="796" spans="1:17" ht="29" customHeight="1" x14ac:dyDescent="0.2">
      <c r="A796" s="640"/>
      <c r="B796" s="623" t="s">
        <v>367</v>
      </c>
      <c r="C796" s="630" t="s">
        <v>368</v>
      </c>
      <c r="D796" s="72" t="s">
        <v>73</v>
      </c>
      <c r="E796" s="70"/>
      <c r="F796" s="115">
        <f>SUM(J796:L796)</f>
        <v>0</v>
      </c>
      <c r="G796" s="70" t="s">
        <v>74</v>
      </c>
      <c r="H796" s="77" t="s">
        <v>74</v>
      </c>
      <c r="I796" s="71" t="s">
        <v>74</v>
      </c>
      <c r="J796" s="70"/>
      <c r="K796" s="77"/>
      <c r="L796" s="71"/>
      <c r="M796" s="67" t="s">
        <v>74</v>
      </c>
      <c r="N796" s="68" t="s">
        <v>74</v>
      </c>
      <c r="O796" s="68" t="s">
        <v>74</v>
      </c>
      <c r="P796" s="68" t="s">
        <v>74</v>
      </c>
      <c r="Q796" s="437" t="s">
        <v>74</v>
      </c>
    </row>
    <row r="797" spans="1:17" ht="29" customHeight="1" x14ac:dyDescent="0.2">
      <c r="A797" s="640"/>
      <c r="B797" s="624"/>
      <c r="C797" s="631"/>
      <c r="D797" s="73" t="s">
        <v>75</v>
      </c>
      <c r="E797" s="136"/>
      <c r="F797" s="116">
        <f>SUM(J797:L797)</f>
        <v>0</v>
      </c>
      <c r="G797" s="136" t="s">
        <v>76</v>
      </c>
      <c r="H797" s="54" t="s">
        <v>76</v>
      </c>
      <c r="I797" s="55" t="s">
        <v>76</v>
      </c>
      <c r="J797" s="136"/>
      <c r="K797" s="54"/>
      <c r="L797" s="55"/>
      <c r="M797" s="82" t="s">
        <v>74</v>
      </c>
      <c r="N797" s="54" t="s">
        <v>74</v>
      </c>
      <c r="O797" s="54" t="s">
        <v>74</v>
      </c>
      <c r="P797" s="54" t="s">
        <v>74</v>
      </c>
      <c r="Q797" s="55" t="s">
        <v>74</v>
      </c>
    </row>
    <row r="798" spans="1:17" ht="29" customHeight="1" x14ac:dyDescent="0.2">
      <c r="A798" s="640"/>
      <c r="B798" s="624"/>
      <c r="C798" s="631"/>
      <c r="D798" s="73" t="s">
        <v>77</v>
      </c>
      <c r="E798" s="136"/>
      <c r="F798" s="116">
        <f>SUM(G798:I798)</f>
        <v>0</v>
      </c>
      <c r="G798" s="136"/>
      <c r="H798" s="54"/>
      <c r="I798" s="55"/>
      <c r="J798" s="136" t="s">
        <v>74</v>
      </c>
      <c r="K798" s="54" t="s">
        <v>74</v>
      </c>
      <c r="L798" s="55" t="s">
        <v>74</v>
      </c>
      <c r="M798" s="82" t="s">
        <v>74</v>
      </c>
      <c r="N798" s="54" t="s">
        <v>74</v>
      </c>
      <c r="O798" s="54" t="s">
        <v>74</v>
      </c>
      <c r="P798" s="54" t="s">
        <v>74</v>
      </c>
      <c r="Q798" s="55" t="s">
        <v>74</v>
      </c>
    </row>
    <row r="799" spans="1:17" ht="29" customHeight="1" x14ac:dyDescent="0.2">
      <c r="A799" s="640"/>
      <c r="B799" s="624"/>
      <c r="C799" s="631"/>
      <c r="D799" s="73" t="s">
        <v>78</v>
      </c>
      <c r="E799" s="136">
        <v>90</v>
      </c>
      <c r="F799" s="116">
        <f>SUM(M799:Q799)</f>
        <v>1</v>
      </c>
      <c r="G799" s="136" t="s">
        <v>76</v>
      </c>
      <c r="H799" s="54" t="s">
        <v>76</v>
      </c>
      <c r="I799" s="55" t="s">
        <v>76</v>
      </c>
      <c r="J799" s="136" t="s">
        <v>74</v>
      </c>
      <c r="K799" s="54" t="s">
        <v>74</v>
      </c>
      <c r="L799" s="55" t="s">
        <v>74</v>
      </c>
      <c r="M799" s="142"/>
      <c r="N799" s="62"/>
      <c r="O799" s="62">
        <v>1</v>
      </c>
      <c r="P799" s="62"/>
      <c r="Q799" s="64"/>
    </row>
    <row r="800" spans="1:17" ht="29" customHeight="1" thickBot="1" x14ac:dyDescent="0.25">
      <c r="A800" s="640"/>
      <c r="B800" s="629"/>
      <c r="C800" s="632"/>
      <c r="D800" s="76" t="s">
        <v>79</v>
      </c>
      <c r="E800" s="137"/>
      <c r="F800" s="117">
        <f>SUM(M800:Q800)</f>
        <v>0</v>
      </c>
      <c r="G800" s="137" t="s">
        <v>74</v>
      </c>
      <c r="H800" s="90" t="s">
        <v>74</v>
      </c>
      <c r="I800" s="138" t="s">
        <v>74</v>
      </c>
      <c r="J800" s="137" t="s">
        <v>74</v>
      </c>
      <c r="K800" s="90" t="s">
        <v>76</v>
      </c>
      <c r="L800" s="138" t="s">
        <v>76</v>
      </c>
      <c r="M800" s="89"/>
      <c r="N800" s="90"/>
      <c r="O800" s="90"/>
      <c r="P800" s="90"/>
      <c r="Q800" s="138"/>
    </row>
    <row r="801" spans="1:17" ht="29" customHeight="1" x14ac:dyDescent="0.2">
      <c r="A801" s="640"/>
      <c r="B801" s="623" t="s">
        <v>369</v>
      </c>
      <c r="C801" s="630" t="s">
        <v>370</v>
      </c>
      <c r="D801" s="72" t="s">
        <v>73</v>
      </c>
      <c r="E801" s="70">
        <v>9</v>
      </c>
      <c r="F801" s="115">
        <f>SUM(J801:L801)</f>
        <v>5</v>
      </c>
      <c r="G801" s="70" t="s">
        <v>74</v>
      </c>
      <c r="H801" s="77" t="s">
        <v>74</v>
      </c>
      <c r="I801" s="71" t="s">
        <v>74</v>
      </c>
      <c r="J801" s="70"/>
      <c r="K801" s="77">
        <v>5</v>
      </c>
      <c r="L801" s="71"/>
      <c r="M801" s="67" t="s">
        <v>74</v>
      </c>
      <c r="N801" s="68" t="s">
        <v>74</v>
      </c>
      <c r="O801" s="68" t="s">
        <v>74</v>
      </c>
      <c r="P801" s="68" t="s">
        <v>74</v>
      </c>
      <c r="Q801" s="437" t="s">
        <v>74</v>
      </c>
    </row>
    <row r="802" spans="1:17" ht="29" customHeight="1" x14ac:dyDescent="0.2">
      <c r="A802" s="640"/>
      <c r="B802" s="624"/>
      <c r="C802" s="631"/>
      <c r="D802" s="73" t="s">
        <v>75</v>
      </c>
      <c r="E802" s="136"/>
      <c r="F802" s="116">
        <f>SUM(J802:L802)</f>
        <v>0</v>
      </c>
      <c r="G802" s="136"/>
      <c r="H802" s="54"/>
      <c r="I802" s="55"/>
      <c r="J802" s="136"/>
      <c r="K802" s="54"/>
      <c r="L802" s="55"/>
      <c r="M802" s="82" t="s">
        <v>74</v>
      </c>
      <c r="N802" s="54" t="s">
        <v>74</v>
      </c>
      <c r="O802" s="54" t="s">
        <v>74</v>
      </c>
      <c r="P802" s="54" t="s">
        <v>74</v>
      </c>
      <c r="Q802" s="55" t="s">
        <v>74</v>
      </c>
    </row>
    <row r="803" spans="1:17" ht="29" customHeight="1" x14ac:dyDescent="0.2">
      <c r="A803" s="640"/>
      <c r="B803" s="624"/>
      <c r="C803" s="631"/>
      <c r="D803" s="73" t="s">
        <v>77</v>
      </c>
      <c r="E803" s="136"/>
      <c r="F803" s="116">
        <f>SUM(G803:I803)</f>
        <v>0</v>
      </c>
      <c r="G803" s="136"/>
      <c r="H803" s="54"/>
      <c r="I803" s="55"/>
      <c r="J803" s="136" t="s">
        <v>74</v>
      </c>
      <c r="K803" s="54" t="s">
        <v>74</v>
      </c>
      <c r="L803" s="55" t="s">
        <v>74</v>
      </c>
      <c r="M803" s="82" t="s">
        <v>74</v>
      </c>
      <c r="N803" s="54" t="s">
        <v>74</v>
      </c>
      <c r="O803" s="54" t="s">
        <v>74</v>
      </c>
      <c r="P803" s="54" t="s">
        <v>74</v>
      </c>
      <c r="Q803" s="55" t="s">
        <v>74</v>
      </c>
    </row>
    <row r="804" spans="1:17" ht="29" customHeight="1" x14ac:dyDescent="0.2">
      <c r="A804" s="640"/>
      <c r="B804" s="624"/>
      <c r="C804" s="631"/>
      <c r="D804" s="73" t="s">
        <v>78</v>
      </c>
      <c r="E804" s="136">
        <v>91</v>
      </c>
      <c r="F804" s="116">
        <f>SUM(M804:Q804)</f>
        <v>20</v>
      </c>
      <c r="G804" s="136" t="s">
        <v>74</v>
      </c>
      <c r="H804" s="54" t="s">
        <v>74</v>
      </c>
      <c r="I804" s="55" t="s">
        <v>74</v>
      </c>
      <c r="J804" s="136"/>
      <c r="K804" s="54"/>
      <c r="L804" s="55"/>
      <c r="M804" s="142"/>
      <c r="N804" s="62">
        <v>5</v>
      </c>
      <c r="O804" s="62">
        <v>15</v>
      </c>
      <c r="P804" s="62"/>
      <c r="Q804" s="64"/>
    </row>
    <row r="805" spans="1:17" ht="29" customHeight="1" thickBot="1" x14ac:dyDescent="0.25">
      <c r="A805" s="640"/>
      <c r="B805" s="629"/>
      <c r="C805" s="632"/>
      <c r="D805" s="76" t="s">
        <v>79</v>
      </c>
      <c r="E805" s="137"/>
      <c r="F805" s="117">
        <f>SUM(M805:Q805)</f>
        <v>0</v>
      </c>
      <c r="G805" s="137" t="s">
        <v>74</v>
      </c>
      <c r="H805" s="90" t="s">
        <v>76</v>
      </c>
      <c r="I805" s="138" t="s">
        <v>76</v>
      </c>
      <c r="J805" s="137"/>
      <c r="K805" s="90"/>
      <c r="L805" s="138"/>
      <c r="M805" s="89"/>
      <c r="N805" s="90"/>
      <c r="O805" s="90"/>
      <c r="P805" s="90"/>
      <c r="Q805" s="138"/>
    </row>
    <row r="806" spans="1:17" ht="29" customHeight="1" x14ac:dyDescent="0.2">
      <c r="A806" s="640"/>
      <c r="B806" s="623" t="s">
        <v>371</v>
      </c>
      <c r="C806" s="630" t="s">
        <v>372</v>
      </c>
      <c r="D806" s="72" t="s">
        <v>73</v>
      </c>
      <c r="E806" s="70"/>
      <c r="F806" s="115">
        <f>SUM(J806:L806)</f>
        <v>0</v>
      </c>
      <c r="G806" s="70" t="s">
        <v>74</v>
      </c>
      <c r="H806" s="77" t="s">
        <v>74</v>
      </c>
      <c r="I806" s="71" t="s">
        <v>74</v>
      </c>
      <c r="J806" s="70"/>
      <c r="K806" s="77"/>
      <c r="L806" s="71"/>
      <c r="M806" s="67" t="s">
        <v>74</v>
      </c>
      <c r="N806" s="68" t="s">
        <v>74</v>
      </c>
      <c r="O806" s="68" t="s">
        <v>74</v>
      </c>
      <c r="P806" s="68" t="s">
        <v>74</v>
      </c>
      <c r="Q806" s="437" t="s">
        <v>74</v>
      </c>
    </row>
    <row r="807" spans="1:17" ht="29" customHeight="1" x14ac:dyDescent="0.2">
      <c r="A807" s="640"/>
      <c r="B807" s="624"/>
      <c r="C807" s="631"/>
      <c r="D807" s="73" t="s">
        <v>75</v>
      </c>
      <c r="E807" s="136"/>
      <c r="F807" s="116">
        <f>SUM(J807:L807)</f>
        <v>0</v>
      </c>
      <c r="G807" s="136" t="s">
        <v>76</v>
      </c>
      <c r="H807" s="54" t="s">
        <v>76</v>
      </c>
      <c r="I807" s="55" t="s">
        <v>76</v>
      </c>
      <c r="J807" s="136"/>
      <c r="K807" s="54"/>
      <c r="L807" s="55"/>
      <c r="M807" s="82" t="s">
        <v>74</v>
      </c>
      <c r="N807" s="54" t="s">
        <v>74</v>
      </c>
      <c r="O807" s="54" t="s">
        <v>74</v>
      </c>
      <c r="P807" s="54" t="s">
        <v>74</v>
      </c>
      <c r="Q807" s="55" t="s">
        <v>74</v>
      </c>
    </row>
    <row r="808" spans="1:17" ht="29" customHeight="1" x14ac:dyDescent="0.2">
      <c r="A808" s="640"/>
      <c r="B808" s="624"/>
      <c r="C808" s="631"/>
      <c r="D808" s="73" t="s">
        <v>77</v>
      </c>
      <c r="E808" s="136"/>
      <c r="F808" s="116">
        <f>SUM(G808:I808)</f>
        <v>0</v>
      </c>
      <c r="G808" s="136"/>
      <c r="H808" s="54"/>
      <c r="I808" s="55"/>
      <c r="J808" s="136" t="s">
        <v>74</v>
      </c>
      <c r="K808" s="54" t="s">
        <v>74</v>
      </c>
      <c r="L808" s="55" t="s">
        <v>74</v>
      </c>
      <c r="M808" s="82" t="s">
        <v>74</v>
      </c>
      <c r="N808" s="54" t="s">
        <v>74</v>
      </c>
      <c r="O808" s="54" t="s">
        <v>74</v>
      </c>
      <c r="P808" s="54" t="s">
        <v>74</v>
      </c>
      <c r="Q808" s="55" t="s">
        <v>74</v>
      </c>
    </row>
    <row r="809" spans="1:17" ht="29" customHeight="1" x14ac:dyDescent="0.2">
      <c r="A809" s="640"/>
      <c r="B809" s="624"/>
      <c r="C809" s="631"/>
      <c r="D809" s="73" t="s">
        <v>78</v>
      </c>
      <c r="E809" s="136">
        <v>85</v>
      </c>
      <c r="F809" s="116">
        <f>SUM(M809:Q809)</f>
        <v>8</v>
      </c>
      <c r="G809" s="136" t="s">
        <v>76</v>
      </c>
      <c r="H809" s="54" t="s">
        <v>140</v>
      </c>
      <c r="I809" s="55" t="s">
        <v>140</v>
      </c>
      <c r="J809" s="136" t="s">
        <v>74</v>
      </c>
      <c r="K809" s="54" t="s">
        <v>74</v>
      </c>
      <c r="L809" s="55" t="s">
        <v>74</v>
      </c>
      <c r="M809" s="142"/>
      <c r="N809" s="62">
        <v>2</v>
      </c>
      <c r="O809" s="62">
        <v>6</v>
      </c>
      <c r="P809" s="62"/>
      <c r="Q809" s="64"/>
    </row>
    <row r="810" spans="1:17" ht="29" customHeight="1" thickBot="1" x14ac:dyDescent="0.25">
      <c r="A810" s="641"/>
      <c r="B810" s="629"/>
      <c r="C810" s="632"/>
      <c r="D810" s="76" t="s">
        <v>79</v>
      </c>
      <c r="E810" s="137"/>
      <c r="F810" s="117">
        <f>SUM(M810:Q810)</f>
        <v>0</v>
      </c>
      <c r="G810" s="137" t="s">
        <v>74</v>
      </c>
      <c r="H810" s="90" t="s">
        <v>74</v>
      </c>
      <c r="I810" s="138" t="s">
        <v>74</v>
      </c>
      <c r="J810" s="137" t="s">
        <v>74</v>
      </c>
      <c r="K810" s="90" t="s">
        <v>76</v>
      </c>
      <c r="L810" s="138" t="s">
        <v>76</v>
      </c>
      <c r="M810" s="89"/>
      <c r="N810" s="90"/>
      <c r="O810" s="90"/>
      <c r="P810" s="90"/>
      <c r="Q810" s="138"/>
    </row>
    <row r="811" spans="1:17" ht="29" customHeight="1" x14ac:dyDescent="0.2">
      <c r="A811" s="639" t="s">
        <v>376</v>
      </c>
      <c r="B811" s="623" t="s">
        <v>374</v>
      </c>
      <c r="C811" s="630" t="s">
        <v>375</v>
      </c>
      <c r="D811" s="72" t="s">
        <v>73</v>
      </c>
      <c r="E811" s="70">
        <v>8.5299999999999994</v>
      </c>
      <c r="F811" s="115">
        <f>SUM(J811:L811)</f>
        <v>49</v>
      </c>
      <c r="G811" s="70" t="s">
        <v>74</v>
      </c>
      <c r="H811" s="77" t="s">
        <v>74</v>
      </c>
      <c r="I811" s="71" t="s">
        <v>74</v>
      </c>
      <c r="J811" s="70">
        <v>19</v>
      </c>
      <c r="K811" s="77">
        <v>30</v>
      </c>
      <c r="L811" s="71"/>
      <c r="M811" s="67" t="s">
        <v>74</v>
      </c>
      <c r="N811" s="68" t="s">
        <v>74</v>
      </c>
      <c r="O811" s="68" t="s">
        <v>74</v>
      </c>
      <c r="P811" s="68" t="s">
        <v>74</v>
      </c>
      <c r="Q811" s="437" t="s">
        <v>74</v>
      </c>
    </row>
    <row r="812" spans="1:17" ht="29" customHeight="1" x14ac:dyDescent="0.2">
      <c r="A812" s="640"/>
      <c r="B812" s="624"/>
      <c r="C812" s="631"/>
      <c r="D812" s="73" t="s">
        <v>75</v>
      </c>
      <c r="E812" s="136"/>
      <c r="F812" s="116">
        <f>SUM(J812:L812)</f>
        <v>0</v>
      </c>
      <c r="G812" s="136" t="s">
        <v>76</v>
      </c>
      <c r="H812" s="54" t="s">
        <v>76</v>
      </c>
      <c r="I812" s="55" t="s">
        <v>76</v>
      </c>
      <c r="J812" s="136"/>
      <c r="K812" s="54"/>
      <c r="L812" s="55"/>
      <c r="M812" s="82" t="s">
        <v>74</v>
      </c>
      <c r="N812" s="54" t="s">
        <v>74</v>
      </c>
      <c r="O812" s="54" t="s">
        <v>74</v>
      </c>
      <c r="P812" s="54" t="s">
        <v>74</v>
      </c>
      <c r="Q812" s="55" t="s">
        <v>74</v>
      </c>
    </row>
    <row r="813" spans="1:17" ht="29" customHeight="1" x14ac:dyDescent="0.2">
      <c r="A813" s="640"/>
      <c r="B813" s="624"/>
      <c r="C813" s="631"/>
      <c r="D813" s="73" t="s">
        <v>77</v>
      </c>
      <c r="E813" s="136"/>
      <c r="F813" s="116">
        <f>SUM(G813:I813)</f>
        <v>0</v>
      </c>
      <c r="G813" s="136"/>
      <c r="H813" s="54"/>
      <c r="I813" s="55"/>
      <c r="J813" s="136" t="s">
        <v>74</v>
      </c>
      <c r="K813" s="54" t="s">
        <v>74</v>
      </c>
      <c r="L813" s="55" t="s">
        <v>74</v>
      </c>
      <c r="M813" s="82" t="s">
        <v>74</v>
      </c>
      <c r="N813" s="54" t="s">
        <v>74</v>
      </c>
      <c r="O813" s="54" t="s">
        <v>74</v>
      </c>
      <c r="P813" s="54" t="s">
        <v>74</v>
      </c>
      <c r="Q813" s="55" t="s">
        <v>74</v>
      </c>
    </row>
    <row r="814" spans="1:17" ht="29" customHeight="1" x14ac:dyDescent="0.2">
      <c r="A814" s="640"/>
      <c r="B814" s="624"/>
      <c r="C814" s="631"/>
      <c r="D814" s="73" t="s">
        <v>78</v>
      </c>
      <c r="E814" s="136">
        <v>69.13</v>
      </c>
      <c r="F814" s="116">
        <f>SUM(M814:Q814)</f>
        <v>153</v>
      </c>
      <c r="G814" s="136" t="s">
        <v>76</v>
      </c>
      <c r="H814" s="54" t="s">
        <v>76</v>
      </c>
      <c r="I814" s="55" t="s">
        <v>76</v>
      </c>
      <c r="J814" s="136" t="s">
        <v>74</v>
      </c>
      <c r="K814" s="54" t="s">
        <v>74</v>
      </c>
      <c r="L814" s="55" t="s">
        <v>74</v>
      </c>
      <c r="M814" s="142">
        <v>53</v>
      </c>
      <c r="N814" s="62">
        <v>55</v>
      </c>
      <c r="O814" s="62">
        <v>33</v>
      </c>
      <c r="P814" s="62">
        <v>12</v>
      </c>
      <c r="Q814" s="64"/>
    </row>
    <row r="815" spans="1:17" ht="29" customHeight="1" thickBot="1" x14ac:dyDescent="0.25">
      <c r="A815" s="641"/>
      <c r="B815" s="642"/>
      <c r="C815" s="643"/>
      <c r="D815" s="75" t="s">
        <v>79</v>
      </c>
      <c r="E815" s="137"/>
      <c r="F815" s="117">
        <f>SUM(M815:Q815)</f>
        <v>0</v>
      </c>
      <c r="G815" s="137" t="s">
        <v>74</v>
      </c>
      <c r="H815" s="90" t="s">
        <v>74</v>
      </c>
      <c r="I815" s="138" t="s">
        <v>74</v>
      </c>
      <c r="J815" s="137" t="s">
        <v>74</v>
      </c>
      <c r="K815" s="90" t="s">
        <v>76</v>
      </c>
      <c r="L815" s="138" t="s">
        <v>76</v>
      </c>
      <c r="M815" s="89"/>
      <c r="N815" s="90"/>
      <c r="O815" s="90"/>
      <c r="P815" s="90"/>
      <c r="Q815" s="138"/>
    </row>
    <row r="816" spans="1:17" ht="29" customHeight="1" x14ac:dyDescent="0.2">
      <c r="A816" s="639" t="s">
        <v>401</v>
      </c>
      <c r="B816" s="623" t="s">
        <v>377</v>
      </c>
      <c r="C816" s="630" t="s">
        <v>378</v>
      </c>
      <c r="D816" s="72" t="s">
        <v>73</v>
      </c>
      <c r="E816" s="70">
        <v>13.9</v>
      </c>
      <c r="F816" s="115">
        <f>SUM(J816:L816)</f>
        <v>16</v>
      </c>
      <c r="G816" s="70" t="s">
        <v>74</v>
      </c>
      <c r="H816" s="77" t="s">
        <v>74</v>
      </c>
      <c r="I816" s="71" t="s">
        <v>74</v>
      </c>
      <c r="J816" s="70">
        <v>3</v>
      </c>
      <c r="K816" s="77">
        <v>13</v>
      </c>
      <c r="L816" s="71"/>
      <c r="M816" s="67" t="s">
        <v>74</v>
      </c>
      <c r="N816" s="68" t="s">
        <v>74</v>
      </c>
      <c r="O816" s="68" t="s">
        <v>74</v>
      </c>
      <c r="P816" s="68" t="s">
        <v>74</v>
      </c>
      <c r="Q816" s="437" t="s">
        <v>74</v>
      </c>
    </row>
    <row r="817" spans="1:17" ht="29" customHeight="1" x14ac:dyDescent="0.2">
      <c r="A817" s="640"/>
      <c r="B817" s="624"/>
      <c r="C817" s="631"/>
      <c r="D817" s="73" t="s">
        <v>75</v>
      </c>
      <c r="E817" s="136"/>
      <c r="F817" s="116">
        <f>SUM(J817:L817)</f>
        <v>0</v>
      </c>
      <c r="G817" s="136" t="s">
        <v>76</v>
      </c>
      <c r="H817" s="54" t="s">
        <v>76</v>
      </c>
      <c r="I817" s="55" t="s">
        <v>76</v>
      </c>
      <c r="J817" s="136"/>
      <c r="K817" s="54"/>
      <c r="L817" s="55"/>
      <c r="M817" s="82" t="s">
        <v>74</v>
      </c>
      <c r="N817" s="54" t="s">
        <v>74</v>
      </c>
      <c r="O817" s="54" t="s">
        <v>74</v>
      </c>
      <c r="P817" s="54" t="s">
        <v>74</v>
      </c>
      <c r="Q817" s="55" t="s">
        <v>74</v>
      </c>
    </row>
    <row r="818" spans="1:17" ht="29" customHeight="1" x14ac:dyDescent="0.2">
      <c r="A818" s="640"/>
      <c r="B818" s="624"/>
      <c r="C818" s="631"/>
      <c r="D818" s="73" t="s">
        <v>77</v>
      </c>
      <c r="E818" s="136"/>
      <c r="F818" s="116">
        <f>SUM(G818:I818)</f>
        <v>0</v>
      </c>
      <c r="G818" s="136"/>
      <c r="H818" s="54"/>
      <c r="I818" s="55"/>
      <c r="J818" s="136" t="s">
        <v>74</v>
      </c>
      <c r="K818" s="54" t="s">
        <v>74</v>
      </c>
      <c r="L818" s="55" t="s">
        <v>74</v>
      </c>
      <c r="M818" s="82" t="s">
        <v>74</v>
      </c>
      <c r="N818" s="54" t="s">
        <v>74</v>
      </c>
      <c r="O818" s="54" t="s">
        <v>74</v>
      </c>
      <c r="P818" s="54" t="s">
        <v>74</v>
      </c>
      <c r="Q818" s="55" t="s">
        <v>74</v>
      </c>
    </row>
    <row r="819" spans="1:17" ht="29" customHeight="1" x14ac:dyDescent="0.2">
      <c r="A819" s="640"/>
      <c r="B819" s="624"/>
      <c r="C819" s="631"/>
      <c r="D819" s="73" t="s">
        <v>78</v>
      </c>
      <c r="E819" s="136">
        <v>100.3</v>
      </c>
      <c r="F819" s="116">
        <f>SUM(M819:Q819)</f>
        <v>297</v>
      </c>
      <c r="G819" s="136" t="s">
        <v>76</v>
      </c>
      <c r="H819" s="54" t="s">
        <v>76</v>
      </c>
      <c r="I819" s="55" t="s">
        <v>76</v>
      </c>
      <c r="J819" s="136" t="s">
        <v>74</v>
      </c>
      <c r="K819" s="54" t="s">
        <v>74</v>
      </c>
      <c r="L819" s="55" t="s">
        <v>74</v>
      </c>
      <c r="M819" s="142">
        <v>19</v>
      </c>
      <c r="N819" s="62">
        <v>65</v>
      </c>
      <c r="O819" s="62">
        <v>137</v>
      </c>
      <c r="P819" s="62">
        <v>67</v>
      </c>
      <c r="Q819" s="64">
        <v>9</v>
      </c>
    </row>
    <row r="820" spans="1:17" ht="29" customHeight="1" thickBot="1" x14ac:dyDescent="0.25">
      <c r="A820" s="640"/>
      <c r="B820" s="642"/>
      <c r="C820" s="643"/>
      <c r="D820" s="75" t="s">
        <v>79</v>
      </c>
      <c r="E820" s="137"/>
      <c r="F820" s="117">
        <f>SUM(M820:Q820)</f>
        <v>0</v>
      </c>
      <c r="G820" s="137" t="s">
        <v>74</v>
      </c>
      <c r="H820" s="90" t="s">
        <v>74</v>
      </c>
      <c r="I820" s="138" t="s">
        <v>74</v>
      </c>
      <c r="J820" s="137" t="s">
        <v>74</v>
      </c>
      <c r="K820" s="90" t="s">
        <v>76</v>
      </c>
      <c r="L820" s="138" t="s">
        <v>76</v>
      </c>
      <c r="M820" s="89"/>
      <c r="N820" s="90"/>
      <c r="O820" s="90"/>
      <c r="P820" s="90"/>
      <c r="Q820" s="138"/>
    </row>
    <row r="821" spans="1:17" ht="29" customHeight="1" x14ac:dyDescent="0.2">
      <c r="A821" s="640"/>
      <c r="B821" s="623" t="s">
        <v>379</v>
      </c>
      <c r="C821" s="630" t="s">
        <v>380</v>
      </c>
      <c r="D821" s="72" t="s">
        <v>73</v>
      </c>
      <c r="E821" s="70"/>
      <c r="F821" s="115">
        <f>SUM(J821:L821)</f>
        <v>0</v>
      </c>
      <c r="G821" s="70" t="s">
        <v>74</v>
      </c>
      <c r="H821" s="77" t="s">
        <v>74</v>
      </c>
      <c r="I821" s="71" t="s">
        <v>74</v>
      </c>
      <c r="J821" s="70"/>
      <c r="K821" s="77"/>
      <c r="L821" s="71"/>
      <c r="M821" s="67" t="s">
        <v>74</v>
      </c>
      <c r="N821" s="68" t="s">
        <v>74</v>
      </c>
      <c r="O821" s="68" t="s">
        <v>74</v>
      </c>
      <c r="P821" s="68" t="s">
        <v>74</v>
      </c>
      <c r="Q821" s="437" t="s">
        <v>74</v>
      </c>
    </row>
    <row r="822" spans="1:17" ht="29" customHeight="1" x14ac:dyDescent="0.2">
      <c r="A822" s="640"/>
      <c r="B822" s="624"/>
      <c r="C822" s="631"/>
      <c r="D822" s="73" t="s">
        <v>75</v>
      </c>
      <c r="E822" s="136"/>
      <c r="F822" s="116">
        <f>SUM(J822:L822)</f>
        <v>0</v>
      </c>
      <c r="G822" s="136" t="s">
        <v>76</v>
      </c>
      <c r="H822" s="54" t="s">
        <v>76</v>
      </c>
      <c r="I822" s="55" t="s">
        <v>76</v>
      </c>
      <c r="J822" s="136"/>
      <c r="K822" s="54"/>
      <c r="L822" s="55"/>
      <c r="M822" s="82" t="s">
        <v>74</v>
      </c>
      <c r="N822" s="54" t="s">
        <v>74</v>
      </c>
      <c r="O822" s="54" t="s">
        <v>74</v>
      </c>
      <c r="P822" s="54" t="s">
        <v>74</v>
      </c>
      <c r="Q822" s="55" t="s">
        <v>74</v>
      </c>
    </row>
    <row r="823" spans="1:17" ht="29" customHeight="1" x14ac:dyDescent="0.2">
      <c r="A823" s="640"/>
      <c r="B823" s="624"/>
      <c r="C823" s="631"/>
      <c r="D823" s="73" t="s">
        <v>77</v>
      </c>
      <c r="E823" s="136"/>
      <c r="F823" s="116">
        <f>SUM(G823:I823)</f>
        <v>0</v>
      </c>
      <c r="G823" s="136"/>
      <c r="H823" s="54"/>
      <c r="I823" s="55"/>
      <c r="J823" s="136" t="s">
        <v>74</v>
      </c>
      <c r="K823" s="54" t="s">
        <v>74</v>
      </c>
      <c r="L823" s="55" t="s">
        <v>74</v>
      </c>
      <c r="M823" s="82" t="s">
        <v>74</v>
      </c>
      <c r="N823" s="54" t="s">
        <v>74</v>
      </c>
      <c r="O823" s="54" t="s">
        <v>74</v>
      </c>
      <c r="P823" s="54" t="s">
        <v>74</v>
      </c>
      <c r="Q823" s="55" t="s">
        <v>74</v>
      </c>
    </row>
    <row r="824" spans="1:17" ht="29" customHeight="1" x14ac:dyDescent="0.2">
      <c r="A824" s="640"/>
      <c r="B824" s="624"/>
      <c r="C824" s="631"/>
      <c r="D824" s="73" t="s">
        <v>78</v>
      </c>
      <c r="E824" s="136">
        <v>137</v>
      </c>
      <c r="F824" s="116">
        <f>SUM(M824:Q824)</f>
        <v>11</v>
      </c>
      <c r="G824" s="136" t="s">
        <v>76</v>
      </c>
      <c r="H824" s="54" t="s">
        <v>76</v>
      </c>
      <c r="I824" s="55" t="s">
        <v>76</v>
      </c>
      <c r="J824" s="136" t="s">
        <v>74</v>
      </c>
      <c r="K824" s="54" t="s">
        <v>74</v>
      </c>
      <c r="L824" s="55" t="s">
        <v>74</v>
      </c>
      <c r="M824" s="142"/>
      <c r="N824" s="62"/>
      <c r="O824" s="62">
        <v>5</v>
      </c>
      <c r="P824" s="62">
        <v>3</v>
      </c>
      <c r="Q824" s="64">
        <v>3</v>
      </c>
    </row>
    <row r="825" spans="1:17" ht="29" customHeight="1" thickBot="1" x14ac:dyDescent="0.25">
      <c r="A825" s="640"/>
      <c r="B825" s="642"/>
      <c r="C825" s="643"/>
      <c r="D825" s="75" t="s">
        <v>79</v>
      </c>
      <c r="E825" s="137"/>
      <c r="F825" s="117">
        <f>SUM(M825:Q825)</f>
        <v>0</v>
      </c>
      <c r="G825" s="137" t="s">
        <v>74</v>
      </c>
      <c r="H825" s="90" t="s">
        <v>74</v>
      </c>
      <c r="I825" s="138" t="s">
        <v>74</v>
      </c>
      <c r="J825" s="137" t="s">
        <v>74</v>
      </c>
      <c r="K825" s="90" t="s">
        <v>76</v>
      </c>
      <c r="L825" s="138" t="s">
        <v>76</v>
      </c>
      <c r="M825" s="89"/>
      <c r="N825" s="90"/>
      <c r="O825" s="90"/>
      <c r="P825" s="90"/>
      <c r="Q825" s="138"/>
    </row>
    <row r="826" spans="1:17" ht="29" customHeight="1" x14ac:dyDescent="0.2">
      <c r="A826" s="640"/>
      <c r="B826" s="623" t="s">
        <v>381</v>
      </c>
      <c r="C826" s="630" t="s">
        <v>382</v>
      </c>
      <c r="D826" s="72" t="s">
        <v>73</v>
      </c>
      <c r="E826" s="70"/>
      <c r="F826" s="115">
        <f>SUM(J826:L826)</f>
        <v>0</v>
      </c>
      <c r="G826" s="70" t="s">
        <v>74</v>
      </c>
      <c r="H826" s="77" t="s">
        <v>74</v>
      </c>
      <c r="I826" s="71" t="s">
        <v>74</v>
      </c>
      <c r="J826" s="70"/>
      <c r="K826" s="77"/>
      <c r="L826" s="71"/>
      <c r="M826" s="67" t="s">
        <v>74</v>
      </c>
      <c r="N826" s="68" t="s">
        <v>74</v>
      </c>
      <c r="O826" s="68" t="s">
        <v>74</v>
      </c>
      <c r="P826" s="68" t="s">
        <v>74</v>
      </c>
      <c r="Q826" s="437" t="s">
        <v>74</v>
      </c>
    </row>
    <row r="827" spans="1:17" ht="29" customHeight="1" x14ac:dyDescent="0.2">
      <c r="A827" s="640"/>
      <c r="B827" s="624"/>
      <c r="C827" s="631"/>
      <c r="D827" s="73" t="s">
        <v>75</v>
      </c>
      <c r="E827" s="136"/>
      <c r="F827" s="116">
        <f>SUM(J827:L827)</f>
        <v>0</v>
      </c>
      <c r="G827" s="136" t="s">
        <v>76</v>
      </c>
      <c r="H827" s="54" t="s">
        <v>76</v>
      </c>
      <c r="I827" s="55" t="s">
        <v>76</v>
      </c>
      <c r="J827" s="136"/>
      <c r="K827" s="54"/>
      <c r="L827" s="55"/>
      <c r="M827" s="82" t="s">
        <v>74</v>
      </c>
      <c r="N827" s="54" t="s">
        <v>74</v>
      </c>
      <c r="O827" s="54" t="s">
        <v>74</v>
      </c>
      <c r="P827" s="54" t="s">
        <v>74</v>
      </c>
      <c r="Q827" s="55" t="s">
        <v>74</v>
      </c>
    </row>
    <row r="828" spans="1:17" ht="29" customHeight="1" x14ac:dyDescent="0.2">
      <c r="A828" s="640"/>
      <c r="B828" s="624"/>
      <c r="C828" s="631"/>
      <c r="D828" s="73" t="s">
        <v>77</v>
      </c>
      <c r="E828" s="136"/>
      <c r="F828" s="116">
        <f>SUM(G828:I828)</f>
        <v>0</v>
      </c>
      <c r="G828" s="136"/>
      <c r="H828" s="54"/>
      <c r="I828" s="55"/>
      <c r="J828" s="136" t="s">
        <v>74</v>
      </c>
      <c r="K828" s="54" t="s">
        <v>74</v>
      </c>
      <c r="L828" s="55" t="s">
        <v>74</v>
      </c>
      <c r="M828" s="82" t="s">
        <v>74</v>
      </c>
      <c r="N828" s="54" t="s">
        <v>74</v>
      </c>
      <c r="O828" s="54" t="s">
        <v>74</v>
      </c>
      <c r="P828" s="54" t="s">
        <v>74</v>
      </c>
      <c r="Q828" s="55" t="s">
        <v>74</v>
      </c>
    </row>
    <row r="829" spans="1:17" ht="29" customHeight="1" x14ac:dyDescent="0.2">
      <c r="A829" s="640"/>
      <c r="B829" s="624"/>
      <c r="C829" s="631"/>
      <c r="D829" s="73" t="s">
        <v>78</v>
      </c>
      <c r="E829" s="136">
        <v>150</v>
      </c>
      <c r="F829" s="116">
        <f>SUM(M829:Q829)</f>
        <v>5</v>
      </c>
      <c r="G829" s="136" t="s">
        <v>76</v>
      </c>
      <c r="H829" s="54" t="s">
        <v>76</v>
      </c>
      <c r="I829" s="55" t="s">
        <v>76</v>
      </c>
      <c r="J829" s="136" t="s">
        <v>74</v>
      </c>
      <c r="K829" s="54" t="s">
        <v>74</v>
      </c>
      <c r="L829" s="55" t="s">
        <v>74</v>
      </c>
      <c r="M829" s="142"/>
      <c r="N829" s="62"/>
      <c r="O829" s="62"/>
      <c r="P829" s="62">
        <v>5</v>
      </c>
      <c r="Q829" s="64"/>
    </row>
    <row r="830" spans="1:17" ht="29" customHeight="1" thickBot="1" x14ac:dyDescent="0.25">
      <c r="A830" s="640"/>
      <c r="B830" s="629"/>
      <c r="C830" s="632"/>
      <c r="D830" s="76" t="s">
        <v>79</v>
      </c>
      <c r="E830" s="137"/>
      <c r="F830" s="117">
        <f>SUM(M830:Q830)</f>
        <v>0</v>
      </c>
      <c r="G830" s="137" t="s">
        <v>74</v>
      </c>
      <c r="H830" s="90" t="s">
        <v>74</v>
      </c>
      <c r="I830" s="138" t="s">
        <v>74</v>
      </c>
      <c r="J830" s="137" t="s">
        <v>74</v>
      </c>
      <c r="K830" s="90" t="s">
        <v>76</v>
      </c>
      <c r="L830" s="138" t="s">
        <v>76</v>
      </c>
      <c r="M830" s="89"/>
      <c r="N830" s="90"/>
      <c r="O830" s="90"/>
      <c r="P830" s="90"/>
      <c r="Q830" s="138"/>
    </row>
    <row r="831" spans="1:17" ht="29" customHeight="1" x14ac:dyDescent="0.2">
      <c r="A831" s="640"/>
      <c r="B831" s="623" t="s">
        <v>383</v>
      </c>
      <c r="C831" s="630" t="s">
        <v>384</v>
      </c>
      <c r="D831" s="72" t="s">
        <v>73</v>
      </c>
      <c r="E831" s="70"/>
      <c r="F831" s="115">
        <f>SUM(J831:L831)</f>
        <v>0</v>
      </c>
      <c r="G831" s="70" t="s">
        <v>74</v>
      </c>
      <c r="H831" s="77" t="s">
        <v>74</v>
      </c>
      <c r="I831" s="71" t="s">
        <v>74</v>
      </c>
      <c r="J831" s="70"/>
      <c r="K831" s="77"/>
      <c r="L831" s="71"/>
      <c r="M831" s="67" t="s">
        <v>74</v>
      </c>
      <c r="N831" s="68" t="s">
        <v>74</v>
      </c>
      <c r="O831" s="68" t="s">
        <v>74</v>
      </c>
      <c r="P831" s="68" t="s">
        <v>74</v>
      </c>
      <c r="Q831" s="437" t="s">
        <v>74</v>
      </c>
    </row>
    <row r="832" spans="1:17" ht="29" customHeight="1" x14ac:dyDescent="0.2">
      <c r="A832" s="640"/>
      <c r="B832" s="624"/>
      <c r="C832" s="631"/>
      <c r="D832" s="73" t="s">
        <v>75</v>
      </c>
      <c r="E832" s="136"/>
      <c r="F832" s="116">
        <f>SUM(J832:L832)</f>
        <v>0</v>
      </c>
      <c r="G832" s="136" t="s">
        <v>76</v>
      </c>
      <c r="H832" s="54" t="s">
        <v>76</v>
      </c>
      <c r="I832" s="55" t="s">
        <v>76</v>
      </c>
      <c r="J832" s="136"/>
      <c r="K832" s="54"/>
      <c r="L832" s="55"/>
      <c r="M832" s="82" t="s">
        <v>74</v>
      </c>
      <c r="N832" s="54" t="s">
        <v>74</v>
      </c>
      <c r="O832" s="54" t="s">
        <v>74</v>
      </c>
      <c r="P832" s="54" t="s">
        <v>74</v>
      </c>
      <c r="Q832" s="55" t="s">
        <v>74</v>
      </c>
    </row>
    <row r="833" spans="1:17" ht="29" customHeight="1" x14ac:dyDescent="0.2">
      <c r="A833" s="640"/>
      <c r="B833" s="624"/>
      <c r="C833" s="631"/>
      <c r="D833" s="73" t="s">
        <v>77</v>
      </c>
      <c r="E833" s="136"/>
      <c r="F833" s="116">
        <f>SUM(G833:I833)</f>
        <v>0</v>
      </c>
      <c r="G833" s="136"/>
      <c r="H833" s="54"/>
      <c r="I833" s="55"/>
      <c r="J833" s="136" t="s">
        <v>74</v>
      </c>
      <c r="K833" s="54" t="s">
        <v>74</v>
      </c>
      <c r="L833" s="55" t="s">
        <v>74</v>
      </c>
      <c r="M833" s="82" t="s">
        <v>74</v>
      </c>
      <c r="N833" s="54" t="s">
        <v>74</v>
      </c>
      <c r="O833" s="54" t="s">
        <v>74</v>
      </c>
      <c r="P833" s="54" t="s">
        <v>74</v>
      </c>
      <c r="Q833" s="55" t="s">
        <v>74</v>
      </c>
    </row>
    <row r="834" spans="1:17" ht="29" customHeight="1" x14ac:dyDescent="0.2">
      <c r="A834" s="640"/>
      <c r="B834" s="624"/>
      <c r="C834" s="631"/>
      <c r="D834" s="73" t="s">
        <v>78</v>
      </c>
      <c r="E834" s="136">
        <v>69</v>
      </c>
      <c r="F834" s="116">
        <f>SUM(M834:Q834)</f>
        <v>4</v>
      </c>
      <c r="G834" s="136" t="s">
        <v>76</v>
      </c>
      <c r="H834" s="54" t="s">
        <v>76</v>
      </c>
      <c r="I834" s="55" t="s">
        <v>76</v>
      </c>
      <c r="J834" s="136" t="s">
        <v>74</v>
      </c>
      <c r="K834" s="54" t="s">
        <v>74</v>
      </c>
      <c r="L834" s="55" t="s">
        <v>74</v>
      </c>
      <c r="M834" s="142">
        <v>1</v>
      </c>
      <c r="N834" s="62">
        <v>2</v>
      </c>
      <c r="O834" s="62">
        <v>1</v>
      </c>
      <c r="P834" s="62"/>
      <c r="Q834" s="64"/>
    </row>
    <row r="835" spans="1:17" ht="29" customHeight="1" thickBot="1" x14ac:dyDescent="0.25">
      <c r="A835" s="640"/>
      <c r="B835" s="629"/>
      <c r="C835" s="632"/>
      <c r="D835" s="76" t="s">
        <v>79</v>
      </c>
      <c r="E835" s="137"/>
      <c r="F835" s="117">
        <f>SUM(M835:Q835)</f>
        <v>0</v>
      </c>
      <c r="G835" s="137" t="s">
        <v>74</v>
      </c>
      <c r="H835" s="90" t="s">
        <v>74</v>
      </c>
      <c r="I835" s="138" t="s">
        <v>74</v>
      </c>
      <c r="J835" s="137" t="s">
        <v>74</v>
      </c>
      <c r="K835" s="90" t="s">
        <v>76</v>
      </c>
      <c r="L835" s="138" t="s">
        <v>76</v>
      </c>
      <c r="M835" s="89"/>
      <c r="N835" s="90"/>
      <c r="O835" s="90"/>
      <c r="P835" s="90"/>
      <c r="Q835" s="138"/>
    </row>
    <row r="836" spans="1:17" ht="29" customHeight="1" x14ac:dyDescent="0.2">
      <c r="A836" s="640"/>
      <c r="B836" s="623" t="s">
        <v>385</v>
      </c>
      <c r="C836" s="630" t="s">
        <v>386</v>
      </c>
      <c r="D836" s="72" t="s">
        <v>73</v>
      </c>
      <c r="E836" s="70"/>
      <c r="F836" s="115">
        <f>SUM(J836:L836)</f>
        <v>0</v>
      </c>
      <c r="G836" s="70" t="s">
        <v>74</v>
      </c>
      <c r="H836" s="77" t="s">
        <v>74</v>
      </c>
      <c r="I836" s="71" t="s">
        <v>74</v>
      </c>
      <c r="J836" s="70"/>
      <c r="K836" s="77"/>
      <c r="L836" s="71"/>
      <c r="M836" s="67" t="s">
        <v>74</v>
      </c>
      <c r="N836" s="68" t="s">
        <v>74</v>
      </c>
      <c r="O836" s="68" t="s">
        <v>74</v>
      </c>
      <c r="P836" s="68" t="s">
        <v>74</v>
      </c>
      <c r="Q836" s="437" t="s">
        <v>74</v>
      </c>
    </row>
    <row r="837" spans="1:17" ht="29" customHeight="1" x14ac:dyDescent="0.2">
      <c r="A837" s="640"/>
      <c r="B837" s="624"/>
      <c r="C837" s="631"/>
      <c r="D837" s="73" t="s">
        <v>75</v>
      </c>
      <c r="E837" s="136"/>
      <c r="F837" s="116">
        <f>SUM(J837:L837)</f>
        <v>0</v>
      </c>
      <c r="G837" s="136" t="s">
        <v>76</v>
      </c>
      <c r="H837" s="54" t="s">
        <v>76</v>
      </c>
      <c r="I837" s="55" t="s">
        <v>76</v>
      </c>
      <c r="J837" s="136"/>
      <c r="K837" s="54"/>
      <c r="L837" s="55"/>
      <c r="M837" s="82" t="s">
        <v>74</v>
      </c>
      <c r="N837" s="54" t="s">
        <v>74</v>
      </c>
      <c r="O837" s="54" t="s">
        <v>74</v>
      </c>
      <c r="P837" s="54" t="s">
        <v>74</v>
      </c>
      <c r="Q837" s="55" t="s">
        <v>74</v>
      </c>
    </row>
    <row r="838" spans="1:17" ht="29" customHeight="1" x14ac:dyDescent="0.2">
      <c r="A838" s="640"/>
      <c r="B838" s="624"/>
      <c r="C838" s="631"/>
      <c r="D838" s="73" t="s">
        <v>77</v>
      </c>
      <c r="E838" s="136"/>
      <c r="F838" s="116">
        <f>SUM(G838:I838)</f>
        <v>0</v>
      </c>
      <c r="G838" s="136"/>
      <c r="H838" s="54"/>
      <c r="I838" s="55"/>
      <c r="J838" s="136" t="s">
        <v>74</v>
      </c>
      <c r="K838" s="54" t="s">
        <v>74</v>
      </c>
      <c r="L838" s="55" t="s">
        <v>74</v>
      </c>
      <c r="M838" s="82" t="s">
        <v>74</v>
      </c>
      <c r="N838" s="54" t="s">
        <v>74</v>
      </c>
      <c r="O838" s="54" t="s">
        <v>74</v>
      </c>
      <c r="P838" s="54" t="s">
        <v>74</v>
      </c>
      <c r="Q838" s="55" t="s">
        <v>74</v>
      </c>
    </row>
    <row r="839" spans="1:17" ht="29" customHeight="1" x14ac:dyDescent="0.2">
      <c r="A839" s="640"/>
      <c r="B839" s="624"/>
      <c r="C839" s="631"/>
      <c r="D839" s="73" t="s">
        <v>78</v>
      </c>
      <c r="E839" s="136">
        <v>93.3</v>
      </c>
      <c r="F839" s="116">
        <f>SUM(M839:Q839)</f>
        <v>26</v>
      </c>
      <c r="G839" s="136" t="s">
        <v>76</v>
      </c>
      <c r="H839" s="54" t="s">
        <v>76</v>
      </c>
      <c r="I839" s="55" t="s">
        <v>76</v>
      </c>
      <c r="J839" s="136" t="s">
        <v>74</v>
      </c>
      <c r="K839" s="54" t="s">
        <v>74</v>
      </c>
      <c r="L839" s="55" t="s">
        <v>74</v>
      </c>
      <c r="M839" s="142">
        <v>1</v>
      </c>
      <c r="N839" s="62">
        <v>6</v>
      </c>
      <c r="O839" s="62">
        <v>19</v>
      </c>
      <c r="P839" s="62"/>
      <c r="Q839" s="64"/>
    </row>
    <row r="840" spans="1:17" ht="29" customHeight="1" thickBot="1" x14ac:dyDescent="0.25">
      <c r="A840" s="640"/>
      <c r="B840" s="629"/>
      <c r="C840" s="632"/>
      <c r="D840" s="76" t="s">
        <v>79</v>
      </c>
      <c r="E840" s="137"/>
      <c r="F840" s="117">
        <f>SUM(M840:Q840)</f>
        <v>0</v>
      </c>
      <c r="G840" s="137" t="s">
        <v>74</v>
      </c>
      <c r="H840" s="90" t="s">
        <v>74</v>
      </c>
      <c r="I840" s="138" t="s">
        <v>74</v>
      </c>
      <c r="J840" s="137" t="s">
        <v>74</v>
      </c>
      <c r="K840" s="90" t="s">
        <v>76</v>
      </c>
      <c r="L840" s="138" t="s">
        <v>76</v>
      </c>
      <c r="M840" s="89"/>
      <c r="N840" s="90"/>
      <c r="O840" s="90"/>
      <c r="P840" s="90"/>
      <c r="Q840" s="138"/>
    </row>
    <row r="841" spans="1:17" ht="29" customHeight="1" x14ac:dyDescent="0.2">
      <c r="A841" s="640"/>
      <c r="B841" s="623" t="s">
        <v>387</v>
      </c>
      <c r="C841" s="630" t="s">
        <v>388</v>
      </c>
      <c r="D841" s="72" t="s">
        <v>73</v>
      </c>
      <c r="E841" s="70"/>
      <c r="F841" s="115">
        <f>SUM(J841:L841)</f>
        <v>0</v>
      </c>
      <c r="G841" s="70" t="s">
        <v>74</v>
      </c>
      <c r="H841" s="77" t="s">
        <v>74</v>
      </c>
      <c r="I841" s="71" t="s">
        <v>74</v>
      </c>
      <c r="J841" s="70"/>
      <c r="K841" s="77"/>
      <c r="L841" s="71"/>
      <c r="M841" s="67" t="s">
        <v>74</v>
      </c>
      <c r="N841" s="68" t="s">
        <v>74</v>
      </c>
      <c r="O841" s="68" t="s">
        <v>74</v>
      </c>
      <c r="P841" s="68" t="s">
        <v>74</v>
      </c>
      <c r="Q841" s="437" t="s">
        <v>74</v>
      </c>
    </row>
    <row r="842" spans="1:17" ht="29" customHeight="1" x14ac:dyDescent="0.2">
      <c r="A842" s="640"/>
      <c r="B842" s="624"/>
      <c r="C842" s="631"/>
      <c r="D842" s="73" t="s">
        <v>75</v>
      </c>
      <c r="E842" s="136"/>
      <c r="F842" s="116">
        <f>SUM(J842:L842)</f>
        <v>0</v>
      </c>
      <c r="G842" s="136" t="s">
        <v>76</v>
      </c>
      <c r="H842" s="54" t="s">
        <v>76</v>
      </c>
      <c r="I842" s="55" t="s">
        <v>76</v>
      </c>
      <c r="J842" s="136"/>
      <c r="K842" s="54"/>
      <c r="L842" s="55"/>
      <c r="M842" s="82" t="s">
        <v>74</v>
      </c>
      <c r="N842" s="54" t="s">
        <v>74</v>
      </c>
      <c r="O842" s="54" t="s">
        <v>74</v>
      </c>
      <c r="P842" s="54" t="s">
        <v>74</v>
      </c>
      <c r="Q842" s="55" t="s">
        <v>74</v>
      </c>
    </row>
    <row r="843" spans="1:17" ht="29" customHeight="1" x14ac:dyDescent="0.2">
      <c r="A843" s="640"/>
      <c r="B843" s="624"/>
      <c r="C843" s="631"/>
      <c r="D843" s="73" t="s">
        <v>77</v>
      </c>
      <c r="E843" s="136"/>
      <c r="F843" s="116">
        <f>SUM(G843:I843)</f>
        <v>0</v>
      </c>
      <c r="G843" s="136"/>
      <c r="H843" s="54"/>
      <c r="I843" s="55"/>
      <c r="J843" s="136" t="s">
        <v>74</v>
      </c>
      <c r="K843" s="54" t="s">
        <v>74</v>
      </c>
      <c r="L843" s="55" t="s">
        <v>74</v>
      </c>
      <c r="M843" s="82" t="s">
        <v>74</v>
      </c>
      <c r="N843" s="54" t="s">
        <v>74</v>
      </c>
      <c r="O843" s="54" t="s">
        <v>74</v>
      </c>
      <c r="P843" s="54" t="s">
        <v>74</v>
      </c>
      <c r="Q843" s="55" t="s">
        <v>74</v>
      </c>
    </row>
    <row r="844" spans="1:17" ht="29" customHeight="1" x14ac:dyDescent="0.2">
      <c r="A844" s="640"/>
      <c r="B844" s="624"/>
      <c r="C844" s="631"/>
      <c r="D844" s="73" t="s">
        <v>78</v>
      </c>
      <c r="E844" s="136">
        <v>75</v>
      </c>
      <c r="F844" s="116">
        <f>SUM(M844:Q844)</f>
        <v>20</v>
      </c>
      <c r="G844" s="136" t="s">
        <v>76</v>
      </c>
      <c r="H844" s="54" t="s">
        <v>76</v>
      </c>
      <c r="I844" s="55" t="s">
        <v>76</v>
      </c>
      <c r="J844" s="136" t="s">
        <v>74</v>
      </c>
      <c r="K844" s="54" t="s">
        <v>74</v>
      </c>
      <c r="L844" s="55" t="s">
        <v>74</v>
      </c>
      <c r="M844" s="142">
        <v>1</v>
      </c>
      <c r="N844" s="62">
        <v>16</v>
      </c>
      <c r="O844" s="62">
        <v>3</v>
      </c>
      <c r="P844" s="62"/>
      <c r="Q844" s="64"/>
    </row>
    <row r="845" spans="1:17" ht="29" customHeight="1" thickBot="1" x14ac:dyDescent="0.25">
      <c r="A845" s="640"/>
      <c r="B845" s="629"/>
      <c r="C845" s="632"/>
      <c r="D845" s="76" t="s">
        <v>79</v>
      </c>
      <c r="E845" s="137"/>
      <c r="F845" s="117">
        <f>SUM(M845:Q845)</f>
        <v>0</v>
      </c>
      <c r="G845" s="137" t="s">
        <v>74</v>
      </c>
      <c r="H845" s="90" t="s">
        <v>74</v>
      </c>
      <c r="I845" s="138" t="s">
        <v>74</v>
      </c>
      <c r="J845" s="137" t="s">
        <v>74</v>
      </c>
      <c r="K845" s="90" t="s">
        <v>76</v>
      </c>
      <c r="L845" s="138" t="s">
        <v>76</v>
      </c>
      <c r="M845" s="89"/>
      <c r="N845" s="90"/>
      <c r="O845" s="90"/>
      <c r="P845" s="90"/>
      <c r="Q845" s="138"/>
    </row>
    <row r="846" spans="1:17" ht="29" customHeight="1" x14ac:dyDescent="0.2">
      <c r="A846" s="640"/>
      <c r="B846" s="623" t="s">
        <v>389</v>
      </c>
      <c r="C846" s="630" t="s">
        <v>390</v>
      </c>
      <c r="D846" s="72" t="s">
        <v>73</v>
      </c>
      <c r="E846" s="70"/>
      <c r="F846" s="115">
        <f>SUM(J846:L846)</f>
        <v>0</v>
      </c>
      <c r="G846" s="70" t="s">
        <v>74</v>
      </c>
      <c r="H846" s="77" t="s">
        <v>74</v>
      </c>
      <c r="I846" s="71" t="s">
        <v>74</v>
      </c>
      <c r="J846" s="70"/>
      <c r="K846" s="77"/>
      <c r="L846" s="71"/>
      <c r="M846" s="67" t="s">
        <v>74</v>
      </c>
      <c r="N846" s="68" t="s">
        <v>74</v>
      </c>
      <c r="O846" s="68" t="s">
        <v>74</v>
      </c>
      <c r="P846" s="68" t="s">
        <v>74</v>
      </c>
      <c r="Q846" s="437" t="s">
        <v>74</v>
      </c>
    </row>
    <row r="847" spans="1:17" ht="29" customHeight="1" x14ac:dyDescent="0.2">
      <c r="A847" s="640"/>
      <c r="B847" s="624"/>
      <c r="C847" s="631"/>
      <c r="D847" s="73" t="s">
        <v>75</v>
      </c>
      <c r="E847" s="136"/>
      <c r="F847" s="116">
        <f>SUM(J847:L847)</f>
        <v>0</v>
      </c>
      <c r="G847" s="136" t="s">
        <v>76</v>
      </c>
      <c r="H847" s="54" t="s">
        <v>76</v>
      </c>
      <c r="I847" s="55" t="s">
        <v>76</v>
      </c>
      <c r="J847" s="136"/>
      <c r="K847" s="54"/>
      <c r="L847" s="55"/>
      <c r="M847" s="82" t="s">
        <v>74</v>
      </c>
      <c r="N847" s="54" t="s">
        <v>74</v>
      </c>
      <c r="O847" s="54" t="s">
        <v>74</v>
      </c>
      <c r="P847" s="54" t="s">
        <v>74</v>
      </c>
      <c r="Q847" s="55" t="s">
        <v>74</v>
      </c>
    </row>
    <row r="848" spans="1:17" ht="29" customHeight="1" x14ac:dyDescent="0.2">
      <c r="A848" s="640"/>
      <c r="B848" s="624"/>
      <c r="C848" s="631"/>
      <c r="D848" s="73" t="s">
        <v>77</v>
      </c>
      <c r="E848" s="136"/>
      <c r="F848" s="116">
        <f>SUM(G848:I848)</f>
        <v>0</v>
      </c>
      <c r="G848" s="136"/>
      <c r="H848" s="54"/>
      <c r="I848" s="55"/>
      <c r="J848" s="136" t="s">
        <v>74</v>
      </c>
      <c r="K848" s="54" t="s">
        <v>74</v>
      </c>
      <c r="L848" s="55" t="s">
        <v>74</v>
      </c>
      <c r="M848" s="82" t="s">
        <v>74</v>
      </c>
      <c r="N848" s="54" t="s">
        <v>74</v>
      </c>
      <c r="O848" s="54" t="s">
        <v>74</v>
      </c>
      <c r="P848" s="54" t="s">
        <v>74</v>
      </c>
      <c r="Q848" s="55" t="s">
        <v>74</v>
      </c>
    </row>
    <row r="849" spans="1:17" ht="29" customHeight="1" x14ac:dyDescent="0.2">
      <c r="A849" s="640"/>
      <c r="B849" s="624"/>
      <c r="C849" s="631"/>
      <c r="D849" s="73" t="s">
        <v>78</v>
      </c>
      <c r="E849" s="136">
        <v>123</v>
      </c>
      <c r="F849" s="116">
        <f>SUM(M849:Q849)</f>
        <v>5</v>
      </c>
      <c r="G849" s="136" t="s">
        <v>76</v>
      </c>
      <c r="H849" s="54" t="s">
        <v>76</v>
      </c>
      <c r="I849" s="55" t="s">
        <v>76</v>
      </c>
      <c r="J849" s="136" t="s">
        <v>74</v>
      </c>
      <c r="K849" s="54" t="s">
        <v>74</v>
      </c>
      <c r="L849" s="55" t="s">
        <v>74</v>
      </c>
      <c r="M849" s="142"/>
      <c r="N849" s="62"/>
      <c r="O849" s="62">
        <v>1</v>
      </c>
      <c r="P849" s="62">
        <v>4</v>
      </c>
      <c r="Q849" s="64"/>
    </row>
    <row r="850" spans="1:17" ht="29" customHeight="1" thickBot="1" x14ac:dyDescent="0.25">
      <c r="A850" s="640"/>
      <c r="B850" s="629"/>
      <c r="C850" s="632"/>
      <c r="D850" s="76" t="s">
        <v>79</v>
      </c>
      <c r="E850" s="137"/>
      <c r="F850" s="117">
        <f>SUM(M850:Q850)</f>
        <v>0</v>
      </c>
      <c r="G850" s="137" t="s">
        <v>74</v>
      </c>
      <c r="H850" s="90" t="s">
        <v>74</v>
      </c>
      <c r="I850" s="138" t="s">
        <v>74</v>
      </c>
      <c r="J850" s="137" t="s">
        <v>74</v>
      </c>
      <c r="K850" s="90" t="s">
        <v>76</v>
      </c>
      <c r="L850" s="138" t="s">
        <v>76</v>
      </c>
      <c r="M850" s="89"/>
      <c r="N850" s="90"/>
      <c r="O850" s="90"/>
      <c r="P850" s="90"/>
      <c r="Q850" s="138"/>
    </row>
    <row r="851" spans="1:17" ht="29" customHeight="1" x14ac:dyDescent="0.2">
      <c r="A851" s="640"/>
      <c r="B851" s="623" t="s">
        <v>391</v>
      </c>
      <c r="C851" s="630" t="s">
        <v>392</v>
      </c>
      <c r="D851" s="72" t="s">
        <v>73</v>
      </c>
      <c r="E851" s="70"/>
      <c r="F851" s="115">
        <f>SUM(J851:L851)</f>
        <v>0</v>
      </c>
      <c r="G851" s="70" t="s">
        <v>74</v>
      </c>
      <c r="H851" s="77" t="s">
        <v>74</v>
      </c>
      <c r="I851" s="71" t="s">
        <v>74</v>
      </c>
      <c r="J851" s="70"/>
      <c r="K851" s="77"/>
      <c r="L851" s="71"/>
      <c r="M851" s="67" t="s">
        <v>74</v>
      </c>
      <c r="N851" s="68" t="s">
        <v>74</v>
      </c>
      <c r="O851" s="68" t="s">
        <v>74</v>
      </c>
      <c r="P851" s="68" t="s">
        <v>74</v>
      </c>
      <c r="Q851" s="437" t="s">
        <v>74</v>
      </c>
    </row>
    <row r="852" spans="1:17" ht="29" customHeight="1" x14ac:dyDescent="0.2">
      <c r="A852" s="640"/>
      <c r="B852" s="624"/>
      <c r="C852" s="631"/>
      <c r="D852" s="73" t="s">
        <v>75</v>
      </c>
      <c r="E852" s="136"/>
      <c r="F852" s="116">
        <f>SUM(J852:L852)</f>
        <v>0</v>
      </c>
      <c r="G852" s="136" t="s">
        <v>76</v>
      </c>
      <c r="H852" s="54" t="s">
        <v>76</v>
      </c>
      <c r="I852" s="55" t="s">
        <v>76</v>
      </c>
      <c r="J852" s="136"/>
      <c r="K852" s="54"/>
      <c r="L852" s="55"/>
      <c r="M852" s="82" t="s">
        <v>74</v>
      </c>
      <c r="N852" s="54" t="s">
        <v>74</v>
      </c>
      <c r="O852" s="54" t="s">
        <v>74</v>
      </c>
      <c r="P852" s="54" t="s">
        <v>74</v>
      </c>
      <c r="Q852" s="55" t="s">
        <v>74</v>
      </c>
    </row>
    <row r="853" spans="1:17" ht="29" customHeight="1" x14ac:dyDescent="0.2">
      <c r="A853" s="640"/>
      <c r="B853" s="624"/>
      <c r="C853" s="631"/>
      <c r="D853" s="73" t="s">
        <v>77</v>
      </c>
      <c r="E853" s="136"/>
      <c r="F853" s="116">
        <f>SUM(G853:I853)</f>
        <v>0</v>
      </c>
      <c r="G853" s="136"/>
      <c r="H853" s="54"/>
      <c r="I853" s="55"/>
      <c r="J853" s="136" t="s">
        <v>74</v>
      </c>
      <c r="K853" s="54" t="s">
        <v>74</v>
      </c>
      <c r="L853" s="55" t="s">
        <v>74</v>
      </c>
      <c r="M853" s="82" t="s">
        <v>74</v>
      </c>
      <c r="N853" s="54" t="s">
        <v>74</v>
      </c>
      <c r="O853" s="54" t="s">
        <v>74</v>
      </c>
      <c r="P853" s="54" t="s">
        <v>74</v>
      </c>
      <c r="Q853" s="55" t="s">
        <v>74</v>
      </c>
    </row>
    <row r="854" spans="1:17" ht="29" customHeight="1" x14ac:dyDescent="0.2">
      <c r="A854" s="640"/>
      <c r="B854" s="624"/>
      <c r="C854" s="631"/>
      <c r="D854" s="73" t="s">
        <v>78</v>
      </c>
      <c r="E854" s="136">
        <v>95</v>
      </c>
      <c r="F854" s="116">
        <f>SUM(M854:Q854)</f>
        <v>10</v>
      </c>
      <c r="G854" s="136" t="s">
        <v>76</v>
      </c>
      <c r="H854" s="54" t="s">
        <v>76</v>
      </c>
      <c r="I854" s="55" t="s">
        <v>76</v>
      </c>
      <c r="J854" s="136" t="s">
        <v>74</v>
      </c>
      <c r="K854" s="54" t="s">
        <v>74</v>
      </c>
      <c r="L854" s="55" t="s">
        <v>74</v>
      </c>
      <c r="M854" s="142">
        <v>1</v>
      </c>
      <c r="N854" s="62">
        <v>1</v>
      </c>
      <c r="O854" s="62">
        <v>8</v>
      </c>
      <c r="P854" s="62"/>
      <c r="Q854" s="64"/>
    </row>
    <row r="855" spans="1:17" ht="29" customHeight="1" thickBot="1" x14ac:dyDescent="0.25">
      <c r="A855" s="640"/>
      <c r="B855" s="629"/>
      <c r="C855" s="632"/>
      <c r="D855" s="76" t="s">
        <v>79</v>
      </c>
      <c r="E855" s="137"/>
      <c r="F855" s="117">
        <f>SUM(M855:Q855)</f>
        <v>0</v>
      </c>
      <c r="G855" s="137" t="s">
        <v>74</v>
      </c>
      <c r="H855" s="90" t="s">
        <v>74</v>
      </c>
      <c r="I855" s="138" t="s">
        <v>74</v>
      </c>
      <c r="J855" s="137" t="s">
        <v>74</v>
      </c>
      <c r="K855" s="90" t="s">
        <v>76</v>
      </c>
      <c r="L855" s="138" t="s">
        <v>76</v>
      </c>
      <c r="M855" s="89"/>
      <c r="N855" s="90"/>
      <c r="O855" s="90"/>
      <c r="P855" s="90"/>
      <c r="Q855" s="138"/>
    </row>
    <row r="856" spans="1:17" ht="29" customHeight="1" x14ac:dyDescent="0.2">
      <c r="A856" s="640"/>
      <c r="B856" s="623" t="s">
        <v>393</v>
      </c>
      <c r="C856" s="630" t="s">
        <v>394</v>
      </c>
      <c r="D856" s="72" t="s">
        <v>73</v>
      </c>
      <c r="E856" s="70"/>
      <c r="F856" s="115">
        <f>SUM(J856:L856)</f>
        <v>0</v>
      </c>
      <c r="G856" s="70" t="s">
        <v>74</v>
      </c>
      <c r="H856" s="77" t="s">
        <v>74</v>
      </c>
      <c r="I856" s="71" t="s">
        <v>74</v>
      </c>
      <c r="J856" s="70"/>
      <c r="K856" s="77"/>
      <c r="L856" s="71"/>
      <c r="M856" s="67" t="s">
        <v>74</v>
      </c>
      <c r="N856" s="68" t="s">
        <v>74</v>
      </c>
      <c r="O856" s="68" t="s">
        <v>74</v>
      </c>
      <c r="P856" s="68" t="s">
        <v>74</v>
      </c>
      <c r="Q856" s="437" t="s">
        <v>74</v>
      </c>
    </row>
    <row r="857" spans="1:17" ht="29" customHeight="1" x14ac:dyDescent="0.2">
      <c r="A857" s="640"/>
      <c r="B857" s="624"/>
      <c r="C857" s="631"/>
      <c r="D857" s="73" t="s">
        <v>75</v>
      </c>
      <c r="E857" s="136"/>
      <c r="F857" s="116">
        <f>SUM(J857:L857)</f>
        <v>0</v>
      </c>
      <c r="G857" s="136" t="s">
        <v>76</v>
      </c>
      <c r="H857" s="54" t="s">
        <v>76</v>
      </c>
      <c r="I857" s="55" t="s">
        <v>76</v>
      </c>
      <c r="J857" s="136"/>
      <c r="K857" s="54"/>
      <c r="L857" s="55"/>
      <c r="M857" s="82" t="s">
        <v>74</v>
      </c>
      <c r="N857" s="54" t="s">
        <v>74</v>
      </c>
      <c r="O857" s="54" t="s">
        <v>74</v>
      </c>
      <c r="P857" s="54" t="s">
        <v>74</v>
      </c>
      <c r="Q857" s="55" t="s">
        <v>74</v>
      </c>
    </row>
    <row r="858" spans="1:17" ht="29" customHeight="1" x14ac:dyDescent="0.2">
      <c r="A858" s="640"/>
      <c r="B858" s="624"/>
      <c r="C858" s="631"/>
      <c r="D858" s="73" t="s">
        <v>77</v>
      </c>
      <c r="E858" s="136"/>
      <c r="F858" s="116">
        <f>SUM(G858:I858)</f>
        <v>0</v>
      </c>
      <c r="G858" s="136"/>
      <c r="H858" s="54"/>
      <c r="I858" s="55"/>
      <c r="J858" s="136" t="s">
        <v>74</v>
      </c>
      <c r="K858" s="54" t="s">
        <v>74</v>
      </c>
      <c r="L858" s="55" t="s">
        <v>74</v>
      </c>
      <c r="M858" s="82" t="s">
        <v>74</v>
      </c>
      <c r="N858" s="54" t="s">
        <v>74</v>
      </c>
      <c r="O858" s="54" t="s">
        <v>74</v>
      </c>
      <c r="P858" s="54" t="s">
        <v>74</v>
      </c>
      <c r="Q858" s="55" t="s">
        <v>74</v>
      </c>
    </row>
    <row r="859" spans="1:17" ht="29" customHeight="1" x14ac:dyDescent="0.2">
      <c r="A859" s="640"/>
      <c r="B859" s="624"/>
      <c r="C859" s="631"/>
      <c r="D859" s="73" t="s">
        <v>78</v>
      </c>
      <c r="E859" s="136">
        <v>113</v>
      </c>
      <c r="F859" s="116">
        <f>SUM(M859:Q859)</f>
        <v>18</v>
      </c>
      <c r="G859" s="136" t="s">
        <v>76</v>
      </c>
      <c r="H859" s="54" t="s">
        <v>76</v>
      </c>
      <c r="I859" s="55" t="s">
        <v>76</v>
      </c>
      <c r="J859" s="136" t="s">
        <v>74</v>
      </c>
      <c r="K859" s="54" t="s">
        <v>74</v>
      </c>
      <c r="L859" s="55" t="s">
        <v>74</v>
      </c>
      <c r="M859" s="142"/>
      <c r="N859" s="62"/>
      <c r="O859" s="62"/>
      <c r="P859" s="62">
        <v>18</v>
      </c>
      <c r="Q859" s="64"/>
    </row>
    <row r="860" spans="1:17" ht="29" customHeight="1" thickBot="1" x14ac:dyDescent="0.25">
      <c r="A860" s="640"/>
      <c r="B860" s="629"/>
      <c r="C860" s="632"/>
      <c r="D860" s="76" t="s">
        <v>79</v>
      </c>
      <c r="E860" s="137"/>
      <c r="F860" s="117">
        <f>SUM(M860:Q860)</f>
        <v>0</v>
      </c>
      <c r="G860" s="137" t="s">
        <v>74</v>
      </c>
      <c r="H860" s="90" t="s">
        <v>74</v>
      </c>
      <c r="I860" s="138" t="s">
        <v>74</v>
      </c>
      <c r="J860" s="137" t="s">
        <v>74</v>
      </c>
      <c r="K860" s="90" t="s">
        <v>76</v>
      </c>
      <c r="L860" s="138" t="s">
        <v>76</v>
      </c>
      <c r="M860" s="89"/>
      <c r="N860" s="90"/>
      <c r="O860" s="90"/>
      <c r="P860" s="90"/>
      <c r="Q860" s="138"/>
    </row>
    <row r="861" spans="1:17" ht="29" customHeight="1" x14ac:dyDescent="0.2">
      <c r="A861" s="640"/>
      <c r="B861" s="623" t="s">
        <v>395</v>
      </c>
      <c r="C861" s="630" t="s">
        <v>396</v>
      </c>
      <c r="D861" s="72" t="s">
        <v>73</v>
      </c>
      <c r="E861" s="70"/>
      <c r="F861" s="115">
        <f>SUM(J861:L861)</f>
        <v>0</v>
      </c>
      <c r="G861" s="70" t="s">
        <v>74</v>
      </c>
      <c r="H861" s="77" t="s">
        <v>74</v>
      </c>
      <c r="I861" s="71" t="s">
        <v>74</v>
      </c>
      <c r="J861" s="70"/>
      <c r="K861" s="77"/>
      <c r="L861" s="71"/>
      <c r="M861" s="67" t="s">
        <v>74</v>
      </c>
      <c r="N861" s="68" t="s">
        <v>74</v>
      </c>
      <c r="O861" s="68" t="s">
        <v>74</v>
      </c>
      <c r="P861" s="68" t="s">
        <v>74</v>
      </c>
      <c r="Q861" s="437" t="s">
        <v>74</v>
      </c>
    </row>
    <row r="862" spans="1:17" ht="29" customHeight="1" x14ac:dyDescent="0.2">
      <c r="A862" s="640"/>
      <c r="B862" s="624"/>
      <c r="C862" s="631"/>
      <c r="D862" s="73" t="s">
        <v>75</v>
      </c>
      <c r="E862" s="136"/>
      <c r="F862" s="116">
        <f>SUM(J862:L862)</f>
        <v>0</v>
      </c>
      <c r="G862" s="136" t="s">
        <v>76</v>
      </c>
      <c r="H862" s="54" t="s">
        <v>76</v>
      </c>
      <c r="I862" s="55" t="s">
        <v>76</v>
      </c>
      <c r="J862" s="136"/>
      <c r="K862" s="54"/>
      <c r="L862" s="55"/>
      <c r="M862" s="82" t="s">
        <v>74</v>
      </c>
      <c r="N862" s="54" t="s">
        <v>74</v>
      </c>
      <c r="O862" s="54" t="s">
        <v>74</v>
      </c>
      <c r="P862" s="54" t="s">
        <v>74</v>
      </c>
      <c r="Q862" s="55" t="s">
        <v>74</v>
      </c>
    </row>
    <row r="863" spans="1:17" ht="29" customHeight="1" x14ac:dyDescent="0.2">
      <c r="A863" s="640"/>
      <c r="B863" s="624"/>
      <c r="C863" s="631"/>
      <c r="D863" s="73" t="s">
        <v>77</v>
      </c>
      <c r="E863" s="136"/>
      <c r="F863" s="116">
        <f>SUM(G863:I863)</f>
        <v>0</v>
      </c>
      <c r="G863" s="136"/>
      <c r="H863" s="54"/>
      <c r="I863" s="55"/>
      <c r="J863" s="136" t="s">
        <v>74</v>
      </c>
      <c r="K863" s="54" t="s">
        <v>74</v>
      </c>
      <c r="L863" s="55" t="s">
        <v>74</v>
      </c>
      <c r="M863" s="82" t="s">
        <v>74</v>
      </c>
      <c r="N863" s="54" t="s">
        <v>74</v>
      </c>
      <c r="O863" s="54" t="s">
        <v>74</v>
      </c>
      <c r="P863" s="54" t="s">
        <v>74</v>
      </c>
      <c r="Q863" s="55" t="s">
        <v>74</v>
      </c>
    </row>
    <row r="864" spans="1:17" ht="29" customHeight="1" x14ac:dyDescent="0.2">
      <c r="A864" s="640"/>
      <c r="B864" s="624"/>
      <c r="C864" s="631"/>
      <c r="D864" s="73" t="s">
        <v>78</v>
      </c>
      <c r="E864" s="136">
        <v>87.5</v>
      </c>
      <c r="F864" s="116">
        <f>SUM(M864:Q864)</f>
        <v>2</v>
      </c>
      <c r="G864" s="136" t="s">
        <v>76</v>
      </c>
      <c r="H864" s="54" t="s">
        <v>76</v>
      </c>
      <c r="I864" s="55" t="s">
        <v>76</v>
      </c>
      <c r="J864" s="136" t="s">
        <v>74</v>
      </c>
      <c r="K864" s="54" t="s">
        <v>74</v>
      </c>
      <c r="L864" s="55" t="s">
        <v>74</v>
      </c>
      <c r="M864" s="142"/>
      <c r="N864" s="62">
        <v>1</v>
      </c>
      <c r="O864" s="62">
        <v>1</v>
      </c>
      <c r="P864" s="62"/>
      <c r="Q864" s="64"/>
    </row>
    <row r="865" spans="1:17" ht="29" customHeight="1" thickBot="1" x14ac:dyDescent="0.25">
      <c r="A865" s="640"/>
      <c r="B865" s="629"/>
      <c r="C865" s="632"/>
      <c r="D865" s="76" t="s">
        <v>79</v>
      </c>
      <c r="E865" s="137"/>
      <c r="F865" s="117">
        <f>SUM(M865:Q865)</f>
        <v>0</v>
      </c>
      <c r="G865" s="137" t="s">
        <v>74</v>
      </c>
      <c r="H865" s="90" t="s">
        <v>74</v>
      </c>
      <c r="I865" s="138" t="s">
        <v>74</v>
      </c>
      <c r="J865" s="137" t="s">
        <v>74</v>
      </c>
      <c r="K865" s="90" t="s">
        <v>76</v>
      </c>
      <c r="L865" s="138" t="s">
        <v>76</v>
      </c>
      <c r="M865" s="89"/>
      <c r="N865" s="90"/>
      <c r="O865" s="90"/>
      <c r="P865" s="90"/>
      <c r="Q865" s="138"/>
    </row>
    <row r="866" spans="1:17" ht="29" customHeight="1" x14ac:dyDescent="0.2">
      <c r="A866" s="640"/>
      <c r="B866" s="623" t="s">
        <v>397</v>
      </c>
      <c r="C866" s="630" t="s">
        <v>398</v>
      </c>
      <c r="D866" s="72" t="s">
        <v>73</v>
      </c>
      <c r="E866" s="70"/>
      <c r="F866" s="115">
        <f>SUM(J866:L866)</f>
        <v>0</v>
      </c>
      <c r="G866" s="70" t="s">
        <v>74</v>
      </c>
      <c r="H866" s="77" t="s">
        <v>74</v>
      </c>
      <c r="I866" s="71" t="s">
        <v>74</v>
      </c>
      <c r="J866" s="70"/>
      <c r="K866" s="77"/>
      <c r="L866" s="71"/>
      <c r="M866" s="67" t="s">
        <v>74</v>
      </c>
      <c r="N866" s="68" t="s">
        <v>74</v>
      </c>
      <c r="O866" s="68" t="s">
        <v>74</v>
      </c>
      <c r="P866" s="68" t="s">
        <v>74</v>
      </c>
      <c r="Q866" s="437" t="s">
        <v>74</v>
      </c>
    </row>
    <row r="867" spans="1:17" ht="29" customHeight="1" x14ac:dyDescent="0.2">
      <c r="A867" s="640"/>
      <c r="B867" s="624"/>
      <c r="C867" s="631"/>
      <c r="D867" s="73" t="s">
        <v>75</v>
      </c>
      <c r="E867" s="136"/>
      <c r="F867" s="116">
        <f>SUM(J867:L867)</f>
        <v>0</v>
      </c>
      <c r="G867" s="136" t="s">
        <v>76</v>
      </c>
      <c r="H867" s="54" t="s">
        <v>76</v>
      </c>
      <c r="I867" s="55" t="s">
        <v>76</v>
      </c>
      <c r="J867" s="136"/>
      <c r="K867" s="54"/>
      <c r="L867" s="55"/>
      <c r="M867" s="82" t="s">
        <v>74</v>
      </c>
      <c r="N867" s="54" t="s">
        <v>74</v>
      </c>
      <c r="O867" s="54" t="s">
        <v>74</v>
      </c>
      <c r="P867" s="54" t="s">
        <v>74</v>
      </c>
      <c r="Q867" s="55" t="s">
        <v>74</v>
      </c>
    </row>
    <row r="868" spans="1:17" ht="29" customHeight="1" x14ac:dyDescent="0.2">
      <c r="A868" s="640"/>
      <c r="B868" s="624"/>
      <c r="C868" s="631"/>
      <c r="D868" s="73" t="s">
        <v>77</v>
      </c>
      <c r="E868" s="136"/>
      <c r="F868" s="116">
        <f>SUM(G868:I868)</f>
        <v>0</v>
      </c>
      <c r="G868" s="136"/>
      <c r="H868" s="54"/>
      <c r="I868" s="55"/>
      <c r="J868" s="136" t="s">
        <v>74</v>
      </c>
      <c r="K868" s="54" t="s">
        <v>74</v>
      </c>
      <c r="L868" s="55" t="s">
        <v>74</v>
      </c>
      <c r="M868" s="82" t="s">
        <v>74</v>
      </c>
      <c r="N868" s="54" t="s">
        <v>74</v>
      </c>
      <c r="O868" s="54" t="s">
        <v>74</v>
      </c>
      <c r="P868" s="54" t="s">
        <v>74</v>
      </c>
      <c r="Q868" s="55" t="s">
        <v>74</v>
      </c>
    </row>
    <row r="869" spans="1:17" ht="29" customHeight="1" x14ac:dyDescent="0.2">
      <c r="A869" s="640"/>
      <c r="B869" s="624"/>
      <c r="C869" s="631"/>
      <c r="D869" s="73" t="s">
        <v>78</v>
      </c>
      <c r="E869" s="136">
        <v>87</v>
      </c>
      <c r="F869" s="116">
        <f>SUM(M869:Q869)</f>
        <v>30</v>
      </c>
      <c r="G869" s="136" t="s">
        <v>76</v>
      </c>
      <c r="H869" s="54" t="s">
        <v>76</v>
      </c>
      <c r="I869" s="55" t="s">
        <v>76</v>
      </c>
      <c r="J869" s="136" t="s">
        <v>74</v>
      </c>
      <c r="K869" s="54" t="s">
        <v>74</v>
      </c>
      <c r="L869" s="55" t="s">
        <v>74</v>
      </c>
      <c r="M869" s="142">
        <v>3</v>
      </c>
      <c r="N869" s="62">
        <v>14</v>
      </c>
      <c r="O869" s="62">
        <v>7</v>
      </c>
      <c r="P869" s="62">
        <v>6</v>
      </c>
      <c r="Q869" s="64"/>
    </row>
    <row r="870" spans="1:17" ht="29" customHeight="1" thickBot="1" x14ac:dyDescent="0.25">
      <c r="A870" s="640"/>
      <c r="B870" s="629"/>
      <c r="C870" s="632"/>
      <c r="D870" s="76" t="s">
        <v>79</v>
      </c>
      <c r="E870" s="137"/>
      <c r="F870" s="117">
        <f>SUM(M870:Q870)</f>
        <v>0</v>
      </c>
      <c r="G870" s="137" t="s">
        <v>74</v>
      </c>
      <c r="H870" s="90" t="s">
        <v>74</v>
      </c>
      <c r="I870" s="138" t="s">
        <v>74</v>
      </c>
      <c r="J870" s="137" t="s">
        <v>74</v>
      </c>
      <c r="K870" s="90" t="s">
        <v>76</v>
      </c>
      <c r="L870" s="138" t="s">
        <v>76</v>
      </c>
      <c r="M870" s="89"/>
      <c r="N870" s="90"/>
      <c r="O870" s="90"/>
      <c r="P870" s="90"/>
      <c r="Q870" s="138"/>
    </row>
    <row r="871" spans="1:17" ht="29" customHeight="1" x14ac:dyDescent="0.2">
      <c r="A871" s="640"/>
      <c r="B871" s="623" t="s">
        <v>399</v>
      </c>
      <c r="C871" s="630" t="s">
        <v>400</v>
      </c>
      <c r="D871" s="72" t="s">
        <v>73</v>
      </c>
      <c r="E871" s="70"/>
      <c r="F871" s="115">
        <f>SUM(J871:L871)</f>
        <v>0</v>
      </c>
      <c r="G871" s="70" t="s">
        <v>74</v>
      </c>
      <c r="H871" s="77" t="s">
        <v>74</v>
      </c>
      <c r="I871" s="71" t="s">
        <v>74</v>
      </c>
      <c r="J871" s="70"/>
      <c r="K871" s="77"/>
      <c r="L871" s="71"/>
      <c r="M871" s="67" t="s">
        <v>74</v>
      </c>
      <c r="N871" s="68" t="s">
        <v>74</v>
      </c>
      <c r="O871" s="68" t="s">
        <v>74</v>
      </c>
      <c r="P871" s="68" t="s">
        <v>74</v>
      </c>
      <c r="Q871" s="437" t="s">
        <v>74</v>
      </c>
    </row>
    <row r="872" spans="1:17" ht="29" customHeight="1" x14ac:dyDescent="0.2">
      <c r="A872" s="640"/>
      <c r="B872" s="624"/>
      <c r="C872" s="631"/>
      <c r="D872" s="73" t="s">
        <v>75</v>
      </c>
      <c r="E872" s="136"/>
      <c r="F872" s="116">
        <f>SUM(J872:L872)</f>
        <v>0</v>
      </c>
      <c r="G872" s="136" t="s">
        <v>76</v>
      </c>
      <c r="H872" s="54" t="s">
        <v>76</v>
      </c>
      <c r="I872" s="55" t="s">
        <v>76</v>
      </c>
      <c r="J872" s="136"/>
      <c r="K872" s="54"/>
      <c r="L872" s="55"/>
      <c r="M872" s="82" t="s">
        <v>74</v>
      </c>
      <c r="N872" s="54" t="s">
        <v>74</v>
      </c>
      <c r="O872" s="54" t="s">
        <v>74</v>
      </c>
      <c r="P872" s="54" t="s">
        <v>74</v>
      </c>
      <c r="Q872" s="55" t="s">
        <v>74</v>
      </c>
    </row>
    <row r="873" spans="1:17" ht="29" customHeight="1" x14ac:dyDescent="0.2">
      <c r="A873" s="640"/>
      <c r="B873" s="624"/>
      <c r="C873" s="631"/>
      <c r="D873" s="73" t="s">
        <v>77</v>
      </c>
      <c r="E873" s="136"/>
      <c r="F873" s="116">
        <f>SUM(G873:I873)</f>
        <v>0</v>
      </c>
      <c r="G873" s="136"/>
      <c r="H873" s="54"/>
      <c r="I873" s="55"/>
      <c r="J873" s="136" t="s">
        <v>74</v>
      </c>
      <c r="K873" s="54" t="s">
        <v>74</v>
      </c>
      <c r="L873" s="55" t="s">
        <v>74</v>
      </c>
      <c r="M873" s="82" t="s">
        <v>74</v>
      </c>
      <c r="N873" s="54" t="s">
        <v>74</v>
      </c>
      <c r="O873" s="54" t="s">
        <v>74</v>
      </c>
      <c r="P873" s="54" t="s">
        <v>74</v>
      </c>
      <c r="Q873" s="55" t="s">
        <v>74</v>
      </c>
    </row>
    <row r="874" spans="1:17" ht="29" customHeight="1" x14ac:dyDescent="0.2">
      <c r="A874" s="640"/>
      <c r="B874" s="624"/>
      <c r="C874" s="631"/>
      <c r="D874" s="73" t="s">
        <v>78</v>
      </c>
      <c r="E874" s="136">
        <v>100</v>
      </c>
      <c r="F874" s="116">
        <f>SUM(M874:Q874)</f>
        <v>15</v>
      </c>
      <c r="G874" s="136" t="s">
        <v>76</v>
      </c>
      <c r="H874" s="54" t="s">
        <v>76</v>
      </c>
      <c r="I874" s="55" t="s">
        <v>76</v>
      </c>
      <c r="J874" s="136" t="s">
        <v>74</v>
      </c>
      <c r="K874" s="54" t="s">
        <v>74</v>
      </c>
      <c r="L874" s="55" t="s">
        <v>74</v>
      </c>
      <c r="M874" s="142">
        <v>1</v>
      </c>
      <c r="N874" s="62">
        <v>2</v>
      </c>
      <c r="O874" s="62">
        <v>8</v>
      </c>
      <c r="P874" s="62">
        <v>4</v>
      </c>
      <c r="Q874" s="64"/>
    </row>
    <row r="875" spans="1:17" ht="29" customHeight="1" thickBot="1" x14ac:dyDescent="0.25">
      <c r="A875" s="641"/>
      <c r="B875" s="629"/>
      <c r="C875" s="632"/>
      <c r="D875" s="76" t="s">
        <v>79</v>
      </c>
      <c r="E875" s="137"/>
      <c r="F875" s="117">
        <f>SUM(M875:Q875)</f>
        <v>0</v>
      </c>
      <c r="G875" s="137" t="s">
        <v>74</v>
      </c>
      <c r="H875" s="90" t="s">
        <v>74</v>
      </c>
      <c r="I875" s="138" t="s">
        <v>74</v>
      </c>
      <c r="J875" s="137" t="s">
        <v>74</v>
      </c>
      <c r="K875" s="90" t="s">
        <v>76</v>
      </c>
      <c r="L875" s="138" t="s">
        <v>76</v>
      </c>
      <c r="M875" s="89"/>
      <c r="N875" s="90"/>
      <c r="O875" s="90"/>
      <c r="P875" s="90"/>
      <c r="Q875" s="138"/>
    </row>
    <row r="876" spans="1:17" ht="29" customHeight="1" x14ac:dyDescent="0.2">
      <c r="A876" s="639" t="s">
        <v>450</v>
      </c>
      <c r="B876" s="752" t="s">
        <v>430</v>
      </c>
      <c r="C876" s="755" t="s">
        <v>388</v>
      </c>
      <c r="D876" s="72" t="s">
        <v>73</v>
      </c>
      <c r="E876" s="70">
        <v>78.599999999999994</v>
      </c>
      <c r="F876" s="115">
        <f>SUM(J876:L876)</f>
        <v>34</v>
      </c>
      <c r="G876" s="70" t="s">
        <v>74</v>
      </c>
      <c r="H876" s="77" t="s">
        <v>74</v>
      </c>
      <c r="I876" s="71" t="s">
        <v>74</v>
      </c>
      <c r="J876" s="70">
        <v>7</v>
      </c>
      <c r="K876" s="77">
        <v>25</v>
      </c>
      <c r="L876" s="71">
        <v>2</v>
      </c>
      <c r="M876" s="67" t="s">
        <v>74</v>
      </c>
      <c r="N876" s="68" t="s">
        <v>74</v>
      </c>
      <c r="O876" s="68" t="s">
        <v>74</v>
      </c>
      <c r="P876" s="68" t="s">
        <v>74</v>
      </c>
      <c r="Q876" s="437" t="s">
        <v>74</v>
      </c>
    </row>
    <row r="877" spans="1:17" ht="29" customHeight="1" x14ac:dyDescent="0.2">
      <c r="A877" s="640"/>
      <c r="B877" s="753"/>
      <c r="C877" s="756"/>
      <c r="D877" s="73" t="s">
        <v>75</v>
      </c>
      <c r="E877" s="136"/>
      <c r="F877" s="116">
        <f>SUM(J877:L877)</f>
        <v>0</v>
      </c>
      <c r="G877" s="136" t="s">
        <v>76</v>
      </c>
      <c r="H877" s="54" t="s">
        <v>76</v>
      </c>
      <c r="I877" s="55" t="s">
        <v>76</v>
      </c>
      <c r="J877" s="136"/>
      <c r="K877" s="54"/>
      <c r="L877" s="55"/>
      <c r="M877" s="82" t="s">
        <v>74</v>
      </c>
      <c r="N877" s="54" t="s">
        <v>74</v>
      </c>
      <c r="O877" s="54" t="s">
        <v>74</v>
      </c>
      <c r="P877" s="54" t="s">
        <v>74</v>
      </c>
      <c r="Q877" s="55" t="s">
        <v>74</v>
      </c>
    </row>
    <row r="878" spans="1:17" ht="29" customHeight="1" x14ac:dyDescent="0.2">
      <c r="A878" s="640"/>
      <c r="B878" s="753"/>
      <c r="C878" s="756"/>
      <c r="D878" s="73" t="s">
        <v>77</v>
      </c>
      <c r="E878" s="136"/>
      <c r="F878" s="116">
        <f>SUM(G878:I878)</f>
        <v>0</v>
      </c>
      <c r="G878" s="136"/>
      <c r="H878" s="54"/>
      <c r="I878" s="55"/>
      <c r="J878" s="136" t="s">
        <v>74</v>
      </c>
      <c r="K878" s="54" t="s">
        <v>74</v>
      </c>
      <c r="L878" s="55" t="s">
        <v>74</v>
      </c>
      <c r="M878" s="82" t="s">
        <v>74</v>
      </c>
      <c r="N878" s="54" t="s">
        <v>74</v>
      </c>
      <c r="O878" s="54" t="s">
        <v>74</v>
      </c>
      <c r="P878" s="54" t="s">
        <v>74</v>
      </c>
      <c r="Q878" s="55" t="s">
        <v>74</v>
      </c>
    </row>
    <row r="879" spans="1:17" ht="29" customHeight="1" x14ac:dyDescent="0.2">
      <c r="A879" s="640"/>
      <c r="B879" s="753"/>
      <c r="C879" s="756"/>
      <c r="D879" s="73" t="s">
        <v>78</v>
      </c>
      <c r="E879" s="136">
        <v>10.6</v>
      </c>
      <c r="F879" s="116">
        <f>SUM(M879:Q879)</f>
        <v>208</v>
      </c>
      <c r="G879" s="136" t="s">
        <v>76</v>
      </c>
      <c r="H879" s="54" t="s">
        <v>76</v>
      </c>
      <c r="I879" s="55" t="s">
        <v>76</v>
      </c>
      <c r="J879" s="136" t="s">
        <v>74</v>
      </c>
      <c r="K879" s="54" t="s">
        <v>74</v>
      </c>
      <c r="L879" s="55" t="s">
        <v>74</v>
      </c>
      <c r="M879" s="142">
        <v>34</v>
      </c>
      <c r="N879" s="62">
        <v>113</v>
      </c>
      <c r="O879" s="62">
        <v>60</v>
      </c>
      <c r="P879" s="62">
        <v>1</v>
      </c>
      <c r="Q879" s="64"/>
    </row>
    <row r="880" spans="1:17" ht="29" customHeight="1" thickBot="1" x14ac:dyDescent="0.25">
      <c r="A880" s="640"/>
      <c r="B880" s="754"/>
      <c r="C880" s="757"/>
      <c r="D880" s="75" t="s">
        <v>79</v>
      </c>
      <c r="E880" s="137"/>
      <c r="F880" s="117">
        <f>SUM(M880:Q880)</f>
        <v>0</v>
      </c>
      <c r="G880" s="137" t="s">
        <v>74</v>
      </c>
      <c r="H880" s="90" t="s">
        <v>74</v>
      </c>
      <c r="I880" s="138" t="s">
        <v>74</v>
      </c>
      <c r="J880" s="137" t="s">
        <v>74</v>
      </c>
      <c r="K880" s="90" t="s">
        <v>76</v>
      </c>
      <c r="L880" s="138" t="s">
        <v>76</v>
      </c>
      <c r="M880" s="89"/>
      <c r="N880" s="90"/>
      <c r="O880" s="90"/>
      <c r="P880" s="90"/>
      <c r="Q880" s="138"/>
    </row>
    <row r="881" spans="1:17" ht="29" customHeight="1" x14ac:dyDescent="0.2">
      <c r="A881" s="640"/>
      <c r="B881" s="752" t="s">
        <v>431</v>
      </c>
      <c r="C881" s="761" t="s">
        <v>402</v>
      </c>
      <c r="D881" s="72" t="s">
        <v>73</v>
      </c>
      <c r="E881" s="70"/>
      <c r="F881" s="115">
        <f>SUM(J881:L881)</f>
        <v>0</v>
      </c>
      <c r="G881" s="70" t="s">
        <v>74</v>
      </c>
      <c r="H881" s="77" t="s">
        <v>74</v>
      </c>
      <c r="I881" s="71" t="s">
        <v>74</v>
      </c>
      <c r="J881" s="70"/>
      <c r="K881" s="77"/>
      <c r="L881" s="71"/>
      <c r="M881" s="67" t="s">
        <v>74</v>
      </c>
      <c r="N881" s="68" t="s">
        <v>74</v>
      </c>
      <c r="O881" s="68" t="s">
        <v>74</v>
      </c>
      <c r="P881" s="68" t="s">
        <v>74</v>
      </c>
      <c r="Q881" s="437" t="s">
        <v>74</v>
      </c>
    </row>
    <row r="882" spans="1:17" ht="29" customHeight="1" x14ac:dyDescent="0.2">
      <c r="A882" s="640"/>
      <c r="B882" s="753"/>
      <c r="C882" s="759"/>
      <c r="D882" s="73" t="s">
        <v>75</v>
      </c>
      <c r="E882" s="136"/>
      <c r="F882" s="116">
        <f>SUM(J882:L882)</f>
        <v>0</v>
      </c>
      <c r="G882" s="136" t="s">
        <v>76</v>
      </c>
      <c r="H882" s="54" t="s">
        <v>76</v>
      </c>
      <c r="I882" s="55" t="s">
        <v>76</v>
      </c>
      <c r="J882" s="136"/>
      <c r="K882" s="54"/>
      <c r="L882" s="55"/>
      <c r="M882" s="82" t="s">
        <v>74</v>
      </c>
      <c r="N882" s="54" t="s">
        <v>74</v>
      </c>
      <c r="O882" s="54" t="s">
        <v>74</v>
      </c>
      <c r="P882" s="54" t="s">
        <v>74</v>
      </c>
      <c r="Q882" s="55" t="s">
        <v>74</v>
      </c>
    </row>
    <row r="883" spans="1:17" ht="29" customHeight="1" x14ac:dyDescent="0.2">
      <c r="A883" s="640"/>
      <c r="B883" s="753"/>
      <c r="C883" s="759"/>
      <c r="D883" s="73" t="s">
        <v>77</v>
      </c>
      <c r="E883" s="136"/>
      <c r="F883" s="116">
        <f>SUM(G883:I883)</f>
        <v>0</v>
      </c>
      <c r="G883" s="136"/>
      <c r="H883" s="54"/>
      <c r="I883" s="55"/>
      <c r="J883" s="136" t="s">
        <v>74</v>
      </c>
      <c r="K883" s="54" t="s">
        <v>74</v>
      </c>
      <c r="L883" s="55" t="s">
        <v>74</v>
      </c>
      <c r="M883" s="82" t="s">
        <v>74</v>
      </c>
      <c r="N883" s="54" t="s">
        <v>74</v>
      </c>
      <c r="O883" s="54" t="s">
        <v>74</v>
      </c>
      <c r="P883" s="54" t="s">
        <v>74</v>
      </c>
      <c r="Q883" s="55" t="s">
        <v>74</v>
      </c>
    </row>
    <row r="884" spans="1:17" ht="29" customHeight="1" x14ac:dyDescent="0.2">
      <c r="A884" s="640"/>
      <c r="B884" s="753"/>
      <c r="C884" s="759"/>
      <c r="D884" s="73" t="s">
        <v>78</v>
      </c>
      <c r="E884" s="136">
        <v>110</v>
      </c>
      <c r="F884" s="116">
        <f>SUM(M884:Q884)</f>
        <v>5</v>
      </c>
      <c r="G884" s="136" t="s">
        <v>76</v>
      </c>
      <c r="H884" s="54" t="s">
        <v>76</v>
      </c>
      <c r="I884" s="55" t="s">
        <v>76</v>
      </c>
      <c r="J884" s="136" t="s">
        <v>74</v>
      </c>
      <c r="K884" s="54" t="s">
        <v>74</v>
      </c>
      <c r="L884" s="55" t="s">
        <v>74</v>
      </c>
      <c r="M884" s="142"/>
      <c r="N884" s="62">
        <v>1</v>
      </c>
      <c r="O884" s="62">
        <v>1</v>
      </c>
      <c r="P884" s="62">
        <v>3</v>
      </c>
      <c r="Q884" s="64"/>
    </row>
    <row r="885" spans="1:17" ht="29" customHeight="1" thickBot="1" x14ac:dyDescent="0.25">
      <c r="A885" s="640"/>
      <c r="B885" s="754"/>
      <c r="C885" s="762"/>
      <c r="D885" s="75" t="s">
        <v>79</v>
      </c>
      <c r="E885" s="137"/>
      <c r="F885" s="117">
        <f>SUM(M885:Q885)</f>
        <v>0</v>
      </c>
      <c r="G885" s="137" t="s">
        <v>74</v>
      </c>
      <c r="H885" s="90" t="s">
        <v>74</v>
      </c>
      <c r="I885" s="138" t="s">
        <v>74</v>
      </c>
      <c r="J885" s="137" t="s">
        <v>74</v>
      </c>
      <c r="K885" s="90" t="s">
        <v>76</v>
      </c>
      <c r="L885" s="138" t="s">
        <v>76</v>
      </c>
      <c r="M885" s="89"/>
      <c r="N885" s="90"/>
      <c r="O885" s="90"/>
      <c r="P885" s="90"/>
      <c r="Q885" s="138"/>
    </row>
    <row r="886" spans="1:17" ht="29" customHeight="1" x14ac:dyDescent="0.2">
      <c r="A886" s="640"/>
      <c r="B886" s="752" t="s">
        <v>403</v>
      </c>
      <c r="C886" s="758" t="s">
        <v>388</v>
      </c>
      <c r="D886" s="72" t="s">
        <v>73</v>
      </c>
      <c r="E886" s="70">
        <v>6</v>
      </c>
      <c r="F886" s="115">
        <f>SUM(J886:L886)</f>
        <v>1</v>
      </c>
      <c r="G886" s="70" t="s">
        <v>74</v>
      </c>
      <c r="H886" s="77" t="s">
        <v>74</v>
      </c>
      <c r="I886" s="71" t="s">
        <v>74</v>
      </c>
      <c r="J886" s="70">
        <v>1</v>
      </c>
      <c r="K886" s="77"/>
      <c r="L886" s="71"/>
      <c r="M886" s="67" t="s">
        <v>74</v>
      </c>
      <c r="N886" s="68" t="s">
        <v>74</v>
      </c>
      <c r="O886" s="68" t="s">
        <v>74</v>
      </c>
      <c r="P886" s="68" t="s">
        <v>74</v>
      </c>
      <c r="Q886" s="437" t="s">
        <v>74</v>
      </c>
    </row>
    <row r="887" spans="1:17" ht="29" customHeight="1" x14ac:dyDescent="0.2">
      <c r="A887" s="640"/>
      <c r="B887" s="753"/>
      <c r="C887" s="759"/>
      <c r="D887" s="73" t="s">
        <v>75</v>
      </c>
      <c r="E887" s="136"/>
      <c r="F887" s="116">
        <f>SUM(J887:L887)</f>
        <v>0</v>
      </c>
      <c r="G887" s="136" t="s">
        <v>76</v>
      </c>
      <c r="H887" s="54" t="s">
        <v>76</v>
      </c>
      <c r="I887" s="55" t="s">
        <v>76</v>
      </c>
      <c r="J887" s="136"/>
      <c r="K887" s="54"/>
      <c r="L887" s="55"/>
      <c r="M887" s="82" t="s">
        <v>74</v>
      </c>
      <c r="N887" s="54" t="s">
        <v>74</v>
      </c>
      <c r="O887" s="54" t="s">
        <v>74</v>
      </c>
      <c r="P887" s="54" t="s">
        <v>74</v>
      </c>
      <c r="Q887" s="55" t="s">
        <v>74</v>
      </c>
    </row>
    <row r="888" spans="1:17" ht="29" customHeight="1" x14ac:dyDescent="0.2">
      <c r="A888" s="640"/>
      <c r="B888" s="753"/>
      <c r="C888" s="759"/>
      <c r="D888" s="73" t="s">
        <v>77</v>
      </c>
      <c r="E888" s="136"/>
      <c r="F888" s="116">
        <f>SUM(G888:I888)</f>
        <v>0</v>
      </c>
      <c r="G888" s="136"/>
      <c r="H888" s="54"/>
      <c r="I888" s="55"/>
      <c r="J888" s="136" t="s">
        <v>74</v>
      </c>
      <c r="K888" s="54" t="s">
        <v>74</v>
      </c>
      <c r="L888" s="55" t="s">
        <v>74</v>
      </c>
      <c r="M888" s="82" t="s">
        <v>74</v>
      </c>
      <c r="N888" s="54" t="s">
        <v>74</v>
      </c>
      <c r="O888" s="54" t="s">
        <v>74</v>
      </c>
      <c r="P888" s="54" t="s">
        <v>74</v>
      </c>
      <c r="Q888" s="55" t="s">
        <v>74</v>
      </c>
    </row>
    <row r="889" spans="1:17" ht="29" customHeight="1" x14ac:dyDescent="0.2">
      <c r="A889" s="640"/>
      <c r="B889" s="753"/>
      <c r="C889" s="759"/>
      <c r="D889" s="73" t="s">
        <v>78</v>
      </c>
      <c r="E889" s="136">
        <v>100</v>
      </c>
      <c r="F889" s="116">
        <f>SUM(M889:Q889)</f>
        <v>7</v>
      </c>
      <c r="G889" s="136" t="s">
        <v>76</v>
      </c>
      <c r="H889" s="54" t="s">
        <v>76</v>
      </c>
      <c r="I889" s="55" t="s">
        <v>76</v>
      </c>
      <c r="J889" s="136" t="s">
        <v>74</v>
      </c>
      <c r="K889" s="54" t="s">
        <v>74</v>
      </c>
      <c r="L889" s="55" t="s">
        <v>74</v>
      </c>
      <c r="M889" s="142"/>
      <c r="N889" s="62">
        <v>5</v>
      </c>
      <c r="O889" s="62">
        <v>2</v>
      </c>
      <c r="P889" s="62"/>
      <c r="Q889" s="64"/>
    </row>
    <row r="890" spans="1:17" ht="29" customHeight="1" thickBot="1" x14ac:dyDescent="0.25">
      <c r="A890" s="640"/>
      <c r="B890" s="754"/>
      <c r="C890" s="760"/>
      <c r="D890" s="75" t="s">
        <v>79</v>
      </c>
      <c r="E890" s="137"/>
      <c r="F890" s="117">
        <f>SUM(M890:Q890)</f>
        <v>0</v>
      </c>
      <c r="G890" s="137" t="s">
        <v>74</v>
      </c>
      <c r="H890" s="90" t="s">
        <v>74</v>
      </c>
      <c r="I890" s="138" t="s">
        <v>74</v>
      </c>
      <c r="J890" s="137" t="s">
        <v>74</v>
      </c>
      <c r="K890" s="90" t="s">
        <v>76</v>
      </c>
      <c r="L890" s="138" t="s">
        <v>76</v>
      </c>
      <c r="M890" s="89"/>
      <c r="N890" s="90"/>
      <c r="O890" s="90"/>
      <c r="P890" s="90"/>
      <c r="Q890" s="138"/>
    </row>
    <row r="891" spans="1:17" ht="29" customHeight="1" x14ac:dyDescent="0.2">
      <c r="A891" s="640"/>
      <c r="B891" s="752" t="s">
        <v>432</v>
      </c>
      <c r="C891" s="758" t="s">
        <v>404</v>
      </c>
      <c r="D891" s="72" t="s">
        <v>73</v>
      </c>
      <c r="E891" s="70">
        <v>10</v>
      </c>
      <c r="F891" s="115">
        <f>SUM(J891:L891)</f>
        <v>19</v>
      </c>
      <c r="G891" s="70" t="s">
        <v>74</v>
      </c>
      <c r="H891" s="77" t="s">
        <v>74</v>
      </c>
      <c r="I891" s="71" t="s">
        <v>74</v>
      </c>
      <c r="J891" s="70">
        <v>3</v>
      </c>
      <c r="K891" s="77">
        <v>16</v>
      </c>
      <c r="L891" s="71"/>
      <c r="M891" s="67" t="s">
        <v>74</v>
      </c>
      <c r="N891" s="68" t="s">
        <v>74</v>
      </c>
      <c r="O891" s="68" t="s">
        <v>74</v>
      </c>
      <c r="P891" s="68" t="s">
        <v>74</v>
      </c>
      <c r="Q891" s="437" t="s">
        <v>74</v>
      </c>
    </row>
    <row r="892" spans="1:17" ht="29" customHeight="1" x14ac:dyDescent="0.2">
      <c r="A892" s="640"/>
      <c r="B892" s="753"/>
      <c r="C892" s="759"/>
      <c r="D892" s="73" t="s">
        <v>75</v>
      </c>
      <c r="E892" s="136"/>
      <c r="F892" s="116">
        <f>SUM(J892:L892)</f>
        <v>0</v>
      </c>
      <c r="G892" s="136" t="s">
        <v>76</v>
      </c>
      <c r="H892" s="54" t="s">
        <v>76</v>
      </c>
      <c r="I892" s="55" t="s">
        <v>76</v>
      </c>
      <c r="J892" s="136"/>
      <c r="K892" s="54"/>
      <c r="L892" s="55"/>
      <c r="M892" s="82" t="s">
        <v>74</v>
      </c>
      <c r="N892" s="54" t="s">
        <v>74</v>
      </c>
      <c r="O892" s="54" t="s">
        <v>74</v>
      </c>
      <c r="P892" s="54" t="s">
        <v>74</v>
      </c>
      <c r="Q892" s="55" t="s">
        <v>74</v>
      </c>
    </row>
    <row r="893" spans="1:17" ht="29" customHeight="1" x14ac:dyDescent="0.2">
      <c r="A893" s="640"/>
      <c r="B893" s="753"/>
      <c r="C893" s="759"/>
      <c r="D893" s="73" t="s">
        <v>77</v>
      </c>
      <c r="E893" s="136"/>
      <c r="F893" s="116">
        <f>SUM(G893:I893)</f>
        <v>0</v>
      </c>
      <c r="G893" s="136"/>
      <c r="H893" s="54"/>
      <c r="I893" s="55"/>
      <c r="J893" s="136" t="s">
        <v>74</v>
      </c>
      <c r="K893" s="54" t="s">
        <v>74</v>
      </c>
      <c r="L893" s="55" t="s">
        <v>74</v>
      </c>
      <c r="M893" s="82" t="s">
        <v>74</v>
      </c>
      <c r="N893" s="54" t="s">
        <v>74</v>
      </c>
      <c r="O893" s="54" t="s">
        <v>74</v>
      </c>
      <c r="P893" s="54" t="s">
        <v>74</v>
      </c>
      <c r="Q893" s="55" t="s">
        <v>74</v>
      </c>
    </row>
    <row r="894" spans="1:17" ht="29" customHeight="1" x14ac:dyDescent="0.2">
      <c r="A894" s="640"/>
      <c r="B894" s="753"/>
      <c r="C894" s="759"/>
      <c r="D894" s="73" t="s">
        <v>78</v>
      </c>
      <c r="E894" s="136">
        <v>135</v>
      </c>
      <c r="F894" s="116">
        <f>SUM(M894:Q894)</f>
        <v>212</v>
      </c>
      <c r="G894" s="136" t="s">
        <v>76</v>
      </c>
      <c r="H894" s="54" t="s">
        <v>76</v>
      </c>
      <c r="I894" s="55" t="s">
        <v>76</v>
      </c>
      <c r="J894" s="136" t="s">
        <v>74</v>
      </c>
      <c r="K894" s="54" t="s">
        <v>74</v>
      </c>
      <c r="L894" s="55" t="s">
        <v>74</v>
      </c>
      <c r="M894" s="142">
        <v>7</v>
      </c>
      <c r="N894" s="62">
        <v>2</v>
      </c>
      <c r="O894" s="62">
        <v>54</v>
      </c>
      <c r="P894" s="62">
        <v>149</v>
      </c>
      <c r="Q894" s="64"/>
    </row>
    <row r="895" spans="1:17" ht="29" customHeight="1" thickBot="1" x14ac:dyDescent="0.25">
      <c r="A895" s="640"/>
      <c r="B895" s="754"/>
      <c r="C895" s="760"/>
      <c r="D895" s="76" t="s">
        <v>79</v>
      </c>
      <c r="E895" s="137"/>
      <c r="F895" s="117">
        <f>SUM(M895:Q895)</f>
        <v>0</v>
      </c>
      <c r="G895" s="137" t="s">
        <v>74</v>
      </c>
      <c r="H895" s="90" t="s">
        <v>74</v>
      </c>
      <c r="I895" s="138" t="s">
        <v>74</v>
      </c>
      <c r="J895" s="137" t="s">
        <v>74</v>
      </c>
      <c r="K895" s="90" t="s">
        <v>76</v>
      </c>
      <c r="L895" s="138" t="s">
        <v>76</v>
      </c>
      <c r="M895" s="89"/>
      <c r="N895" s="90"/>
      <c r="O895" s="90"/>
      <c r="P895" s="90"/>
      <c r="Q895" s="138"/>
    </row>
    <row r="896" spans="1:17" ht="29" customHeight="1" x14ac:dyDescent="0.2">
      <c r="A896" s="640"/>
      <c r="B896" s="752" t="s">
        <v>433</v>
      </c>
      <c r="C896" s="761" t="s">
        <v>405</v>
      </c>
      <c r="D896" s="72" t="s">
        <v>73</v>
      </c>
      <c r="E896" s="70"/>
      <c r="F896" s="115">
        <f>SUM(J896:L896)</f>
        <v>0</v>
      </c>
      <c r="G896" s="70" t="s">
        <v>74</v>
      </c>
      <c r="H896" s="77" t="s">
        <v>74</v>
      </c>
      <c r="I896" s="71" t="s">
        <v>74</v>
      </c>
      <c r="J896" s="70"/>
      <c r="K896" s="77"/>
      <c r="L896" s="71"/>
      <c r="M896" s="67" t="s">
        <v>74</v>
      </c>
      <c r="N896" s="68" t="s">
        <v>74</v>
      </c>
      <c r="O896" s="68" t="s">
        <v>74</v>
      </c>
      <c r="P896" s="68" t="s">
        <v>74</v>
      </c>
      <c r="Q896" s="437" t="s">
        <v>74</v>
      </c>
    </row>
    <row r="897" spans="1:17" ht="29" customHeight="1" x14ac:dyDescent="0.2">
      <c r="A897" s="640"/>
      <c r="B897" s="753"/>
      <c r="C897" s="759"/>
      <c r="D897" s="73" t="s">
        <v>75</v>
      </c>
      <c r="E897" s="136"/>
      <c r="F897" s="116">
        <f>SUM(J897:L897)</f>
        <v>0</v>
      </c>
      <c r="G897" s="136" t="s">
        <v>76</v>
      </c>
      <c r="H897" s="54" t="s">
        <v>76</v>
      </c>
      <c r="I897" s="55" t="s">
        <v>76</v>
      </c>
      <c r="J897" s="136"/>
      <c r="K897" s="54"/>
      <c r="L897" s="55"/>
      <c r="M897" s="82" t="s">
        <v>74</v>
      </c>
      <c r="N897" s="54" t="s">
        <v>74</v>
      </c>
      <c r="O897" s="54" t="s">
        <v>74</v>
      </c>
      <c r="P897" s="54" t="s">
        <v>74</v>
      </c>
      <c r="Q897" s="55" t="s">
        <v>74</v>
      </c>
    </row>
    <row r="898" spans="1:17" ht="29" customHeight="1" x14ac:dyDescent="0.2">
      <c r="A898" s="640"/>
      <c r="B898" s="753"/>
      <c r="C898" s="759"/>
      <c r="D898" s="73" t="s">
        <v>77</v>
      </c>
      <c r="E898" s="136"/>
      <c r="F898" s="116">
        <f>SUM(G898:I898)</f>
        <v>0</v>
      </c>
      <c r="G898" s="136"/>
      <c r="H898" s="54"/>
      <c r="I898" s="55"/>
      <c r="J898" s="136" t="s">
        <v>74</v>
      </c>
      <c r="K898" s="54" t="s">
        <v>74</v>
      </c>
      <c r="L898" s="55" t="s">
        <v>74</v>
      </c>
      <c r="M898" s="82" t="s">
        <v>74</v>
      </c>
      <c r="N898" s="54" t="s">
        <v>74</v>
      </c>
      <c r="O898" s="54" t="s">
        <v>74</v>
      </c>
      <c r="P898" s="54" t="s">
        <v>74</v>
      </c>
      <c r="Q898" s="55" t="s">
        <v>74</v>
      </c>
    </row>
    <row r="899" spans="1:17" ht="29" customHeight="1" x14ac:dyDescent="0.2">
      <c r="A899" s="640"/>
      <c r="B899" s="753"/>
      <c r="C899" s="759"/>
      <c r="D899" s="73" t="s">
        <v>78</v>
      </c>
      <c r="E899" s="136">
        <v>99</v>
      </c>
      <c r="F899" s="116">
        <f>SUM(M899:Q899)</f>
        <v>80</v>
      </c>
      <c r="G899" s="136" t="s">
        <v>76</v>
      </c>
      <c r="H899" s="54" t="s">
        <v>76</v>
      </c>
      <c r="I899" s="55" t="s">
        <v>76</v>
      </c>
      <c r="J899" s="136" t="s">
        <v>74</v>
      </c>
      <c r="K899" s="54" t="s">
        <v>74</v>
      </c>
      <c r="L899" s="55" t="s">
        <v>74</v>
      </c>
      <c r="M899" s="142">
        <v>1</v>
      </c>
      <c r="N899" s="62">
        <v>4</v>
      </c>
      <c r="O899" s="62">
        <v>14</v>
      </c>
      <c r="P899" s="62">
        <v>41</v>
      </c>
      <c r="Q899" s="64">
        <v>20</v>
      </c>
    </row>
    <row r="900" spans="1:17" ht="29" customHeight="1" thickBot="1" x14ac:dyDescent="0.25">
      <c r="A900" s="640"/>
      <c r="B900" s="754"/>
      <c r="C900" s="762"/>
      <c r="D900" s="76" t="s">
        <v>79</v>
      </c>
      <c r="E900" s="137"/>
      <c r="F900" s="117">
        <f>SUM(M900:Q900)</f>
        <v>0</v>
      </c>
      <c r="G900" s="137" t="s">
        <v>74</v>
      </c>
      <c r="H900" s="90" t="s">
        <v>74</v>
      </c>
      <c r="I900" s="138" t="s">
        <v>74</v>
      </c>
      <c r="J900" s="137" t="s">
        <v>74</v>
      </c>
      <c r="K900" s="90" t="s">
        <v>76</v>
      </c>
      <c r="L900" s="138" t="s">
        <v>76</v>
      </c>
      <c r="M900" s="89"/>
      <c r="N900" s="90"/>
      <c r="O900" s="90"/>
      <c r="P900" s="90"/>
      <c r="Q900" s="138"/>
    </row>
    <row r="901" spans="1:17" ht="29" customHeight="1" x14ac:dyDescent="0.2">
      <c r="A901" s="640"/>
      <c r="B901" s="752" t="s">
        <v>434</v>
      </c>
      <c r="C901" s="758" t="s">
        <v>406</v>
      </c>
      <c r="D901" s="72" t="s">
        <v>73</v>
      </c>
      <c r="E901" s="70">
        <v>11</v>
      </c>
      <c r="F901" s="115">
        <f>SUM(J901:L901)</f>
        <v>6</v>
      </c>
      <c r="G901" s="70" t="s">
        <v>74</v>
      </c>
      <c r="H901" s="77" t="s">
        <v>74</v>
      </c>
      <c r="I901" s="71" t="s">
        <v>74</v>
      </c>
      <c r="J901" s="70"/>
      <c r="K901" s="77">
        <v>6</v>
      </c>
      <c r="L901" s="71"/>
      <c r="M901" s="67" t="s">
        <v>74</v>
      </c>
      <c r="N901" s="68" t="s">
        <v>74</v>
      </c>
      <c r="O901" s="68" t="s">
        <v>74</v>
      </c>
      <c r="P901" s="68" t="s">
        <v>74</v>
      </c>
      <c r="Q901" s="437" t="s">
        <v>74</v>
      </c>
    </row>
    <row r="902" spans="1:17" ht="29" customHeight="1" x14ac:dyDescent="0.2">
      <c r="A902" s="640"/>
      <c r="B902" s="753"/>
      <c r="C902" s="759"/>
      <c r="D902" s="73" t="s">
        <v>75</v>
      </c>
      <c r="E902" s="136"/>
      <c r="F902" s="116">
        <f>SUM(J902:L902)</f>
        <v>0</v>
      </c>
      <c r="G902" s="136" t="s">
        <v>76</v>
      </c>
      <c r="H902" s="54" t="s">
        <v>76</v>
      </c>
      <c r="I902" s="55" t="s">
        <v>76</v>
      </c>
      <c r="J902" s="136"/>
      <c r="K902" s="54"/>
      <c r="L902" s="55"/>
      <c r="M902" s="82" t="s">
        <v>74</v>
      </c>
      <c r="N902" s="54" t="s">
        <v>74</v>
      </c>
      <c r="O902" s="54" t="s">
        <v>74</v>
      </c>
      <c r="P902" s="54" t="s">
        <v>74</v>
      </c>
      <c r="Q902" s="55" t="s">
        <v>74</v>
      </c>
    </row>
    <row r="903" spans="1:17" ht="29" customHeight="1" x14ac:dyDescent="0.2">
      <c r="A903" s="640"/>
      <c r="B903" s="753"/>
      <c r="C903" s="759"/>
      <c r="D903" s="73" t="s">
        <v>77</v>
      </c>
      <c r="E903" s="136"/>
      <c r="F903" s="116">
        <f>SUM(G903:I903)</f>
        <v>0</v>
      </c>
      <c r="G903" s="136"/>
      <c r="H903" s="54"/>
      <c r="I903" s="55"/>
      <c r="J903" s="136" t="s">
        <v>74</v>
      </c>
      <c r="K903" s="54" t="s">
        <v>74</v>
      </c>
      <c r="L903" s="55" t="s">
        <v>74</v>
      </c>
      <c r="M903" s="82" t="s">
        <v>74</v>
      </c>
      <c r="N903" s="54" t="s">
        <v>74</v>
      </c>
      <c r="O903" s="54" t="s">
        <v>74</v>
      </c>
      <c r="P903" s="54" t="s">
        <v>74</v>
      </c>
      <c r="Q903" s="55" t="s">
        <v>74</v>
      </c>
    </row>
    <row r="904" spans="1:17" ht="29" customHeight="1" x14ac:dyDescent="0.2">
      <c r="A904" s="640"/>
      <c r="B904" s="753"/>
      <c r="C904" s="759"/>
      <c r="D904" s="73" t="s">
        <v>78</v>
      </c>
      <c r="E904" s="136">
        <v>88</v>
      </c>
      <c r="F904" s="116">
        <f>SUM(M904:Q904)</f>
        <v>17</v>
      </c>
      <c r="G904" s="136" t="s">
        <v>76</v>
      </c>
      <c r="H904" s="54" t="s">
        <v>76</v>
      </c>
      <c r="I904" s="55" t="s">
        <v>76</v>
      </c>
      <c r="J904" s="136" t="s">
        <v>74</v>
      </c>
      <c r="K904" s="54" t="s">
        <v>74</v>
      </c>
      <c r="L904" s="55" t="s">
        <v>74</v>
      </c>
      <c r="M904" s="142">
        <v>3</v>
      </c>
      <c r="N904" s="62">
        <v>2</v>
      </c>
      <c r="O904" s="62">
        <v>12</v>
      </c>
      <c r="P904" s="62"/>
      <c r="Q904" s="64"/>
    </row>
    <row r="905" spans="1:17" ht="29" customHeight="1" thickBot="1" x14ac:dyDescent="0.25">
      <c r="A905" s="640"/>
      <c r="B905" s="754"/>
      <c r="C905" s="760"/>
      <c r="D905" s="76" t="s">
        <v>79</v>
      </c>
      <c r="E905" s="137"/>
      <c r="F905" s="117">
        <f>SUM(M905:Q905)</f>
        <v>0</v>
      </c>
      <c r="G905" s="137" t="s">
        <v>74</v>
      </c>
      <c r="H905" s="90" t="s">
        <v>74</v>
      </c>
      <c r="I905" s="138" t="s">
        <v>74</v>
      </c>
      <c r="J905" s="137" t="s">
        <v>74</v>
      </c>
      <c r="K905" s="90" t="s">
        <v>76</v>
      </c>
      <c r="L905" s="138" t="s">
        <v>76</v>
      </c>
      <c r="M905" s="89"/>
      <c r="N905" s="90"/>
      <c r="O905" s="90"/>
      <c r="P905" s="90"/>
      <c r="Q905" s="138"/>
    </row>
    <row r="906" spans="1:17" ht="29" customHeight="1" x14ac:dyDescent="0.2">
      <c r="A906" s="640"/>
      <c r="B906" s="752" t="s">
        <v>435</v>
      </c>
      <c r="C906" s="761" t="s">
        <v>407</v>
      </c>
      <c r="D906" s="72" t="s">
        <v>73</v>
      </c>
      <c r="E906" s="70"/>
      <c r="F906" s="115">
        <f>SUM(J906:L906)</f>
        <v>0</v>
      </c>
      <c r="G906" s="70" t="s">
        <v>74</v>
      </c>
      <c r="H906" s="77" t="s">
        <v>74</v>
      </c>
      <c r="I906" s="71" t="s">
        <v>74</v>
      </c>
      <c r="J906" s="70"/>
      <c r="K906" s="77"/>
      <c r="L906" s="71"/>
      <c r="M906" s="67" t="s">
        <v>74</v>
      </c>
      <c r="N906" s="68" t="s">
        <v>74</v>
      </c>
      <c r="O906" s="68" t="s">
        <v>74</v>
      </c>
      <c r="P906" s="68" t="s">
        <v>74</v>
      </c>
      <c r="Q906" s="437" t="s">
        <v>74</v>
      </c>
    </row>
    <row r="907" spans="1:17" ht="29" customHeight="1" x14ac:dyDescent="0.2">
      <c r="A907" s="640"/>
      <c r="B907" s="753"/>
      <c r="C907" s="759"/>
      <c r="D907" s="73" t="s">
        <v>75</v>
      </c>
      <c r="E907" s="136"/>
      <c r="F907" s="116">
        <f>SUM(J907:L907)</f>
        <v>0</v>
      </c>
      <c r="G907" s="136" t="s">
        <v>76</v>
      </c>
      <c r="H907" s="54" t="s">
        <v>76</v>
      </c>
      <c r="I907" s="55" t="s">
        <v>76</v>
      </c>
      <c r="J907" s="136"/>
      <c r="K907" s="54"/>
      <c r="L907" s="55"/>
      <c r="M907" s="82" t="s">
        <v>74</v>
      </c>
      <c r="N907" s="54" t="s">
        <v>74</v>
      </c>
      <c r="O907" s="54" t="s">
        <v>74</v>
      </c>
      <c r="P907" s="54" t="s">
        <v>74</v>
      </c>
      <c r="Q907" s="55" t="s">
        <v>74</v>
      </c>
    </row>
    <row r="908" spans="1:17" ht="29" customHeight="1" x14ac:dyDescent="0.2">
      <c r="A908" s="640"/>
      <c r="B908" s="753"/>
      <c r="C908" s="759"/>
      <c r="D908" s="73" t="s">
        <v>77</v>
      </c>
      <c r="E908" s="136"/>
      <c r="F908" s="116">
        <f>SUM(G908:I908)</f>
        <v>0</v>
      </c>
      <c r="G908" s="136"/>
      <c r="H908" s="54"/>
      <c r="I908" s="55"/>
      <c r="J908" s="136" t="s">
        <v>74</v>
      </c>
      <c r="K908" s="54" t="s">
        <v>74</v>
      </c>
      <c r="L908" s="55" t="s">
        <v>74</v>
      </c>
      <c r="M908" s="82" t="s">
        <v>74</v>
      </c>
      <c r="N908" s="54" t="s">
        <v>74</v>
      </c>
      <c r="O908" s="54" t="s">
        <v>74</v>
      </c>
      <c r="P908" s="54" t="s">
        <v>74</v>
      </c>
      <c r="Q908" s="55" t="s">
        <v>74</v>
      </c>
    </row>
    <row r="909" spans="1:17" ht="29" customHeight="1" x14ac:dyDescent="0.2">
      <c r="A909" s="640"/>
      <c r="B909" s="753"/>
      <c r="C909" s="759"/>
      <c r="D909" s="73" t="s">
        <v>78</v>
      </c>
      <c r="E909" s="136">
        <v>98</v>
      </c>
      <c r="F909" s="116">
        <f>SUM(M909:Q909)</f>
        <v>17</v>
      </c>
      <c r="G909" s="136" t="s">
        <v>76</v>
      </c>
      <c r="H909" s="54" t="s">
        <v>76</v>
      </c>
      <c r="I909" s="55" t="s">
        <v>76</v>
      </c>
      <c r="J909" s="136" t="s">
        <v>74</v>
      </c>
      <c r="K909" s="54" t="s">
        <v>74</v>
      </c>
      <c r="L909" s="55" t="s">
        <v>74</v>
      </c>
      <c r="M909" s="142"/>
      <c r="N909" s="62"/>
      <c r="O909" s="62">
        <v>16</v>
      </c>
      <c r="P909" s="62">
        <v>1</v>
      </c>
      <c r="Q909" s="64"/>
    </row>
    <row r="910" spans="1:17" ht="29" customHeight="1" thickBot="1" x14ac:dyDescent="0.25">
      <c r="A910" s="640"/>
      <c r="B910" s="754"/>
      <c r="C910" s="762"/>
      <c r="D910" s="76" t="s">
        <v>79</v>
      </c>
      <c r="E910" s="137"/>
      <c r="F910" s="117">
        <f>SUM(M910:Q910)</f>
        <v>0</v>
      </c>
      <c r="G910" s="137" t="s">
        <v>74</v>
      </c>
      <c r="H910" s="90" t="s">
        <v>74</v>
      </c>
      <c r="I910" s="138" t="s">
        <v>74</v>
      </c>
      <c r="J910" s="137" t="s">
        <v>74</v>
      </c>
      <c r="K910" s="90" t="s">
        <v>76</v>
      </c>
      <c r="L910" s="138" t="s">
        <v>76</v>
      </c>
      <c r="M910" s="89"/>
      <c r="N910" s="90"/>
      <c r="O910" s="90"/>
      <c r="P910" s="90"/>
      <c r="Q910" s="138"/>
    </row>
    <row r="911" spans="1:17" ht="29" customHeight="1" x14ac:dyDescent="0.2">
      <c r="A911" s="640"/>
      <c r="B911" s="752" t="s">
        <v>436</v>
      </c>
      <c r="C911" s="758" t="s">
        <v>408</v>
      </c>
      <c r="D911" s="72" t="s">
        <v>73</v>
      </c>
      <c r="E911" s="70"/>
      <c r="F911" s="115">
        <f>SUM(J911:L911)</f>
        <v>0</v>
      </c>
      <c r="G911" s="70" t="s">
        <v>74</v>
      </c>
      <c r="H911" s="77" t="s">
        <v>74</v>
      </c>
      <c r="I911" s="71" t="s">
        <v>74</v>
      </c>
      <c r="J911" s="70"/>
      <c r="K911" s="77"/>
      <c r="L911" s="71"/>
      <c r="M911" s="67" t="s">
        <v>74</v>
      </c>
      <c r="N911" s="68" t="s">
        <v>74</v>
      </c>
      <c r="O911" s="68" t="s">
        <v>74</v>
      </c>
      <c r="P911" s="68" t="s">
        <v>74</v>
      </c>
      <c r="Q911" s="437" t="s">
        <v>74</v>
      </c>
    </row>
    <row r="912" spans="1:17" ht="29" customHeight="1" x14ac:dyDescent="0.2">
      <c r="A912" s="640"/>
      <c r="B912" s="753"/>
      <c r="C912" s="759"/>
      <c r="D912" s="73" t="s">
        <v>75</v>
      </c>
      <c r="E912" s="136"/>
      <c r="F912" s="116">
        <f>SUM(J912:L912)</f>
        <v>0</v>
      </c>
      <c r="G912" s="136" t="s">
        <v>76</v>
      </c>
      <c r="H912" s="54" t="s">
        <v>76</v>
      </c>
      <c r="I912" s="55" t="s">
        <v>76</v>
      </c>
      <c r="J912" s="136"/>
      <c r="K912" s="54"/>
      <c r="L912" s="55"/>
      <c r="M912" s="82" t="s">
        <v>74</v>
      </c>
      <c r="N912" s="54" t="s">
        <v>74</v>
      </c>
      <c r="O912" s="54" t="s">
        <v>74</v>
      </c>
      <c r="P912" s="54" t="s">
        <v>74</v>
      </c>
      <c r="Q912" s="55" t="s">
        <v>74</v>
      </c>
    </row>
    <row r="913" spans="1:17" ht="29" customHeight="1" x14ac:dyDescent="0.2">
      <c r="A913" s="640"/>
      <c r="B913" s="753"/>
      <c r="C913" s="759"/>
      <c r="D913" s="73" t="s">
        <v>77</v>
      </c>
      <c r="E913" s="136"/>
      <c r="F913" s="116">
        <f>SUM(G913:I913)</f>
        <v>0</v>
      </c>
      <c r="G913" s="136"/>
      <c r="H913" s="54"/>
      <c r="I913" s="55"/>
      <c r="J913" s="136" t="s">
        <v>74</v>
      </c>
      <c r="K913" s="54" t="s">
        <v>74</v>
      </c>
      <c r="L913" s="55" t="s">
        <v>74</v>
      </c>
      <c r="M913" s="82" t="s">
        <v>74</v>
      </c>
      <c r="N913" s="54" t="s">
        <v>74</v>
      </c>
      <c r="O913" s="54" t="s">
        <v>74</v>
      </c>
      <c r="P913" s="54" t="s">
        <v>74</v>
      </c>
      <c r="Q913" s="55" t="s">
        <v>74</v>
      </c>
    </row>
    <row r="914" spans="1:17" ht="29" customHeight="1" x14ac:dyDescent="0.2">
      <c r="A914" s="640"/>
      <c r="B914" s="753"/>
      <c r="C914" s="759"/>
      <c r="D914" s="73" t="s">
        <v>78</v>
      </c>
      <c r="E914" s="136">
        <v>130</v>
      </c>
      <c r="F914" s="116">
        <f>SUM(M914:Q914)</f>
        <v>16</v>
      </c>
      <c r="G914" s="136" t="s">
        <v>76</v>
      </c>
      <c r="H914" s="54" t="s">
        <v>76</v>
      </c>
      <c r="I914" s="55" t="s">
        <v>76</v>
      </c>
      <c r="J914" s="136" t="s">
        <v>74</v>
      </c>
      <c r="K914" s="54" t="s">
        <v>74</v>
      </c>
      <c r="L914" s="55" t="s">
        <v>74</v>
      </c>
      <c r="M914" s="142"/>
      <c r="N914" s="62">
        <v>1</v>
      </c>
      <c r="O914" s="62">
        <v>9</v>
      </c>
      <c r="P914" s="62">
        <v>3</v>
      </c>
      <c r="Q914" s="64">
        <v>3</v>
      </c>
    </row>
    <row r="915" spans="1:17" ht="29" customHeight="1" thickBot="1" x14ac:dyDescent="0.25">
      <c r="A915" s="640"/>
      <c r="B915" s="754"/>
      <c r="C915" s="760"/>
      <c r="D915" s="76" t="s">
        <v>79</v>
      </c>
      <c r="E915" s="137"/>
      <c r="F915" s="117">
        <f>SUM(M915:Q915)</f>
        <v>0</v>
      </c>
      <c r="G915" s="137" t="s">
        <v>74</v>
      </c>
      <c r="H915" s="90" t="s">
        <v>74</v>
      </c>
      <c r="I915" s="138" t="s">
        <v>74</v>
      </c>
      <c r="J915" s="137" t="s">
        <v>74</v>
      </c>
      <c r="K915" s="90" t="s">
        <v>76</v>
      </c>
      <c r="L915" s="138" t="s">
        <v>76</v>
      </c>
      <c r="M915" s="89"/>
      <c r="N915" s="90"/>
      <c r="O915" s="90"/>
      <c r="P915" s="90"/>
      <c r="Q915" s="138"/>
    </row>
    <row r="916" spans="1:17" ht="29" customHeight="1" x14ac:dyDescent="0.2">
      <c r="A916" s="640"/>
      <c r="B916" s="752" t="s">
        <v>437</v>
      </c>
      <c r="C916" s="761" t="s">
        <v>409</v>
      </c>
      <c r="D916" s="72" t="s">
        <v>73</v>
      </c>
      <c r="E916" s="70"/>
      <c r="F916" s="115">
        <f>SUM(J916:L916)</f>
        <v>0</v>
      </c>
      <c r="G916" s="70" t="s">
        <v>74</v>
      </c>
      <c r="H916" s="77" t="s">
        <v>74</v>
      </c>
      <c r="I916" s="71" t="s">
        <v>74</v>
      </c>
      <c r="J916" s="70"/>
      <c r="K916" s="77"/>
      <c r="L916" s="71"/>
      <c r="M916" s="67" t="s">
        <v>74</v>
      </c>
      <c r="N916" s="68" t="s">
        <v>74</v>
      </c>
      <c r="O916" s="68" t="s">
        <v>74</v>
      </c>
      <c r="P916" s="68" t="s">
        <v>74</v>
      </c>
      <c r="Q916" s="437" t="s">
        <v>74</v>
      </c>
    </row>
    <row r="917" spans="1:17" ht="29" customHeight="1" x14ac:dyDescent="0.2">
      <c r="A917" s="640"/>
      <c r="B917" s="753"/>
      <c r="C917" s="759"/>
      <c r="D917" s="73" t="s">
        <v>75</v>
      </c>
      <c r="E917" s="136"/>
      <c r="F917" s="116">
        <f>SUM(J917:L917)</f>
        <v>0</v>
      </c>
      <c r="G917" s="136" t="s">
        <v>76</v>
      </c>
      <c r="H917" s="54" t="s">
        <v>76</v>
      </c>
      <c r="I917" s="55" t="s">
        <v>76</v>
      </c>
      <c r="J917" s="136"/>
      <c r="K917" s="54"/>
      <c r="L917" s="55"/>
      <c r="M917" s="82" t="s">
        <v>74</v>
      </c>
      <c r="N917" s="54" t="s">
        <v>74</v>
      </c>
      <c r="O917" s="54" t="s">
        <v>74</v>
      </c>
      <c r="P917" s="54" t="s">
        <v>74</v>
      </c>
      <c r="Q917" s="55" t="s">
        <v>74</v>
      </c>
    </row>
    <row r="918" spans="1:17" ht="29" customHeight="1" x14ac:dyDescent="0.2">
      <c r="A918" s="640"/>
      <c r="B918" s="753"/>
      <c r="C918" s="759"/>
      <c r="D918" s="73" t="s">
        <v>77</v>
      </c>
      <c r="E918" s="136"/>
      <c r="F918" s="116">
        <f>SUM(G918:I918)</f>
        <v>0</v>
      </c>
      <c r="G918" s="136"/>
      <c r="H918" s="54"/>
      <c r="I918" s="55"/>
      <c r="J918" s="136" t="s">
        <v>74</v>
      </c>
      <c r="K918" s="54" t="s">
        <v>74</v>
      </c>
      <c r="L918" s="55" t="s">
        <v>74</v>
      </c>
      <c r="M918" s="82" t="s">
        <v>74</v>
      </c>
      <c r="N918" s="54" t="s">
        <v>74</v>
      </c>
      <c r="O918" s="54" t="s">
        <v>74</v>
      </c>
      <c r="P918" s="54" t="s">
        <v>74</v>
      </c>
      <c r="Q918" s="55" t="s">
        <v>74</v>
      </c>
    </row>
    <row r="919" spans="1:17" ht="29" customHeight="1" x14ac:dyDescent="0.2">
      <c r="A919" s="640"/>
      <c r="B919" s="753"/>
      <c r="C919" s="759"/>
      <c r="D919" s="73" t="s">
        <v>78</v>
      </c>
      <c r="E919" s="136">
        <v>109</v>
      </c>
      <c r="F919" s="116">
        <f>SUM(M919:Q919)</f>
        <v>16</v>
      </c>
      <c r="G919" s="136" t="s">
        <v>76</v>
      </c>
      <c r="H919" s="54" t="s">
        <v>76</v>
      </c>
      <c r="I919" s="55" t="s">
        <v>76</v>
      </c>
      <c r="J919" s="136" t="s">
        <v>74</v>
      </c>
      <c r="K919" s="54" t="s">
        <v>74</v>
      </c>
      <c r="L919" s="55" t="s">
        <v>74</v>
      </c>
      <c r="M919" s="142"/>
      <c r="N919" s="62">
        <v>1</v>
      </c>
      <c r="O919" s="62">
        <v>15</v>
      </c>
      <c r="P919" s="62"/>
      <c r="Q919" s="64"/>
    </row>
    <row r="920" spans="1:17" ht="29" customHeight="1" thickBot="1" x14ac:dyDescent="0.25">
      <c r="A920" s="640"/>
      <c r="B920" s="754"/>
      <c r="C920" s="762"/>
      <c r="D920" s="76" t="s">
        <v>79</v>
      </c>
      <c r="E920" s="137"/>
      <c r="F920" s="117">
        <f>SUM(M920:Q920)</f>
        <v>0</v>
      </c>
      <c r="G920" s="137" t="s">
        <v>74</v>
      </c>
      <c r="H920" s="90" t="s">
        <v>74</v>
      </c>
      <c r="I920" s="138" t="s">
        <v>74</v>
      </c>
      <c r="J920" s="137" t="s">
        <v>74</v>
      </c>
      <c r="K920" s="90" t="s">
        <v>76</v>
      </c>
      <c r="L920" s="138" t="s">
        <v>76</v>
      </c>
      <c r="M920" s="89"/>
      <c r="N920" s="90"/>
      <c r="O920" s="90"/>
      <c r="P920" s="90"/>
      <c r="Q920" s="138"/>
    </row>
    <row r="921" spans="1:17" ht="29" customHeight="1" x14ac:dyDescent="0.2">
      <c r="A921" s="640"/>
      <c r="B921" s="752" t="s">
        <v>410</v>
      </c>
      <c r="C921" s="758" t="s">
        <v>411</v>
      </c>
      <c r="D921" s="72" t="s">
        <v>73</v>
      </c>
      <c r="E921" s="70"/>
      <c r="F921" s="115">
        <f>SUM(J921:L921)</f>
        <v>0</v>
      </c>
      <c r="G921" s="70" t="s">
        <v>74</v>
      </c>
      <c r="H921" s="77" t="s">
        <v>74</v>
      </c>
      <c r="I921" s="71" t="s">
        <v>74</v>
      </c>
      <c r="J921" s="70"/>
      <c r="K921" s="77"/>
      <c r="L921" s="71"/>
      <c r="M921" s="67" t="s">
        <v>74</v>
      </c>
      <c r="N921" s="68" t="s">
        <v>74</v>
      </c>
      <c r="O921" s="68" t="s">
        <v>74</v>
      </c>
      <c r="P921" s="68" t="s">
        <v>74</v>
      </c>
      <c r="Q921" s="437" t="s">
        <v>74</v>
      </c>
    </row>
    <row r="922" spans="1:17" ht="29" customHeight="1" x14ac:dyDescent="0.2">
      <c r="A922" s="640"/>
      <c r="B922" s="753"/>
      <c r="C922" s="759"/>
      <c r="D922" s="73" t="s">
        <v>75</v>
      </c>
      <c r="E922" s="136"/>
      <c r="F922" s="116">
        <f>SUM(J922:L922)</f>
        <v>0</v>
      </c>
      <c r="G922" s="136" t="s">
        <v>76</v>
      </c>
      <c r="H922" s="54" t="s">
        <v>76</v>
      </c>
      <c r="I922" s="55" t="s">
        <v>76</v>
      </c>
      <c r="J922" s="136"/>
      <c r="K922" s="54"/>
      <c r="L922" s="55"/>
      <c r="M922" s="82" t="s">
        <v>74</v>
      </c>
      <c r="N922" s="54" t="s">
        <v>74</v>
      </c>
      <c r="O922" s="54" t="s">
        <v>74</v>
      </c>
      <c r="P922" s="54" t="s">
        <v>74</v>
      </c>
      <c r="Q922" s="55" t="s">
        <v>74</v>
      </c>
    </row>
    <row r="923" spans="1:17" ht="29" customHeight="1" x14ac:dyDescent="0.2">
      <c r="A923" s="640"/>
      <c r="B923" s="753"/>
      <c r="C923" s="759"/>
      <c r="D923" s="73" t="s">
        <v>77</v>
      </c>
      <c r="E923" s="136"/>
      <c r="F923" s="116">
        <f>SUM(G923:I923)</f>
        <v>0</v>
      </c>
      <c r="G923" s="136"/>
      <c r="H923" s="54"/>
      <c r="I923" s="55"/>
      <c r="J923" s="136" t="s">
        <v>74</v>
      </c>
      <c r="K923" s="54" t="s">
        <v>74</v>
      </c>
      <c r="L923" s="55" t="s">
        <v>74</v>
      </c>
      <c r="M923" s="82" t="s">
        <v>74</v>
      </c>
      <c r="N923" s="54" t="s">
        <v>74</v>
      </c>
      <c r="O923" s="54" t="s">
        <v>74</v>
      </c>
      <c r="P923" s="54" t="s">
        <v>74</v>
      </c>
      <c r="Q923" s="55" t="s">
        <v>74</v>
      </c>
    </row>
    <row r="924" spans="1:17" ht="29" customHeight="1" x14ac:dyDescent="0.2">
      <c r="A924" s="640"/>
      <c r="B924" s="753"/>
      <c r="C924" s="759"/>
      <c r="D924" s="73" t="s">
        <v>78</v>
      </c>
      <c r="E924" s="136">
        <v>72.099999999999994</v>
      </c>
      <c r="F924" s="116">
        <f>SUM(M924:Q924)</f>
        <v>42</v>
      </c>
      <c r="G924" s="136" t="s">
        <v>76</v>
      </c>
      <c r="H924" s="54" t="s">
        <v>76</v>
      </c>
      <c r="I924" s="55" t="s">
        <v>76</v>
      </c>
      <c r="J924" s="136" t="s">
        <v>74</v>
      </c>
      <c r="K924" s="54" t="s">
        <v>74</v>
      </c>
      <c r="L924" s="55" t="s">
        <v>74</v>
      </c>
      <c r="M924" s="142">
        <v>8</v>
      </c>
      <c r="N924" s="62">
        <v>22</v>
      </c>
      <c r="O924" s="62">
        <v>12</v>
      </c>
      <c r="P924" s="62"/>
      <c r="Q924" s="64"/>
    </row>
    <row r="925" spans="1:17" ht="29" customHeight="1" thickBot="1" x14ac:dyDescent="0.25">
      <c r="A925" s="640"/>
      <c r="B925" s="754"/>
      <c r="C925" s="760"/>
      <c r="D925" s="76" t="s">
        <v>79</v>
      </c>
      <c r="E925" s="137"/>
      <c r="F925" s="117">
        <f>SUM(M925:Q925)</f>
        <v>0</v>
      </c>
      <c r="G925" s="137" t="s">
        <v>74</v>
      </c>
      <c r="H925" s="90" t="s">
        <v>74</v>
      </c>
      <c r="I925" s="138" t="s">
        <v>74</v>
      </c>
      <c r="J925" s="137" t="s">
        <v>74</v>
      </c>
      <c r="K925" s="90" t="s">
        <v>76</v>
      </c>
      <c r="L925" s="138" t="s">
        <v>76</v>
      </c>
      <c r="M925" s="89"/>
      <c r="N925" s="90"/>
      <c r="O925" s="90"/>
      <c r="P925" s="90"/>
      <c r="Q925" s="138"/>
    </row>
    <row r="926" spans="1:17" ht="29" customHeight="1" x14ac:dyDescent="0.2">
      <c r="A926" s="640"/>
      <c r="B926" s="752" t="s">
        <v>438</v>
      </c>
      <c r="C926" s="761" t="s">
        <v>412</v>
      </c>
      <c r="D926" s="72" t="s">
        <v>73</v>
      </c>
      <c r="E926" s="70">
        <v>9</v>
      </c>
      <c r="F926" s="115">
        <f>SUM(J926:L926)</f>
        <v>6</v>
      </c>
      <c r="G926" s="70" t="s">
        <v>74</v>
      </c>
      <c r="H926" s="77" t="s">
        <v>74</v>
      </c>
      <c r="I926" s="71" t="s">
        <v>74</v>
      </c>
      <c r="J926" s="70">
        <v>3</v>
      </c>
      <c r="K926" s="77">
        <v>3</v>
      </c>
      <c r="L926" s="71"/>
      <c r="M926" s="67" t="s">
        <v>74</v>
      </c>
      <c r="N926" s="68" t="s">
        <v>74</v>
      </c>
      <c r="O926" s="68" t="s">
        <v>74</v>
      </c>
      <c r="P926" s="68" t="s">
        <v>74</v>
      </c>
      <c r="Q926" s="437" t="s">
        <v>74</v>
      </c>
    </row>
    <row r="927" spans="1:17" ht="29" customHeight="1" x14ac:dyDescent="0.2">
      <c r="A927" s="640"/>
      <c r="B927" s="753"/>
      <c r="C927" s="759"/>
      <c r="D927" s="73" t="s">
        <v>75</v>
      </c>
      <c r="E927" s="136"/>
      <c r="F927" s="116">
        <f>SUM(J927:L927)</f>
        <v>0</v>
      </c>
      <c r="G927" s="136" t="s">
        <v>76</v>
      </c>
      <c r="H927" s="54" t="s">
        <v>76</v>
      </c>
      <c r="I927" s="55" t="s">
        <v>76</v>
      </c>
      <c r="J927" s="136"/>
      <c r="K927" s="54"/>
      <c r="L927" s="55"/>
      <c r="M927" s="82" t="s">
        <v>74</v>
      </c>
      <c r="N927" s="54" t="s">
        <v>74</v>
      </c>
      <c r="O927" s="54" t="s">
        <v>74</v>
      </c>
      <c r="P927" s="54" t="s">
        <v>74</v>
      </c>
      <c r="Q927" s="55" t="s">
        <v>74</v>
      </c>
    </row>
    <row r="928" spans="1:17" ht="29" customHeight="1" x14ac:dyDescent="0.2">
      <c r="A928" s="640"/>
      <c r="B928" s="753"/>
      <c r="C928" s="759"/>
      <c r="D928" s="73" t="s">
        <v>77</v>
      </c>
      <c r="E928" s="136"/>
      <c r="F928" s="116">
        <f>SUM(G928:I928)</f>
        <v>0</v>
      </c>
      <c r="G928" s="136"/>
      <c r="H928" s="54"/>
      <c r="I928" s="55"/>
      <c r="J928" s="136" t="s">
        <v>74</v>
      </c>
      <c r="K928" s="54" t="s">
        <v>74</v>
      </c>
      <c r="L928" s="55" t="s">
        <v>74</v>
      </c>
      <c r="M928" s="82" t="s">
        <v>74</v>
      </c>
      <c r="N928" s="54" t="s">
        <v>74</v>
      </c>
      <c r="O928" s="54" t="s">
        <v>74</v>
      </c>
      <c r="P928" s="54" t="s">
        <v>74</v>
      </c>
      <c r="Q928" s="55" t="s">
        <v>74</v>
      </c>
    </row>
    <row r="929" spans="1:17" ht="29" customHeight="1" x14ac:dyDescent="0.2">
      <c r="A929" s="640"/>
      <c r="B929" s="753"/>
      <c r="C929" s="759"/>
      <c r="D929" s="73" t="s">
        <v>78</v>
      </c>
      <c r="E929" s="136">
        <v>90</v>
      </c>
      <c r="F929" s="116">
        <f>SUM(M929:Q929)</f>
        <v>58</v>
      </c>
      <c r="G929" s="136" t="s">
        <v>76</v>
      </c>
      <c r="H929" s="54" t="s">
        <v>76</v>
      </c>
      <c r="I929" s="55" t="s">
        <v>76</v>
      </c>
      <c r="J929" s="136" t="s">
        <v>74</v>
      </c>
      <c r="K929" s="54" t="s">
        <v>74</v>
      </c>
      <c r="L929" s="55" t="s">
        <v>74</v>
      </c>
      <c r="M929" s="142">
        <v>4</v>
      </c>
      <c r="N929" s="62">
        <v>21</v>
      </c>
      <c r="O929" s="62">
        <v>29</v>
      </c>
      <c r="P929" s="62">
        <v>4</v>
      </c>
      <c r="Q929" s="64"/>
    </row>
    <row r="930" spans="1:17" ht="29" customHeight="1" thickBot="1" x14ac:dyDescent="0.25">
      <c r="A930" s="640"/>
      <c r="B930" s="754"/>
      <c r="C930" s="762"/>
      <c r="D930" s="76" t="s">
        <v>79</v>
      </c>
      <c r="E930" s="137"/>
      <c r="F930" s="117">
        <f>SUM(M930:Q930)</f>
        <v>0</v>
      </c>
      <c r="G930" s="137" t="s">
        <v>74</v>
      </c>
      <c r="H930" s="90" t="s">
        <v>74</v>
      </c>
      <c r="I930" s="138" t="s">
        <v>74</v>
      </c>
      <c r="J930" s="137" t="s">
        <v>74</v>
      </c>
      <c r="K930" s="90" t="s">
        <v>76</v>
      </c>
      <c r="L930" s="138" t="s">
        <v>76</v>
      </c>
      <c r="M930" s="89"/>
      <c r="N930" s="90"/>
      <c r="O930" s="90"/>
      <c r="P930" s="90"/>
      <c r="Q930" s="138"/>
    </row>
    <row r="931" spans="1:17" ht="29" customHeight="1" x14ac:dyDescent="0.2">
      <c r="A931" s="640"/>
      <c r="B931" s="752" t="s">
        <v>439</v>
      </c>
      <c r="C931" s="758" t="s">
        <v>413</v>
      </c>
      <c r="D931" s="72" t="s">
        <v>73</v>
      </c>
      <c r="E931" s="70"/>
      <c r="F931" s="115">
        <f t="shared" ref="F931:F932" si="39">SUM(J931:L931)</f>
        <v>0</v>
      </c>
      <c r="G931" s="70" t="s">
        <v>74</v>
      </c>
      <c r="H931" s="77" t="s">
        <v>74</v>
      </c>
      <c r="I931" s="71" t="s">
        <v>74</v>
      </c>
      <c r="J931" s="70"/>
      <c r="K931" s="77"/>
      <c r="L931" s="71"/>
      <c r="M931" s="67" t="s">
        <v>74</v>
      </c>
      <c r="N931" s="68" t="s">
        <v>74</v>
      </c>
      <c r="O931" s="68" t="s">
        <v>74</v>
      </c>
      <c r="P931" s="68" t="s">
        <v>74</v>
      </c>
      <c r="Q931" s="437" t="s">
        <v>74</v>
      </c>
    </row>
    <row r="932" spans="1:17" ht="29" customHeight="1" x14ac:dyDescent="0.2">
      <c r="A932" s="640"/>
      <c r="B932" s="753"/>
      <c r="C932" s="759"/>
      <c r="D932" s="73" t="s">
        <v>75</v>
      </c>
      <c r="E932" s="136"/>
      <c r="F932" s="116">
        <f t="shared" si="39"/>
        <v>0</v>
      </c>
      <c r="G932" s="136" t="s">
        <v>76</v>
      </c>
      <c r="H932" s="54" t="s">
        <v>76</v>
      </c>
      <c r="I932" s="55" t="s">
        <v>76</v>
      </c>
      <c r="J932" s="136"/>
      <c r="K932" s="54"/>
      <c r="L932" s="55"/>
      <c r="M932" s="82" t="s">
        <v>74</v>
      </c>
      <c r="N932" s="54" t="s">
        <v>74</v>
      </c>
      <c r="O932" s="54" t="s">
        <v>74</v>
      </c>
      <c r="P932" s="54" t="s">
        <v>74</v>
      </c>
      <c r="Q932" s="55" t="s">
        <v>74</v>
      </c>
    </row>
    <row r="933" spans="1:17" ht="29" customHeight="1" x14ac:dyDescent="0.2">
      <c r="A933" s="640"/>
      <c r="B933" s="753"/>
      <c r="C933" s="759"/>
      <c r="D933" s="73" t="s">
        <v>77</v>
      </c>
      <c r="E933" s="136"/>
      <c r="F933" s="116">
        <f t="shared" ref="F933" si="40">SUM(G933:I933)</f>
        <v>0</v>
      </c>
      <c r="G933" s="136"/>
      <c r="H933" s="54"/>
      <c r="I933" s="55"/>
      <c r="J933" s="136" t="s">
        <v>74</v>
      </c>
      <c r="K933" s="54" t="s">
        <v>74</v>
      </c>
      <c r="L933" s="55" t="s">
        <v>74</v>
      </c>
      <c r="M933" s="82" t="s">
        <v>74</v>
      </c>
      <c r="N933" s="54" t="s">
        <v>74</v>
      </c>
      <c r="O933" s="54" t="s">
        <v>74</v>
      </c>
      <c r="P933" s="54" t="s">
        <v>74</v>
      </c>
      <c r="Q933" s="55" t="s">
        <v>74</v>
      </c>
    </row>
    <row r="934" spans="1:17" ht="29" customHeight="1" x14ac:dyDescent="0.2">
      <c r="A934" s="640"/>
      <c r="B934" s="753"/>
      <c r="C934" s="759"/>
      <c r="D934" s="73" t="s">
        <v>78</v>
      </c>
      <c r="E934" s="136">
        <v>46</v>
      </c>
      <c r="F934" s="116">
        <f t="shared" ref="F934:F935" si="41">SUM(M934:Q934)</f>
        <v>8</v>
      </c>
      <c r="G934" s="136" t="s">
        <v>76</v>
      </c>
      <c r="H934" s="54" t="s">
        <v>76</v>
      </c>
      <c r="I934" s="55" t="s">
        <v>76</v>
      </c>
      <c r="J934" s="136" t="s">
        <v>74</v>
      </c>
      <c r="K934" s="54" t="s">
        <v>74</v>
      </c>
      <c r="L934" s="55" t="s">
        <v>74</v>
      </c>
      <c r="M934" s="142"/>
      <c r="N934" s="62"/>
      <c r="O934" s="62">
        <v>3</v>
      </c>
      <c r="P934" s="62">
        <v>2</v>
      </c>
      <c r="Q934" s="64">
        <v>3</v>
      </c>
    </row>
    <row r="935" spans="1:17" ht="29" customHeight="1" thickBot="1" x14ac:dyDescent="0.25">
      <c r="A935" s="640"/>
      <c r="B935" s="754"/>
      <c r="C935" s="760"/>
      <c r="D935" s="76" t="s">
        <v>79</v>
      </c>
      <c r="E935" s="137"/>
      <c r="F935" s="117">
        <f t="shared" si="41"/>
        <v>0</v>
      </c>
      <c r="G935" s="137" t="s">
        <v>74</v>
      </c>
      <c r="H935" s="90" t="s">
        <v>74</v>
      </c>
      <c r="I935" s="138" t="s">
        <v>74</v>
      </c>
      <c r="J935" s="137" t="s">
        <v>74</v>
      </c>
      <c r="K935" s="90" t="s">
        <v>76</v>
      </c>
      <c r="L935" s="138" t="s">
        <v>76</v>
      </c>
      <c r="M935" s="89"/>
      <c r="N935" s="90"/>
      <c r="O935" s="90"/>
      <c r="P935" s="90"/>
      <c r="Q935" s="138"/>
    </row>
    <row r="936" spans="1:17" ht="29" customHeight="1" x14ac:dyDescent="0.2">
      <c r="A936" s="640"/>
      <c r="B936" s="752" t="s">
        <v>440</v>
      </c>
      <c r="C936" s="761" t="s">
        <v>414</v>
      </c>
      <c r="D936" s="72" t="s">
        <v>73</v>
      </c>
      <c r="E936" s="70">
        <v>10</v>
      </c>
      <c r="F936" s="115">
        <f t="shared" ref="F936:F937" si="42">SUM(J936:L936)</f>
        <v>1</v>
      </c>
      <c r="G936" s="70" t="s">
        <v>74</v>
      </c>
      <c r="H936" s="77" t="s">
        <v>74</v>
      </c>
      <c r="I936" s="71" t="s">
        <v>74</v>
      </c>
      <c r="J936" s="70"/>
      <c r="K936" s="77">
        <v>1</v>
      </c>
      <c r="L936" s="71"/>
      <c r="M936" s="67" t="s">
        <v>74</v>
      </c>
      <c r="N936" s="68" t="s">
        <v>74</v>
      </c>
      <c r="O936" s="68" t="s">
        <v>74</v>
      </c>
      <c r="P936" s="68" t="s">
        <v>74</v>
      </c>
      <c r="Q936" s="437" t="s">
        <v>74</v>
      </c>
    </row>
    <row r="937" spans="1:17" ht="29" customHeight="1" x14ac:dyDescent="0.2">
      <c r="A937" s="640"/>
      <c r="B937" s="753"/>
      <c r="C937" s="759"/>
      <c r="D937" s="73" t="s">
        <v>75</v>
      </c>
      <c r="E937" s="136"/>
      <c r="F937" s="116">
        <f t="shared" si="42"/>
        <v>0</v>
      </c>
      <c r="G937" s="136" t="s">
        <v>76</v>
      </c>
      <c r="H937" s="54" t="s">
        <v>76</v>
      </c>
      <c r="I937" s="55" t="s">
        <v>76</v>
      </c>
      <c r="J937" s="136"/>
      <c r="K937" s="54"/>
      <c r="L937" s="55"/>
      <c r="M937" s="82" t="s">
        <v>74</v>
      </c>
      <c r="N937" s="54" t="s">
        <v>74</v>
      </c>
      <c r="O937" s="54" t="s">
        <v>74</v>
      </c>
      <c r="P937" s="54" t="s">
        <v>74</v>
      </c>
      <c r="Q937" s="55" t="s">
        <v>74</v>
      </c>
    </row>
    <row r="938" spans="1:17" ht="29" customHeight="1" x14ac:dyDescent="0.2">
      <c r="A938" s="640"/>
      <c r="B938" s="753"/>
      <c r="C938" s="759"/>
      <c r="D938" s="73" t="s">
        <v>77</v>
      </c>
      <c r="E938" s="136"/>
      <c r="F938" s="116">
        <f t="shared" ref="F938" si="43">SUM(G938:I938)</f>
        <v>0</v>
      </c>
      <c r="G938" s="136"/>
      <c r="H938" s="54"/>
      <c r="I938" s="55"/>
      <c r="J938" s="136" t="s">
        <v>74</v>
      </c>
      <c r="K938" s="54" t="s">
        <v>74</v>
      </c>
      <c r="L938" s="55" t="s">
        <v>74</v>
      </c>
      <c r="M938" s="82" t="s">
        <v>74</v>
      </c>
      <c r="N938" s="54" t="s">
        <v>74</v>
      </c>
      <c r="O938" s="54" t="s">
        <v>74</v>
      </c>
      <c r="P938" s="54" t="s">
        <v>74</v>
      </c>
      <c r="Q938" s="55" t="s">
        <v>74</v>
      </c>
    </row>
    <row r="939" spans="1:17" ht="29" customHeight="1" x14ac:dyDescent="0.2">
      <c r="A939" s="640"/>
      <c r="B939" s="753"/>
      <c r="C939" s="759"/>
      <c r="D939" s="73" t="s">
        <v>78</v>
      </c>
      <c r="E939" s="136">
        <v>99</v>
      </c>
      <c r="F939" s="116">
        <f t="shared" ref="F939:F940" si="44">SUM(M939:Q939)</f>
        <v>37</v>
      </c>
      <c r="G939" s="136" t="s">
        <v>76</v>
      </c>
      <c r="H939" s="54" t="s">
        <v>76</v>
      </c>
      <c r="I939" s="55" t="s">
        <v>76</v>
      </c>
      <c r="J939" s="136" t="s">
        <v>74</v>
      </c>
      <c r="K939" s="54" t="s">
        <v>74</v>
      </c>
      <c r="L939" s="55" t="s">
        <v>74</v>
      </c>
      <c r="M939" s="142">
        <v>1</v>
      </c>
      <c r="N939" s="62">
        <v>9</v>
      </c>
      <c r="O939" s="62">
        <v>23</v>
      </c>
      <c r="P939" s="62">
        <v>4</v>
      </c>
      <c r="Q939" s="64"/>
    </row>
    <row r="940" spans="1:17" ht="29" customHeight="1" thickBot="1" x14ac:dyDescent="0.25">
      <c r="A940" s="640"/>
      <c r="B940" s="754"/>
      <c r="C940" s="762"/>
      <c r="D940" s="76" t="s">
        <v>79</v>
      </c>
      <c r="E940" s="137"/>
      <c r="F940" s="117">
        <f t="shared" si="44"/>
        <v>0</v>
      </c>
      <c r="G940" s="137" t="s">
        <v>74</v>
      </c>
      <c r="H940" s="90" t="s">
        <v>74</v>
      </c>
      <c r="I940" s="138" t="s">
        <v>74</v>
      </c>
      <c r="J940" s="137" t="s">
        <v>74</v>
      </c>
      <c r="K940" s="90" t="s">
        <v>76</v>
      </c>
      <c r="L940" s="138" t="s">
        <v>76</v>
      </c>
      <c r="M940" s="89"/>
      <c r="N940" s="90"/>
      <c r="O940" s="90"/>
      <c r="P940" s="90"/>
      <c r="Q940" s="138"/>
    </row>
    <row r="941" spans="1:17" ht="29" customHeight="1" x14ac:dyDescent="0.2">
      <c r="A941" s="640"/>
      <c r="B941" s="752" t="s">
        <v>441</v>
      </c>
      <c r="C941" s="758" t="s">
        <v>415</v>
      </c>
      <c r="D941" s="72" t="s">
        <v>73</v>
      </c>
      <c r="E941" s="70"/>
      <c r="F941" s="115">
        <f t="shared" ref="F941:F942" si="45">SUM(J941:L941)</f>
        <v>0</v>
      </c>
      <c r="G941" s="70" t="s">
        <v>74</v>
      </c>
      <c r="H941" s="77" t="s">
        <v>74</v>
      </c>
      <c r="I941" s="71" t="s">
        <v>74</v>
      </c>
      <c r="J941" s="70"/>
      <c r="K941" s="77"/>
      <c r="L941" s="71"/>
      <c r="M941" s="67" t="s">
        <v>74</v>
      </c>
      <c r="N941" s="68" t="s">
        <v>74</v>
      </c>
      <c r="O941" s="68" t="s">
        <v>74</v>
      </c>
      <c r="P941" s="68" t="s">
        <v>74</v>
      </c>
      <c r="Q941" s="437" t="s">
        <v>74</v>
      </c>
    </row>
    <row r="942" spans="1:17" ht="29" customHeight="1" x14ac:dyDescent="0.2">
      <c r="A942" s="640"/>
      <c r="B942" s="753"/>
      <c r="C942" s="759"/>
      <c r="D942" s="73" t="s">
        <v>75</v>
      </c>
      <c r="E942" s="136"/>
      <c r="F942" s="116">
        <f t="shared" si="45"/>
        <v>0</v>
      </c>
      <c r="G942" s="136" t="s">
        <v>76</v>
      </c>
      <c r="H942" s="54" t="s">
        <v>76</v>
      </c>
      <c r="I942" s="55" t="s">
        <v>76</v>
      </c>
      <c r="J942" s="136"/>
      <c r="K942" s="54"/>
      <c r="L942" s="55"/>
      <c r="M942" s="82" t="s">
        <v>74</v>
      </c>
      <c r="N942" s="54" t="s">
        <v>74</v>
      </c>
      <c r="O942" s="54" t="s">
        <v>74</v>
      </c>
      <c r="P942" s="54" t="s">
        <v>74</v>
      </c>
      <c r="Q942" s="55" t="s">
        <v>74</v>
      </c>
    </row>
    <row r="943" spans="1:17" ht="29" customHeight="1" x14ac:dyDescent="0.2">
      <c r="A943" s="640"/>
      <c r="B943" s="753"/>
      <c r="C943" s="759"/>
      <c r="D943" s="73" t="s">
        <v>77</v>
      </c>
      <c r="E943" s="136"/>
      <c r="F943" s="116">
        <f t="shared" ref="F943" si="46">SUM(G943:I943)</f>
        <v>0</v>
      </c>
      <c r="G943" s="136"/>
      <c r="H943" s="54"/>
      <c r="I943" s="55"/>
      <c r="J943" s="136" t="s">
        <v>74</v>
      </c>
      <c r="K943" s="54" t="s">
        <v>74</v>
      </c>
      <c r="L943" s="55" t="s">
        <v>74</v>
      </c>
      <c r="M943" s="82" t="s">
        <v>74</v>
      </c>
      <c r="N943" s="54" t="s">
        <v>74</v>
      </c>
      <c r="O943" s="54" t="s">
        <v>74</v>
      </c>
      <c r="P943" s="54" t="s">
        <v>74</v>
      </c>
      <c r="Q943" s="55" t="s">
        <v>74</v>
      </c>
    </row>
    <row r="944" spans="1:17" ht="29" customHeight="1" x14ac:dyDescent="0.2">
      <c r="A944" s="640"/>
      <c r="B944" s="753"/>
      <c r="C944" s="759"/>
      <c r="D944" s="73" t="s">
        <v>78</v>
      </c>
      <c r="E944" s="136">
        <v>90.45</v>
      </c>
      <c r="F944" s="116">
        <f t="shared" ref="F944:F945" si="47">SUM(M944:Q944)</f>
        <v>11</v>
      </c>
      <c r="G944" s="136" t="s">
        <v>76</v>
      </c>
      <c r="H944" s="54" t="s">
        <v>76</v>
      </c>
      <c r="I944" s="55" t="s">
        <v>76</v>
      </c>
      <c r="J944" s="136" t="s">
        <v>74</v>
      </c>
      <c r="K944" s="54" t="s">
        <v>74</v>
      </c>
      <c r="L944" s="55" t="s">
        <v>74</v>
      </c>
      <c r="M944" s="142"/>
      <c r="N944" s="62">
        <v>4</v>
      </c>
      <c r="O944" s="62">
        <v>6</v>
      </c>
      <c r="P944" s="62">
        <v>1</v>
      </c>
      <c r="Q944" s="64"/>
    </row>
    <row r="945" spans="1:17" ht="29" customHeight="1" thickBot="1" x14ac:dyDescent="0.25">
      <c r="A945" s="640"/>
      <c r="B945" s="754"/>
      <c r="C945" s="760"/>
      <c r="D945" s="76" t="s">
        <v>79</v>
      </c>
      <c r="E945" s="137"/>
      <c r="F945" s="117">
        <f t="shared" si="47"/>
        <v>0</v>
      </c>
      <c r="G945" s="137" t="s">
        <v>74</v>
      </c>
      <c r="H945" s="90" t="s">
        <v>74</v>
      </c>
      <c r="I945" s="138" t="s">
        <v>74</v>
      </c>
      <c r="J945" s="137" t="s">
        <v>74</v>
      </c>
      <c r="K945" s="90" t="s">
        <v>76</v>
      </c>
      <c r="L945" s="138" t="s">
        <v>76</v>
      </c>
      <c r="M945" s="89"/>
      <c r="N945" s="90"/>
      <c r="O945" s="90"/>
      <c r="P945" s="90"/>
      <c r="Q945" s="138"/>
    </row>
    <row r="946" spans="1:17" ht="29" customHeight="1" x14ac:dyDescent="0.2">
      <c r="A946" s="640"/>
      <c r="B946" s="752" t="s">
        <v>442</v>
      </c>
      <c r="C946" s="761" t="s">
        <v>416</v>
      </c>
      <c r="D946" s="72" t="s">
        <v>73</v>
      </c>
      <c r="E946" s="70"/>
      <c r="F946" s="115">
        <f t="shared" ref="F946:F947" si="48">SUM(J946:L946)</f>
        <v>0</v>
      </c>
      <c r="G946" s="70" t="s">
        <v>74</v>
      </c>
      <c r="H946" s="77" t="s">
        <v>74</v>
      </c>
      <c r="I946" s="71" t="s">
        <v>74</v>
      </c>
      <c r="J946" s="70"/>
      <c r="K946" s="77"/>
      <c r="L946" s="71"/>
      <c r="M946" s="67" t="s">
        <v>74</v>
      </c>
      <c r="N946" s="68" t="s">
        <v>74</v>
      </c>
      <c r="O946" s="68" t="s">
        <v>74</v>
      </c>
      <c r="P946" s="68" t="s">
        <v>74</v>
      </c>
      <c r="Q946" s="437" t="s">
        <v>74</v>
      </c>
    </row>
    <row r="947" spans="1:17" ht="29" customHeight="1" x14ac:dyDescent="0.2">
      <c r="A947" s="640"/>
      <c r="B947" s="753"/>
      <c r="C947" s="759"/>
      <c r="D947" s="73" t="s">
        <v>75</v>
      </c>
      <c r="E947" s="136"/>
      <c r="F947" s="116">
        <f t="shared" si="48"/>
        <v>0</v>
      </c>
      <c r="G947" s="136" t="s">
        <v>76</v>
      </c>
      <c r="H947" s="54" t="s">
        <v>76</v>
      </c>
      <c r="I947" s="55" t="s">
        <v>76</v>
      </c>
      <c r="J947" s="136"/>
      <c r="K947" s="54"/>
      <c r="L947" s="55"/>
      <c r="M947" s="82" t="s">
        <v>74</v>
      </c>
      <c r="N947" s="54" t="s">
        <v>74</v>
      </c>
      <c r="O947" s="54" t="s">
        <v>74</v>
      </c>
      <c r="P947" s="54" t="s">
        <v>74</v>
      </c>
      <c r="Q947" s="55" t="s">
        <v>74</v>
      </c>
    </row>
    <row r="948" spans="1:17" ht="29" customHeight="1" x14ac:dyDescent="0.2">
      <c r="A948" s="640"/>
      <c r="B948" s="753"/>
      <c r="C948" s="759"/>
      <c r="D948" s="73" t="s">
        <v>77</v>
      </c>
      <c r="E948" s="136"/>
      <c r="F948" s="116">
        <f t="shared" ref="F948" si="49">SUM(G948:I948)</f>
        <v>0</v>
      </c>
      <c r="G948" s="136"/>
      <c r="H948" s="54"/>
      <c r="I948" s="55"/>
      <c r="J948" s="136" t="s">
        <v>74</v>
      </c>
      <c r="K948" s="54" t="s">
        <v>74</v>
      </c>
      <c r="L948" s="55" t="s">
        <v>74</v>
      </c>
      <c r="M948" s="82" t="s">
        <v>74</v>
      </c>
      <c r="N948" s="54" t="s">
        <v>74</v>
      </c>
      <c r="O948" s="54" t="s">
        <v>74</v>
      </c>
      <c r="P948" s="54" t="s">
        <v>74</v>
      </c>
      <c r="Q948" s="55" t="s">
        <v>74</v>
      </c>
    </row>
    <row r="949" spans="1:17" ht="29" customHeight="1" x14ac:dyDescent="0.2">
      <c r="A949" s="640"/>
      <c r="B949" s="753"/>
      <c r="C949" s="759"/>
      <c r="D949" s="73" t="s">
        <v>78</v>
      </c>
      <c r="E949" s="136">
        <v>100</v>
      </c>
      <c r="F949" s="116">
        <f t="shared" ref="F949:F950" si="50">SUM(M949:Q949)</f>
        <v>31</v>
      </c>
      <c r="G949" s="136" t="s">
        <v>76</v>
      </c>
      <c r="H949" s="54" t="s">
        <v>76</v>
      </c>
      <c r="I949" s="55" t="s">
        <v>76</v>
      </c>
      <c r="J949" s="136" t="s">
        <v>74</v>
      </c>
      <c r="K949" s="54" t="s">
        <v>74</v>
      </c>
      <c r="L949" s="55" t="s">
        <v>74</v>
      </c>
      <c r="M949" s="142">
        <v>2</v>
      </c>
      <c r="N949" s="62">
        <v>5</v>
      </c>
      <c r="O949" s="62">
        <v>16</v>
      </c>
      <c r="P949" s="62">
        <v>5</v>
      </c>
      <c r="Q949" s="64">
        <v>3</v>
      </c>
    </row>
    <row r="950" spans="1:17" ht="29" customHeight="1" thickBot="1" x14ac:dyDescent="0.25">
      <c r="A950" s="640"/>
      <c r="B950" s="754"/>
      <c r="C950" s="762"/>
      <c r="D950" s="76" t="s">
        <v>79</v>
      </c>
      <c r="E950" s="137"/>
      <c r="F950" s="117">
        <f t="shared" si="50"/>
        <v>0</v>
      </c>
      <c r="G950" s="137" t="s">
        <v>74</v>
      </c>
      <c r="H950" s="90" t="s">
        <v>74</v>
      </c>
      <c r="I950" s="138" t="s">
        <v>74</v>
      </c>
      <c r="J950" s="137" t="s">
        <v>74</v>
      </c>
      <c r="K950" s="90" t="s">
        <v>76</v>
      </c>
      <c r="L950" s="138" t="s">
        <v>76</v>
      </c>
      <c r="M950" s="89"/>
      <c r="N950" s="90"/>
      <c r="O950" s="90"/>
      <c r="P950" s="90"/>
      <c r="Q950" s="138"/>
    </row>
    <row r="951" spans="1:17" ht="29" customHeight="1" x14ac:dyDescent="0.2">
      <c r="A951" s="640"/>
      <c r="B951" s="752" t="s">
        <v>443</v>
      </c>
      <c r="C951" s="758" t="s">
        <v>417</v>
      </c>
      <c r="D951" s="72" t="s">
        <v>73</v>
      </c>
      <c r="E951" s="70"/>
      <c r="F951" s="115">
        <f t="shared" ref="F951:F952" si="51">SUM(J951:L951)</f>
        <v>0</v>
      </c>
      <c r="G951" s="70" t="s">
        <v>74</v>
      </c>
      <c r="H951" s="77" t="s">
        <v>74</v>
      </c>
      <c r="I951" s="71" t="s">
        <v>74</v>
      </c>
      <c r="J951" s="70"/>
      <c r="K951" s="77"/>
      <c r="L951" s="71"/>
      <c r="M951" s="67" t="s">
        <v>74</v>
      </c>
      <c r="N951" s="68" t="s">
        <v>74</v>
      </c>
      <c r="O951" s="68" t="s">
        <v>74</v>
      </c>
      <c r="P951" s="68" t="s">
        <v>74</v>
      </c>
      <c r="Q951" s="437" t="s">
        <v>74</v>
      </c>
    </row>
    <row r="952" spans="1:17" ht="29" customHeight="1" x14ac:dyDescent="0.2">
      <c r="A952" s="640"/>
      <c r="B952" s="753"/>
      <c r="C952" s="759"/>
      <c r="D952" s="73" t="s">
        <v>75</v>
      </c>
      <c r="E952" s="136"/>
      <c r="F952" s="116">
        <f t="shared" si="51"/>
        <v>0</v>
      </c>
      <c r="G952" s="136" t="s">
        <v>76</v>
      </c>
      <c r="H952" s="54" t="s">
        <v>76</v>
      </c>
      <c r="I952" s="55" t="s">
        <v>76</v>
      </c>
      <c r="J952" s="136"/>
      <c r="K952" s="54"/>
      <c r="L952" s="55"/>
      <c r="M952" s="82" t="s">
        <v>74</v>
      </c>
      <c r="N952" s="54" t="s">
        <v>74</v>
      </c>
      <c r="O952" s="54" t="s">
        <v>74</v>
      </c>
      <c r="P952" s="54" t="s">
        <v>74</v>
      </c>
      <c r="Q952" s="55" t="s">
        <v>74</v>
      </c>
    </row>
    <row r="953" spans="1:17" ht="29" customHeight="1" x14ac:dyDescent="0.2">
      <c r="A953" s="640"/>
      <c r="B953" s="753"/>
      <c r="C953" s="759"/>
      <c r="D953" s="73" t="s">
        <v>77</v>
      </c>
      <c r="E953" s="136"/>
      <c r="F953" s="116">
        <f t="shared" ref="F953" si="52">SUM(G953:I953)</f>
        <v>0</v>
      </c>
      <c r="G953" s="136"/>
      <c r="H953" s="54"/>
      <c r="I953" s="55"/>
      <c r="J953" s="136" t="s">
        <v>74</v>
      </c>
      <c r="K953" s="54" t="s">
        <v>74</v>
      </c>
      <c r="L953" s="55" t="s">
        <v>74</v>
      </c>
      <c r="M953" s="82" t="s">
        <v>74</v>
      </c>
      <c r="N953" s="54" t="s">
        <v>74</v>
      </c>
      <c r="O953" s="54" t="s">
        <v>74</v>
      </c>
      <c r="P953" s="54" t="s">
        <v>74</v>
      </c>
      <c r="Q953" s="55" t="s">
        <v>74</v>
      </c>
    </row>
    <row r="954" spans="1:17" ht="29" customHeight="1" x14ac:dyDescent="0.2">
      <c r="A954" s="640"/>
      <c r="B954" s="753"/>
      <c r="C954" s="759"/>
      <c r="D954" s="73" t="s">
        <v>78</v>
      </c>
      <c r="E954" s="136">
        <v>104</v>
      </c>
      <c r="F954" s="116">
        <f t="shared" ref="F954:F955" si="53">SUM(M954:Q954)</f>
        <v>5</v>
      </c>
      <c r="G954" s="136" t="s">
        <v>76</v>
      </c>
      <c r="H954" s="54" t="s">
        <v>76</v>
      </c>
      <c r="I954" s="55" t="s">
        <v>76</v>
      </c>
      <c r="J954" s="136" t="s">
        <v>74</v>
      </c>
      <c r="K954" s="54" t="s">
        <v>74</v>
      </c>
      <c r="L954" s="55" t="s">
        <v>74</v>
      </c>
      <c r="M954" s="142"/>
      <c r="N954" s="62"/>
      <c r="O954" s="62">
        <v>5</v>
      </c>
      <c r="P954" s="62"/>
      <c r="Q954" s="64"/>
    </row>
    <row r="955" spans="1:17" ht="29" customHeight="1" thickBot="1" x14ac:dyDescent="0.25">
      <c r="A955" s="640"/>
      <c r="B955" s="754"/>
      <c r="C955" s="760"/>
      <c r="D955" s="76" t="s">
        <v>79</v>
      </c>
      <c r="E955" s="137"/>
      <c r="F955" s="117">
        <f t="shared" si="53"/>
        <v>0</v>
      </c>
      <c r="G955" s="137" t="s">
        <v>74</v>
      </c>
      <c r="H955" s="90" t="s">
        <v>74</v>
      </c>
      <c r="I955" s="138" t="s">
        <v>74</v>
      </c>
      <c r="J955" s="137" t="s">
        <v>74</v>
      </c>
      <c r="K955" s="90" t="s">
        <v>76</v>
      </c>
      <c r="L955" s="138" t="s">
        <v>76</v>
      </c>
      <c r="M955" s="89"/>
      <c r="N955" s="90"/>
      <c r="O955" s="90"/>
      <c r="P955" s="90"/>
      <c r="Q955" s="138"/>
    </row>
    <row r="956" spans="1:17" ht="29" customHeight="1" x14ac:dyDescent="0.2">
      <c r="A956" s="640"/>
      <c r="B956" s="752" t="s">
        <v>444</v>
      </c>
      <c r="C956" s="761" t="s">
        <v>418</v>
      </c>
      <c r="D956" s="72" t="s">
        <v>73</v>
      </c>
      <c r="E956" s="70"/>
      <c r="F956" s="115">
        <f t="shared" ref="F956:F957" si="54">SUM(J956:L956)</f>
        <v>0</v>
      </c>
      <c r="G956" s="70" t="s">
        <v>74</v>
      </c>
      <c r="H956" s="77" t="s">
        <v>74</v>
      </c>
      <c r="I956" s="71" t="s">
        <v>74</v>
      </c>
      <c r="J956" s="70"/>
      <c r="K956" s="77"/>
      <c r="L956" s="71"/>
      <c r="M956" s="67" t="s">
        <v>74</v>
      </c>
      <c r="N956" s="68" t="s">
        <v>74</v>
      </c>
      <c r="O956" s="68" t="s">
        <v>74</v>
      </c>
      <c r="P956" s="68" t="s">
        <v>74</v>
      </c>
      <c r="Q956" s="437" t="s">
        <v>74</v>
      </c>
    </row>
    <row r="957" spans="1:17" ht="29" customHeight="1" x14ac:dyDescent="0.2">
      <c r="A957" s="640"/>
      <c r="B957" s="753"/>
      <c r="C957" s="759"/>
      <c r="D957" s="73" t="s">
        <v>75</v>
      </c>
      <c r="E957" s="136"/>
      <c r="F957" s="116">
        <f t="shared" si="54"/>
        <v>0</v>
      </c>
      <c r="G957" s="136" t="s">
        <v>76</v>
      </c>
      <c r="H957" s="54" t="s">
        <v>76</v>
      </c>
      <c r="I957" s="55" t="s">
        <v>76</v>
      </c>
      <c r="J957" s="136"/>
      <c r="K957" s="54"/>
      <c r="L957" s="55"/>
      <c r="M957" s="82" t="s">
        <v>74</v>
      </c>
      <c r="N957" s="54" t="s">
        <v>74</v>
      </c>
      <c r="O957" s="54" t="s">
        <v>74</v>
      </c>
      <c r="P957" s="54" t="s">
        <v>74</v>
      </c>
      <c r="Q957" s="55" t="s">
        <v>74</v>
      </c>
    </row>
    <row r="958" spans="1:17" ht="29" customHeight="1" x14ac:dyDescent="0.2">
      <c r="A958" s="640"/>
      <c r="B958" s="753"/>
      <c r="C958" s="759"/>
      <c r="D958" s="73" t="s">
        <v>77</v>
      </c>
      <c r="E958" s="136"/>
      <c r="F958" s="116">
        <f t="shared" ref="F958" si="55">SUM(G958:I958)</f>
        <v>0</v>
      </c>
      <c r="G958" s="136"/>
      <c r="H958" s="54"/>
      <c r="I958" s="55"/>
      <c r="J958" s="136" t="s">
        <v>74</v>
      </c>
      <c r="K958" s="54" t="s">
        <v>74</v>
      </c>
      <c r="L958" s="55" t="s">
        <v>74</v>
      </c>
      <c r="M958" s="82" t="s">
        <v>74</v>
      </c>
      <c r="N958" s="54" t="s">
        <v>74</v>
      </c>
      <c r="O958" s="54" t="s">
        <v>74</v>
      </c>
      <c r="P958" s="54" t="s">
        <v>74</v>
      </c>
      <c r="Q958" s="55" t="s">
        <v>74</v>
      </c>
    </row>
    <row r="959" spans="1:17" ht="29" customHeight="1" x14ac:dyDescent="0.2">
      <c r="A959" s="640"/>
      <c r="B959" s="753"/>
      <c r="C959" s="759"/>
      <c r="D959" s="73" t="s">
        <v>78</v>
      </c>
      <c r="E959" s="136">
        <v>120</v>
      </c>
      <c r="F959" s="116">
        <f t="shared" ref="F959:F960" si="56">SUM(M959:Q959)</f>
        <v>9</v>
      </c>
      <c r="G959" s="136" t="s">
        <v>76</v>
      </c>
      <c r="H959" s="54" t="s">
        <v>76</v>
      </c>
      <c r="I959" s="55" t="s">
        <v>76</v>
      </c>
      <c r="J959" s="136" t="s">
        <v>74</v>
      </c>
      <c r="K959" s="54" t="s">
        <v>74</v>
      </c>
      <c r="L959" s="55" t="s">
        <v>74</v>
      </c>
      <c r="M959" s="142">
        <v>1</v>
      </c>
      <c r="N959" s="62">
        <v>1</v>
      </c>
      <c r="O959" s="62">
        <v>2</v>
      </c>
      <c r="P959" s="62">
        <v>3</v>
      </c>
      <c r="Q959" s="64">
        <v>2</v>
      </c>
    </row>
    <row r="960" spans="1:17" ht="29" customHeight="1" thickBot="1" x14ac:dyDescent="0.25">
      <c r="A960" s="640"/>
      <c r="B960" s="754"/>
      <c r="C960" s="762"/>
      <c r="D960" s="76" t="s">
        <v>79</v>
      </c>
      <c r="E960" s="137"/>
      <c r="F960" s="117">
        <f t="shared" si="56"/>
        <v>0</v>
      </c>
      <c r="G960" s="137" t="s">
        <v>74</v>
      </c>
      <c r="H960" s="90" t="s">
        <v>74</v>
      </c>
      <c r="I960" s="138" t="s">
        <v>74</v>
      </c>
      <c r="J960" s="137" t="s">
        <v>74</v>
      </c>
      <c r="K960" s="90" t="s">
        <v>76</v>
      </c>
      <c r="L960" s="138" t="s">
        <v>76</v>
      </c>
      <c r="M960" s="89"/>
      <c r="N960" s="90"/>
      <c r="O960" s="90"/>
      <c r="P960" s="90"/>
      <c r="Q960" s="138"/>
    </row>
    <row r="961" spans="1:17" ht="29" customHeight="1" x14ac:dyDescent="0.2">
      <c r="A961" s="640"/>
      <c r="B961" s="752" t="s">
        <v>445</v>
      </c>
      <c r="C961" s="758" t="s">
        <v>419</v>
      </c>
      <c r="D961" s="72" t="s">
        <v>73</v>
      </c>
      <c r="E961" s="70"/>
      <c r="F961" s="115">
        <f t="shared" ref="F961:F962" si="57">SUM(J961:L961)</f>
        <v>0</v>
      </c>
      <c r="G961" s="70" t="s">
        <v>74</v>
      </c>
      <c r="H961" s="77" t="s">
        <v>74</v>
      </c>
      <c r="I961" s="71" t="s">
        <v>74</v>
      </c>
      <c r="J961" s="70"/>
      <c r="K961" s="77"/>
      <c r="L961" s="71"/>
      <c r="M961" s="67" t="s">
        <v>74</v>
      </c>
      <c r="N961" s="68" t="s">
        <v>74</v>
      </c>
      <c r="O961" s="68" t="s">
        <v>74</v>
      </c>
      <c r="P961" s="68" t="s">
        <v>74</v>
      </c>
      <c r="Q961" s="437" t="s">
        <v>74</v>
      </c>
    </row>
    <row r="962" spans="1:17" ht="29" customHeight="1" x14ac:dyDescent="0.2">
      <c r="A962" s="640"/>
      <c r="B962" s="753"/>
      <c r="C962" s="759"/>
      <c r="D962" s="73" t="s">
        <v>75</v>
      </c>
      <c r="E962" s="136"/>
      <c r="F962" s="116">
        <f t="shared" si="57"/>
        <v>0</v>
      </c>
      <c r="G962" s="136" t="s">
        <v>76</v>
      </c>
      <c r="H962" s="54" t="s">
        <v>76</v>
      </c>
      <c r="I962" s="55" t="s">
        <v>76</v>
      </c>
      <c r="J962" s="136"/>
      <c r="K962" s="54"/>
      <c r="L962" s="55"/>
      <c r="M962" s="82" t="s">
        <v>74</v>
      </c>
      <c r="N962" s="54" t="s">
        <v>74</v>
      </c>
      <c r="O962" s="54" t="s">
        <v>74</v>
      </c>
      <c r="P962" s="54" t="s">
        <v>74</v>
      </c>
      <c r="Q962" s="55" t="s">
        <v>74</v>
      </c>
    </row>
    <row r="963" spans="1:17" ht="29" customHeight="1" x14ac:dyDescent="0.2">
      <c r="A963" s="640"/>
      <c r="B963" s="753"/>
      <c r="C963" s="759"/>
      <c r="D963" s="73" t="s">
        <v>77</v>
      </c>
      <c r="E963" s="136"/>
      <c r="F963" s="116">
        <f t="shared" ref="F963" si="58">SUM(G963:I963)</f>
        <v>0</v>
      </c>
      <c r="G963" s="136"/>
      <c r="H963" s="54"/>
      <c r="I963" s="55"/>
      <c r="J963" s="136" t="s">
        <v>74</v>
      </c>
      <c r="K963" s="54" t="s">
        <v>74</v>
      </c>
      <c r="L963" s="55" t="s">
        <v>74</v>
      </c>
      <c r="M963" s="82" t="s">
        <v>74</v>
      </c>
      <c r="N963" s="54" t="s">
        <v>74</v>
      </c>
      <c r="O963" s="54" t="s">
        <v>74</v>
      </c>
      <c r="P963" s="54" t="s">
        <v>74</v>
      </c>
      <c r="Q963" s="55" t="s">
        <v>74</v>
      </c>
    </row>
    <row r="964" spans="1:17" ht="29" customHeight="1" x14ac:dyDescent="0.2">
      <c r="A964" s="640"/>
      <c r="B964" s="753"/>
      <c r="C964" s="759"/>
      <c r="D964" s="73" t="s">
        <v>78</v>
      </c>
      <c r="E964" s="136">
        <v>109</v>
      </c>
      <c r="F964" s="116">
        <f t="shared" ref="F964:F965" si="59">SUM(M964:Q964)</f>
        <v>8</v>
      </c>
      <c r="G964" s="136" t="s">
        <v>76</v>
      </c>
      <c r="H964" s="54" t="s">
        <v>76</v>
      </c>
      <c r="I964" s="55" t="s">
        <v>76</v>
      </c>
      <c r="J964" s="136" t="s">
        <v>74</v>
      </c>
      <c r="K964" s="54" t="s">
        <v>74</v>
      </c>
      <c r="L964" s="55" t="s">
        <v>74</v>
      </c>
      <c r="M964" s="142"/>
      <c r="N964" s="62">
        <v>3</v>
      </c>
      <c r="O964" s="62">
        <v>3</v>
      </c>
      <c r="P964" s="62">
        <v>2</v>
      </c>
      <c r="Q964" s="64"/>
    </row>
    <row r="965" spans="1:17" ht="29" customHeight="1" thickBot="1" x14ac:dyDescent="0.25">
      <c r="A965" s="640"/>
      <c r="B965" s="754"/>
      <c r="C965" s="760"/>
      <c r="D965" s="76" t="s">
        <v>79</v>
      </c>
      <c r="E965" s="137"/>
      <c r="F965" s="117">
        <f t="shared" si="59"/>
        <v>0</v>
      </c>
      <c r="G965" s="137" t="s">
        <v>74</v>
      </c>
      <c r="H965" s="90" t="s">
        <v>74</v>
      </c>
      <c r="I965" s="138" t="s">
        <v>74</v>
      </c>
      <c r="J965" s="137" t="s">
        <v>74</v>
      </c>
      <c r="K965" s="90" t="s">
        <v>76</v>
      </c>
      <c r="L965" s="138" t="s">
        <v>76</v>
      </c>
      <c r="M965" s="89"/>
      <c r="N965" s="90"/>
      <c r="O965" s="90"/>
      <c r="P965" s="90"/>
      <c r="Q965" s="138"/>
    </row>
    <row r="966" spans="1:17" ht="29" customHeight="1" x14ac:dyDescent="0.2">
      <c r="A966" s="640"/>
      <c r="B966" s="752" t="s">
        <v>446</v>
      </c>
      <c r="C966" s="761" t="s">
        <v>420</v>
      </c>
      <c r="D966" s="72" t="s">
        <v>73</v>
      </c>
      <c r="E966" s="70">
        <v>20</v>
      </c>
      <c r="F966" s="115">
        <f t="shared" ref="F966:F967" si="60">SUM(J966:L966)</f>
        <v>2</v>
      </c>
      <c r="G966" s="70" t="s">
        <v>74</v>
      </c>
      <c r="H966" s="77" t="s">
        <v>74</v>
      </c>
      <c r="I966" s="71" t="s">
        <v>74</v>
      </c>
      <c r="J966" s="70"/>
      <c r="K966" s="77">
        <v>1</v>
      </c>
      <c r="L966" s="71">
        <v>1</v>
      </c>
      <c r="M966" s="67" t="s">
        <v>74</v>
      </c>
      <c r="N966" s="68" t="s">
        <v>74</v>
      </c>
      <c r="O966" s="68" t="s">
        <v>74</v>
      </c>
      <c r="P966" s="68" t="s">
        <v>74</v>
      </c>
      <c r="Q966" s="437" t="s">
        <v>74</v>
      </c>
    </row>
    <row r="967" spans="1:17" ht="29" customHeight="1" x14ac:dyDescent="0.2">
      <c r="A967" s="640"/>
      <c r="B967" s="753"/>
      <c r="C967" s="759"/>
      <c r="D967" s="73" t="s">
        <v>75</v>
      </c>
      <c r="E967" s="136"/>
      <c r="F967" s="116">
        <f t="shared" si="60"/>
        <v>0</v>
      </c>
      <c r="G967" s="136" t="s">
        <v>76</v>
      </c>
      <c r="H967" s="54" t="s">
        <v>76</v>
      </c>
      <c r="I967" s="55" t="s">
        <v>76</v>
      </c>
      <c r="J967" s="136"/>
      <c r="K967" s="54"/>
      <c r="L967" s="55"/>
      <c r="M967" s="82" t="s">
        <v>74</v>
      </c>
      <c r="N967" s="54" t="s">
        <v>74</v>
      </c>
      <c r="O967" s="54" t="s">
        <v>74</v>
      </c>
      <c r="P967" s="54" t="s">
        <v>74</v>
      </c>
      <c r="Q967" s="55" t="s">
        <v>74</v>
      </c>
    </row>
    <row r="968" spans="1:17" ht="29" customHeight="1" x14ac:dyDescent="0.2">
      <c r="A968" s="640"/>
      <c r="B968" s="753"/>
      <c r="C968" s="759"/>
      <c r="D968" s="73" t="s">
        <v>77</v>
      </c>
      <c r="E968" s="136"/>
      <c r="F968" s="116">
        <f t="shared" ref="F968" si="61">SUM(G968:I968)</f>
        <v>0</v>
      </c>
      <c r="G968" s="136"/>
      <c r="H968" s="54"/>
      <c r="I968" s="55"/>
      <c r="J968" s="136" t="s">
        <v>74</v>
      </c>
      <c r="K968" s="54" t="s">
        <v>74</v>
      </c>
      <c r="L968" s="55" t="s">
        <v>74</v>
      </c>
      <c r="M968" s="82" t="s">
        <v>74</v>
      </c>
      <c r="N968" s="54" t="s">
        <v>74</v>
      </c>
      <c r="O968" s="54" t="s">
        <v>74</v>
      </c>
      <c r="P968" s="54" t="s">
        <v>74</v>
      </c>
      <c r="Q968" s="55" t="s">
        <v>74</v>
      </c>
    </row>
    <row r="969" spans="1:17" ht="29" customHeight="1" x14ac:dyDescent="0.2">
      <c r="A969" s="640"/>
      <c r="B969" s="753"/>
      <c r="C969" s="759"/>
      <c r="D969" s="73" t="s">
        <v>78</v>
      </c>
      <c r="E969" s="136">
        <v>116</v>
      </c>
      <c r="F969" s="116">
        <f t="shared" ref="F969:F970" si="62">SUM(M969:Q969)</f>
        <v>17</v>
      </c>
      <c r="G969" s="136" t="s">
        <v>76</v>
      </c>
      <c r="H969" s="54" t="s">
        <v>76</v>
      </c>
      <c r="I969" s="55" t="s">
        <v>76</v>
      </c>
      <c r="J969" s="136" t="s">
        <v>74</v>
      </c>
      <c r="K969" s="54" t="s">
        <v>74</v>
      </c>
      <c r="L969" s="55" t="s">
        <v>74</v>
      </c>
      <c r="M969" s="142"/>
      <c r="N969" s="62"/>
      <c r="O969" s="62">
        <v>6</v>
      </c>
      <c r="P969" s="62">
        <v>11</v>
      </c>
      <c r="Q969" s="64"/>
    </row>
    <row r="970" spans="1:17" ht="29" customHeight="1" thickBot="1" x14ac:dyDescent="0.25">
      <c r="A970" s="640"/>
      <c r="B970" s="754"/>
      <c r="C970" s="762"/>
      <c r="D970" s="76" t="s">
        <v>79</v>
      </c>
      <c r="E970" s="137"/>
      <c r="F970" s="117">
        <f t="shared" si="62"/>
        <v>0</v>
      </c>
      <c r="G970" s="137" t="s">
        <v>74</v>
      </c>
      <c r="H970" s="90" t="s">
        <v>74</v>
      </c>
      <c r="I970" s="138" t="s">
        <v>74</v>
      </c>
      <c r="J970" s="137" t="s">
        <v>74</v>
      </c>
      <c r="K970" s="90" t="s">
        <v>76</v>
      </c>
      <c r="L970" s="138" t="s">
        <v>76</v>
      </c>
      <c r="M970" s="89"/>
      <c r="N970" s="90"/>
      <c r="O970" s="90"/>
      <c r="P970" s="90"/>
      <c r="Q970" s="138"/>
    </row>
    <row r="971" spans="1:17" ht="29" customHeight="1" x14ac:dyDescent="0.2">
      <c r="A971" s="640"/>
      <c r="B971" s="752" t="s">
        <v>447</v>
      </c>
      <c r="C971" s="758" t="s">
        <v>421</v>
      </c>
      <c r="D971" s="72" t="s">
        <v>73</v>
      </c>
      <c r="E971" s="70"/>
      <c r="F971" s="115">
        <f t="shared" ref="F971:F972" si="63">SUM(J971:L971)</f>
        <v>0</v>
      </c>
      <c r="G971" s="70" t="s">
        <v>74</v>
      </c>
      <c r="H971" s="77" t="s">
        <v>74</v>
      </c>
      <c r="I971" s="71" t="s">
        <v>74</v>
      </c>
      <c r="J971" s="70"/>
      <c r="K971" s="77"/>
      <c r="L971" s="71"/>
      <c r="M971" s="67" t="s">
        <v>74</v>
      </c>
      <c r="N971" s="68" t="s">
        <v>74</v>
      </c>
      <c r="O971" s="68" t="s">
        <v>74</v>
      </c>
      <c r="P971" s="68" t="s">
        <v>74</v>
      </c>
      <c r="Q971" s="437" t="s">
        <v>74</v>
      </c>
    </row>
    <row r="972" spans="1:17" ht="29" customHeight="1" x14ac:dyDescent="0.2">
      <c r="A972" s="640"/>
      <c r="B972" s="753"/>
      <c r="C972" s="759"/>
      <c r="D972" s="73" t="s">
        <v>75</v>
      </c>
      <c r="E972" s="136"/>
      <c r="F972" s="116">
        <f t="shared" si="63"/>
        <v>0</v>
      </c>
      <c r="G972" s="136" t="s">
        <v>76</v>
      </c>
      <c r="H972" s="54" t="s">
        <v>76</v>
      </c>
      <c r="I972" s="55" t="s">
        <v>76</v>
      </c>
      <c r="J972" s="136"/>
      <c r="K972" s="54"/>
      <c r="L972" s="55"/>
      <c r="M972" s="82" t="s">
        <v>74</v>
      </c>
      <c r="N972" s="54" t="s">
        <v>74</v>
      </c>
      <c r="O972" s="54" t="s">
        <v>74</v>
      </c>
      <c r="P972" s="54" t="s">
        <v>74</v>
      </c>
      <c r="Q972" s="55" t="s">
        <v>74</v>
      </c>
    </row>
    <row r="973" spans="1:17" ht="29" customHeight="1" x14ac:dyDescent="0.2">
      <c r="A973" s="640"/>
      <c r="B973" s="753"/>
      <c r="C973" s="759"/>
      <c r="D973" s="73" t="s">
        <v>77</v>
      </c>
      <c r="E973" s="136"/>
      <c r="F973" s="116">
        <f t="shared" ref="F973" si="64">SUM(G973:I973)</f>
        <v>0</v>
      </c>
      <c r="G973" s="136"/>
      <c r="H973" s="54"/>
      <c r="I973" s="55"/>
      <c r="J973" s="136" t="s">
        <v>74</v>
      </c>
      <c r="K973" s="54" t="s">
        <v>74</v>
      </c>
      <c r="L973" s="55" t="s">
        <v>74</v>
      </c>
      <c r="M973" s="82" t="s">
        <v>74</v>
      </c>
      <c r="N973" s="54" t="s">
        <v>74</v>
      </c>
      <c r="O973" s="54" t="s">
        <v>74</v>
      </c>
      <c r="P973" s="54" t="s">
        <v>74</v>
      </c>
      <c r="Q973" s="55" t="s">
        <v>74</v>
      </c>
    </row>
    <row r="974" spans="1:17" ht="29" customHeight="1" x14ac:dyDescent="0.2">
      <c r="A974" s="640"/>
      <c r="B974" s="753"/>
      <c r="C974" s="759"/>
      <c r="D974" s="73" t="s">
        <v>78</v>
      </c>
      <c r="E974" s="136">
        <v>98</v>
      </c>
      <c r="F974" s="116">
        <f t="shared" ref="F974:F975" si="65">SUM(M974:Q974)</f>
        <v>16</v>
      </c>
      <c r="G974" s="136" t="s">
        <v>76</v>
      </c>
      <c r="H974" s="54" t="s">
        <v>76</v>
      </c>
      <c r="I974" s="55" t="s">
        <v>76</v>
      </c>
      <c r="J974" s="136" t="s">
        <v>74</v>
      </c>
      <c r="K974" s="54" t="s">
        <v>74</v>
      </c>
      <c r="L974" s="55" t="s">
        <v>74</v>
      </c>
      <c r="M974" s="142"/>
      <c r="N974" s="62">
        <v>1</v>
      </c>
      <c r="O974" s="62">
        <v>15</v>
      </c>
      <c r="P974" s="62"/>
      <c r="Q974" s="64"/>
    </row>
    <row r="975" spans="1:17" ht="29" customHeight="1" thickBot="1" x14ac:dyDescent="0.25">
      <c r="A975" s="640"/>
      <c r="B975" s="754"/>
      <c r="C975" s="760"/>
      <c r="D975" s="76" t="s">
        <v>79</v>
      </c>
      <c r="E975" s="137"/>
      <c r="F975" s="117">
        <f t="shared" si="65"/>
        <v>0</v>
      </c>
      <c r="G975" s="137" t="s">
        <v>74</v>
      </c>
      <c r="H975" s="90" t="s">
        <v>74</v>
      </c>
      <c r="I975" s="138" t="s">
        <v>74</v>
      </c>
      <c r="J975" s="137" t="s">
        <v>74</v>
      </c>
      <c r="K975" s="90" t="s">
        <v>76</v>
      </c>
      <c r="L975" s="138" t="s">
        <v>76</v>
      </c>
      <c r="M975" s="89"/>
      <c r="N975" s="90"/>
      <c r="O975" s="90"/>
      <c r="P975" s="90"/>
      <c r="Q975" s="138"/>
    </row>
    <row r="976" spans="1:17" ht="29" customHeight="1" x14ac:dyDescent="0.2">
      <c r="A976" s="640"/>
      <c r="B976" s="752" t="s">
        <v>448</v>
      </c>
      <c r="C976" s="761" t="s">
        <v>422</v>
      </c>
      <c r="D976" s="72" t="s">
        <v>73</v>
      </c>
      <c r="E976" s="70"/>
      <c r="F976" s="115">
        <f t="shared" ref="F976:F977" si="66">SUM(J976:L976)</f>
        <v>0</v>
      </c>
      <c r="G976" s="70" t="s">
        <v>74</v>
      </c>
      <c r="H976" s="77" t="s">
        <v>74</v>
      </c>
      <c r="I976" s="71" t="s">
        <v>74</v>
      </c>
      <c r="J976" s="70"/>
      <c r="K976" s="77"/>
      <c r="L976" s="71"/>
      <c r="M976" s="67" t="s">
        <v>74</v>
      </c>
      <c r="N976" s="68" t="s">
        <v>74</v>
      </c>
      <c r="O976" s="68" t="s">
        <v>74</v>
      </c>
      <c r="P976" s="68" t="s">
        <v>74</v>
      </c>
      <c r="Q976" s="437" t="s">
        <v>74</v>
      </c>
    </row>
    <row r="977" spans="1:17" ht="29" customHeight="1" x14ac:dyDescent="0.2">
      <c r="A977" s="640"/>
      <c r="B977" s="753"/>
      <c r="C977" s="759"/>
      <c r="D977" s="73" t="s">
        <v>75</v>
      </c>
      <c r="E977" s="136"/>
      <c r="F977" s="116">
        <f t="shared" si="66"/>
        <v>0</v>
      </c>
      <c r="G977" s="136" t="s">
        <v>76</v>
      </c>
      <c r="H977" s="54" t="s">
        <v>76</v>
      </c>
      <c r="I977" s="55" t="s">
        <v>76</v>
      </c>
      <c r="J977" s="136"/>
      <c r="K977" s="54"/>
      <c r="L977" s="55"/>
      <c r="M977" s="82" t="s">
        <v>74</v>
      </c>
      <c r="N977" s="54" t="s">
        <v>74</v>
      </c>
      <c r="O977" s="54" t="s">
        <v>74</v>
      </c>
      <c r="P977" s="54" t="s">
        <v>74</v>
      </c>
      <c r="Q977" s="55" t="s">
        <v>74</v>
      </c>
    </row>
    <row r="978" spans="1:17" ht="29" customHeight="1" x14ac:dyDescent="0.2">
      <c r="A978" s="640"/>
      <c r="B978" s="753"/>
      <c r="C978" s="759"/>
      <c r="D978" s="73" t="s">
        <v>77</v>
      </c>
      <c r="E978" s="136"/>
      <c r="F978" s="116">
        <f t="shared" ref="F978" si="67">SUM(G978:I978)</f>
        <v>0</v>
      </c>
      <c r="G978" s="136"/>
      <c r="H978" s="54"/>
      <c r="I978" s="55"/>
      <c r="J978" s="136" t="s">
        <v>74</v>
      </c>
      <c r="K978" s="54" t="s">
        <v>74</v>
      </c>
      <c r="L978" s="55" t="s">
        <v>74</v>
      </c>
      <c r="M978" s="82" t="s">
        <v>74</v>
      </c>
      <c r="N978" s="54" t="s">
        <v>74</v>
      </c>
      <c r="O978" s="54" t="s">
        <v>74</v>
      </c>
      <c r="P978" s="54" t="s">
        <v>74</v>
      </c>
      <c r="Q978" s="55" t="s">
        <v>74</v>
      </c>
    </row>
    <row r="979" spans="1:17" ht="29" customHeight="1" x14ac:dyDescent="0.2">
      <c r="A979" s="640"/>
      <c r="B979" s="753"/>
      <c r="C979" s="759"/>
      <c r="D979" s="73" t="s">
        <v>78</v>
      </c>
      <c r="E979" s="136">
        <v>112</v>
      </c>
      <c r="F979" s="116">
        <f t="shared" ref="F979:F980" si="68">SUM(M979:Q979)</f>
        <v>6</v>
      </c>
      <c r="G979" s="136" t="s">
        <v>76</v>
      </c>
      <c r="H979" s="54" t="s">
        <v>76</v>
      </c>
      <c r="I979" s="55" t="s">
        <v>76</v>
      </c>
      <c r="J979" s="136" t="s">
        <v>74</v>
      </c>
      <c r="K979" s="54" t="s">
        <v>74</v>
      </c>
      <c r="L979" s="55" t="s">
        <v>74</v>
      </c>
      <c r="M979" s="142"/>
      <c r="N979" s="62"/>
      <c r="O979" s="62">
        <v>3</v>
      </c>
      <c r="P979" s="62">
        <v>3</v>
      </c>
      <c r="Q979" s="64"/>
    </row>
    <row r="980" spans="1:17" ht="29" customHeight="1" thickBot="1" x14ac:dyDescent="0.25">
      <c r="A980" s="640"/>
      <c r="B980" s="754"/>
      <c r="C980" s="762"/>
      <c r="D980" s="76" t="s">
        <v>79</v>
      </c>
      <c r="E980" s="137"/>
      <c r="F980" s="117">
        <f t="shared" si="68"/>
        <v>0</v>
      </c>
      <c r="G980" s="137" t="s">
        <v>74</v>
      </c>
      <c r="H980" s="90" t="s">
        <v>74</v>
      </c>
      <c r="I980" s="138" t="s">
        <v>74</v>
      </c>
      <c r="J980" s="137" t="s">
        <v>74</v>
      </c>
      <c r="K980" s="90" t="s">
        <v>76</v>
      </c>
      <c r="L980" s="138" t="s">
        <v>76</v>
      </c>
      <c r="M980" s="89"/>
      <c r="N980" s="90"/>
      <c r="O980" s="90"/>
      <c r="P980" s="90"/>
      <c r="Q980" s="138"/>
    </row>
    <row r="981" spans="1:17" ht="29" customHeight="1" x14ac:dyDescent="0.2">
      <c r="A981" s="640"/>
      <c r="B981" s="752" t="s">
        <v>449</v>
      </c>
      <c r="C981" s="758" t="s">
        <v>423</v>
      </c>
      <c r="D981" s="72" t="s">
        <v>73</v>
      </c>
      <c r="E981" s="70"/>
      <c r="F981" s="115">
        <f t="shared" ref="F981:F982" si="69">SUM(J981:L981)</f>
        <v>0</v>
      </c>
      <c r="G981" s="70" t="s">
        <v>74</v>
      </c>
      <c r="H981" s="77" t="s">
        <v>74</v>
      </c>
      <c r="I981" s="71" t="s">
        <v>74</v>
      </c>
      <c r="J981" s="70"/>
      <c r="K981" s="77"/>
      <c r="L981" s="71"/>
      <c r="M981" s="67" t="s">
        <v>74</v>
      </c>
      <c r="N981" s="68" t="s">
        <v>74</v>
      </c>
      <c r="O981" s="68" t="s">
        <v>74</v>
      </c>
      <c r="P981" s="68" t="s">
        <v>74</v>
      </c>
      <c r="Q981" s="437" t="s">
        <v>74</v>
      </c>
    </row>
    <row r="982" spans="1:17" ht="29" customHeight="1" x14ac:dyDescent="0.2">
      <c r="A982" s="640"/>
      <c r="B982" s="753"/>
      <c r="C982" s="759"/>
      <c r="D982" s="73" t="s">
        <v>75</v>
      </c>
      <c r="E982" s="136"/>
      <c r="F982" s="116">
        <f t="shared" si="69"/>
        <v>0</v>
      </c>
      <c r="G982" s="136" t="s">
        <v>76</v>
      </c>
      <c r="H982" s="54" t="s">
        <v>76</v>
      </c>
      <c r="I982" s="55" t="s">
        <v>76</v>
      </c>
      <c r="J982" s="136"/>
      <c r="K982" s="54"/>
      <c r="L982" s="55"/>
      <c r="M982" s="82" t="s">
        <v>74</v>
      </c>
      <c r="N982" s="54" t="s">
        <v>74</v>
      </c>
      <c r="O982" s="54" t="s">
        <v>74</v>
      </c>
      <c r="P982" s="54" t="s">
        <v>74</v>
      </c>
      <c r="Q982" s="55" t="s">
        <v>74</v>
      </c>
    </row>
    <row r="983" spans="1:17" ht="29" customHeight="1" x14ac:dyDescent="0.2">
      <c r="A983" s="640"/>
      <c r="B983" s="753"/>
      <c r="C983" s="759"/>
      <c r="D983" s="73" t="s">
        <v>77</v>
      </c>
      <c r="E983" s="136"/>
      <c r="F983" s="116">
        <f t="shared" ref="F983" si="70">SUM(G983:I983)</f>
        <v>0</v>
      </c>
      <c r="G983" s="136"/>
      <c r="H983" s="54"/>
      <c r="I983" s="55"/>
      <c r="J983" s="136" t="s">
        <v>74</v>
      </c>
      <c r="K983" s="54" t="s">
        <v>74</v>
      </c>
      <c r="L983" s="55" t="s">
        <v>74</v>
      </c>
      <c r="M983" s="82" t="s">
        <v>74</v>
      </c>
      <c r="N983" s="54" t="s">
        <v>74</v>
      </c>
      <c r="O983" s="54" t="s">
        <v>74</v>
      </c>
      <c r="P983" s="54" t="s">
        <v>74</v>
      </c>
      <c r="Q983" s="55" t="s">
        <v>74</v>
      </c>
    </row>
    <row r="984" spans="1:17" ht="29" customHeight="1" x14ac:dyDescent="0.2">
      <c r="A984" s="640"/>
      <c r="B984" s="753"/>
      <c r="C984" s="759"/>
      <c r="D984" s="73" t="s">
        <v>78</v>
      </c>
      <c r="E984" s="136">
        <v>90</v>
      </c>
      <c r="F984" s="116">
        <f t="shared" ref="F984:F985" si="71">SUM(M984:Q984)</f>
        <v>23</v>
      </c>
      <c r="G984" s="136" t="s">
        <v>76</v>
      </c>
      <c r="H984" s="54" t="s">
        <v>76</v>
      </c>
      <c r="I984" s="55" t="s">
        <v>76</v>
      </c>
      <c r="J984" s="136" t="s">
        <v>74</v>
      </c>
      <c r="K984" s="54" t="s">
        <v>74</v>
      </c>
      <c r="L984" s="55" t="s">
        <v>74</v>
      </c>
      <c r="M984" s="142">
        <v>2</v>
      </c>
      <c r="N984" s="62">
        <v>5</v>
      </c>
      <c r="O984" s="62">
        <v>15</v>
      </c>
      <c r="P984" s="62">
        <v>1</v>
      </c>
      <c r="Q984" s="64"/>
    </row>
    <row r="985" spans="1:17" ht="29" customHeight="1" thickBot="1" x14ac:dyDescent="0.25">
      <c r="A985" s="640"/>
      <c r="B985" s="754"/>
      <c r="C985" s="760"/>
      <c r="D985" s="76" t="s">
        <v>79</v>
      </c>
      <c r="E985" s="137"/>
      <c r="F985" s="117">
        <f t="shared" si="71"/>
        <v>0</v>
      </c>
      <c r="G985" s="137" t="s">
        <v>74</v>
      </c>
      <c r="H985" s="90" t="s">
        <v>74</v>
      </c>
      <c r="I985" s="138" t="s">
        <v>74</v>
      </c>
      <c r="J985" s="137" t="s">
        <v>74</v>
      </c>
      <c r="K985" s="90" t="s">
        <v>76</v>
      </c>
      <c r="L985" s="138" t="s">
        <v>76</v>
      </c>
      <c r="M985" s="89"/>
      <c r="N985" s="90"/>
      <c r="O985" s="90"/>
      <c r="P985" s="90"/>
      <c r="Q985" s="138"/>
    </row>
    <row r="986" spans="1:17" ht="29" customHeight="1" x14ac:dyDescent="0.2">
      <c r="A986" s="640"/>
      <c r="B986" s="752" t="s">
        <v>424</v>
      </c>
      <c r="C986" s="758" t="s">
        <v>425</v>
      </c>
      <c r="D986" s="72" t="s">
        <v>73</v>
      </c>
      <c r="E986" s="70">
        <v>16</v>
      </c>
      <c r="F986" s="115">
        <f t="shared" ref="F986:F987" si="72">SUM(J986:L986)</f>
        <v>1</v>
      </c>
      <c r="G986" s="70" t="s">
        <v>74</v>
      </c>
      <c r="H986" s="77" t="s">
        <v>74</v>
      </c>
      <c r="I986" s="71" t="s">
        <v>74</v>
      </c>
      <c r="J986" s="70"/>
      <c r="K986" s="77">
        <v>1</v>
      </c>
      <c r="L986" s="71"/>
      <c r="M986" s="67" t="s">
        <v>74</v>
      </c>
      <c r="N986" s="68" t="s">
        <v>74</v>
      </c>
      <c r="O986" s="68" t="s">
        <v>74</v>
      </c>
      <c r="P986" s="68" t="s">
        <v>74</v>
      </c>
      <c r="Q986" s="437" t="s">
        <v>74</v>
      </c>
    </row>
    <row r="987" spans="1:17" ht="29" customHeight="1" x14ac:dyDescent="0.2">
      <c r="A987" s="640"/>
      <c r="B987" s="753"/>
      <c r="C987" s="759"/>
      <c r="D987" s="73" t="s">
        <v>75</v>
      </c>
      <c r="E987" s="136"/>
      <c r="F987" s="116">
        <f t="shared" si="72"/>
        <v>0</v>
      </c>
      <c r="G987" s="136" t="s">
        <v>76</v>
      </c>
      <c r="H987" s="54" t="s">
        <v>76</v>
      </c>
      <c r="I987" s="55" t="s">
        <v>76</v>
      </c>
      <c r="J987" s="136"/>
      <c r="K987" s="54"/>
      <c r="L987" s="55"/>
      <c r="M987" s="82" t="s">
        <v>74</v>
      </c>
      <c r="N987" s="54" t="s">
        <v>74</v>
      </c>
      <c r="O987" s="54" t="s">
        <v>74</v>
      </c>
      <c r="P987" s="54" t="s">
        <v>74</v>
      </c>
      <c r="Q987" s="55" t="s">
        <v>74</v>
      </c>
    </row>
    <row r="988" spans="1:17" ht="29" customHeight="1" x14ac:dyDescent="0.2">
      <c r="A988" s="640"/>
      <c r="B988" s="753"/>
      <c r="C988" s="759"/>
      <c r="D988" s="73" t="s">
        <v>77</v>
      </c>
      <c r="E988" s="136"/>
      <c r="F988" s="116">
        <f t="shared" ref="F988" si="73">SUM(G988:I988)</f>
        <v>0</v>
      </c>
      <c r="G988" s="136"/>
      <c r="H988" s="54"/>
      <c r="I988" s="55"/>
      <c r="J988" s="136" t="s">
        <v>74</v>
      </c>
      <c r="K988" s="54" t="s">
        <v>74</v>
      </c>
      <c r="L988" s="55" t="s">
        <v>74</v>
      </c>
      <c r="M988" s="82" t="s">
        <v>74</v>
      </c>
      <c r="N988" s="54" t="s">
        <v>74</v>
      </c>
      <c r="O988" s="54" t="s">
        <v>74</v>
      </c>
      <c r="P988" s="54" t="s">
        <v>74</v>
      </c>
      <c r="Q988" s="55" t="s">
        <v>74</v>
      </c>
    </row>
    <row r="989" spans="1:17" ht="29" customHeight="1" x14ac:dyDescent="0.2">
      <c r="A989" s="640"/>
      <c r="B989" s="753"/>
      <c r="C989" s="759"/>
      <c r="D989" s="73" t="s">
        <v>78</v>
      </c>
      <c r="E989" s="136">
        <v>87.08</v>
      </c>
      <c r="F989" s="116">
        <f t="shared" ref="F989:F990" si="74">SUM(M989:Q989)</f>
        <v>12</v>
      </c>
      <c r="G989" s="136" t="s">
        <v>76</v>
      </c>
      <c r="H989" s="54" t="s">
        <v>76</v>
      </c>
      <c r="I989" s="55" t="s">
        <v>76</v>
      </c>
      <c r="J989" s="136" t="s">
        <v>74</v>
      </c>
      <c r="K989" s="54" t="s">
        <v>74</v>
      </c>
      <c r="L989" s="55" t="s">
        <v>74</v>
      </c>
      <c r="M989" s="142">
        <v>2</v>
      </c>
      <c r="N989" s="62">
        <v>1</v>
      </c>
      <c r="O989" s="62">
        <v>9</v>
      </c>
      <c r="P989" s="62"/>
      <c r="Q989" s="64"/>
    </row>
    <row r="990" spans="1:17" ht="29" customHeight="1" thickBot="1" x14ac:dyDescent="0.25">
      <c r="A990" s="640"/>
      <c r="B990" s="754"/>
      <c r="C990" s="760"/>
      <c r="D990" s="76" t="s">
        <v>79</v>
      </c>
      <c r="E990" s="137"/>
      <c r="F990" s="117">
        <f t="shared" si="74"/>
        <v>0</v>
      </c>
      <c r="G990" s="137" t="s">
        <v>74</v>
      </c>
      <c r="H990" s="90" t="s">
        <v>74</v>
      </c>
      <c r="I990" s="138" t="s">
        <v>74</v>
      </c>
      <c r="J990" s="137" t="s">
        <v>74</v>
      </c>
      <c r="K990" s="90" t="s">
        <v>76</v>
      </c>
      <c r="L990" s="138" t="s">
        <v>76</v>
      </c>
      <c r="M990" s="89"/>
      <c r="N990" s="90"/>
      <c r="O990" s="90"/>
      <c r="P990" s="90"/>
      <c r="Q990" s="138"/>
    </row>
    <row r="991" spans="1:17" ht="29" customHeight="1" x14ac:dyDescent="0.2">
      <c r="A991" s="640"/>
      <c r="B991" s="752" t="s">
        <v>426</v>
      </c>
      <c r="C991" s="758" t="s">
        <v>427</v>
      </c>
      <c r="D991" s="72" t="s">
        <v>73</v>
      </c>
      <c r="E991" s="70"/>
      <c r="F991" s="115">
        <f t="shared" ref="F991:F992" si="75">SUM(J991:L991)</f>
        <v>0</v>
      </c>
      <c r="G991" s="70" t="s">
        <v>74</v>
      </c>
      <c r="H991" s="77" t="s">
        <v>74</v>
      </c>
      <c r="I991" s="71" t="s">
        <v>74</v>
      </c>
      <c r="J991" s="70"/>
      <c r="K991" s="77"/>
      <c r="L991" s="71"/>
      <c r="M991" s="67" t="s">
        <v>74</v>
      </c>
      <c r="N991" s="68" t="s">
        <v>74</v>
      </c>
      <c r="O991" s="68" t="s">
        <v>74</v>
      </c>
      <c r="P991" s="68" t="s">
        <v>74</v>
      </c>
      <c r="Q991" s="437" t="s">
        <v>74</v>
      </c>
    </row>
    <row r="992" spans="1:17" ht="29" customHeight="1" x14ac:dyDescent="0.2">
      <c r="A992" s="640"/>
      <c r="B992" s="753"/>
      <c r="C992" s="759"/>
      <c r="D992" s="73" t="s">
        <v>75</v>
      </c>
      <c r="E992" s="136"/>
      <c r="F992" s="116">
        <f t="shared" si="75"/>
        <v>0</v>
      </c>
      <c r="G992" s="136" t="s">
        <v>76</v>
      </c>
      <c r="H992" s="54" t="s">
        <v>76</v>
      </c>
      <c r="I992" s="55" t="s">
        <v>76</v>
      </c>
      <c r="J992" s="136"/>
      <c r="K992" s="54"/>
      <c r="L992" s="55"/>
      <c r="M992" s="82" t="s">
        <v>74</v>
      </c>
      <c r="N992" s="54" t="s">
        <v>74</v>
      </c>
      <c r="O992" s="54" t="s">
        <v>74</v>
      </c>
      <c r="P992" s="54" t="s">
        <v>74</v>
      </c>
      <c r="Q992" s="55" t="s">
        <v>74</v>
      </c>
    </row>
    <row r="993" spans="1:17" ht="29" customHeight="1" x14ac:dyDescent="0.2">
      <c r="A993" s="640"/>
      <c r="B993" s="753"/>
      <c r="C993" s="759"/>
      <c r="D993" s="73" t="s">
        <v>77</v>
      </c>
      <c r="E993" s="136"/>
      <c r="F993" s="116">
        <f t="shared" ref="F993" si="76">SUM(G993:I993)</f>
        <v>0</v>
      </c>
      <c r="G993" s="136"/>
      <c r="H993" s="54"/>
      <c r="I993" s="55"/>
      <c r="J993" s="136" t="s">
        <v>74</v>
      </c>
      <c r="K993" s="54" t="s">
        <v>74</v>
      </c>
      <c r="L993" s="55" t="s">
        <v>74</v>
      </c>
      <c r="M993" s="82" t="s">
        <v>74</v>
      </c>
      <c r="N993" s="54" t="s">
        <v>74</v>
      </c>
      <c r="O993" s="54" t="s">
        <v>74</v>
      </c>
      <c r="P993" s="54" t="s">
        <v>74</v>
      </c>
      <c r="Q993" s="55" t="s">
        <v>74</v>
      </c>
    </row>
    <row r="994" spans="1:17" ht="29" customHeight="1" x14ac:dyDescent="0.2">
      <c r="A994" s="640"/>
      <c r="B994" s="753"/>
      <c r="C994" s="759"/>
      <c r="D994" s="73" t="s">
        <v>78</v>
      </c>
      <c r="E994" s="136">
        <v>92</v>
      </c>
      <c r="F994" s="116">
        <f t="shared" ref="F994:F995" si="77">SUM(M994:Q994)</f>
        <v>5</v>
      </c>
      <c r="G994" s="136" t="s">
        <v>76</v>
      </c>
      <c r="H994" s="54" t="s">
        <v>76</v>
      </c>
      <c r="I994" s="55" t="s">
        <v>76</v>
      </c>
      <c r="J994" s="136" t="s">
        <v>74</v>
      </c>
      <c r="K994" s="54" t="s">
        <v>74</v>
      </c>
      <c r="L994" s="55" t="s">
        <v>74</v>
      </c>
      <c r="M994" s="142"/>
      <c r="N994" s="62">
        <v>2</v>
      </c>
      <c r="O994" s="62">
        <v>3</v>
      </c>
      <c r="P994" s="62"/>
      <c r="Q994" s="64"/>
    </row>
    <row r="995" spans="1:17" ht="29" customHeight="1" thickBot="1" x14ac:dyDescent="0.25">
      <c r="A995" s="640"/>
      <c r="B995" s="754"/>
      <c r="C995" s="760"/>
      <c r="D995" s="76" t="s">
        <v>79</v>
      </c>
      <c r="E995" s="137"/>
      <c r="F995" s="117">
        <f t="shared" si="77"/>
        <v>0</v>
      </c>
      <c r="G995" s="137" t="s">
        <v>74</v>
      </c>
      <c r="H995" s="90" t="s">
        <v>74</v>
      </c>
      <c r="I995" s="138" t="s">
        <v>74</v>
      </c>
      <c r="J995" s="137" t="s">
        <v>74</v>
      </c>
      <c r="K995" s="90" t="s">
        <v>76</v>
      </c>
      <c r="L995" s="138" t="s">
        <v>76</v>
      </c>
      <c r="M995" s="89"/>
      <c r="N995" s="90"/>
      <c r="O995" s="90"/>
      <c r="P995" s="90"/>
      <c r="Q995" s="138"/>
    </row>
    <row r="996" spans="1:17" ht="29" customHeight="1" x14ac:dyDescent="0.2">
      <c r="A996" s="640"/>
      <c r="B996" s="752" t="s">
        <v>428</v>
      </c>
      <c r="C996" s="758" t="s">
        <v>429</v>
      </c>
      <c r="D996" s="72" t="s">
        <v>73</v>
      </c>
      <c r="E996" s="70"/>
      <c r="F996" s="115">
        <f t="shared" ref="F996:F997" si="78">SUM(J996:L996)</f>
        <v>0</v>
      </c>
      <c r="G996" s="70" t="s">
        <v>74</v>
      </c>
      <c r="H996" s="77" t="s">
        <v>74</v>
      </c>
      <c r="I996" s="71" t="s">
        <v>74</v>
      </c>
      <c r="J996" s="70"/>
      <c r="K996" s="77"/>
      <c r="L996" s="71"/>
      <c r="M996" s="67" t="s">
        <v>74</v>
      </c>
      <c r="N996" s="68" t="s">
        <v>74</v>
      </c>
      <c r="O996" s="68" t="s">
        <v>74</v>
      </c>
      <c r="P996" s="68" t="s">
        <v>74</v>
      </c>
      <c r="Q996" s="437" t="s">
        <v>74</v>
      </c>
    </row>
    <row r="997" spans="1:17" ht="29" customHeight="1" x14ac:dyDescent="0.2">
      <c r="A997" s="640"/>
      <c r="B997" s="753"/>
      <c r="C997" s="759"/>
      <c r="D997" s="73" t="s">
        <v>75</v>
      </c>
      <c r="E997" s="136"/>
      <c r="F997" s="116">
        <f t="shared" si="78"/>
        <v>0</v>
      </c>
      <c r="G997" s="136" t="s">
        <v>76</v>
      </c>
      <c r="H997" s="54" t="s">
        <v>76</v>
      </c>
      <c r="I997" s="55" t="s">
        <v>76</v>
      </c>
      <c r="J997" s="136"/>
      <c r="K997" s="54"/>
      <c r="L997" s="55"/>
      <c r="M997" s="82" t="s">
        <v>74</v>
      </c>
      <c r="N997" s="54" t="s">
        <v>74</v>
      </c>
      <c r="O997" s="54" t="s">
        <v>74</v>
      </c>
      <c r="P997" s="54" t="s">
        <v>74</v>
      </c>
      <c r="Q997" s="55" t="s">
        <v>74</v>
      </c>
    </row>
    <row r="998" spans="1:17" ht="29" customHeight="1" x14ac:dyDescent="0.2">
      <c r="A998" s="640"/>
      <c r="B998" s="753"/>
      <c r="C998" s="759"/>
      <c r="D998" s="73" t="s">
        <v>77</v>
      </c>
      <c r="E998" s="136"/>
      <c r="F998" s="116">
        <f t="shared" ref="F998" si="79">SUM(G998:I998)</f>
        <v>0</v>
      </c>
      <c r="G998" s="136"/>
      <c r="H998" s="54"/>
      <c r="I998" s="55"/>
      <c r="J998" s="136" t="s">
        <v>74</v>
      </c>
      <c r="K998" s="54" t="s">
        <v>74</v>
      </c>
      <c r="L998" s="55" t="s">
        <v>74</v>
      </c>
      <c r="M998" s="82" t="s">
        <v>74</v>
      </c>
      <c r="N998" s="54" t="s">
        <v>74</v>
      </c>
      <c r="O998" s="54" t="s">
        <v>74</v>
      </c>
      <c r="P998" s="54" t="s">
        <v>74</v>
      </c>
      <c r="Q998" s="55" t="s">
        <v>74</v>
      </c>
    </row>
    <row r="999" spans="1:17" ht="29" customHeight="1" x14ac:dyDescent="0.2">
      <c r="A999" s="640"/>
      <c r="B999" s="753"/>
      <c r="C999" s="759"/>
      <c r="D999" s="73" t="s">
        <v>78</v>
      </c>
      <c r="E999" s="136">
        <v>100</v>
      </c>
      <c r="F999" s="116">
        <f t="shared" ref="F999:F1000" si="80">SUM(M999:Q999)</f>
        <v>6</v>
      </c>
      <c r="G999" s="136" t="s">
        <v>76</v>
      </c>
      <c r="H999" s="54" t="s">
        <v>76</v>
      </c>
      <c r="I999" s="55" t="s">
        <v>76</v>
      </c>
      <c r="J999" s="136" t="s">
        <v>74</v>
      </c>
      <c r="K999" s="54" t="s">
        <v>74</v>
      </c>
      <c r="L999" s="55" t="s">
        <v>74</v>
      </c>
      <c r="M999" s="142"/>
      <c r="N999" s="62"/>
      <c r="O999" s="62">
        <v>6</v>
      </c>
      <c r="P999" s="62"/>
      <c r="Q999" s="64"/>
    </row>
    <row r="1000" spans="1:17" ht="29" customHeight="1" thickBot="1" x14ac:dyDescent="0.25">
      <c r="A1000" s="641"/>
      <c r="B1000" s="754"/>
      <c r="C1000" s="760"/>
      <c r="D1000" s="76" t="s">
        <v>79</v>
      </c>
      <c r="E1000" s="137"/>
      <c r="F1000" s="117">
        <f t="shared" si="80"/>
        <v>0</v>
      </c>
      <c r="G1000" s="137" t="s">
        <v>74</v>
      </c>
      <c r="H1000" s="90" t="s">
        <v>74</v>
      </c>
      <c r="I1000" s="138" t="s">
        <v>74</v>
      </c>
      <c r="J1000" s="137" t="s">
        <v>74</v>
      </c>
      <c r="K1000" s="90" t="s">
        <v>76</v>
      </c>
      <c r="L1000" s="138" t="s">
        <v>76</v>
      </c>
      <c r="M1000" s="89"/>
      <c r="N1000" s="90"/>
      <c r="O1000" s="90"/>
      <c r="P1000" s="90"/>
      <c r="Q1000" s="138"/>
    </row>
    <row r="1001" spans="1:17" ht="29" customHeight="1" x14ac:dyDescent="0.2">
      <c r="A1001" s="639" t="s">
        <v>453</v>
      </c>
      <c r="B1001" s="646" t="s">
        <v>451</v>
      </c>
      <c r="C1001" s="649" t="s">
        <v>452</v>
      </c>
      <c r="D1001" s="72" t="s">
        <v>73</v>
      </c>
      <c r="E1001" s="70">
        <v>10.5</v>
      </c>
      <c r="F1001" s="115">
        <f>SUM(J1001:L1001)</f>
        <v>63</v>
      </c>
      <c r="G1001" s="70" t="s">
        <v>74</v>
      </c>
      <c r="H1001" s="77" t="s">
        <v>74</v>
      </c>
      <c r="I1001" s="71" t="s">
        <v>74</v>
      </c>
      <c r="J1001" s="70">
        <v>7</v>
      </c>
      <c r="K1001" s="77">
        <v>56</v>
      </c>
      <c r="L1001" s="71">
        <v>0</v>
      </c>
      <c r="M1001" s="67" t="s">
        <v>74</v>
      </c>
      <c r="N1001" s="68" t="s">
        <v>74</v>
      </c>
      <c r="O1001" s="68" t="s">
        <v>74</v>
      </c>
      <c r="P1001" s="68" t="s">
        <v>74</v>
      </c>
      <c r="Q1001" s="437" t="s">
        <v>74</v>
      </c>
    </row>
    <row r="1002" spans="1:17" ht="29" customHeight="1" x14ac:dyDescent="0.2">
      <c r="A1002" s="640"/>
      <c r="B1002" s="647"/>
      <c r="C1002" s="650"/>
      <c r="D1002" s="73" t="s">
        <v>75</v>
      </c>
      <c r="E1002" s="136"/>
      <c r="F1002" s="116">
        <f>SUM(J1002:L1002)</f>
        <v>0</v>
      </c>
      <c r="G1002" s="136" t="s">
        <v>76</v>
      </c>
      <c r="H1002" s="54" t="s">
        <v>76</v>
      </c>
      <c r="I1002" s="55" t="s">
        <v>76</v>
      </c>
      <c r="J1002" s="136"/>
      <c r="K1002" s="54"/>
      <c r="L1002" s="55"/>
      <c r="M1002" s="82" t="s">
        <v>74</v>
      </c>
      <c r="N1002" s="54" t="s">
        <v>74</v>
      </c>
      <c r="O1002" s="54" t="s">
        <v>74</v>
      </c>
      <c r="P1002" s="54" t="s">
        <v>74</v>
      </c>
      <c r="Q1002" s="55" t="s">
        <v>74</v>
      </c>
    </row>
    <row r="1003" spans="1:17" ht="29" customHeight="1" x14ac:dyDescent="0.2">
      <c r="A1003" s="640"/>
      <c r="B1003" s="647"/>
      <c r="C1003" s="650"/>
      <c r="D1003" s="73" t="s">
        <v>77</v>
      </c>
      <c r="E1003" s="136"/>
      <c r="F1003" s="116">
        <f>SUM(G1003:I1003)</f>
        <v>0</v>
      </c>
      <c r="G1003" s="136"/>
      <c r="H1003" s="54"/>
      <c r="I1003" s="55"/>
      <c r="J1003" s="136" t="s">
        <v>74</v>
      </c>
      <c r="K1003" s="54" t="s">
        <v>74</v>
      </c>
      <c r="L1003" s="55" t="s">
        <v>74</v>
      </c>
      <c r="M1003" s="82" t="s">
        <v>74</v>
      </c>
      <c r="N1003" s="54" t="s">
        <v>74</v>
      </c>
      <c r="O1003" s="54" t="s">
        <v>74</v>
      </c>
      <c r="P1003" s="54" t="s">
        <v>74</v>
      </c>
      <c r="Q1003" s="55" t="s">
        <v>74</v>
      </c>
    </row>
    <row r="1004" spans="1:17" ht="29" customHeight="1" x14ac:dyDescent="0.2">
      <c r="A1004" s="640"/>
      <c r="B1004" s="647"/>
      <c r="C1004" s="650"/>
      <c r="D1004" s="73" t="s">
        <v>78</v>
      </c>
      <c r="E1004" s="136">
        <v>104.4</v>
      </c>
      <c r="F1004" s="116">
        <f>SUM(M1004:Q1004)</f>
        <v>169</v>
      </c>
      <c r="G1004" s="136" t="s">
        <v>76</v>
      </c>
      <c r="H1004" s="54" t="s">
        <v>76</v>
      </c>
      <c r="I1004" s="55" t="s">
        <v>76</v>
      </c>
      <c r="J1004" s="136" t="s">
        <v>74</v>
      </c>
      <c r="K1004" s="54" t="s">
        <v>74</v>
      </c>
      <c r="L1004" s="55" t="s">
        <v>74</v>
      </c>
      <c r="M1004" s="142">
        <v>10</v>
      </c>
      <c r="N1004" s="62">
        <v>23</v>
      </c>
      <c r="O1004" s="62">
        <v>76</v>
      </c>
      <c r="P1004" s="62">
        <v>57</v>
      </c>
      <c r="Q1004" s="64">
        <v>3</v>
      </c>
    </row>
    <row r="1005" spans="1:17" ht="29" customHeight="1" thickBot="1" x14ac:dyDescent="0.25">
      <c r="A1005" s="641"/>
      <c r="B1005" s="657"/>
      <c r="C1005" s="766"/>
      <c r="D1005" s="75" t="s">
        <v>79</v>
      </c>
      <c r="E1005" s="137"/>
      <c r="F1005" s="117">
        <f>SUM(M1005:Q1005)</f>
        <v>0</v>
      </c>
      <c r="G1005" s="137" t="s">
        <v>74</v>
      </c>
      <c r="H1005" s="90" t="s">
        <v>74</v>
      </c>
      <c r="I1005" s="138" t="s">
        <v>74</v>
      </c>
      <c r="J1005" s="137" t="s">
        <v>74</v>
      </c>
      <c r="K1005" s="90" t="s">
        <v>76</v>
      </c>
      <c r="L1005" s="138" t="s">
        <v>76</v>
      </c>
      <c r="M1005" s="89"/>
      <c r="N1005" s="90"/>
      <c r="O1005" s="90"/>
      <c r="P1005" s="90"/>
      <c r="Q1005" s="138"/>
    </row>
    <row r="1006" spans="1:17" ht="29" customHeight="1" x14ac:dyDescent="0.2">
      <c r="A1006" s="678" t="s">
        <v>454</v>
      </c>
      <c r="B1006" s="623" t="s">
        <v>455</v>
      </c>
      <c r="C1006" s="649" t="s">
        <v>456</v>
      </c>
      <c r="D1006" s="72" t="s">
        <v>73</v>
      </c>
      <c r="E1006" s="70">
        <v>11.55</v>
      </c>
      <c r="F1006" s="115">
        <f>SUM(J1006:L1006)</f>
        <v>36</v>
      </c>
      <c r="G1006" s="70" t="s">
        <v>74</v>
      </c>
      <c r="H1006" s="77" t="s">
        <v>74</v>
      </c>
      <c r="I1006" s="71" t="s">
        <v>74</v>
      </c>
      <c r="J1006" s="70">
        <v>4</v>
      </c>
      <c r="K1006" s="77">
        <v>30</v>
      </c>
      <c r="L1006" s="71">
        <v>2</v>
      </c>
      <c r="M1006" s="67" t="s">
        <v>74</v>
      </c>
      <c r="N1006" s="68" t="s">
        <v>74</v>
      </c>
      <c r="O1006" s="68" t="s">
        <v>74</v>
      </c>
      <c r="P1006" s="68" t="s">
        <v>74</v>
      </c>
      <c r="Q1006" s="437" t="s">
        <v>74</v>
      </c>
    </row>
    <row r="1007" spans="1:17" ht="29" customHeight="1" x14ac:dyDescent="0.2">
      <c r="A1007" s="679"/>
      <c r="B1007" s="624"/>
      <c r="C1007" s="650"/>
      <c r="D1007" s="73" t="s">
        <v>75</v>
      </c>
      <c r="E1007" s="136"/>
      <c r="F1007" s="116">
        <f>SUM(J1007:L1007)</f>
        <v>0</v>
      </c>
      <c r="G1007" s="136" t="s">
        <v>76</v>
      </c>
      <c r="H1007" s="54" t="s">
        <v>76</v>
      </c>
      <c r="I1007" s="55" t="s">
        <v>76</v>
      </c>
      <c r="J1007" s="136"/>
      <c r="K1007" s="54"/>
      <c r="L1007" s="55"/>
      <c r="M1007" s="82" t="s">
        <v>74</v>
      </c>
      <c r="N1007" s="54" t="s">
        <v>74</v>
      </c>
      <c r="O1007" s="54" t="s">
        <v>74</v>
      </c>
      <c r="P1007" s="54" t="s">
        <v>74</v>
      </c>
      <c r="Q1007" s="55" t="s">
        <v>74</v>
      </c>
    </row>
    <row r="1008" spans="1:17" ht="29" customHeight="1" x14ac:dyDescent="0.2">
      <c r="A1008" s="679"/>
      <c r="B1008" s="624"/>
      <c r="C1008" s="650"/>
      <c r="D1008" s="73" t="s">
        <v>77</v>
      </c>
      <c r="E1008" s="136"/>
      <c r="F1008" s="116">
        <f>SUM(G1008:I1008)</f>
        <v>0</v>
      </c>
      <c r="G1008" s="136"/>
      <c r="H1008" s="54"/>
      <c r="I1008" s="55"/>
      <c r="J1008" s="136" t="s">
        <v>74</v>
      </c>
      <c r="K1008" s="54" t="s">
        <v>74</v>
      </c>
      <c r="L1008" s="55" t="s">
        <v>74</v>
      </c>
      <c r="M1008" s="82" t="s">
        <v>74</v>
      </c>
      <c r="N1008" s="54" t="s">
        <v>74</v>
      </c>
      <c r="O1008" s="54" t="s">
        <v>74</v>
      </c>
      <c r="P1008" s="54" t="s">
        <v>74</v>
      </c>
      <c r="Q1008" s="55" t="s">
        <v>74</v>
      </c>
    </row>
    <row r="1009" spans="1:17" ht="29" customHeight="1" x14ac:dyDescent="0.2">
      <c r="A1009" s="679"/>
      <c r="B1009" s="624"/>
      <c r="C1009" s="650"/>
      <c r="D1009" s="73" t="s">
        <v>78</v>
      </c>
      <c r="E1009" s="136">
        <v>109.04</v>
      </c>
      <c r="F1009" s="116">
        <f>SUM(M1009:Q1009)</f>
        <v>309</v>
      </c>
      <c r="G1009" s="136" t="s">
        <v>76</v>
      </c>
      <c r="H1009" s="54" t="s">
        <v>76</v>
      </c>
      <c r="I1009" s="55" t="s">
        <v>76</v>
      </c>
      <c r="J1009" s="136" t="s">
        <v>74</v>
      </c>
      <c r="K1009" s="54" t="s">
        <v>74</v>
      </c>
      <c r="L1009" s="55" t="s">
        <v>74</v>
      </c>
      <c r="M1009" s="142">
        <v>9</v>
      </c>
      <c r="N1009" s="62">
        <v>35</v>
      </c>
      <c r="O1009" s="62">
        <v>142</v>
      </c>
      <c r="P1009" s="62">
        <v>117</v>
      </c>
      <c r="Q1009" s="64">
        <v>6</v>
      </c>
    </row>
    <row r="1010" spans="1:17" ht="29" customHeight="1" thickBot="1" x14ac:dyDescent="0.25">
      <c r="A1010" s="679"/>
      <c r="B1010" s="642"/>
      <c r="C1010" s="650"/>
      <c r="D1010" s="75" t="s">
        <v>79</v>
      </c>
      <c r="E1010" s="137"/>
      <c r="F1010" s="117">
        <f>SUM(M1010:Q1010)</f>
        <v>0</v>
      </c>
      <c r="G1010" s="137" t="s">
        <v>74</v>
      </c>
      <c r="H1010" s="90" t="s">
        <v>74</v>
      </c>
      <c r="I1010" s="138" t="s">
        <v>74</v>
      </c>
      <c r="J1010" s="137" t="s">
        <v>74</v>
      </c>
      <c r="K1010" s="90" t="s">
        <v>76</v>
      </c>
      <c r="L1010" s="138" t="s">
        <v>76</v>
      </c>
      <c r="M1010" s="89"/>
      <c r="N1010" s="90"/>
      <c r="O1010" s="90"/>
      <c r="P1010" s="90"/>
      <c r="Q1010" s="138"/>
    </row>
    <row r="1011" spans="1:17" ht="29" customHeight="1" x14ac:dyDescent="0.2">
      <c r="A1011" s="679"/>
      <c r="B1011" s="623" t="s">
        <v>457</v>
      </c>
      <c r="C1011" s="650"/>
      <c r="D1011" s="72" t="s">
        <v>73</v>
      </c>
      <c r="E1011" s="70">
        <v>12</v>
      </c>
      <c r="F1011" s="115">
        <f>SUM(J1011:L1011)</f>
        <v>2</v>
      </c>
      <c r="G1011" s="70" t="s">
        <v>74</v>
      </c>
      <c r="H1011" s="77" t="s">
        <v>74</v>
      </c>
      <c r="I1011" s="71" t="s">
        <v>74</v>
      </c>
      <c r="J1011" s="70"/>
      <c r="K1011" s="77">
        <v>2</v>
      </c>
      <c r="L1011" s="71"/>
      <c r="M1011" s="67" t="s">
        <v>74</v>
      </c>
      <c r="N1011" s="68" t="s">
        <v>74</v>
      </c>
      <c r="O1011" s="68" t="s">
        <v>74</v>
      </c>
      <c r="P1011" s="68" t="s">
        <v>74</v>
      </c>
      <c r="Q1011" s="437" t="s">
        <v>74</v>
      </c>
    </row>
    <row r="1012" spans="1:17" ht="29" customHeight="1" x14ac:dyDescent="0.2">
      <c r="A1012" s="679"/>
      <c r="B1012" s="624"/>
      <c r="C1012" s="650"/>
      <c r="D1012" s="73" t="s">
        <v>75</v>
      </c>
      <c r="E1012" s="136"/>
      <c r="F1012" s="116">
        <f>SUM(J1012:L1012)</f>
        <v>0</v>
      </c>
      <c r="G1012" s="136" t="s">
        <v>76</v>
      </c>
      <c r="H1012" s="54" t="s">
        <v>76</v>
      </c>
      <c r="I1012" s="55" t="s">
        <v>76</v>
      </c>
      <c r="J1012" s="136"/>
      <c r="K1012" s="54"/>
      <c r="L1012" s="55"/>
      <c r="M1012" s="82" t="s">
        <v>74</v>
      </c>
      <c r="N1012" s="54" t="s">
        <v>74</v>
      </c>
      <c r="O1012" s="54" t="s">
        <v>74</v>
      </c>
      <c r="P1012" s="54" t="s">
        <v>74</v>
      </c>
      <c r="Q1012" s="55" t="s">
        <v>74</v>
      </c>
    </row>
    <row r="1013" spans="1:17" ht="29" customHeight="1" x14ac:dyDescent="0.2">
      <c r="A1013" s="679"/>
      <c r="B1013" s="624"/>
      <c r="C1013" s="650"/>
      <c r="D1013" s="73" t="s">
        <v>77</v>
      </c>
      <c r="E1013" s="136"/>
      <c r="F1013" s="116">
        <f>SUM(G1013:I1013)</f>
        <v>0</v>
      </c>
      <c r="G1013" s="136"/>
      <c r="H1013" s="54"/>
      <c r="I1013" s="55"/>
      <c r="J1013" s="136" t="s">
        <v>74</v>
      </c>
      <c r="K1013" s="54" t="s">
        <v>74</v>
      </c>
      <c r="L1013" s="55" t="s">
        <v>74</v>
      </c>
      <c r="M1013" s="82" t="s">
        <v>74</v>
      </c>
      <c r="N1013" s="54" t="s">
        <v>74</v>
      </c>
      <c r="O1013" s="54" t="s">
        <v>74</v>
      </c>
      <c r="P1013" s="54" t="s">
        <v>74</v>
      </c>
      <c r="Q1013" s="55" t="s">
        <v>74</v>
      </c>
    </row>
    <row r="1014" spans="1:17" ht="29" customHeight="1" x14ac:dyDescent="0.2">
      <c r="A1014" s="679"/>
      <c r="B1014" s="624"/>
      <c r="C1014" s="650"/>
      <c r="D1014" s="73" t="s">
        <v>78</v>
      </c>
      <c r="E1014" s="136">
        <v>104.31</v>
      </c>
      <c r="F1014" s="116">
        <f>SUM(M1014:Q1014)</f>
        <v>66</v>
      </c>
      <c r="G1014" s="136" t="s">
        <v>76</v>
      </c>
      <c r="H1014" s="54" t="s">
        <v>76</v>
      </c>
      <c r="I1014" s="55" t="s">
        <v>76</v>
      </c>
      <c r="J1014" s="136" t="s">
        <v>74</v>
      </c>
      <c r="K1014" s="54" t="s">
        <v>74</v>
      </c>
      <c r="L1014" s="55" t="s">
        <v>74</v>
      </c>
      <c r="M1014" s="142">
        <v>2</v>
      </c>
      <c r="N1014" s="62">
        <v>5</v>
      </c>
      <c r="O1014" s="62">
        <v>42</v>
      </c>
      <c r="P1014" s="62">
        <v>17</v>
      </c>
      <c r="Q1014" s="64"/>
    </row>
    <row r="1015" spans="1:17" ht="29" customHeight="1" thickBot="1" x14ac:dyDescent="0.25">
      <c r="A1015" s="679"/>
      <c r="B1015" s="642"/>
      <c r="C1015" s="650"/>
      <c r="D1015" s="75" t="s">
        <v>79</v>
      </c>
      <c r="E1015" s="137"/>
      <c r="F1015" s="117">
        <f>SUM(M1015:Q1015)</f>
        <v>0</v>
      </c>
      <c r="G1015" s="137" t="s">
        <v>74</v>
      </c>
      <c r="H1015" s="90" t="s">
        <v>74</v>
      </c>
      <c r="I1015" s="138" t="s">
        <v>74</v>
      </c>
      <c r="J1015" s="137" t="s">
        <v>74</v>
      </c>
      <c r="K1015" s="90" t="s">
        <v>76</v>
      </c>
      <c r="L1015" s="138" t="s">
        <v>76</v>
      </c>
      <c r="M1015" s="89"/>
      <c r="N1015" s="90"/>
      <c r="O1015" s="90"/>
      <c r="P1015" s="90"/>
      <c r="Q1015" s="138"/>
    </row>
    <row r="1016" spans="1:17" ht="29" customHeight="1" x14ac:dyDescent="0.2">
      <c r="A1016" s="679"/>
      <c r="B1016" s="623" t="s">
        <v>458</v>
      </c>
      <c r="C1016" s="650"/>
      <c r="D1016" s="72" t="s">
        <v>73</v>
      </c>
      <c r="E1016" s="70">
        <v>10.5</v>
      </c>
      <c r="F1016" s="115">
        <f>SUM(J1016:L1016)</f>
        <v>4</v>
      </c>
      <c r="G1016" s="70" t="s">
        <v>74</v>
      </c>
      <c r="H1016" s="77" t="s">
        <v>74</v>
      </c>
      <c r="I1016" s="71" t="s">
        <v>74</v>
      </c>
      <c r="J1016" s="70">
        <v>2</v>
      </c>
      <c r="K1016" s="77">
        <v>2</v>
      </c>
      <c r="L1016" s="71"/>
      <c r="M1016" s="67" t="s">
        <v>74</v>
      </c>
      <c r="N1016" s="68" t="s">
        <v>74</v>
      </c>
      <c r="O1016" s="68" t="s">
        <v>74</v>
      </c>
      <c r="P1016" s="68" t="s">
        <v>74</v>
      </c>
      <c r="Q1016" s="437" t="s">
        <v>74</v>
      </c>
    </row>
    <row r="1017" spans="1:17" ht="29" customHeight="1" x14ac:dyDescent="0.2">
      <c r="A1017" s="679"/>
      <c r="B1017" s="624"/>
      <c r="C1017" s="650"/>
      <c r="D1017" s="73" t="s">
        <v>75</v>
      </c>
      <c r="E1017" s="136"/>
      <c r="F1017" s="116">
        <f>SUM(J1017:L1017)</f>
        <v>0</v>
      </c>
      <c r="G1017" s="136" t="s">
        <v>76</v>
      </c>
      <c r="H1017" s="54" t="s">
        <v>76</v>
      </c>
      <c r="I1017" s="55" t="s">
        <v>76</v>
      </c>
      <c r="J1017" s="136"/>
      <c r="K1017" s="54"/>
      <c r="L1017" s="55"/>
      <c r="M1017" s="82" t="s">
        <v>74</v>
      </c>
      <c r="N1017" s="54" t="s">
        <v>74</v>
      </c>
      <c r="O1017" s="54" t="s">
        <v>74</v>
      </c>
      <c r="P1017" s="54" t="s">
        <v>74</v>
      </c>
      <c r="Q1017" s="55" t="s">
        <v>74</v>
      </c>
    </row>
    <row r="1018" spans="1:17" ht="29" customHeight="1" x14ac:dyDescent="0.2">
      <c r="A1018" s="679"/>
      <c r="B1018" s="624"/>
      <c r="C1018" s="650"/>
      <c r="D1018" s="73" t="s">
        <v>77</v>
      </c>
      <c r="E1018" s="136"/>
      <c r="F1018" s="116">
        <f>SUM(G1018:I1018)</f>
        <v>0</v>
      </c>
      <c r="G1018" s="136"/>
      <c r="H1018" s="54"/>
      <c r="I1018" s="55"/>
      <c r="J1018" s="136" t="s">
        <v>74</v>
      </c>
      <c r="K1018" s="54" t="s">
        <v>74</v>
      </c>
      <c r="L1018" s="55" t="s">
        <v>74</v>
      </c>
      <c r="M1018" s="82" t="s">
        <v>74</v>
      </c>
      <c r="N1018" s="54" t="s">
        <v>74</v>
      </c>
      <c r="O1018" s="54" t="s">
        <v>74</v>
      </c>
      <c r="P1018" s="54" t="s">
        <v>74</v>
      </c>
      <c r="Q1018" s="55" t="s">
        <v>74</v>
      </c>
    </row>
    <row r="1019" spans="1:17" ht="29" customHeight="1" x14ac:dyDescent="0.2">
      <c r="A1019" s="679"/>
      <c r="B1019" s="624"/>
      <c r="C1019" s="650"/>
      <c r="D1019" s="73" t="s">
        <v>78</v>
      </c>
      <c r="E1019" s="136">
        <v>99.3</v>
      </c>
      <c r="F1019" s="116">
        <f>SUM(M1019:Q1019)</f>
        <v>124</v>
      </c>
      <c r="G1019" s="136" t="s">
        <v>76</v>
      </c>
      <c r="H1019" s="54" t="s">
        <v>76</v>
      </c>
      <c r="I1019" s="55" t="s">
        <v>76</v>
      </c>
      <c r="J1019" s="136" t="s">
        <v>74</v>
      </c>
      <c r="K1019" s="54" t="s">
        <v>74</v>
      </c>
      <c r="L1019" s="55" t="s">
        <v>74</v>
      </c>
      <c r="M1019" s="142">
        <v>13</v>
      </c>
      <c r="N1019" s="62">
        <v>18</v>
      </c>
      <c r="O1019" s="62">
        <v>52</v>
      </c>
      <c r="P1019" s="62">
        <v>40</v>
      </c>
      <c r="Q1019" s="64">
        <v>1</v>
      </c>
    </row>
    <row r="1020" spans="1:17" ht="29" customHeight="1" thickBot="1" x14ac:dyDescent="0.25">
      <c r="A1020" s="679"/>
      <c r="B1020" s="629"/>
      <c r="C1020" s="651"/>
      <c r="D1020" s="76" t="s">
        <v>79</v>
      </c>
      <c r="E1020" s="137"/>
      <c r="F1020" s="117">
        <f>SUM(M1020:Q1020)</f>
        <v>0</v>
      </c>
      <c r="G1020" s="137" t="s">
        <v>74</v>
      </c>
      <c r="H1020" s="90" t="s">
        <v>74</v>
      </c>
      <c r="I1020" s="138" t="s">
        <v>74</v>
      </c>
      <c r="J1020" s="137" t="s">
        <v>74</v>
      </c>
      <c r="K1020" s="90" t="s">
        <v>76</v>
      </c>
      <c r="L1020" s="138" t="s">
        <v>76</v>
      </c>
      <c r="M1020" s="89"/>
      <c r="N1020" s="90"/>
      <c r="O1020" s="90"/>
      <c r="P1020" s="90"/>
      <c r="Q1020" s="138"/>
    </row>
    <row r="1021" spans="1:17" ht="29" customHeight="1" x14ac:dyDescent="0.2">
      <c r="A1021" s="679"/>
      <c r="B1021" s="623" t="s">
        <v>459</v>
      </c>
      <c r="C1021" s="649" t="s">
        <v>460</v>
      </c>
      <c r="D1021" s="72" t="s">
        <v>73</v>
      </c>
      <c r="E1021" s="70"/>
      <c r="F1021" s="115">
        <f>SUM(J1021:L1021)</f>
        <v>0</v>
      </c>
      <c r="G1021" s="70" t="s">
        <v>74</v>
      </c>
      <c r="H1021" s="77" t="s">
        <v>74</v>
      </c>
      <c r="I1021" s="71" t="s">
        <v>74</v>
      </c>
      <c r="J1021" s="70"/>
      <c r="K1021" s="77"/>
      <c r="L1021" s="71"/>
      <c r="M1021" s="67" t="s">
        <v>74</v>
      </c>
      <c r="N1021" s="68" t="s">
        <v>74</v>
      </c>
      <c r="O1021" s="68" t="s">
        <v>74</v>
      </c>
      <c r="P1021" s="68" t="s">
        <v>74</v>
      </c>
      <c r="Q1021" s="437" t="s">
        <v>74</v>
      </c>
    </row>
    <row r="1022" spans="1:17" ht="29" customHeight="1" x14ac:dyDescent="0.2">
      <c r="A1022" s="679"/>
      <c r="B1022" s="624"/>
      <c r="C1022" s="650"/>
      <c r="D1022" s="73" t="s">
        <v>75</v>
      </c>
      <c r="E1022" s="136"/>
      <c r="F1022" s="116">
        <f>SUM(J1022:L1022)</f>
        <v>0</v>
      </c>
      <c r="G1022" s="136" t="s">
        <v>76</v>
      </c>
      <c r="H1022" s="54" t="s">
        <v>76</v>
      </c>
      <c r="I1022" s="55" t="s">
        <v>76</v>
      </c>
      <c r="J1022" s="136"/>
      <c r="K1022" s="54"/>
      <c r="L1022" s="55"/>
      <c r="M1022" s="82" t="s">
        <v>74</v>
      </c>
      <c r="N1022" s="54" t="s">
        <v>74</v>
      </c>
      <c r="O1022" s="54" t="s">
        <v>74</v>
      </c>
      <c r="P1022" s="54" t="s">
        <v>74</v>
      </c>
      <c r="Q1022" s="55" t="s">
        <v>74</v>
      </c>
    </row>
    <row r="1023" spans="1:17" ht="29" customHeight="1" x14ac:dyDescent="0.2">
      <c r="A1023" s="679"/>
      <c r="B1023" s="624"/>
      <c r="C1023" s="650"/>
      <c r="D1023" s="73" t="s">
        <v>77</v>
      </c>
      <c r="E1023" s="136"/>
      <c r="F1023" s="116">
        <f>SUM(G1023:I1023)</f>
        <v>0</v>
      </c>
      <c r="G1023" s="136"/>
      <c r="H1023" s="54"/>
      <c r="I1023" s="55"/>
      <c r="J1023" s="136" t="s">
        <v>74</v>
      </c>
      <c r="K1023" s="54" t="s">
        <v>74</v>
      </c>
      <c r="L1023" s="55" t="s">
        <v>74</v>
      </c>
      <c r="M1023" s="82" t="s">
        <v>74</v>
      </c>
      <c r="N1023" s="54" t="s">
        <v>74</v>
      </c>
      <c r="O1023" s="54" t="s">
        <v>74</v>
      </c>
      <c r="P1023" s="54" t="s">
        <v>74</v>
      </c>
      <c r="Q1023" s="55" t="s">
        <v>74</v>
      </c>
    </row>
    <row r="1024" spans="1:17" ht="29" customHeight="1" x14ac:dyDescent="0.2">
      <c r="A1024" s="679"/>
      <c r="B1024" s="624"/>
      <c r="C1024" s="650"/>
      <c r="D1024" s="73" t="s">
        <v>78</v>
      </c>
      <c r="E1024" s="136">
        <v>105</v>
      </c>
      <c r="F1024" s="116">
        <v>12</v>
      </c>
      <c r="G1024" s="136" t="s">
        <v>76</v>
      </c>
      <c r="H1024" s="54" t="s">
        <v>76</v>
      </c>
      <c r="I1024" s="55" t="s">
        <v>76</v>
      </c>
      <c r="J1024" s="136" t="s">
        <v>74</v>
      </c>
      <c r="K1024" s="54" t="s">
        <v>74</v>
      </c>
      <c r="L1024" s="55" t="s">
        <v>74</v>
      </c>
      <c r="M1024" s="142">
        <v>1</v>
      </c>
      <c r="N1024" s="62">
        <v>1</v>
      </c>
      <c r="O1024" s="62">
        <v>5</v>
      </c>
      <c r="P1024" s="62">
        <v>5</v>
      </c>
      <c r="Q1024" s="64">
        <v>0</v>
      </c>
    </row>
    <row r="1025" spans="1:17" ht="29" customHeight="1" thickBot="1" x14ac:dyDescent="0.25">
      <c r="A1025" s="679"/>
      <c r="B1025" s="629"/>
      <c r="C1025" s="651"/>
      <c r="D1025" s="76" t="s">
        <v>79</v>
      </c>
      <c r="E1025" s="137"/>
      <c r="F1025" s="117">
        <f>SUM(M1025:Q1025)</f>
        <v>0</v>
      </c>
      <c r="G1025" s="137" t="s">
        <v>74</v>
      </c>
      <c r="H1025" s="90" t="s">
        <v>74</v>
      </c>
      <c r="I1025" s="138" t="s">
        <v>74</v>
      </c>
      <c r="J1025" s="137" t="s">
        <v>74</v>
      </c>
      <c r="K1025" s="90" t="s">
        <v>76</v>
      </c>
      <c r="L1025" s="138" t="s">
        <v>76</v>
      </c>
      <c r="M1025" s="89"/>
      <c r="N1025" s="90"/>
      <c r="O1025" s="90"/>
      <c r="P1025" s="90"/>
      <c r="Q1025" s="138"/>
    </row>
    <row r="1026" spans="1:17" ht="29" customHeight="1" x14ac:dyDescent="0.2">
      <c r="A1026" s="679"/>
      <c r="B1026" s="623" t="s">
        <v>461</v>
      </c>
      <c r="C1026" s="649" t="s">
        <v>462</v>
      </c>
      <c r="D1026" s="72" t="s">
        <v>73</v>
      </c>
      <c r="E1026" s="70"/>
      <c r="F1026" s="115">
        <f>SUM(J1026:L1026)</f>
        <v>0</v>
      </c>
      <c r="G1026" s="70" t="s">
        <v>74</v>
      </c>
      <c r="H1026" s="77" t="s">
        <v>74</v>
      </c>
      <c r="I1026" s="71" t="s">
        <v>74</v>
      </c>
      <c r="J1026" s="70"/>
      <c r="K1026" s="77"/>
      <c r="L1026" s="71"/>
      <c r="M1026" s="67" t="s">
        <v>74</v>
      </c>
      <c r="N1026" s="68" t="s">
        <v>74</v>
      </c>
      <c r="O1026" s="68" t="s">
        <v>74</v>
      </c>
      <c r="P1026" s="68" t="s">
        <v>74</v>
      </c>
      <c r="Q1026" s="437" t="s">
        <v>74</v>
      </c>
    </row>
    <row r="1027" spans="1:17" ht="29" customHeight="1" x14ac:dyDescent="0.2">
      <c r="A1027" s="679"/>
      <c r="B1027" s="624"/>
      <c r="C1027" s="650"/>
      <c r="D1027" s="73" t="s">
        <v>75</v>
      </c>
      <c r="E1027" s="136"/>
      <c r="F1027" s="116">
        <f>SUM(J1027:L1027)</f>
        <v>0</v>
      </c>
      <c r="G1027" s="136" t="s">
        <v>76</v>
      </c>
      <c r="H1027" s="54" t="s">
        <v>76</v>
      </c>
      <c r="I1027" s="55" t="s">
        <v>76</v>
      </c>
      <c r="J1027" s="136"/>
      <c r="K1027" s="54"/>
      <c r="L1027" s="55"/>
      <c r="M1027" s="82" t="s">
        <v>74</v>
      </c>
      <c r="N1027" s="54" t="s">
        <v>74</v>
      </c>
      <c r="O1027" s="54" t="s">
        <v>74</v>
      </c>
      <c r="P1027" s="54" t="s">
        <v>74</v>
      </c>
      <c r="Q1027" s="55" t="s">
        <v>74</v>
      </c>
    </row>
    <row r="1028" spans="1:17" ht="29" customHeight="1" x14ac:dyDescent="0.2">
      <c r="A1028" s="679"/>
      <c r="B1028" s="624"/>
      <c r="C1028" s="650"/>
      <c r="D1028" s="73" t="s">
        <v>77</v>
      </c>
      <c r="E1028" s="136"/>
      <c r="F1028" s="116">
        <f>SUM(G1028:I1028)</f>
        <v>0</v>
      </c>
      <c r="G1028" s="136"/>
      <c r="H1028" s="54"/>
      <c r="I1028" s="55"/>
      <c r="J1028" s="136" t="s">
        <v>74</v>
      </c>
      <c r="K1028" s="54" t="s">
        <v>74</v>
      </c>
      <c r="L1028" s="55" t="s">
        <v>74</v>
      </c>
      <c r="M1028" s="82" t="s">
        <v>74</v>
      </c>
      <c r="N1028" s="54" t="s">
        <v>74</v>
      </c>
      <c r="O1028" s="54" t="s">
        <v>74</v>
      </c>
      <c r="P1028" s="54" t="s">
        <v>74</v>
      </c>
      <c r="Q1028" s="55" t="s">
        <v>74</v>
      </c>
    </row>
    <row r="1029" spans="1:17" ht="29" customHeight="1" x14ac:dyDescent="0.2">
      <c r="A1029" s="679"/>
      <c r="B1029" s="624"/>
      <c r="C1029" s="650"/>
      <c r="D1029" s="73" t="s">
        <v>78</v>
      </c>
      <c r="E1029" s="136">
        <v>103</v>
      </c>
      <c r="F1029" s="116">
        <f>SUM(M1029:Q1029)</f>
        <v>18</v>
      </c>
      <c r="G1029" s="136" t="s">
        <v>76</v>
      </c>
      <c r="H1029" s="54" t="s">
        <v>76</v>
      </c>
      <c r="I1029" s="55" t="s">
        <v>76</v>
      </c>
      <c r="J1029" s="136" t="s">
        <v>74</v>
      </c>
      <c r="K1029" s="54" t="s">
        <v>74</v>
      </c>
      <c r="L1029" s="55" t="s">
        <v>74</v>
      </c>
      <c r="M1029" s="142">
        <v>2</v>
      </c>
      <c r="N1029" s="62">
        <v>3</v>
      </c>
      <c r="O1029" s="62">
        <v>6</v>
      </c>
      <c r="P1029" s="62">
        <v>7</v>
      </c>
      <c r="Q1029" s="64"/>
    </row>
    <row r="1030" spans="1:17" ht="29" customHeight="1" thickBot="1" x14ac:dyDescent="0.25">
      <c r="A1030" s="679"/>
      <c r="B1030" s="642"/>
      <c r="C1030" s="650"/>
      <c r="D1030" s="75" t="s">
        <v>79</v>
      </c>
      <c r="E1030" s="139"/>
      <c r="F1030" s="141">
        <f>SUM(M1030:Q1030)</f>
        <v>0</v>
      </c>
      <c r="G1030" s="139" t="s">
        <v>74</v>
      </c>
      <c r="H1030" s="163" t="s">
        <v>74</v>
      </c>
      <c r="I1030" s="140" t="s">
        <v>74</v>
      </c>
      <c r="J1030" s="139" t="s">
        <v>74</v>
      </c>
      <c r="K1030" s="163" t="s">
        <v>76</v>
      </c>
      <c r="L1030" s="140" t="s">
        <v>76</v>
      </c>
      <c r="M1030" s="94"/>
      <c r="N1030" s="163"/>
      <c r="O1030" s="163"/>
      <c r="P1030" s="163"/>
      <c r="Q1030" s="140"/>
    </row>
    <row r="1031" spans="1:17" ht="29" customHeight="1" x14ac:dyDescent="0.2">
      <c r="A1031" s="679"/>
      <c r="B1031" s="763" t="s">
        <v>463</v>
      </c>
      <c r="C1031" s="649" t="s">
        <v>464</v>
      </c>
      <c r="D1031" s="72" t="s">
        <v>73</v>
      </c>
      <c r="E1031" s="70"/>
      <c r="F1031" s="115">
        <f>SUM(J1031:L1031)</f>
        <v>0</v>
      </c>
      <c r="G1031" s="70" t="s">
        <v>74</v>
      </c>
      <c r="H1031" s="77" t="s">
        <v>74</v>
      </c>
      <c r="I1031" s="71" t="s">
        <v>74</v>
      </c>
      <c r="J1031" s="70"/>
      <c r="K1031" s="77"/>
      <c r="L1031" s="71"/>
      <c r="M1031" s="133" t="s">
        <v>74</v>
      </c>
      <c r="N1031" s="77" t="s">
        <v>74</v>
      </c>
      <c r="O1031" s="77" t="s">
        <v>74</v>
      </c>
      <c r="P1031" s="77" t="s">
        <v>74</v>
      </c>
      <c r="Q1031" s="71" t="s">
        <v>74</v>
      </c>
    </row>
    <row r="1032" spans="1:17" ht="29" customHeight="1" x14ac:dyDescent="0.2">
      <c r="A1032" s="679"/>
      <c r="B1032" s="764"/>
      <c r="C1032" s="650"/>
      <c r="D1032" s="73" t="s">
        <v>75</v>
      </c>
      <c r="E1032" s="136"/>
      <c r="F1032" s="116">
        <f>SUM(J1032:L1032)</f>
        <v>0</v>
      </c>
      <c r="G1032" s="136" t="s">
        <v>76</v>
      </c>
      <c r="H1032" s="54" t="s">
        <v>76</v>
      </c>
      <c r="I1032" s="55" t="s">
        <v>76</v>
      </c>
      <c r="J1032" s="136"/>
      <c r="K1032" s="54"/>
      <c r="L1032" s="55"/>
      <c r="M1032" s="82" t="s">
        <v>74</v>
      </c>
      <c r="N1032" s="54" t="s">
        <v>74</v>
      </c>
      <c r="O1032" s="54" t="s">
        <v>74</v>
      </c>
      <c r="P1032" s="54" t="s">
        <v>74</v>
      </c>
      <c r="Q1032" s="55" t="s">
        <v>74</v>
      </c>
    </row>
    <row r="1033" spans="1:17" ht="29" customHeight="1" x14ac:dyDescent="0.2">
      <c r="A1033" s="679"/>
      <c r="B1033" s="764"/>
      <c r="C1033" s="650"/>
      <c r="D1033" s="73" t="s">
        <v>77</v>
      </c>
      <c r="E1033" s="136"/>
      <c r="F1033" s="116">
        <f>SUM(G1033:I1033)</f>
        <v>0</v>
      </c>
      <c r="G1033" s="136"/>
      <c r="H1033" s="54"/>
      <c r="I1033" s="55"/>
      <c r="J1033" s="136" t="s">
        <v>74</v>
      </c>
      <c r="K1033" s="54" t="s">
        <v>74</v>
      </c>
      <c r="L1033" s="55" t="s">
        <v>74</v>
      </c>
      <c r="M1033" s="82" t="s">
        <v>74</v>
      </c>
      <c r="N1033" s="54" t="s">
        <v>74</v>
      </c>
      <c r="O1033" s="54" t="s">
        <v>74</v>
      </c>
      <c r="P1033" s="54" t="s">
        <v>74</v>
      </c>
      <c r="Q1033" s="55" t="s">
        <v>74</v>
      </c>
    </row>
    <row r="1034" spans="1:17" ht="29" customHeight="1" x14ac:dyDescent="0.2">
      <c r="A1034" s="679"/>
      <c r="B1034" s="764"/>
      <c r="C1034" s="650"/>
      <c r="D1034" s="73" t="s">
        <v>78</v>
      </c>
      <c r="E1034" s="136">
        <v>105.3</v>
      </c>
      <c r="F1034" s="116">
        <v>16</v>
      </c>
      <c r="G1034" s="136"/>
      <c r="H1034" s="54"/>
      <c r="I1034" s="55"/>
      <c r="J1034" s="136" t="s">
        <v>74</v>
      </c>
      <c r="K1034" s="54" t="s">
        <v>74</v>
      </c>
      <c r="L1034" s="55" t="s">
        <v>74</v>
      </c>
      <c r="M1034" s="142" t="s">
        <v>74</v>
      </c>
      <c r="N1034" s="62">
        <v>5</v>
      </c>
      <c r="O1034" s="62">
        <v>4</v>
      </c>
      <c r="P1034" s="62">
        <v>7</v>
      </c>
      <c r="Q1034" s="64" t="s">
        <v>76</v>
      </c>
    </row>
    <row r="1035" spans="1:17" ht="29" customHeight="1" thickBot="1" x14ac:dyDescent="0.25">
      <c r="A1035" s="680"/>
      <c r="B1035" s="765"/>
      <c r="C1035" s="651"/>
      <c r="D1035" s="76" t="s">
        <v>79</v>
      </c>
      <c r="E1035" s="171"/>
      <c r="F1035" s="172">
        <f>SUM(M1035:Q1035)</f>
        <v>0</v>
      </c>
      <c r="G1035" s="171" t="s">
        <v>74</v>
      </c>
      <c r="H1035" s="59" t="s">
        <v>74</v>
      </c>
      <c r="I1035" s="60" t="s">
        <v>74</v>
      </c>
      <c r="J1035" s="171" t="s">
        <v>74</v>
      </c>
      <c r="K1035" s="59" t="s">
        <v>76</v>
      </c>
      <c r="L1035" s="60" t="s">
        <v>76</v>
      </c>
      <c r="M1035" s="173"/>
      <c r="N1035" s="59"/>
      <c r="O1035" s="59"/>
      <c r="P1035" s="59"/>
      <c r="Q1035" s="60"/>
    </row>
  </sheetData>
  <mergeCells count="434">
    <mergeCell ref="A3:A5"/>
    <mergeCell ref="E3:F4"/>
    <mergeCell ref="G3:Q4"/>
    <mergeCell ref="A6:A85"/>
    <mergeCell ref="B6:B10"/>
    <mergeCell ref="C6:C10"/>
    <mergeCell ref="B11:B15"/>
    <mergeCell ref="C11:C15"/>
    <mergeCell ref="B16:B20"/>
    <mergeCell ref="C16:C20"/>
    <mergeCell ref="B36:B40"/>
    <mergeCell ref="C36:C40"/>
    <mergeCell ref="B41:B45"/>
    <mergeCell ref="C41:C45"/>
    <mergeCell ref="B46:B50"/>
    <mergeCell ref="C46:C50"/>
    <mergeCell ref="B21:B25"/>
    <mergeCell ref="C21:C25"/>
    <mergeCell ref="B26:B30"/>
    <mergeCell ref="C26:C30"/>
    <mergeCell ref="B31:B35"/>
    <mergeCell ref="C31:C35"/>
    <mergeCell ref="B66:B70"/>
    <mergeCell ref="C66:C70"/>
    <mergeCell ref="B71:B75"/>
    <mergeCell ref="C71:C75"/>
    <mergeCell ref="B76:B80"/>
    <mergeCell ref="C76:C80"/>
    <mergeCell ref="B51:B55"/>
    <mergeCell ref="C51:C55"/>
    <mergeCell ref="B56:B60"/>
    <mergeCell ref="C56:C60"/>
    <mergeCell ref="B61:B65"/>
    <mergeCell ref="C61:C65"/>
    <mergeCell ref="B81:B85"/>
    <mergeCell ref="C81:C85"/>
    <mergeCell ref="A86:A105"/>
    <mergeCell ref="B86:B90"/>
    <mergeCell ref="C86:C90"/>
    <mergeCell ref="B91:B95"/>
    <mergeCell ref="C91:C95"/>
    <mergeCell ref="B96:B100"/>
    <mergeCell ref="C96:C100"/>
    <mergeCell ref="B101:B105"/>
    <mergeCell ref="B126:B130"/>
    <mergeCell ref="C126:C130"/>
    <mergeCell ref="B131:B135"/>
    <mergeCell ref="C131:C135"/>
    <mergeCell ref="B136:B140"/>
    <mergeCell ref="C136:C140"/>
    <mergeCell ref="C101:C105"/>
    <mergeCell ref="A106:A230"/>
    <mergeCell ref="B106:B110"/>
    <mergeCell ref="C106:C110"/>
    <mergeCell ref="B111:B115"/>
    <mergeCell ref="C111:C115"/>
    <mergeCell ref="B116:B120"/>
    <mergeCell ref="C116:C120"/>
    <mergeCell ref="B121:B125"/>
    <mergeCell ref="C121:C125"/>
    <mergeCell ref="B156:B160"/>
    <mergeCell ref="C156:C160"/>
    <mergeCell ref="B161:B165"/>
    <mergeCell ref="C161:C165"/>
    <mergeCell ref="B166:B170"/>
    <mergeCell ref="C166:C170"/>
    <mergeCell ref="B141:B145"/>
    <mergeCell ref="C141:C145"/>
    <mergeCell ref="B201:B205"/>
    <mergeCell ref="C201:C205"/>
    <mergeCell ref="B206:B210"/>
    <mergeCell ref="C206:C210"/>
    <mergeCell ref="B211:B215"/>
    <mergeCell ref="C211:C215"/>
    <mergeCell ref="B146:B150"/>
    <mergeCell ref="C146:C150"/>
    <mergeCell ref="B151:B155"/>
    <mergeCell ref="C151:C155"/>
    <mergeCell ref="B186:B190"/>
    <mergeCell ref="C186:C190"/>
    <mergeCell ref="B191:B195"/>
    <mergeCell ref="C191:C195"/>
    <mergeCell ref="B196:B200"/>
    <mergeCell ref="C196:C200"/>
    <mergeCell ref="B171:B175"/>
    <mergeCell ref="C171:C175"/>
    <mergeCell ref="B176:B180"/>
    <mergeCell ref="C176:C180"/>
    <mergeCell ref="B181:B185"/>
    <mergeCell ref="C181:C185"/>
    <mergeCell ref="B216:B220"/>
    <mergeCell ref="C216:C220"/>
    <mergeCell ref="B221:B225"/>
    <mergeCell ref="C221:C225"/>
    <mergeCell ref="B226:B230"/>
    <mergeCell ref="C226:C230"/>
    <mergeCell ref="B241:B245"/>
    <mergeCell ref="C241:C245"/>
    <mergeCell ref="B246:B250"/>
    <mergeCell ref="C246:C250"/>
    <mergeCell ref="A291:A300"/>
    <mergeCell ref="B291:B295"/>
    <mergeCell ref="C291:C295"/>
    <mergeCell ref="B296:B300"/>
    <mergeCell ref="C296:C300"/>
    <mergeCell ref="A301:A310"/>
    <mergeCell ref="B301:B305"/>
    <mergeCell ref="C301:C305"/>
    <mergeCell ref="B306:B310"/>
    <mergeCell ref="C306:C310"/>
    <mergeCell ref="A261:A290"/>
    <mergeCell ref="B261:B265"/>
    <mergeCell ref="C261:C265"/>
    <mergeCell ref="B266:B270"/>
    <mergeCell ref="C266:C270"/>
    <mergeCell ref="B271:B275"/>
    <mergeCell ref="C271:C275"/>
    <mergeCell ref="A231:A260"/>
    <mergeCell ref="B231:B235"/>
    <mergeCell ref="C231:C235"/>
    <mergeCell ref="B236:B240"/>
    <mergeCell ref="C236:C240"/>
    <mergeCell ref="B286:B290"/>
    <mergeCell ref="C286:C290"/>
    <mergeCell ref="C251:C255"/>
    <mergeCell ref="B251:B255"/>
    <mergeCell ref="B276:B280"/>
    <mergeCell ref="C276:C280"/>
    <mergeCell ref="B281:B285"/>
    <mergeCell ref="C281:C285"/>
    <mergeCell ref="B256:B260"/>
    <mergeCell ref="C256:C260"/>
    <mergeCell ref="A311:A365"/>
    <mergeCell ref="B311:B315"/>
    <mergeCell ref="C311:C315"/>
    <mergeCell ref="B316:B320"/>
    <mergeCell ref="C316:C320"/>
    <mergeCell ref="B321:B325"/>
    <mergeCell ref="C321:C325"/>
    <mergeCell ref="B326:B330"/>
    <mergeCell ref="C326:C330"/>
    <mergeCell ref="B331:B335"/>
    <mergeCell ref="B351:B355"/>
    <mergeCell ref="C351:C355"/>
    <mergeCell ref="B356:B360"/>
    <mergeCell ref="C356:C360"/>
    <mergeCell ref="B361:B365"/>
    <mergeCell ref="C361:C365"/>
    <mergeCell ref="C331:C335"/>
    <mergeCell ref="B336:B340"/>
    <mergeCell ref="C336:C340"/>
    <mergeCell ref="B341:B345"/>
    <mergeCell ref="C341:C345"/>
    <mergeCell ref="B346:B350"/>
    <mergeCell ref="C346:C350"/>
    <mergeCell ref="C386:C390"/>
    <mergeCell ref="B391:B395"/>
    <mergeCell ref="C391:C395"/>
    <mergeCell ref="A396:A410"/>
    <mergeCell ref="B396:B400"/>
    <mergeCell ref="C396:C400"/>
    <mergeCell ref="B401:B405"/>
    <mergeCell ref="C401:C405"/>
    <mergeCell ref="B406:B410"/>
    <mergeCell ref="C406:C410"/>
    <mergeCell ref="A366:A395"/>
    <mergeCell ref="B366:B370"/>
    <mergeCell ref="C366:C370"/>
    <mergeCell ref="B371:B375"/>
    <mergeCell ref="C371:C375"/>
    <mergeCell ref="B376:B380"/>
    <mergeCell ref="C376:C380"/>
    <mergeCell ref="B381:B385"/>
    <mergeCell ref="C381:C385"/>
    <mergeCell ref="B386:B390"/>
    <mergeCell ref="A411:A440"/>
    <mergeCell ref="B411:B415"/>
    <mergeCell ref="C411:C415"/>
    <mergeCell ref="B416:B420"/>
    <mergeCell ref="C416:C420"/>
    <mergeCell ref="B421:B425"/>
    <mergeCell ref="C421:C425"/>
    <mergeCell ref="B426:B430"/>
    <mergeCell ref="C426:C430"/>
    <mergeCell ref="B431:B435"/>
    <mergeCell ref="C456:C460"/>
    <mergeCell ref="B461:B465"/>
    <mergeCell ref="C461:C465"/>
    <mergeCell ref="B466:B470"/>
    <mergeCell ref="C466:C470"/>
    <mergeCell ref="B471:B475"/>
    <mergeCell ref="C471:C475"/>
    <mergeCell ref="C431:C435"/>
    <mergeCell ref="B436:B440"/>
    <mergeCell ref="C436:C440"/>
    <mergeCell ref="B441:B445"/>
    <mergeCell ref="C441:C450"/>
    <mergeCell ref="B446:B450"/>
    <mergeCell ref="B451:B455"/>
    <mergeCell ref="C451:C455"/>
    <mergeCell ref="B456:B460"/>
    <mergeCell ref="B491:B495"/>
    <mergeCell ref="C491:C495"/>
    <mergeCell ref="B496:B500"/>
    <mergeCell ref="C496:C500"/>
    <mergeCell ref="B501:B505"/>
    <mergeCell ref="C501:C505"/>
    <mergeCell ref="B476:B480"/>
    <mergeCell ref="C476:C480"/>
    <mergeCell ref="B481:B485"/>
    <mergeCell ref="C481:C485"/>
    <mergeCell ref="B486:B490"/>
    <mergeCell ref="C486:C490"/>
    <mergeCell ref="B506:B510"/>
    <mergeCell ref="C506:C510"/>
    <mergeCell ref="B511:B515"/>
    <mergeCell ref="C511:C515"/>
    <mergeCell ref="A516:A600"/>
    <mergeCell ref="B516:B520"/>
    <mergeCell ref="C516:C520"/>
    <mergeCell ref="B521:B525"/>
    <mergeCell ref="C521:C525"/>
    <mergeCell ref="B526:B530"/>
    <mergeCell ref="A441:A515"/>
    <mergeCell ref="B546:B550"/>
    <mergeCell ref="C546:C550"/>
    <mergeCell ref="B551:B555"/>
    <mergeCell ref="C551:C555"/>
    <mergeCell ref="B556:B560"/>
    <mergeCell ref="C556:C560"/>
    <mergeCell ref="C526:C530"/>
    <mergeCell ref="B531:B535"/>
    <mergeCell ref="C531:C535"/>
    <mergeCell ref="B536:B540"/>
    <mergeCell ref="C536:C540"/>
    <mergeCell ref="B541:B545"/>
    <mergeCell ref="C541:C545"/>
    <mergeCell ref="B576:B580"/>
    <mergeCell ref="C576:C580"/>
    <mergeCell ref="B581:B585"/>
    <mergeCell ref="C581:C585"/>
    <mergeCell ref="B586:B590"/>
    <mergeCell ref="C586:C590"/>
    <mergeCell ref="B561:B565"/>
    <mergeCell ref="C561:C565"/>
    <mergeCell ref="B566:B570"/>
    <mergeCell ref="C566:C570"/>
    <mergeCell ref="B571:B575"/>
    <mergeCell ref="C571:C575"/>
    <mergeCell ref="B591:B595"/>
    <mergeCell ref="C591:C595"/>
    <mergeCell ref="B596:B600"/>
    <mergeCell ref="C596:C600"/>
    <mergeCell ref="A601:A640"/>
    <mergeCell ref="B601:B605"/>
    <mergeCell ref="C601:C605"/>
    <mergeCell ref="B606:B610"/>
    <mergeCell ref="C606:C610"/>
    <mergeCell ref="B611:B615"/>
    <mergeCell ref="A641:A705"/>
    <mergeCell ref="B641:B645"/>
    <mergeCell ref="C641:C655"/>
    <mergeCell ref="B646:B650"/>
    <mergeCell ref="B651:B655"/>
    <mergeCell ref="B656:B660"/>
    <mergeCell ref="C611:C615"/>
    <mergeCell ref="B616:B620"/>
    <mergeCell ref="C616:C620"/>
    <mergeCell ref="B621:B625"/>
    <mergeCell ref="C621:C625"/>
    <mergeCell ref="B626:B630"/>
    <mergeCell ref="C626:C630"/>
    <mergeCell ref="C656:C660"/>
    <mergeCell ref="B661:B665"/>
    <mergeCell ref="C661:C665"/>
    <mergeCell ref="B666:B670"/>
    <mergeCell ref="C666:C670"/>
    <mergeCell ref="B671:B675"/>
    <mergeCell ref="C671:C675"/>
    <mergeCell ref="B631:B635"/>
    <mergeCell ref="C631:C635"/>
    <mergeCell ref="B636:B640"/>
    <mergeCell ref="C636:C640"/>
    <mergeCell ref="B691:B695"/>
    <mergeCell ref="C691:C695"/>
    <mergeCell ref="B696:B700"/>
    <mergeCell ref="C696:C700"/>
    <mergeCell ref="B701:B705"/>
    <mergeCell ref="C701:C705"/>
    <mergeCell ref="B676:B680"/>
    <mergeCell ref="C676:C680"/>
    <mergeCell ref="B681:B685"/>
    <mergeCell ref="C681:C685"/>
    <mergeCell ref="B686:B690"/>
    <mergeCell ref="C686:C690"/>
    <mergeCell ref="C726:C730"/>
    <mergeCell ref="A731:A780"/>
    <mergeCell ref="B731:B735"/>
    <mergeCell ref="C731:C735"/>
    <mergeCell ref="B736:B740"/>
    <mergeCell ref="C736:C740"/>
    <mergeCell ref="B741:B745"/>
    <mergeCell ref="C741:C745"/>
    <mergeCell ref="B746:B750"/>
    <mergeCell ref="C746:C750"/>
    <mergeCell ref="A706:A730"/>
    <mergeCell ref="B706:B710"/>
    <mergeCell ref="C706:C710"/>
    <mergeCell ref="B711:B715"/>
    <mergeCell ref="C711:C715"/>
    <mergeCell ref="B716:B720"/>
    <mergeCell ref="C716:C720"/>
    <mergeCell ref="B721:B725"/>
    <mergeCell ref="C721:C725"/>
    <mergeCell ref="B726:B730"/>
    <mergeCell ref="B766:B770"/>
    <mergeCell ref="C766:C770"/>
    <mergeCell ref="B771:B775"/>
    <mergeCell ref="C771:C775"/>
    <mergeCell ref="B776:B780"/>
    <mergeCell ref="C776:C780"/>
    <mergeCell ref="B751:B755"/>
    <mergeCell ref="C751:C755"/>
    <mergeCell ref="B756:B760"/>
    <mergeCell ref="C756:C760"/>
    <mergeCell ref="B761:B765"/>
    <mergeCell ref="C761:C765"/>
    <mergeCell ref="B801:B805"/>
    <mergeCell ref="C801:C805"/>
    <mergeCell ref="B806:B810"/>
    <mergeCell ref="C806:C810"/>
    <mergeCell ref="A811:A815"/>
    <mergeCell ref="B811:B815"/>
    <mergeCell ref="C811:C815"/>
    <mergeCell ref="A781:A785"/>
    <mergeCell ref="B781:B785"/>
    <mergeCell ref="C781:C785"/>
    <mergeCell ref="A786:A810"/>
    <mergeCell ref="B786:B790"/>
    <mergeCell ref="C786:C790"/>
    <mergeCell ref="B791:B795"/>
    <mergeCell ref="C791:C795"/>
    <mergeCell ref="B796:B800"/>
    <mergeCell ref="C796:C800"/>
    <mergeCell ref="C836:C840"/>
    <mergeCell ref="B841:B845"/>
    <mergeCell ref="C841:C845"/>
    <mergeCell ref="B846:B850"/>
    <mergeCell ref="C846:C850"/>
    <mergeCell ref="B851:B855"/>
    <mergeCell ref="C851:C855"/>
    <mergeCell ref="A816:A875"/>
    <mergeCell ref="B816:B820"/>
    <mergeCell ref="C816:C820"/>
    <mergeCell ref="B821:B825"/>
    <mergeCell ref="C821:C825"/>
    <mergeCell ref="B826:B830"/>
    <mergeCell ref="C826:C830"/>
    <mergeCell ref="B831:B835"/>
    <mergeCell ref="C831:C835"/>
    <mergeCell ref="B836:B840"/>
    <mergeCell ref="A876:A1000"/>
    <mergeCell ref="B876:B880"/>
    <mergeCell ref="C876:C880"/>
    <mergeCell ref="B881:B885"/>
    <mergeCell ref="C881:C885"/>
    <mergeCell ref="B886:B890"/>
    <mergeCell ref="C886:C890"/>
    <mergeCell ref="B891:B895"/>
    <mergeCell ref="B856:B860"/>
    <mergeCell ref="C856:C860"/>
    <mergeCell ref="B861:B865"/>
    <mergeCell ref="C861:C865"/>
    <mergeCell ref="B866:B870"/>
    <mergeCell ref="C866:C870"/>
    <mergeCell ref="C891:C895"/>
    <mergeCell ref="B896:B900"/>
    <mergeCell ref="C896:C900"/>
    <mergeCell ref="B901:B905"/>
    <mergeCell ref="C901:C905"/>
    <mergeCell ref="B906:B910"/>
    <mergeCell ref="C906:C910"/>
    <mergeCell ref="B871:B875"/>
    <mergeCell ref="C871:C875"/>
    <mergeCell ref="B926:B930"/>
    <mergeCell ref="C926:C930"/>
    <mergeCell ref="B931:B935"/>
    <mergeCell ref="C931:C935"/>
    <mergeCell ref="B936:B940"/>
    <mergeCell ref="C936:C940"/>
    <mergeCell ref="B911:B915"/>
    <mergeCell ref="C911:C915"/>
    <mergeCell ref="B916:B920"/>
    <mergeCell ref="C916:C920"/>
    <mergeCell ref="B921:B925"/>
    <mergeCell ref="C921:C925"/>
    <mergeCell ref="B956:B960"/>
    <mergeCell ref="C956:C960"/>
    <mergeCell ref="B961:B965"/>
    <mergeCell ref="C961:C965"/>
    <mergeCell ref="B966:B970"/>
    <mergeCell ref="C966:C970"/>
    <mergeCell ref="B941:B945"/>
    <mergeCell ref="C941:C945"/>
    <mergeCell ref="B946:B950"/>
    <mergeCell ref="C946:C950"/>
    <mergeCell ref="B951:B955"/>
    <mergeCell ref="C951:C955"/>
    <mergeCell ref="B986:B990"/>
    <mergeCell ref="C986:C990"/>
    <mergeCell ref="B991:B995"/>
    <mergeCell ref="C991:C995"/>
    <mergeCell ref="B996:B1000"/>
    <mergeCell ref="C996:C1000"/>
    <mergeCell ref="B971:B975"/>
    <mergeCell ref="C971:C975"/>
    <mergeCell ref="B976:B980"/>
    <mergeCell ref="C976:C980"/>
    <mergeCell ref="B981:B985"/>
    <mergeCell ref="C981:C985"/>
    <mergeCell ref="B1026:B1030"/>
    <mergeCell ref="C1026:C1030"/>
    <mergeCell ref="B1031:B1035"/>
    <mergeCell ref="C1031:C1035"/>
    <mergeCell ref="A1001:A1005"/>
    <mergeCell ref="B1001:B1005"/>
    <mergeCell ref="C1001:C1005"/>
    <mergeCell ref="A1006:A1035"/>
    <mergeCell ref="B1006:B1010"/>
    <mergeCell ref="C1006:C1020"/>
    <mergeCell ref="B1011:B1015"/>
    <mergeCell ref="B1016:B1020"/>
    <mergeCell ref="B1021:B1025"/>
    <mergeCell ref="C1021:C1025"/>
  </mergeCells>
  <dataValidations count="7">
    <dataValidation type="list" allowBlank="1" sqref="C671 C696 C701 C691 C681 C676 C666 C656" xr:uid="{A65CF1FE-7612-F545-A6DC-218C61AF6CD2}">
      <formula1>INDIRECT("Таблица1[ЄДРПОУ]")</formula1>
      <formula2>0</formula2>
    </dataValidation>
    <dataValidation type="list" allowBlank="1" showInputMessage="1" showErrorMessage="1" prompt="ВВЕДІТЬ КОД ЄДРПУ ВАШОЇ УСТАНОВИ АБО СКОРИСТАЙТЕСЯ ВИПАДАЮЧИМ СПИСКОМ КОДІВ. ПОВНА НАЗВА УСТАНОВИ БУДЕ ВНЕСЕНА АВТОМАТИЧНО._x000a_У РАЗІ ВІДСУТНОСТІ НАЗВИ ТА КОДУ ЄДРПУ (АБО ЇХ ЗМІНИ) - ДОПОВНІТЬ (ЧИ ВІДКОРИГУЙТЕ) ТАБЛИЦЮ НА ЛИСТІ &quot;Довідник ЗОЗ&quot;" sqref="C661" xr:uid="{A16A7D40-E73A-D44E-B85A-EBCCD84A45B5}">
      <formula1>INDIRECT("Таблица1[ЄДРПУ]")</formula1>
      <formula2>0</formula2>
    </dataValidation>
    <dataValidation type="list" allowBlank="1" sqref="C6 C21 C61 C51 C46 C41 C36 C31 C26 C11 C16 C81 C76 C71 C66 C56:C59 C86:C89 C101:C104 C91:C94 C96:C99 C106:C109 C111:C114 C116:C119 C176:C179 C146:C149 C136:C139 C141:C144 C151:C154 C156:C159 C126:C129 C161:C164 C131:C134 C171:C174 C121:C124 C186:C189 C191:C194 C196:C199 C201:C204 C206:C209 C181:C184 C166 C216:C219 C211:C214 C221:C224 C226:C229 C231:C234 C236:C239 C241:C244 C246:C249 C251:C254 C256:C259 C281:C284 C276:C279 C266:C269 C261:C264 C286:C289 C271:C274 C291:C294 C296:C299 C301:C304 C306:C309 C311:C314 C346:C349 B316:C319 C321:C324 C326:C329 C331:C334 C336:C339 C341:C344 C351:C354 C356:C359 C361:C364 C366:C369 C371:C374 C376:C379 C381:C384 C386:C389 C391:C394 C401:C404 C406:C409 C396:C399 C436:C439 C411:C414 C416:C419 C421 C426 C431 C1026:C1029 C1031:C1034 C451:C454 C456:C459 C461:C464 C466:C469 C471:C474 C476:C479 C481:C484 C486:C489 C491:C494 C496:C499 C506:C509 C511:C514 C536:C539 C516:C519 C521:C524 C526:C529 C531:C534 C601:C604 C606:C609 C611:C614 C616:C619 C621:C624 C626:C629 C631:C634 C636:C639 C641 C706:C709 C711:C714 C716:C719 C721:C724 C726:C729 C731:C734 C736:C739 C741:C744 C746:C749 C751:C754 C756:C759 C761:C764 C766:C769 C771:C774 C776:C779 C781:C784 C786:C789 C791:C794 C796:C799 C801:C804 C806:C809 C811:C814 C816:C819 C821:C824 C826:C829 C831:C834 C836:C839 C841:C844 C846:C849 C851:C854 C856:C859 C861:C864 C866:C869 C871:C874 C876 C1001:C1004 C441 C1021:C1024 C1006" xr:uid="{48E041B6-8C2E-EA47-97E3-806873A8B8E8}">
      <formula1>INDIRECT("Таблица1[ЄДРПОУ]")</formula1>
    </dataValidation>
    <dataValidation type="whole" allowBlank="1" showInputMessage="1" showErrorMessage="1" sqref="J91:L91 J86:L86 J96:L96 J101:L101 J921:L921 J926:L926 J931:L931 J936:L936 J941:L941 J946:L946 J951:L951 J956:L956 J961:L961 J966:L966 J971:L971 J976:L976 J981:L981 J986:L986 J991:L991 J996:L996 J886:L886 J1001:L1001 J1016:L1016 J1006:L1006 J1031:L1031 J1021:L1021 J1026:L1026 J1011:L1011 J236:L236 J231:L231 J241:L241 J246:L246 J251:L251 J256:L256 J286:L286 J261:L261 J281:L281 J266:L266 J271:L271 J276:L276 J296:L296 J291:L291 J301:L301 J306:L306 J316:L316 J311:L311 J321:L321 J326:L326 J331:L331 J336:L336 J341:L341 J346:L346 J351:L351 J356:L356 J361:L361 J371:L371 J366:L366 J376:L376 J381:L381 J386:L386 J391:L391 J401:L401 J406:L406 J396:L396 J416:L416 J421:L421 J426:L426 J431:L431 J436:L436 J411:L411 J491:L491 J451:L451 J456:L456 J461:L461 J466:L466 J471:L471 J501:L501 J481:L481 J441:L441 J476:L476 J486:L486 J446:L446 J511:L511 J496:L496 J506:L506 J521:L521 J516:L516 J526:L526 J531:L531 J536:L536 J541:L541 J546:L546 J551:L551 J556:L556 J561:L561 J566:L566 J571:L571 J576:L576 J581:L581 J591:L591 J596:L596 J586:L586 J606:L606 J611:L611 J616:L616 J621:L621 J626:L626 J631:L631 J636:L636 J601:L601 J701:L701 J641:L641 J651:L651 J656:L656 J661:L661 J666:L666 J671:L671 J676:L676 J681:L681 J686:L686 J691:L691 J696:L696 J646:L646 J711:L711 J706:L706 J716:L716 J721:L721 J726:L726 J736:L736 J731:L731 J741:L741 J746:L746 J751:L751 J756:L756 J761:L761 J766:L766 J771:L771 J776:L776 J781:L781 J791:L791 J786:L786 J796:L796 J801:L801 J806:L806 L811 J821:L821 J816:L816 J826:L826 J831:L831 J836:L836 J841:L841 J846:L846 J851:L851 J856:L856 J861:L861 J866:L866 J871:L871 J881:L881 J876:L876 J891:L891 J896:L896 J901:L901 J906:L906 J911:L911 J916:L916 J196:L196 J201:L201 J206:L206 J116:L116 J111:L111 J106:L106 J176:L176 J166:L166 J146:L146 J136:L136 J141:L141 J151:L151 J156:L156 J126:L126 J161:L161 J131:L131 J171:L171 J121:L121 J186:L186 J181:L181 J211:L211 J216:L216 J221:L221 J226:L226" xr:uid="{240C1AE2-FB03-C84F-8158-D85A41217D12}">
      <formula1>0</formula1>
      <formula2>100000000</formula2>
    </dataValidation>
    <dataValidation type="decimal" allowBlank="1" showErrorMessage="1" sqref="M10:Q10 M15:Q15 M20:Q20 M25:Q25 M30:Q30 M35:Q35 M40:Q40 M45:Q45 M50:Q50 M55:Q55 M60:Q60 M65:Q65 M70:Q70 M85:Q85 M75:Q75 M80:Q80" xr:uid="{EE54CF8A-7452-8744-ADAE-0449A35955A5}">
      <formula1>0</formula1>
      <formula2>1000000000</formula2>
    </dataValidation>
    <dataValidation type="decimal" allowBlank="1" showErrorMessage="1" sqref="J6:L6 J11:L11 J16:L16 J21:L21 J26:L26 J31:L31 J36:L36 J41:L41 J46:L46 J51:L51 J56:L56 J61:L61 J66:L66 J71:L71 J76:L76 J81:L81 J191:L191" xr:uid="{C3720B58-EF25-C946-9564-11FE5837A98F}">
      <formula1>0</formula1>
      <formula2>100000000</formula2>
    </dataValidation>
    <dataValidation type="whole" allowBlank="1" showInputMessage="1" showErrorMessage="1" sqref="M9:Q9 M90:Q90 M95:Q95 M100:Q100 M105:Q105 M920:Q920 M925:Q925 M930:Q930 M935:Q935 M940:Q940 M945:Q945 M950:Q950 M955:Q955 M960:Q960 M965:Q965 M970:Q970 M975:Q975 M980:Q980 M985:Q985 M990:Q990 M995:Q995 M885:Q885 M890:Q890 M1005:Q1005 M1010:Q1010 M1035:Q1035 M1020:Q1020 M1025:Q1025 M1030:Q1030 M1015:Q1015 M235:Q235 M240:Q240 M245:Q245 M250:Q250 M255:Q255 M260:Q260 M265:Q265 M289:P289 M285:Q285 M270:Q270 M275:Q275 M290:Q290 M280:Q280 M295:Q295 M300:Q300 M305:Q305 M310:Q310 M315:Q315 M320:Q320 M325:Q325 M330:Q330 M335:Q335 M340:Q340 M345:Q345 M350:Q350 M355:Q355 M360:Q360 M365:Q365 M370:Q370 M375:Q375 M380:Q380 M385:Q385 M390:Q390 M395:Q395 M405:Q405 M409:Q410 M400:Q400 M414:Q415 M420:Q420 M425:Q425 M430:Q430 M435:Q435 M440:Q440 M510:Q510 M455:Q455 M460:Q460 M465:Q465 M470:Q470 M475:Q475 M480:Q480 M485:Q485 M505:Q505 N469:O469 M490:Q490 M450:Q450 O499 M445:Q445 M495:Q495 M500:N500 P500:Q500 M514:Q515 M520:Q520 M525:Q525 M530:Q530 M535:Q535 M540:Q540 M545:Q545 M550:Q550 M555:Q555 M560:Q560 M565:Q565 M570:Q570 M575:Q575 M580:Q580 M585:Q585 M595:Q595 M600:Q600 M590:Q590 M605:Q605 M610:Q610 M615:Q615 M620:Q620 M625:Q625 M630:Q630 M635:Q635 M640:Q640 M634:P634 M645:Q645 M705:Q705 M655:Q655 M660:Q660 M665:Q665 M670:Q670 M675:Q675 M680:Q680 M685:Q685 M689:Q690 M695:Q695 M700:Q700 M650:Q650 M710:Q710 M715:Q715 M720:Q720 M725:Q725 M730:Q730 M735:Q735 M740:Q740 M745:Q745 M750:Q750 M755:Q755 M760:Q760 M765:Q765 M770:Q770 M775:Q775 M780:Q780 M785:Q785 M790:Q790 M795:Q795 M800:Q800 M805:Q805 M810:Q810 M815:Q815 M819:Q820 M825:Q825 M830:Q830 M835:Q835 M840:Q840 M845:Q845 M850:Q850 M855:Q855 M860:Q860 M865:Q865 M870:Q870 M875:Q875 M839:O839 M880:Q880 M1000:Q1000 M895:Q895 M900:Q900 M905:Q905 M910:Q910 M915:Q915 M200:Q200 M204:Q205 M185:Q185 M120:Q120 M110:Q110 M115:Q115 M180:Q180 M170:Q170 M150:Q150 M140:Q140 M145:Q145 M155:Q155 M160:Q160 M130:Q130 M165:Q165 M210:Q210 M135:Q135 M175:Q175 M125:Q125 M190:Q190 M195:Q195 M215:Q215 M220:Q220 M225:Q225 M230:Q230" xr:uid="{70B552CC-22C5-8B41-B7E5-9DC71C9E3E4C}">
      <formula1>0</formula1>
      <formula2>1000000000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6C90-41DC-4911-9C3D-7977D7014932}">
  <dimension ref="A1:BB126"/>
  <sheetViews>
    <sheetView zoomScale="58" zoomScaleNormal="70" workbookViewId="0">
      <selection activeCell="G8" sqref="G8"/>
    </sheetView>
  </sheetViews>
  <sheetFormatPr baseColWidth="10" defaultColWidth="9.1640625" defaultRowHeight="16" x14ac:dyDescent="0.2"/>
  <cols>
    <col min="1" max="1" width="17.83203125" style="446" customWidth="1"/>
    <col min="2" max="2" width="22.6640625" style="446" customWidth="1"/>
    <col min="3" max="3" width="20.1640625" style="567" customWidth="1"/>
    <col min="4" max="4" width="31.6640625" style="566" customWidth="1"/>
    <col min="5" max="5" width="8.5" style="566" hidden="1" customWidth="1"/>
    <col min="6" max="6" width="8.33203125" style="566" hidden="1" customWidth="1"/>
    <col min="7" max="7" width="12.83203125" style="565" customWidth="1"/>
    <col min="8" max="31" width="5.6640625" style="565" customWidth="1"/>
    <col min="32" max="32" width="6.83203125" style="565" customWidth="1"/>
    <col min="33" max="33" width="9" style="565" customWidth="1"/>
    <col min="34" max="45" width="5.6640625" style="565" customWidth="1"/>
    <col min="46" max="54" width="5.6640625" style="445" customWidth="1"/>
    <col min="55" max="16384" width="9.1640625" style="445"/>
  </cols>
  <sheetData>
    <row r="1" spans="1:54" ht="36.75" customHeight="1" x14ac:dyDescent="0.2">
      <c r="A1" s="439"/>
      <c r="B1" s="440"/>
      <c r="C1" s="441" t="s">
        <v>471</v>
      </c>
      <c r="D1" s="442"/>
      <c r="E1" s="442"/>
      <c r="F1" s="442"/>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4"/>
      <c r="AG1" s="444"/>
      <c r="AH1" s="444"/>
      <c r="AI1" s="444"/>
      <c r="AJ1" s="444"/>
      <c r="AK1" s="444"/>
      <c r="AL1" s="444"/>
      <c r="AM1" s="444"/>
      <c r="AN1" s="444"/>
      <c r="AO1" s="444"/>
      <c r="AP1" s="444"/>
      <c r="AQ1" s="444"/>
      <c r="AR1" s="444"/>
      <c r="AS1" s="444"/>
    </row>
    <row r="2" spans="1:54" ht="18" thickBot="1" x14ac:dyDescent="0.25">
      <c r="B2" s="447"/>
      <c r="C2" s="448"/>
      <c r="D2" s="445"/>
      <c r="E2" s="445"/>
      <c r="F2" s="445"/>
      <c r="G2" s="445"/>
      <c r="H2" s="445"/>
      <c r="I2" s="445"/>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row>
    <row r="3" spans="1:54" ht="26" customHeight="1" thickBot="1" x14ac:dyDescent="0.25">
      <c r="A3" s="869" t="s">
        <v>0</v>
      </c>
      <c r="B3" s="450"/>
      <c r="C3" s="418"/>
      <c r="D3" s="1"/>
      <c r="E3" s="811" t="s">
        <v>1</v>
      </c>
      <c r="F3" s="812"/>
      <c r="G3" s="813"/>
      <c r="H3" s="788" t="s">
        <v>2</v>
      </c>
      <c r="I3" s="785"/>
      <c r="J3" s="785"/>
      <c r="K3" s="785"/>
      <c r="L3" s="792"/>
      <c r="M3" s="820" t="s">
        <v>3</v>
      </c>
      <c r="N3" s="821"/>
      <c r="O3" s="821"/>
      <c r="P3" s="821"/>
      <c r="Q3" s="821"/>
      <c r="R3" s="821"/>
      <c r="S3" s="821"/>
      <c r="T3" s="821"/>
      <c r="U3" s="821"/>
      <c r="V3" s="821"/>
      <c r="W3" s="821"/>
      <c r="X3" s="821"/>
      <c r="Y3" s="821"/>
      <c r="Z3" s="821"/>
      <c r="AA3" s="821"/>
      <c r="AB3" s="821"/>
      <c r="AC3" s="821"/>
      <c r="AD3" s="821"/>
      <c r="AE3" s="821"/>
      <c r="AF3" s="821"/>
      <c r="AG3" s="821"/>
      <c r="AH3" s="871"/>
      <c r="AI3" s="871"/>
      <c r="AJ3" s="871"/>
      <c r="AK3" s="871"/>
      <c r="AL3" s="871"/>
      <c r="AM3" s="871"/>
      <c r="AN3" s="871"/>
      <c r="AO3" s="871"/>
      <c r="AP3" s="871"/>
      <c r="AQ3" s="871"/>
      <c r="AR3" s="872"/>
      <c r="AS3" s="865" t="s">
        <v>4</v>
      </c>
      <c r="AT3" s="781"/>
      <c r="AU3" s="781"/>
      <c r="AV3" s="781"/>
      <c r="AW3" s="781"/>
      <c r="AX3" s="781"/>
      <c r="AY3" s="781"/>
      <c r="AZ3" s="781"/>
      <c r="BA3" s="781"/>
      <c r="BB3" s="782"/>
    </row>
    <row r="4" spans="1:54" ht="36" customHeight="1" thickBot="1" x14ac:dyDescent="0.25">
      <c r="A4" s="873"/>
      <c r="B4" s="451"/>
      <c r="C4" s="452"/>
      <c r="D4" s="2"/>
      <c r="E4" s="814"/>
      <c r="F4" s="815"/>
      <c r="G4" s="816"/>
      <c r="H4" s="817"/>
      <c r="I4" s="818"/>
      <c r="J4" s="818"/>
      <c r="K4" s="818"/>
      <c r="L4" s="870"/>
      <c r="M4" s="3"/>
      <c r="N4" s="785" t="s">
        <v>5</v>
      </c>
      <c r="O4" s="786"/>
      <c r="P4" s="786"/>
      <c r="Q4" s="790"/>
      <c r="R4" s="788" t="s">
        <v>6</v>
      </c>
      <c r="S4" s="786"/>
      <c r="T4" s="786"/>
      <c r="U4" s="787"/>
      <c r="V4" s="876" t="s">
        <v>7</v>
      </c>
      <c r="W4" s="877"/>
      <c r="X4" s="876" t="s">
        <v>8</v>
      </c>
      <c r="Y4" s="878"/>
      <c r="Z4" s="878"/>
      <c r="AA4" s="878"/>
      <c r="AB4" s="878"/>
      <c r="AC4" s="877"/>
      <c r="AD4" s="788" t="s">
        <v>9</v>
      </c>
      <c r="AE4" s="791"/>
      <c r="AF4" s="879" t="s">
        <v>10</v>
      </c>
      <c r="AG4" s="880"/>
      <c r="AH4" s="881" t="s">
        <v>11</v>
      </c>
      <c r="AI4" s="881"/>
      <c r="AJ4" s="881"/>
      <c r="AK4" s="881"/>
      <c r="AL4" s="881"/>
      <c r="AM4" s="881"/>
      <c r="AN4" s="881"/>
      <c r="AO4" s="881"/>
      <c r="AP4" s="881"/>
      <c r="AQ4" s="881"/>
      <c r="AR4" s="882"/>
      <c r="AS4" s="875"/>
      <c r="AT4" s="783"/>
      <c r="AU4" s="783"/>
      <c r="AV4" s="783"/>
      <c r="AW4" s="783"/>
      <c r="AX4" s="783"/>
      <c r="AY4" s="783"/>
      <c r="AZ4" s="783"/>
      <c r="BA4" s="783"/>
      <c r="BB4" s="784"/>
    </row>
    <row r="5" spans="1:54" ht="177" customHeight="1" x14ac:dyDescent="0.2">
      <c r="A5" s="874"/>
      <c r="B5" s="453" t="s">
        <v>12</v>
      </c>
      <c r="C5" s="454" t="s">
        <v>13</v>
      </c>
      <c r="D5" s="455" t="s">
        <v>14</v>
      </c>
      <c r="E5" s="456" t="s">
        <v>15</v>
      </c>
      <c r="F5" s="457" t="s">
        <v>16</v>
      </c>
      <c r="G5" s="458" t="s">
        <v>17</v>
      </c>
      <c r="H5" s="459" t="s">
        <v>18</v>
      </c>
      <c r="I5" s="460" t="s">
        <v>19</v>
      </c>
      <c r="J5" s="460" t="s">
        <v>20</v>
      </c>
      <c r="K5" s="460" t="s">
        <v>21</v>
      </c>
      <c r="L5" s="461" t="s">
        <v>22</v>
      </c>
      <c r="M5" s="462" t="s">
        <v>23</v>
      </c>
      <c r="N5" s="463" t="s">
        <v>24</v>
      </c>
      <c r="O5" s="463" t="s">
        <v>26</v>
      </c>
      <c r="P5" s="463" t="s">
        <v>27</v>
      </c>
      <c r="Q5" s="464" t="s">
        <v>28</v>
      </c>
      <c r="R5" s="465" t="s">
        <v>29</v>
      </c>
      <c r="S5" s="466" t="s">
        <v>32</v>
      </c>
      <c r="T5" s="466" t="s">
        <v>33</v>
      </c>
      <c r="U5" s="467" t="s">
        <v>34</v>
      </c>
      <c r="V5" s="468" t="s">
        <v>35</v>
      </c>
      <c r="W5" s="469" t="s">
        <v>36</v>
      </c>
      <c r="X5" s="470" t="s">
        <v>37</v>
      </c>
      <c r="Y5" s="471" t="s">
        <v>38</v>
      </c>
      <c r="Z5" s="471" t="s">
        <v>39</v>
      </c>
      <c r="AA5" s="471" t="s">
        <v>40</v>
      </c>
      <c r="AB5" s="471" t="s">
        <v>41</v>
      </c>
      <c r="AC5" s="472" t="s">
        <v>42</v>
      </c>
      <c r="AD5" s="473" t="s">
        <v>43</v>
      </c>
      <c r="AE5" s="474" t="s">
        <v>44</v>
      </c>
      <c r="AF5" s="475" t="s">
        <v>45</v>
      </c>
      <c r="AG5" s="476" t="s">
        <v>46</v>
      </c>
      <c r="AH5" s="477" t="s">
        <v>47</v>
      </c>
      <c r="AI5" s="478" t="s">
        <v>48</v>
      </c>
      <c r="AJ5" s="479" t="s">
        <v>49</v>
      </c>
      <c r="AK5" s="480" t="s">
        <v>50</v>
      </c>
      <c r="AL5" s="481" t="s">
        <v>51</v>
      </c>
      <c r="AM5" s="482" t="s">
        <v>52</v>
      </c>
      <c r="AN5" s="483" t="s">
        <v>53</v>
      </c>
      <c r="AO5" s="484" t="s">
        <v>54</v>
      </c>
      <c r="AP5" s="484" t="s">
        <v>55</v>
      </c>
      <c r="AQ5" s="481" t="s">
        <v>56</v>
      </c>
      <c r="AR5" s="482" t="s">
        <v>57</v>
      </c>
      <c r="AS5" s="485" t="s">
        <v>58</v>
      </c>
      <c r="AT5" s="486" t="s">
        <v>59</v>
      </c>
      <c r="AU5" s="486" t="s">
        <v>60</v>
      </c>
      <c r="AV5" s="486" t="s">
        <v>61</v>
      </c>
      <c r="AW5" s="486" t="s">
        <v>62</v>
      </c>
      <c r="AX5" s="486" t="s">
        <v>63</v>
      </c>
      <c r="AY5" s="486" t="s">
        <v>64</v>
      </c>
      <c r="AZ5" s="486" t="s">
        <v>65</v>
      </c>
      <c r="BA5" s="486" t="s">
        <v>66</v>
      </c>
      <c r="BB5" s="487" t="s">
        <v>67</v>
      </c>
    </row>
    <row r="6" spans="1:54" s="568" customFormat="1" ht="23.25" customHeight="1" thickBot="1" x14ac:dyDescent="0.25">
      <c r="A6" s="488"/>
      <c r="B6" s="489" t="s">
        <v>68</v>
      </c>
      <c r="C6" s="490" t="s">
        <v>69</v>
      </c>
      <c r="D6" s="491" t="s">
        <v>70</v>
      </c>
      <c r="E6" s="492">
        <v>1</v>
      </c>
      <c r="F6" s="493">
        <v>2</v>
      </c>
      <c r="G6" s="494">
        <v>3</v>
      </c>
      <c r="H6" s="492">
        <v>4</v>
      </c>
      <c r="I6" s="493">
        <v>5</v>
      </c>
      <c r="J6" s="493">
        <v>6</v>
      </c>
      <c r="K6" s="493">
        <v>7</v>
      </c>
      <c r="L6" s="491">
        <v>8</v>
      </c>
      <c r="M6" s="492">
        <v>9</v>
      </c>
      <c r="N6" s="493">
        <v>10</v>
      </c>
      <c r="O6" s="493">
        <v>11</v>
      </c>
      <c r="P6" s="493">
        <v>12</v>
      </c>
      <c r="Q6" s="491">
        <v>13</v>
      </c>
      <c r="R6" s="492">
        <v>14</v>
      </c>
      <c r="S6" s="493">
        <v>15</v>
      </c>
      <c r="T6" s="493">
        <v>16</v>
      </c>
      <c r="U6" s="491">
        <v>17</v>
      </c>
      <c r="V6" s="492">
        <v>18</v>
      </c>
      <c r="W6" s="491">
        <v>19</v>
      </c>
      <c r="X6" s="492">
        <v>20</v>
      </c>
      <c r="Y6" s="493">
        <v>21</v>
      </c>
      <c r="Z6" s="493">
        <v>22</v>
      </c>
      <c r="AA6" s="493">
        <v>23</v>
      </c>
      <c r="AB6" s="493">
        <v>24</v>
      </c>
      <c r="AC6" s="491">
        <v>25</v>
      </c>
      <c r="AD6" s="904">
        <v>26</v>
      </c>
      <c r="AE6" s="905">
        <v>27</v>
      </c>
      <c r="AF6" s="495">
        <v>28</v>
      </c>
      <c r="AG6" s="496">
        <v>29</v>
      </c>
      <c r="AH6" s="497">
        <v>30</v>
      </c>
      <c r="AI6" s="498">
        <v>31</v>
      </c>
      <c r="AJ6" s="499">
        <v>32</v>
      </c>
      <c r="AK6" s="500">
        <v>33</v>
      </c>
      <c r="AL6" s="498">
        <v>34</v>
      </c>
      <c r="AM6" s="499">
        <v>35</v>
      </c>
      <c r="AN6" s="500">
        <v>36</v>
      </c>
      <c r="AO6" s="498">
        <v>37</v>
      </c>
      <c r="AP6" s="498">
        <v>38</v>
      </c>
      <c r="AQ6" s="498">
        <v>39</v>
      </c>
      <c r="AR6" s="499">
        <v>40</v>
      </c>
      <c r="AS6" s="501">
        <v>41</v>
      </c>
      <c r="AT6" s="502">
        <v>42</v>
      </c>
      <c r="AU6" s="502">
        <v>43</v>
      </c>
      <c r="AV6" s="502">
        <v>44</v>
      </c>
      <c r="AW6" s="502">
        <v>45</v>
      </c>
      <c r="AX6" s="502">
        <v>46</v>
      </c>
      <c r="AY6" s="502">
        <v>47</v>
      </c>
      <c r="AZ6" s="502">
        <v>48</v>
      </c>
      <c r="BA6" s="502">
        <v>49</v>
      </c>
      <c r="BB6" s="502">
        <v>50</v>
      </c>
    </row>
    <row r="7" spans="1:54" ht="42" customHeight="1" x14ac:dyDescent="0.2">
      <c r="A7" s="945" t="s">
        <v>162</v>
      </c>
      <c r="B7" s="919" t="s">
        <v>472</v>
      </c>
      <c r="C7" s="930" t="s">
        <v>473</v>
      </c>
      <c r="D7" s="503" t="s">
        <v>73</v>
      </c>
      <c r="E7" s="504"/>
      <c r="F7" s="901">
        <f t="shared" ref="F7:F38" si="0">E7-M7</f>
        <v>-4</v>
      </c>
      <c r="G7" s="569">
        <f t="shared" ref="G7:G51" si="1">SUM(M7,AS7)</f>
        <v>4</v>
      </c>
      <c r="H7" s="505">
        <f t="shared" ref="H7:H21" si="2">SUM(I7:L7)</f>
        <v>0</v>
      </c>
      <c r="I7" s="506"/>
      <c r="J7" s="506"/>
      <c r="K7" s="506"/>
      <c r="L7" s="507"/>
      <c r="M7" s="906">
        <f>IF(AND(SUM(N7:Q7)=SUM(V7:W7),SUM(R7:U7)=SUM(V7:W7)),SUM(N7:Q7),"ПЕРЕВІРТЕ ПРАВИЛЬНІСТЬ ДАНИХ")</f>
        <v>4</v>
      </c>
      <c r="N7" s="907"/>
      <c r="O7" s="907">
        <v>4</v>
      </c>
      <c r="P7" s="907"/>
      <c r="Q7" s="908"/>
      <c r="R7" s="511"/>
      <c r="S7" s="512"/>
      <c r="T7" s="513"/>
      <c r="U7" s="514">
        <v>4</v>
      </c>
      <c r="V7" s="511">
        <v>2</v>
      </c>
      <c r="W7" s="514">
        <v>2</v>
      </c>
      <c r="X7" s="515"/>
      <c r="Y7" s="506">
        <v>1</v>
      </c>
      <c r="Z7" s="506">
        <v>1</v>
      </c>
      <c r="AA7" s="506"/>
      <c r="AB7" s="506"/>
      <c r="AC7" s="507"/>
      <c r="AD7" s="515">
        <v>32</v>
      </c>
      <c r="AE7" s="558">
        <v>9</v>
      </c>
      <c r="AF7" s="916">
        <v>8</v>
      </c>
      <c r="AG7" s="913">
        <f>SUM(AK7:AM7)</f>
        <v>4</v>
      </c>
      <c r="AH7" s="516" t="s">
        <v>74</v>
      </c>
      <c r="AI7" s="517" t="s">
        <v>74</v>
      </c>
      <c r="AJ7" s="518" t="s">
        <v>74</v>
      </c>
      <c r="AK7" s="515"/>
      <c r="AL7" s="506">
        <v>4</v>
      </c>
      <c r="AM7" s="507"/>
      <c r="AN7" s="516" t="s">
        <v>74</v>
      </c>
      <c r="AO7" s="517" t="s">
        <v>74</v>
      </c>
      <c r="AP7" s="517" t="s">
        <v>74</v>
      </c>
      <c r="AQ7" s="517" t="s">
        <v>74</v>
      </c>
      <c r="AR7" s="518" t="s">
        <v>74</v>
      </c>
      <c r="AS7" s="519">
        <f t="shared" ref="AS7:AS38" si="3">SUM(AT7:BB7)</f>
        <v>0</v>
      </c>
      <c r="AT7" s="520"/>
      <c r="AU7" s="520"/>
      <c r="AV7" s="520"/>
      <c r="AW7" s="520"/>
      <c r="AX7" s="520"/>
      <c r="AY7" s="520"/>
      <c r="AZ7" s="520"/>
      <c r="BA7" s="520"/>
      <c r="BB7" s="521"/>
    </row>
    <row r="8" spans="1:54" ht="42" customHeight="1" x14ac:dyDescent="0.2">
      <c r="A8" s="946"/>
      <c r="B8" s="920"/>
      <c r="C8" s="931"/>
      <c r="D8" s="522" t="s">
        <v>75</v>
      </c>
      <c r="E8" s="523"/>
      <c r="F8" s="902">
        <f t="shared" si="0"/>
        <v>0</v>
      </c>
      <c r="G8" s="909">
        <f t="shared" si="1"/>
        <v>0</v>
      </c>
      <c r="H8" s="524">
        <f t="shared" si="2"/>
        <v>0</v>
      </c>
      <c r="I8" s="525"/>
      <c r="J8" s="525"/>
      <c r="K8" s="525"/>
      <c r="L8" s="526"/>
      <c r="M8" s="527">
        <f>IF(AND(SUM(N8:Q8)=SUM(V8:W8),SUM(R8:U8)=SUM(V8:W8)),SUM(N8:Q8),"ПЕРЕВІРТЕ ПРАВІЛЬНІСТЬ ВВЕДЕНИХ ДАНИХ")</f>
        <v>0</v>
      </c>
      <c r="N8" s="528"/>
      <c r="O8" s="529"/>
      <c r="P8" s="529"/>
      <c r="Q8" s="530"/>
      <c r="R8" s="531"/>
      <c r="S8" s="528"/>
      <c r="T8" s="528"/>
      <c r="U8" s="530"/>
      <c r="V8" s="531"/>
      <c r="W8" s="530"/>
      <c r="X8" s="532"/>
      <c r="Y8" s="533"/>
      <c r="Z8" s="533"/>
      <c r="AA8" s="533"/>
      <c r="AB8" s="533"/>
      <c r="AC8" s="534"/>
      <c r="AD8" s="535"/>
      <c r="AE8" s="559"/>
      <c r="AF8" s="917"/>
      <c r="AG8" s="914">
        <f>SUM(AK8:AM8)</f>
        <v>0</v>
      </c>
      <c r="AH8" s="536" t="s">
        <v>76</v>
      </c>
      <c r="AI8" s="537" t="s">
        <v>76</v>
      </c>
      <c r="AJ8" s="538" t="s">
        <v>76</v>
      </c>
      <c r="AK8" s="539"/>
      <c r="AL8" s="537"/>
      <c r="AM8" s="538"/>
      <c r="AN8" s="539" t="s">
        <v>74</v>
      </c>
      <c r="AO8" s="537" t="s">
        <v>74</v>
      </c>
      <c r="AP8" s="537" t="s">
        <v>74</v>
      </c>
      <c r="AQ8" s="537" t="s">
        <v>74</v>
      </c>
      <c r="AR8" s="540" t="s">
        <v>74</v>
      </c>
      <c r="AS8" s="541">
        <f t="shared" si="3"/>
        <v>0</v>
      </c>
      <c r="AT8" s="542"/>
      <c r="AU8" s="542"/>
      <c r="AV8" s="542"/>
      <c r="AW8" s="542"/>
      <c r="AX8" s="542"/>
      <c r="AY8" s="542"/>
      <c r="AZ8" s="542"/>
      <c r="BA8" s="542"/>
      <c r="BB8" s="543"/>
    </row>
    <row r="9" spans="1:54" ht="42" customHeight="1" x14ac:dyDescent="0.2">
      <c r="A9" s="946"/>
      <c r="B9" s="920"/>
      <c r="C9" s="931"/>
      <c r="D9" s="522" t="s">
        <v>77</v>
      </c>
      <c r="E9" s="523"/>
      <c r="F9" s="902">
        <f t="shared" si="0"/>
        <v>0</v>
      </c>
      <c r="G9" s="909">
        <f t="shared" si="1"/>
        <v>0</v>
      </c>
      <c r="H9" s="524">
        <f t="shared" si="2"/>
        <v>0</v>
      </c>
      <c r="I9" s="525"/>
      <c r="J9" s="525"/>
      <c r="K9" s="525"/>
      <c r="L9" s="526"/>
      <c r="M9" s="527">
        <f>IF(AND(SUM(N9:Q9)=SUM(V9:W9),SUM(R9:U9)=SUM(V9:W9)),SUM(N9:Q9),"ПЕРЕВІРТЕ ПРАВІЛЬНІСТЬ ВВЕДЕНИХ ДАНИХ")</f>
        <v>0</v>
      </c>
      <c r="N9" s="528"/>
      <c r="O9" s="544"/>
      <c r="P9" s="545"/>
      <c r="Q9" s="530"/>
      <c r="R9" s="531"/>
      <c r="S9" s="528"/>
      <c r="T9" s="528"/>
      <c r="U9" s="530"/>
      <c r="V9" s="531"/>
      <c r="W9" s="530"/>
      <c r="X9" s="532"/>
      <c r="Y9" s="533"/>
      <c r="Z9" s="533"/>
      <c r="AA9" s="533"/>
      <c r="AB9" s="533"/>
      <c r="AC9" s="534"/>
      <c r="AD9" s="535"/>
      <c r="AE9" s="559"/>
      <c r="AF9" s="917"/>
      <c r="AG9" s="914">
        <f>SUM(AH9:AJ9)</f>
        <v>0</v>
      </c>
      <c r="AH9" s="536"/>
      <c r="AI9" s="537"/>
      <c r="AJ9" s="538"/>
      <c r="AK9" s="539" t="s">
        <v>74</v>
      </c>
      <c r="AL9" s="537" t="s">
        <v>74</v>
      </c>
      <c r="AM9" s="538" t="s">
        <v>74</v>
      </c>
      <c r="AN9" s="539" t="s">
        <v>74</v>
      </c>
      <c r="AO9" s="537" t="s">
        <v>74</v>
      </c>
      <c r="AP9" s="537" t="s">
        <v>74</v>
      </c>
      <c r="AQ9" s="537" t="s">
        <v>74</v>
      </c>
      <c r="AR9" s="540" t="s">
        <v>74</v>
      </c>
      <c r="AS9" s="541">
        <f t="shared" si="3"/>
        <v>0</v>
      </c>
      <c r="AT9" s="542"/>
      <c r="AU9" s="542"/>
      <c r="AV9" s="542"/>
      <c r="AW9" s="542"/>
      <c r="AX9" s="542"/>
      <c r="AY9" s="542"/>
      <c r="AZ9" s="542"/>
      <c r="BA9" s="542"/>
      <c r="BB9" s="543"/>
    </row>
    <row r="10" spans="1:54" ht="42" customHeight="1" x14ac:dyDescent="0.2">
      <c r="A10" s="946"/>
      <c r="B10" s="920"/>
      <c r="C10" s="931"/>
      <c r="D10" s="522" t="s">
        <v>78</v>
      </c>
      <c r="E10" s="523">
        <v>100</v>
      </c>
      <c r="F10" s="902">
        <f t="shared" si="0"/>
        <v>32</v>
      </c>
      <c r="G10" s="570">
        <f t="shared" si="1"/>
        <v>72</v>
      </c>
      <c r="H10" s="524">
        <f t="shared" si="2"/>
        <v>0</v>
      </c>
      <c r="I10" s="525"/>
      <c r="J10" s="525"/>
      <c r="K10" s="525"/>
      <c r="L10" s="526"/>
      <c r="M10" s="508">
        <f>IF(AND(SUM(N10:Q10)=SUM(V10:W10),SUM(R10:U10)=SUM(V10:W10)),SUM(N10:Q10),"ПЕРЕВІРТЕ ПРАВИЛЬНІСТЬ ДАНИХ")</f>
        <v>68</v>
      </c>
      <c r="N10" s="509"/>
      <c r="O10" s="509">
        <v>68</v>
      </c>
      <c r="P10" s="509"/>
      <c r="Q10" s="510"/>
      <c r="R10" s="546"/>
      <c r="S10" s="529"/>
      <c r="T10" s="529"/>
      <c r="U10" s="547">
        <v>68</v>
      </c>
      <c r="V10" s="546">
        <v>55</v>
      </c>
      <c r="W10" s="547">
        <v>13</v>
      </c>
      <c r="X10" s="535"/>
      <c r="Y10" s="525">
        <v>14</v>
      </c>
      <c r="Z10" s="525">
        <v>10</v>
      </c>
      <c r="AA10" s="525"/>
      <c r="AB10" s="525">
        <v>4</v>
      </c>
      <c r="AC10" s="526"/>
      <c r="AD10" s="535">
        <v>37</v>
      </c>
      <c r="AE10" s="559">
        <v>12</v>
      </c>
      <c r="AF10" s="917">
        <v>100</v>
      </c>
      <c r="AG10" s="914">
        <f>SUM(AN10:AR10)</f>
        <v>68</v>
      </c>
      <c r="AH10" s="539" t="s">
        <v>76</v>
      </c>
      <c r="AI10" s="537" t="s">
        <v>76</v>
      </c>
      <c r="AJ10" s="538" t="s">
        <v>76</v>
      </c>
      <c r="AK10" s="539" t="s">
        <v>74</v>
      </c>
      <c r="AL10" s="537" t="s">
        <v>74</v>
      </c>
      <c r="AM10" s="538" t="s">
        <v>74</v>
      </c>
      <c r="AN10" s="539"/>
      <c r="AO10" s="537">
        <v>8</v>
      </c>
      <c r="AP10" s="537">
        <v>49</v>
      </c>
      <c r="AQ10" s="537">
        <v>11</v>
      </c>
      <c r="AR10" s="538"/>
      <c r="AS10" s="541">
        <f t="shared" si="3"/>
        <v>4</v>
      </c>
      <c r="AT10" s="542"/>
      <c r="AU10" s="542"/>
      <c r="AV10" s="542"/>
      <c r="AW10" s="542"/>
      <c r="AX10" s="542">
        <v>4</v>
      </c>
      <c r="AY10" s="542"/>
      <c r="AZ10" s="542"/>
      <c r="BA10" s="542"/>
      <c r="BB10" s="543"/>
    </row>
    <row r="11" spans="1:54" ht="42" customHeight="1" thickBot="1" x14ac:dyDescent="0.25">
      <c r="A11" s="946"/>
      <c r="B11" s="921"/>
      <c r="C11" s="932"/>
      <c r="D11" s="548" t="s">
        <v>79</v>
      </c>
      <c r="E11" s="549"/>
      <c r="F11" s="903">
        <f t="shared" si="0"/>
        <v>0</v>
      </c>
      <c r="G11" s="910">
        <f t="shared" si="1"/>
        <v>0</v>
      </c>
      <c r="H11" s="900">
        <f t="shared" si="2"/>
        <v>0</v>
      </c>
      <c r="I11" s="555"/>
      <c r="J11" s="555"/>
      <c r="K11" s="555"/>
      <c r="L11" s="560"/>
      <c r="M11" s="911">
        <f>IF(AND(SUM(N11:Q11)=SUM(V11:W11),SUM(R11:U11)=SUM(V11:W11)),SUM(N11:Q11),"ПЕРЕВІРТЕ ПРАВІЛЬНІСТЬ ВВЕДЕНИХ ДАНИХ")</f>
        <v>0</v>
      </c>
      <c r="N11" s="561"/>
      <c r="O11" s="561"/>
      <c r="P11" s="561"/>
      <c r="Q11" s="562"/>
      <c r="R11" s="912"/>
      <c r="S11" s="561"/>
      <c r="T11" s="561"/>
      <c r="U11" s="562"/>
      <c r="V11" s="912"/>
      <c r="W11" s="562"/>
      <c r="X11" s="554"/>
      <c r="Y11" s="555"/>
      <c r="Z11" s="555"/>
      <c r="AA11" s="555"/>
      <c r="AB11" s="555"/>
      <c r="AC11" s="556"/>
      <c r="AD11" s="554"/>
      <c r="AE11" s="556"/>
      <c r="AF11" s="918"/>
      <c r="AG11" s="915">
        <f>SUM(AN11:AR11)</f>
        <v>0</v>
      </c>
      <c r="AH11" s="550" t="s">
        <v>74</v>
      </c>
      <c r="AI11" s="551" t="s">
        <v>74</v>
      </c>
      <c r="AJ11" s="552" t="s">
        <v>74</v>
      </c>
      <c r="AK11" s="553" t="s">
        <v>74</v>
      </c>
      <c r="AL11" s="551" t="s">
        <v>76</v>
      </c>
      <c r="AM11" s="552" t="s">
        <v>76</v>
      </c>
      <c r="AN11" s="554"/>
      <c r="AO11" s="555"/>
      <c r="AP11" s="555"/>
      <c r="AQ11" s="555"/>
      <c r="AR11" s="556"/>
      <c r="AS11" s="557">
        <f t="shared" si="3"/>
        <v>0</v>
      </c>
      <c r="AT11" s="563"/>
      <c r="AU11" s="563"/>
      <c r="AV11" s="563"/>
      <c r="AW11" s="563"/>
      <c r="AX11" s="563"/>
      <c r="AY11" s="563"/>
      <c r="AZ11" s="563"/>
      <c r="BA11" s="563"/>
      <c r="BB11" s="564"/>
    </row>
    <row r="12" spans="1:54" ht="42" customHeight="1" x14ac:dyDescent="0.2">
      <c r="A12" s="947" t="s">
        <v>226</v>
      </c>
      <c r="B12" s="922" t="s">
        <v>474</v>
      </c>
      <c r="C12" s="930" t="s">
        <v>475</v>
      </c>
      <c r="D12" s="503" t="s">
        <v>73</v>
      </c>
      <c r="E12" s="504"/>
      <c r="F12" s="901">
        <f t="shared" si="0"/>
        <v>-1</v>
      </c>
      <c r="G12" s="569">
        <f t="shared" si="1"/>
        <v>1</v>
      </c>
      <c r="H12" s="505">
        <f t="shared" si="2"/>
        <v>0</v>
      </c>
      <c r="I12" s="506"/>
      <c r="J12" s="506"/>
      <c r="K12" s="506"/>
      <c r="L12" s="507"/>
      <c r="M12" s="906">
        <f t="shared" ref="M12:M21" si="4">IF(AND(SUM(N12:Q12)=SUM(V12:W12),SUM(R12:U12)=SUM(V12:W12)),SUM(N12:Q12),"ПЕРЕВІРТЕ ПРАВИЛЬНІСТЬ ДАНИХ")</f>
        <v>1</v>
      </c>
      <c r="N12" s="907"/>
      <c r="O12" s="907">
        <v>1</v>
      </c>
      <c r="P12" s="907"/>
      <c r="Q12" s="908"/>
      <c r="R12" s="511"/>
      <c r="S12" s="512"/>
      <c r="T12" s="513">
        <v>1</v>
      </c>
      <c r="U12" s="514"/>
      <c r="V12" s="511">
        <v>1</v>
      </c>
      <c r="W12" s="514"/>
      <c r="X12" s="515"/>
      <c r="Y12" s="506"/>
      <c r="Z12" s="506"/>
      <c r="AA12" s="506">
        <v>1</v>
      </c>
      <c r="AB12" s="506"/>
      <c r="AC12" s="507"/>
      <c r="AD12" s="515">
        <v>42</v>
      </c>
      <c r="AE12" s="558">
        <v>23</v>
      </c>
      <c r="AF12" s="916">
        <v>10</v>
      </c>
      <c r="AG12" s="913">
        <f>SUM(AK12:AM12)</f>
        <v>1</v>
      </c>
      <c r="AH12" s="516" t="s">
        <v>74</v>
      </c>
      <c r="AI12" s="517" t="s">
        <v>74</v>
      </c>
      <c r="AJ12" s="518" t="s">
        <v>74</v>
      </c>
      <c r="AK12" s="515"/>
      <c r="AL12" s="506">
        <v>1</v>
      </c>
      <c r="AM12" s="507"/>
      <c r="AN12" s="516" t="s">
        <v>74</v>
      </c>
      <c r="AO12" s="517" t="s">
        <v>74</v>
      </c>
      <c r="AP12" s="517" t="s">
        <v>74</v>
      </c>
      <c r="AQ12" s="517" t="s">
        <v>74</v>
      </c>
      <c r="AR12" s="518" t="s">
        <v>74</v>
      </c>
      <c r="AS12" s="519">
        <f t="shared" si="3"/>
        <v>0</v>
      </c>
      <c r="AT12" s="520"/>
      <c r="AU12" s="520"/>
      <c r="AV12" s="520"/>
      <c r="AW12" s="520"/>
      <c r="AX12" s="520"/>
      <c r="AY12" s="520"/>
      <c r="AZ12" s="520"/>
      <c r="BA12" s="520"/>
      <c r="BB12" s="521"/>
    </row>
    <row r="13" spans="1:54" ht="42" customHeight="1" x14ac:dyDescent="0.2">
      <c r="A13" s="831"/>
      <c r="B13" s="923"/>
      <c r="C13" s="931"/>
      <c r="D13" s="522" t="s">
        <v>75</v>
      </c>
      <c r="E13" s="523"/>
      <c r="F13" s="902">
        <f t="shared" si="0"/>
        <v>0</v>
      </c>
      <c r="G13" s="909">
        <f t="shared" si="1"/>
        <v>0</v>
      </c>
      <c r="H13" s="524">
        <f t="shared" si="2"/>
        <v>0</v>
      </c>
      <c r="I13" s="525"/>
      <c r="J13" s="525"/>
      <c r="K13" s="525"/>
      <c r="L13" s="526"/>
      <c r="M13" s="527">
        <f t="shared" si="4"/>
        <v>0</v>
      </c>
      <c r="N13" s="528"/>
      <c r="O13" s="529"/>
      <c r="P13" s="529"/>
      <c r="Q13" s="530"/>
      <c r="R13" s="531"/>
      <c r="S13" s="528"/>
      <c r="T13" s="528"/>
      <c r="U13" s="530"/>
      <c r="V13" s="531"/>
      <c r="W13" s="530"/>
      <c r="X13" s="532"/>
      <c r="Y13" s="533"/>
      <c r="Z13" s="533"/>
      <c r="AA13" s="533"/>
      <c r="AB13" s="533"/>
      <c r="AC13" s="534"/>
      <c r="AD13" s="535"/>
      <c r="AE13" s="559"/>
      <c r="AF13" s="917"/>
      <c r="AG13" s="914">
        <f>SUM(AK13:AM13)</f>
        <v>0</v>
      </c>
      <c r="AH13" s="536" t="s">
        <v>76</v>
      </c>
      <c r="AI13" s="537" t="s">
        <v>76</v>
      </c>
      <c r="AJ13" s="538" t="s">
        <v>76</v>
      </c>
      <c r="AK13" s="539"/>
      <c r="AL13" s="537"/>
      <c r="AM13" s="538"/>
      <c r="AN13" s="539" t="s">
        <v>74</v>
      </c>
      <c r="AO13" s="537" t="s">
        <v>74</v>
      </c>
      <c r="AP13" s="537" t="s">
        <v>74</v>
      </c>
      <c r="AQ13" s="537" t="s">
        <v>74</v>
      </c>
      <c r="AR13" s="540" t="s">
        <v>74</v>
      </c>
      <c r="AS13" s="541">
        <f t="shared" si="3"/>
        <v>0</v>
      </c>
      <c r="AT13" s="542"/>
      <c r="AU13" s="542"/>
      <c r="AV13" s="542"/>
      <c r="AW13" s="542"/>
      <c r="AX13" s="542"/>
      <c r="AY13" s="542"/>
      <c r="AZ13" s="542"/>
      <c r="BA13" s="542"/>
      <c r="BB13" s="543"/>
    </row>
    <row r="14" spans="1:54" ht="42" customHeight="1" x14ac:dyDescent="0.2">
      <c r="A14" s="831"/>
      <c r="B14" s="923"/>
      <c r="C14" s="931"/>
      <c r="D14" s="522" t="s">
        <v>77</v>
      </c>
      <c r="E14" s="523"/>
      <c r="F14" s="902">
        <f t="shared" si="0"/>
        <v>0</v>
      </c>
      <c r="G14" s="909">
        <f t="shared" si="1"/>
        <v>0</v>
      </c>
      <c r="H14" s="524">
        <f t="shared" si="2"/>
        <v>0</v>
      </c>
      <c r="I14" s="525"/>
      <c r="J14" s="525"/>
      <c r="K14" s="525"/>
      <c r="L14" s="526"/>
      <c r="M14" s="527">
        <f t="shared" si="4"/>
        <v>0</v>
      </c>
      <c r="N14" s="528"/>
      <c r="O14" s="544"/>
      <c r="P14" s="545"/>
      <c r="Q14" s="530"/>
      <c r="R14" s="531"/>
      <c r="S14" s="528"/>
      <c r="T14" s="528"/>
      <c r="U14" s="530"/>
      <c r="V14" s="531"/>
      <c r="W14" s="530"/>
      <c r="X14" s="532"/>
      <c r="Y14" s="533"/>
      <c r="Z14" s="533"/>
      <c r="AA14" s="533"/>
      <c r="AB14" s="533"/>
      <c r="AC14" s="534"/>
      <c r="AD14" s="535"/>
      <c r="AE14" s="559"/>
      <c r="AF14" s="917"/>
      <c r="AG14" s="914">
        <f>SUM(AH14:AJ14)</f>
        <v>0</v>
      </c>
      <c r="AH14" s="536"/>
      <c r="AI14" s="537"/>
      <c r="AJ14" s="538"/>
      <c r="AK14" s="539" t="s">
        <v>74</v>
      </c>
      <c r="AL14" s="537" t="s">
        <v>74</v>
      </c>
      <c r="AM14" s="538" t="s">
        <v>74</v>
      </c>
      <c r="AN14" s="539" t="s">
        <v>74</v>
      </c>
      <c r="AO14" s="537" t="s">
        <v>74</v>
      </c>
      <c r="AP14" s="537" t="s">
        <v>74</v>
      </c>
      <c r="AQ14" s="537" t="s">
        <v>74</v>
      </c>
      <c r="AR14" s="540" t="s">
        <v>74</v>
      </c>
      <c r="AS14" s="541">
        <f t="shared" si="3"/>
        <v>0</v>
      </c>
      <c r="AT14" s="542"/>
      <c r="AU14" s="542"/>
      <c r="AV14" s="542"/>
      <c r="AW14" s="542"/>
      <c r="AX14" s="542"/>
      <c r="AY14" s="542"/>
      <c r="AZ14" s="542"/>
      <c r="BA14" s="542"/>
      <c r="BB14" s="543"/>
    </row>
    <row r="15" spans="1:54" ht="42" customHeight="1" x14ac:dyDescent="0.2">
      <c r="A15" s="831"/>
      <c r="B15" s="923"/>
      <c r="C15" s="931"/>
      <c r="D15" s="522" t="s">
        <v>78</v>
      </c>
      <c r="E15" s="523"/>
      <c r="F15" s="902">
        <f t="shared" si="0"/>
        <v>-131</v>
      </c>
      <c r="G15" s="570">
        <f t="shared" si="1"/>
        <v>147</v>
      </c>
      <c r="H15" s="524">
        <f t="shared" si="2"/>
        <v>10</v>
      </c>
      <c r="I15" s="525">
        <v>10</v>
      </c>
      <c r="J15" s="525"/>
      <c r="K15" s="525"/>
      <c r="L15" s="526"/>
      <c r="M15" s="508">
        <f t="shared" si="4"/>
        <v>131</v>
      </c>
      <c r="N15" s="509"/>
      <c r="O15" s="509">
        <v>131</v>
      </c>
      <c r="P15" s="509"/>
      <c r="Q15" s="510"/>
      <c r="R15" s="546"/>
      <c r="S15" s="529"/>
      <c r="T15" s="529">
        <v>131</v>
      </c>
      <c r="U15" s="547"/>
      <c r="V15" s="546">
        <v>113</v>
      </c>
      <c r="W15" s="547">
        <v>18</v>
      </c>
      <c r="X15" s="535"/>
      <c r="Y15" s="525">
        <v>21</v>
      </c>
      <c r="Z15" s="525"/>
      <c r="AA15" s="525">
        <v>16</v>
      </c>
      <c r="AB15" s="525">
        <v>65</v>
      </c>
      <c r="AC15" s="526"/>
      <c r="AD15" s="535">
        <v>38.549999999999997</v>
      </c>
      <c r="AE15" s="559">
        <v>20.57</v>
      </c>
      <c r="AF15" s="917">
        <v>108.59</v>
      </c>
      <c r="AG15" s="914">
        <f>SUM(AN15:AR15)</f>
        <v>131</v>
      </c>
      <c r="AH15" s="539" t="s">
        <v>76</v>
      </c>
      <c r="AI15" s="537" t="s">
        <v>76</v>
      </c>
      <c r="AJ15" s="538" t="s">
        <v>76</v>
      </c>
      <c r="AK15" s="539" t="s">
        <v>74</v>
      </c>
      <c r="AL15" s="537" t="s">
        <v>74</v>
      </c>
      <c r="AM15" s="538" t="s">
        <v>74</v>
      </c>
      <c r="AN15" s="539"/>
      <c r="AO15" s="537"/>
      <c r="AP15" s="537">
        <v>86</v>
      </c>
      <c r="AQ15" s="537">
        <v>45</v>
      </c>
      <c r="AR15" s="538"/>
      <c r="AS15" s="541">
        <f t="shared" si="3"/>
        <v>16</v>
      </c>
      <c r="AT15" s="542"/>
      <c r="AU15" s="542"/>
      <c r="AV15" s="542"/>
      <c r="AW15" s="542"/>
      <c r="AX15" s="542">
        <v>15</v>
      </c>
      <c r="AY15" s="542"/>
      <c r="AZ15" s="542"/>
      <c r="BA15" s="542"/>
      <c r="BB15" s="543">
        <v>1</v>
      </c>
    </row>
    <row r="16" spans="1:54" ht="42" customHeight="1" thickBot="1" x14ac:dyDescent="0.25">
      <c r="A16" s="831"/>
      <c r="B16" s="924"/>
      <c r="C16" s="933"/>
      <c r="D16" s="548" t="s">
        <v>79</v>
      </c>
      <c r="E16" s="549"/>
      <c r="F16" s="903">
        <f t="shared" si="0"/>
        <v>0</v>
      </c>
      <c r="G16" s="910">
        <f t="shared" si="1"/>
        <v>0</v>
      </c>
      <c r="H16" s="900">
        <f t="shared" si="2"/>
        <v>0</v>
      </c>
      <c r="I16" s="555"/>
      <c r="J16" s="555"/>
      <c r="K16" s="555"/>
      <c r="L16" s="560"/>
      <c r="M16" s="911">
        <f t="shared" si="4"/>
        <v>0</v>
      </c>
      <c r="N16" s="561"/>
      <c r="O16" s="561"/>
      <c r="P16" s="561"/>
      <c r="Q16" s="562"/>
      <c r="R16" s="912"/>
      <c r="S16" s="561"/>
      <c r="T16" s="561"/>
      <c r="U16" s="562"/>
      <c r="V16" s="912"/>
      <c r="W16" s="562"/>
      <c r="X16" s="554"/>
      <c r="Y16" s="555"/>
      <c r="Z16" s="555"/>
      <c r="AA16" s="555"/>
      <c r="AB16" s="555"/>
      <c r="AC16" s="556"/>
      <c r="AD16" s="554"/>
      <c r="AE16" s="556"/>
      <c r="AF16" s="918"/>
      <c r="AG16" s="915">
        <f>SUM(AN16:AR16)</f>
        <v>0</v>
      </c>
      <c r="AH16" s="550" t="s">
        <v>74</v>
      </c>
      <c r="AI16" s="551" t="s">
        <v>74</v>
      </c>
      <c r="AJ16" s="552" t="s">
        <v>74</v>
      </c>
      <c r="AK16" s="553" t="s">
        <v>74</v>
      </c>
      <c r="AL16" s="551" t="s">
        <v>76</v>
      </c>
      <c r="AM16" s="552" t="s">
        <v>76</v>
      </c>
      <c r="AN16" s="554"/>
      <c r="AO16" s="555"/>
      <c r="AP16" s="555"/>
      <c r="AQ16" s="555"/>
      <c r="AR16" s="556"/>
      <c r="AS16" s="557">
        <f t="shared" si="3"/>
        <v>0</v>
      </c>
      <c r="AT16" s="563"/>
      <c r="AU16" s="563"/>
      <c r="AV16" s="563"/>
      <c r="AW16" s="563"/>
      <c r="AX16" s="563"/>
      <c r="AY16" s="563"/>
      <c r="AZ16" s="563"/>
      <c r="BA16" s="563"/>
      <c r="BB16" s="564"/>
    </row>
    <row r="17" spans="1:54" ht="42" customHeight="1" x14ac:dyDescent="0.2">
      <c r="A17" s="831"/>
      <c r="B17" s="925" t="s">
        <v>476</v>
      </c>
      <c r="C17" s="934" t="s">
        <v>477</v>
      </c>
      <c r="D17" s="503" t="s">
        <v>73</v>
      </c>
      <c r="E17" s="504"/>
      <c r="F17" s="901">
        <f t="shared" si="0"/>
        <v>-70</v>
      </c>
      <c r="G17" s="569">
        <f t="shared" si="1"/>
        <v>75</v>
      </c>
      <c r="H17" s="505">
        <f t="shared" si="2"/>
        <v>5</v>
      </c>
      <c r="I17" s="506">
        <v>5</v>
      </c>
      <c r="J17" s="506">
        <v>0</v>
      </c>
      <c r="K17" s="506">
        <v>0</v>
      </c>
      <c r="L17" s="507">
        <v>0</v>
      </c>
      <c r="M17" s="906">
        <f t="shared" si="4"/>
        <v>70</v>
      </c>
      <c r="N17" s="907">
        <v>0</v>
      </c>
      <c r="O17" s="907">
        <v>70</v>
      </c>
      <c r="P17" s="907">
        <v>0</v>
      </c>
      <c r="Q17" s="908">
        <v>0</v>
      </c>
      <c r="R17" s="511">
        <v>1</v>
      </c>
      <c r="S17" s="512">
        <v>0</v>
      </c>
      <c r="T17" s="513">
        <v>69</v>
      </c>
      <c r="U17" s="514">
        <v>0</v>
      </c>
      <c r="V17" s="511">
        <v>66</v>
      </c>
      <c r="W17" s="514">
        <v>4</v>
      </c>
      <c r="X17" s="515">
        <v>0</v>
      </c>
      <c r="Y17" s="506">
        <v>2</v>
      </c>
      <c r="Z17" s="506">
        <v>1</v>
      </c>
      <c r="AA17" s="506">
        <v>2</v>
      </c>
      <c r="AB17" s="506">
        <v>4</v>
      </c>
      <c r="AC17" s="507">
        <v>0</v>
      </c>
      <c r="AD17" s="515">
        <v>38</v>
      </c>
      <c r="AE17" s="558">
        <v>16</v>
      </c>
      <c r="AF17" s="916">
        <v>12</v>
      </c>
      <c r="AG17" s="913">
        <f>SUM(AK17:AM17)</f>
        <v>70</v>
      </c>
      <c r="AH17" s="516" t="s">
        <v>74</v>
      </c>
      <c r="AI17" s="517" t="s">
        <v>74</v>
      </c>
      <c r="AJ17" s="518" t="s">
        <v>74</v>
      </c>
      <c r="AK17" s="515">
        <v>2</v>
      </c>
      <c r="AL17" s="506">
        <v>64</v>
      </c>
      <c r="AM17" s="507">
        <v>4</v>
      </c>
      <c r="AN17" s="516" t="s">
        <v>74</v>
      </c>
      <c r="AO17" s="517" t="s">
        <v>74</v>
      </c>
      <c r="AP17" s="517" t="s">
        <v>74</v>
      </c>
      <c r="AQ17" s="517" t="s">
        <v>74</v>
      </c>
      <c r="AR17" s="518" t="s">
        <v>74</v>
      </c>
      <c r="AS17" s="519">
        <f t="shared" si="3"/>
        <v>5</v>
      </c>
      <c r="AT17" s="520">
        <v>0</v>
      </c>
      <c r="AU17" s="520">
        <v>0</v>
      </c>
      <c r="AV17" s="520">
        <v>0</v>
      </c>
      <c r="AW17" s="520">
        <v>0</v>
      </c>
      <c r="AX17" s="520">
        <v>5</v>
      </c>
      <c r="AY17" s="520">
        <v>0</v>
      </c>
      <c r="AZ17" s="520">
        <v>0</v>
      </c>
      <c r="BA17" s="520">
        <v>0</v>
      </c>
      <c r="BB17" s="521">
        <v>0</v>
      </c>
    </row>
    <row r="18" spans="1:54" ht="42" customHeight="1" x14ac:dyDescent="0.2">
      <c r="A18" s="831"/>
      <c r="B18" s="926"/>
      <c r="C18" s="935"/>
      <c r="D18" s="522" t="s">
        <v>75</v>
      </c>
      <c r="E18" s="523"/>
      <c r="F18" s="902">
        <f t="shared" si="0"/>
        <v>0</v>
      </c>
      <c r="G18" s="909">
        <f t="shared" si="1"/>
        <v>0</v>
      </c>
      <c r="H18" s="524">
        <f t="shared" si="2"/>
        <v>0</v>
      </c>
      <c r="I18" s="525"/>
      <c r="J18" s="525"/>
      <c r="K18" s="525"/>
      <c r="L18" s="526"/>
      <c r="M18" s="527">
        <f t="shared" si="4"/>
        <v>0</v>
      </c>
      <c r="N18" s="528"/>
      <c r="O18" s="529"/>
      <c r="P18" s="529"/>
      <c r="Q18" s="530"/>
      <c r="R18" s="531"/>
      <c r="S18" s="528"/>
      <c r="T18" s="528"/>
      <c r="U18" s="530"/>
      <c r="V18" s="531"/>
      <c r="W18" s="530"/>
      <c r="X18" s="532"/>
      <c r="Y18" s="533"/>
      <c r="Z18" s="533"/>
      <c r="AA18" s="533"/>
      <c r="AB18" s="533"/>
      <c r="AC18" s="534"/>
      <c r="AD18" s="535"/>
      <c r="AE18" s="559"/>
      <c r="AF18" s="917"/>
      <c r="AG18" s="914">
        <f>SUM(AK18:AM18)</f>
        <v>0</v>
      </c>
      <c r="AH18" s="536" t="s">
        <v>76</v>
      </c>
      <c r="AI18" s="537" t="s">
        <v>76</v>
      </c>
      <c r="AJ18" s="538" t="s">
        <v>76</v>
      </c>
      <c r="AK18" s="539"/>
      <c r="AL18" s="537"/>
      <c r="AM18" s="538"/>
      <c r="AN18" s="539" t="s">
        <v>74</v>
      </c>
      <c r="AO18" s="537" t="s">
        <v>74</v>
      </c>
      <c r="AP18" s="537" t="s">
        <v>74</v>
      </c>
      <c r="AQ18" s="537" t="s">
        <v>74</v>
      </c>
      <c r="AR18" s="540" t="s">
        <v>74</v>
      </c>
      <c r="AS18" s="541">
        <f t="shared" si="3"/>
        <v>0</v>
      </c>
      <c r="AT18" s="542"/>
      <c r="AU18" s="542"/>
      <c r="AV18" s="542"/>
      <c r="AW18" s="542"/>
      <c r="AX18" s="542"/>
      <c r="AY18" s="542"/>
      <c r="AZ18" s="542"/>
      <c r="BA18" s="542"/>
      <c r="BB18" s="543"/>
    </row>
    <row r="19" spans="1:54" ht="42" customHeight="1" x14ac:dyDescent="0.2">
      <c r="A19" s="831"/>
      <c r="B19" s="926"/>
      <c r="C19" s="935"/>
      <c r="D19" s="522" t="s">
        <v>77</v>
      </c>
      <c r="E19" s="523"/>
      <c r="F19" s="902">
        <f t="shared" si="0"/>
        <v>0</v>
      </c>
      <c r="G19" s="909">
        <f t="shared" si="1"/>
        <v>0</v>
      </c>
      <c r="H19" s="524">
        <f t="shared" si="2"/>
        <v>0</v>
      </c>
      <c r="I19" s="525"/>
      <c r="J19" s="525"/>
      <c r="K19" s="525"/>
      <c r="L19" s="526"/>
      <c r="M19" s="527">
        <f t="shared" si="4"/>
        <v>0</v>
      </c>
      <c r="N19" s="528"/>
      <c r="O19" s="544"/>
      <c r="P19" s="545"/>
      <c r="Q19" s="530"/>
      <c r="R19" s="531"/>
      <c r="S19" s="528"/>
      <c r="T19" s="528"/>
      <c r="U19" s="530"/>
      <c r="V19" s="531"/>
      <c r="W19" s="530"/>
      <c r="X19" s="532"/>
      <c r="Y19" s="533"/>
      <c r="Z19" s="533"/>
      <c r="AA19" s="533"/>
      <c r="AB19" s="533"/>
      <c r="AC19" s="534"/>
      <c r="AD19" s="535"/>
      <c r="AE19" s="559"/>
      <c r="AF19" s="917"/>
      <c r="AG19" s="914">
        <f>SUM(AH19:AJ19)</f>
        <v>0</v>
      </c>
      <c r="AH19" s="536"/>
      <c r="AI19" s="537"/>
      <c r="AJ19" s="538"/>
      <c r="AK19" s="539" t="s">
        <v>74</v>
      </c>
      <c r="AL19" s="537" t="s">
        <v>74</v>
      </c>
      <c r="AM19" s="538" t="s">
        <v>74</v>
      </c>
      <c r="AN19" s="539" t="s">
        <v>74</v>
      </c>
      <c r="AO19" s="537" t="s">
        <v>74</v>
      </c>
      <c r="AP19" s="537" t="s">
        <v>74</v>
      </c>
      <c r="AQ19" s="537" t="s">
        <v>74</v>
      </c>
      <c r="AR19" s="540" t="s">
        <v>74</v>
      </c>
      <c r="AS19" s="541">
        <f t="shared" si="3"/>
        <v>0</v>
      </c>
      <c r="AT19" s="542"/>
      <c r="AU19" s="542"/>
      <c r="AV19" s="542"/>
      <c r="AW19" s="542"/>
      <c r="AX19" s="542"/>
      <c r="AY19" s="542"/>
      <c r="AZ19" s="542"/>
      <c r="BA19" s="542"/>
      <c r="BB19" s="543"/>
    </row>
    <row r="20" spans="1:54" ht="42" customHeight="1" x14ac:dyDescent="0.2">
      <c r="A20" s="831"/>
      <c r="B20" s="926"/>
      <c r="C20" s="935"/>
      <c r="D20" s="522" t="s">
        <v>78</v>
      </c>
      <c r="E20" s="523"/>
      <c r="F20" s="902">
        <f t="shared" si="0"/>
        <v>-454</v>
      </c>
      <c r="G20" s="570">
        <f t="shared" si="1"/>
        <v>522</v>
      </c>
      <c r="H20" s="524">
        <f t="shared" si="2"/>
        <v>41</v>
      </c>
      <c r="I20" s="525">
        <v>41</v>
      </c>
      <c r="J20" s="525">
        <v>0</v>
      </c>
      <c r="K20" s="525">
        <v>0</v>
      </c>
      <c r="L20" s="526">
        <v>0</v>
      </c>
      <c r="M20" s="508">
        <f t="shared" si="4"/>
        <v>454</v>
      </c>
      <c r="N20" s="509">
        <v>0</v>
      </c>
      <c r="O20" s="509">
        <v>454</v>
      </c>
      <c r="P20" s="509">
        <v>0</v>
      </c>
      <c r="Q20" s="510">
        <v>0</v>
      </c>
      <c r="R20" s="546">
        <v>6</v>
      </c>
      <c r="S20" s="529">
        <v>0</v>
      </c>
      <c r="T20" s="529">
        <v>448</v>
      </c>
      <c r="U20" s="547">
        <v>0</v>
      </c>
      <c r="V20" s="546">
        <v>399</v>
      </c>
      <c r="W20" s="547">
        <v>55</v>
      </c>
      <c r="X20" s="535">
        <v>0</v>
      </c>
      <c r="Y20" s="525">
        <v>7</v>
      </c>
      <c r="Z20" s="525">
        <v>6</v>
      </c>
      <c r="AA20" s="525">
        <v>22</v>
      </c>
      <c r="AB20" s="525">
        <v>35</v>
      </c>
      <c r="AC20" s="526">
        <v>1</v>
      </c>
      <c r="AD20" s="535">
        <v>38</v>
      </c>
      <c r="AE20" s="559">
        <v>18</v>
      </c>
      <c r="AF20" s="917">
        <v>114</v>
      </c>
      <c r="AG20" s="914">
        <f>SUM(AN20:AR20)</f>
        <v>454</v>
      </c>
      <c r="AH20" s="539" t="s">
        <v>76</v>
      </c>
      <c r="AI20" s="537" t="s">
        <v>76</v>
      </c>
      <c r="AJ20" s="538" t="s">
        <v>76</v>
      </c>
      <c r="AK20" s="539" t="s">
        <v>74</v>
      </c>
      <c r="AL20" s="537" t="s">
        <v>74</v>
      </c>
      <c r="AM20" s="538" t="s">
        <v>74</v>
      </c>
      <c r="AN20" s="539">
        <v>5</v>
      </c>
      <c r="AO20" s="537">
        <v>2</v>
      </c>
      <c r="AP20" s="537">
        <v>302</v>
      </c>
      <c r="AQ20" s="537">
        <v>110</v>
      </c>
      <c r="AR20" s="538">
        <v>35</v>
      </c>
      <c r="AS20" s="541">
        <f t="shared" si="3"/>
        <v>68</v>
      </c>
      <c r="AT20" s="542">
        <v>0</v>
      </c>
      <c r="AU20" s="542">
        <v>0</v>
      </c>
      <c r="AV20" s="542">
        <v>0</v>
      </c>
      <c r="AW20" s="542">
        <v>0</v>
      </c>
      <c r="AX20" s="542">
        <v>68</v>
      </c>
      <c r="AY20" s="542">
        <v>0</v>
      </c>
      <c r="AZ20" s="542">
        <v>0</v>
      </c>
      <c r="BA20" s="542">
        <v>0</v>
      </c>
      <c r="BB20" s="543">
        <v>0</v>
      </c>
    </row>
    <row r="21" spans="1:54" ht="42" customHeight="1" thickBot="1" x14ac:dyDescent="0.25">
      <c r="A21" s="831"/>
      <c r="B21" s="926"/>
      <c r="C21" s="935"/>
      <c r="D21" s="548" t="s">
        <v>79</v>
      </c>
      <c r="E21" s="549"/>
      <c r="F21" s="903">
        <f t="shared" si="0"/>
        <v>0</v>
      </c>
      <c r="G21" s="910">
        <f t="shared" si="1"/>
        <v>0</v>
      </c>
      <c r="H21" s="900">
        <f t="shared" si="2"/>
        <v>0</v>
      </c>
      <c r="I21" s="555"/>
      <c r="J21" s="555"/>
      <c r="K21" s="555"/>
      <c r="L21" s="560"/>
      <c r="M21" s="911">
        <f t="shared" si="4"/>
        <v>0</v>
      </c>
      <c r="N21" s="561"/>
      <c r="O21" s="561"/>
      <c r="P21" s="561"/>
      <c r="Q21" s="562"/>
      <c r="R21" s="912"/>
      <c r="S21" s="561"/>
      <c r="T21" s="561"/>
      <c r="U21" s="562"/>
      <c r="V21" s="912"/>
      <c r="W21" s="562"/>
      <c r="X21" s="554"/>
      <c r="Y21" s="555"/>
      <c r="Z21" s="555"/>
      <c r="AA21" s="555"/>
      <c r="AB21" s="555"/>
      <c r="AC21" s="556"/>
      <c r="AD21" s="554"/>
      <c r="AE21" s="556"/>
      <c r="AF21" s="918"/>
      <c r="AG21" s="915">
        <f>SUM(AN21:AR21)</f>
        <v>0</v>
      </c>
      <c r="AH21" s="550" t="s">
        <v>74</v>
      </c>
      <c r="AI21" s="551" t="s">
        <v>74</v>
      </c>
      <c r="AJ21" s="552" t="s">
        <v>74</v>
      </c>
      <c r="AK21" s="553" t="s">
        <v>74</v>
      </c>
      <c r="AL21" s="551" t="s">
        <v>76</v>
      </c>
      <c r="AM21" s="552" t="s">
        <v>76</v>
      </c>
      <c r="AN21" s="554"/>
      <c r="AO21" s="555"/>
      <c r="AP21" s="555"/>
      <c r="AQ21" s="555"/>
      <c r="AR21" s="556"/>
      <c r="AS21" s="557">
        <f t="shared" si="3"/>
        <v>0</v>
      </c>
      <c r="AT21" s="563"/>
      <c r="AU21" s="563"/>
      <c r="AV21" s="563"/>
      <c r="AW21" s="563"/>
      <c r="AX21" s="563"/>
      <c r="AY21" s="563"/>
      <c r="AZ21" s="563"/>
      <c r="BA21" s="563"/>
      <c r="BB21" s="564"/>
    </row>
    <row r="22" spans="1:54" ht="42" customHeight="1" x14ac:dyDescent="0.2">
      <c r="A22" s="831"/>
      <c r="B22" s="922" t="s">
        <v>478</v>
      </c>
      <c r="C22" s="936" t="s">
        <v>479</v>
      </c>
      <c r="D22" s="503" t="s">
        <v>73</v>
      </c>
      <c r="E22" s="504"/>
      <c r="F22" s="901">
        <f t="shared" si="0"/>
        <v>-43</v>
      </c>
      <c r="G22" s="569">
        <f t="shared" si="1"/>
        <v>43</v>
      </c>
      <c r="H22" s="505">
        <v>4</v>
      </c>
      <c r="I22" s="506">
        <v>4</v>
      </c>
      <c r="J22" s="506">
        <v>0</v>
      </c>
      <c r="K22" s="506">
        <v>0</v>
      </c>
      <c r="L22" s="507">
        <v>0</v>
      </c>
      <c r="M22" s="906">
        <v>43</v>
      </c>
      <c r="N22" s="907">
        <v>0</v>
      </c>
      <c r="O22" s="907">
        <v>43</v>
      </c>
      <c r="P22" s="907">
        <v>0</v>
      </c>
      <c r="Q22" s="908">
        <v>0</v>
      </c>
      <c r="R22" s="511">
        <v>0</v>
      </c>
      <c r="S22" s="512">
        <v>34</v>
      </c>
      <c r="T22" s="513">
        <v>0</v>
      </c>
      <c r="U22" s="514">
        <v>9</v>
      </c>
      <c r="V22" s="511">
        <v>37</v>
      </c>
      <c r="W22" s="514">
        <v>6</v>
      </c>
      <c r="X22" s="515">
        <v>0</v>
      </c>
      <c r="Y22" s="506">
        <v>3</v>
      </c>
      <c r="Z22" s="506">
        <v>3</v>
      </c>
      <c r="AA22" s="506">
        <v>0</v>
      </c>
      <c r="AB22" s="506">
        <v>2</v>
      </c>
      <c r="AC22" s="507">
        <v>0</v>
      </c>
      <c r="AD22" s="515">
        <v>40</v>
      </c>
      <c r="AE22" s="558">
        <v>19</v>
      </c>
      <c r="AF22" s="916">
        <v>10</v>
      </c>
      <c r="AG22" s="913">
        <f>SUM(AK22:AM22)</f>
        <v>43</v>
      </c>
      <c r="AH22" s="516" t="s">
        <v>74</v>
      </c>
      <c r="AI22" s="517" t="s">
        <v>74</v>
      </c>
      <c r="AJ22" s="518" t="s">
        <v>74</v>
      </c>
      <c r="AK22" s="515">
        <v>4</v>
      </c>
      <c r="AL22" s="506">
        <v>38</v>
      </c>
      <c r="AM22" s="507">
        <v>1</v>
      </c>
      <c r="AN22" s="516" t="s">
        <v>74</v>
      </c>
      <c r="AO22" s="517" t="s">
        <v>74</v>
      </c>
      <c r="AP22" s="517" t="s">
        <v>74</v>
      </c>
      <c r="AQ22" s="517" t="s">
        <v>74</v>
      </c>
      <c r="AR22" s="518" t="s">
        <v>74</v>
      </c>
      <c r="AS22" s="519">
        <f t="shared" si="3"/>
        <v>0</v>
      </c>
      <c r="AT22" s="520">
        <v>0</v>
      </c>
      <c r="AU22" s="520">
        <v>0</v>
      </c>
      <c r="AV22" s="520">
        <v>0</v>
      </c>
      <c r="AW22" s="520">
        <v>0</v>
      </c>
      <c r="AX22" s="520">
        <v>0</v>
      </c>
      <c r="AY22" s="520">
        <v>0</v>
      </c>
      <c r="AZ22" s="520">
        <v>0</v>
      </c>
      <c r="BA22" s="520">
        <v>0</v>
      </c>
      <c r="BB22" s="521">
        <v>0</v>
      </c>
    </row>
    <row r="23" spans="1:54" ht="42" customHeight="1" x14ac:dyDescent="0.2">
      <c r="A23" s="831"/>
      <c r="B23" s="923"/>
      <c r="C23" s="937"/>
      <c r="D23" s="522" t="s">
        <v>75</v>
      </c>
      <c r="E23" s="523"/>
      <c r="F23" s="902">
        <f t="shared" si="0"/>
        <v>0</v>
      </c>
      <c r="G23" s="909">
        <f t="shared" si="1"/>
        <v>0</v>
      </c>
      <c r="H23" s="524">
        <f>SUM(I23:L23)</f>
        <v>0</v>
      </c>
      <c r="I23" s="525"/>
      <c r="J23" s="525"/>
      <c r="K23" s="525"/>
      <c r="L23" s="526"/>
      <c r="M23" s="527">
        <f>IF(AND(SUM(N23:Q23)=SUM(V23:W23),SUM(R23:U23)=SUM(V23:W23)),SUM(N23:Q23),"ПЕРЕВІРТЕ ПРАВИЛЬНІСТЬ ДАНИХ")</f>
        <v>0</v>
      </c>
      <c r="N23" s="528"/>
      <c r="O23" s="529"/>
      <c r="P23" s="529"/>
      <c r="Q23" s="530"/>
      <c r="R23" s="531"/>
      <c r="S23" s="528"/>
      <c r="T23" s="528"/>
      <c r="U23" s="530"/>
      <c r="V23" s="531"/>
      <c r="W23" s="530"/>
      <c r="X23" s="532"/>
      <c r="Y23" s="533"/>
      <c r="Z23" s="533"/>
      <c r="AA23" s="533"/>
      <c r="AB23" s="533"/>
      <c r="AC23" s="534"/>
      <c r="AD23" s="535"/>
      <c r="AE23" s="559"/>
      <c r="AF23" s="917"/>
      <c r="AG23" s="914">
        <f>SUM(AK23:AM23)</f>
        <v>0</v>
      </c>
      <c r="AH23" s="536" t="s">
        <v>76</v>
      </c>
      <c r="AI23" s="537" t="s">
        <v>76</v>
      </c>
      <c r="AJ23" s="538" t="s">
        <v>76</v>
      </c>
      <c r="AK23" s="539"/>
      <c r="AL23" s="537"/>
      <c r="AM23" s="538"/>
      <c r="AN23" s="539" t="s">
        <v>74</v>
      </c>
      <c r="AO23" s="537" t="s">
        <v>74</v>
      </c>
      <c r="AP23" s="537" t="s">
        <v>74</v>
      </c>
      <c r="AQ23" s="537" t="s">
        <v>74</v>
      </c>
      <c r="AR23" s="540" t="s">
        <v>74</v>
      </c>
      <c r="AS23" s="541">
        <f t="shared" si="3"/>
        <v>0</v>
      </c>
      <c r="AT23" s="542"/>
      <c r="AU23" s="542"/>
      <c r="AV23" s="542"/>
      <c r="AW23" s="542"/>
      <c r="AX23" s="542"/>
      <c r="AY23" s="542"/>
      <c r="AZ23" s="542"/>
      <c r="BA23" s="542"/>
      <c r="BB23" s="543"/>
    </row>
    <row r="24" spans="1:54" ht="42" customHeight="1" x14ac:dyDescent="0.2">
      <c r="A24" s="831"/>
      <c r="B24" s="923"/>
      <c r="C24" s="937"/>
      <c r="D24" s="522" t="s">
        <v>77</v>
      </c>
      <c r="E24" s="523"/>
      <c r="F24" s="902">
        <f t="shared" si="0"/>
        <v>0</v>
      </c>
      <c r="G24" s="909">
        <f t="shared" si="1"/>
        <v>0</v>
      </c>
      <c r="H24" s="524">
        <f>SUM(I24:L24)</f>
        <v>0</v>
      </c>
      <c r="I24" s="525"/>
      <c r="J24" s="525"/>
      <c r="K24" s="525"/>
      <c r="L24" s="526"/>
      <c r="M24" s="527">
        <f>IF(AND(SUM(N24:Q24)=SUM(V24:W24),SUM(R24:U24)=SUM(V24:W24)),SUM(N24:Q24),"ПЕРЕВІРТЕ ПРАВИЛЬНІСТЬ ДАНИХ")</f>
        <v>0</v>
      </c>
      <c r="N24" s="528"/>
      <c r="O24" s="544"/>
      <c r="P24" s="545"/>
      <c r="Q24" s="530"/>
      <c r="R24" s="531"/>
      <c r="S24" s="528"/>
      <c r="T24" s="528"/>
      <c r="U24" s="530"/>
      <c r="V24" s="531"/>
      <c r="W24" s="530"/>
      <c r="X24" s="532"/>
      <c r="Y24" s="533"/>
      <c r="Z24" s="533"/>
      <c r="AA24" s="533"/>
      <c r="AB24" s="533"/>
      <c r="AC24" s="534"/>
      <c r="AD24" s="535"/>
      <c r="AE24" s="559"/>
      <c r="AF24" s="917"/>
      <c r="AG24" s="914">
        <f>SUM(AH24:AJ24)</f>
        <v>0</v>
      </c>
      <c r="AH24" s="536"/>
      <c r="AI24" s="537"/>
      <c r="AJ24" s="538"/>
      <c r="AK24" s="539" t="s">
        <v>74</v>
      </c>
      <c r="AL24" s="537" t="s">
        <v>74</v>
      </c>
      <c r="AM24" s="538" t="s">
        <v>74</v>
      </c>
      <c r="AN24" s="539" t="s">
        <v>74</v>
      </c>
      <c r="AO24" s="537" t="s">
        <v>74</v>
      </c>
      <c r="AP24" s="537" t="s">
        <v>74</v>
      </c>
      <c r="AQ24" s="537" t="s">
        <v>74</v>
      </c>
      <c r="AR24" s="540" t="s">
        <v>74</v>
      </c>
      <c r="AS24" s="541">
        <f t="shared" si="3"/>
        <v>0</v>
      </c>
      <c r="AT24" s="542"/>
      <c r="AU24" s="542"/>
      <c r="AV24" s="542"/>
      <c r="AW24" s="542"/>
      <c r="AX24" s="542"/>
      <c r="AY24" s="542"/>
      <c r="AZ24" s="542"/>
      <c r="BA24" s="542"/>
      <c r="BB24" s="543"/>
    </row>
    <row r="25" spans="1:54" ht="42" customHeight="1" x14ac:dyDescent="0.2">
      <c r="A25" s="831"/>
      <c r="B25" s="923"/>
      <c r="C25" s="937"/>
      <c r="D25" s="522" t="s">
        <v>78</v>
      </c>
      <c r="E25" s="523"/>
      <c r="F25" s="902">
        <f t="shared" si="0"/>
        <v>-124</v>
      </c>
      <c r="G25" s="570">
        <f t="shared" si="1"/>
        <v>130</v>
      </c>
      <c r="H25" s="524">
        <v>1</v>
      </c>
      <c r="I25" s="525">
        <v>1</v>
      </c>
      <c r="J25" s="525">
        <v>0</v>
      </c>
      <c r="K25" s="525">
        <v>0</v>
      </c>
      <c r="L25" s="526">
        <v>0</v>
      </c>
      <c r="M25" s="508">
        <v>124</v>
      </c>
      <c r="N25" s="509">
        <v>0</v>
      </c>
      <c r="O25" s="509">
        <v>124</v>
      </c>
      <c r="P25" s="509">
        <v>0</v>
      </c>
      <c r="Q25" s="510">
        <v>0</v>
      </c>
      <c r="R25" s="546">
        <v>0</v>
      </c>
      <c r="S25" s="529">
        <v>114</v>
      </c>
      <c r="T25" s="529">
        <v>0</v>
      </c>
      <c r="U25" s="547">
        <v>10</v>
      </c>
      <c r="V25" s="546">
        <v>101</v>
      </c>
      <c r="W25" s="547">
        <v>23</v>
      </c>
      <c r="X25" s="535">
        <v>0</v>
      </c>
      <c r="Y25" s="525">
        <v>4</v>
      </c>
      <c r="Z25" s="525">
        <v>4</v>
      </c>
      <c r="AA25" s="525">
        <v>0</v>
      </c>
      <c r="AB25" s="525">
        <v>2</v>
      </c>
      <c r="AC25" s="526">
        <v>1</v>
      </c>
      <c r="AD25" s="535">
        <v>39</v>
      </c>
      <c r="AE25" s="559">
        <v>18</v>
      </c>
      <c r="AF25" s="917">
        <v>100</v>
      </c>
      <c r="AG25" s="914">
        <v>124</v>
      </c>
      <c r="AH25" s="539" t="s">
        <v>76</v>
      </c>
      <c r="AI25" s="537" t="s">
        <v>76</v>
      </c>
      <c r="AJ25" s="538" t="s">
        <v>76</v>
      </c>
      <c r="AK25" s="539" t="s">
        <v>74</v>
      </c>
      <c r="AL25" s="537" t="s">
        <v>74</v>
      </c>
      <c r="AM25" s="538" t="s">
        <v>74</v>
      </c>
      <c r="AN25" s="539">
        <v>4</v>
      </c>
      <c r="AO25" s="537">
        <v>3</v>
      </c>
      <c r="AP25" s="537">
        <v>110</v>
      </c>
      <c r="AQ25" s="537">
        <v>7</v>
      </c>
      <c r="AR25" s="538">
        <v>0</v>
      </c>
      <c r="AS25" s="541">
        <f t="shared" si="3"/>
        <v>6</v>
      </c>
      <c r="AT25" s="542">
        <v>0</v>
      </c>
      <c r="AU25" s="542">
        <v>0</v>
      </c>
      <c r="AV25" s="542">
        <v>0</v>
      </c>
      <c r="AW25" s="542">
        <v>0</v>
      </c>
      <c r="AX25" s="542">
        <v>0</v>
      </c>
      <c r="AY25" s="542">
        <v>0</v>
      </c>
      <c r="AZ25" s="542">
        <v>0</v>
      </c>
      <c r="BA25" s="542">
        <v>6</v>
      </c>
      <c r="BB25" s="543">
        <v>0</v>
      </c>
    </row>
    <row r="26" spans="1:54" ht="42" customHeight="1" thickBot="1" x14ac:dyDescent="0.25">
      <c r="A26" s="831"/>
      <c r="B26" s="924"/>
      <c r="C26" s="938"/>
      <c r="D26" s="548" t="s">
        <v>79</v>
      </c>
      <c r="E26" s="549"/>
      <c r="F26" s="903">
        <f t="shared" si="0"/>
        <v>0</v>
      </c>
      <c r="G26" s="910">
        <f t="shared" si="1"/>
        <v>0</v>
      </c>
      <c r="H26" s="900">
        <f t="shared" ref="H26:H57" si="5">SUM(I26:L26)</f>
        <v>0</v>
      </c>
      <c r="I26" s="555"/>
      <c r="J26" s="555"/>
      <c r="K26" s="555"/>
      <c r="L26" s="560"/>
      <c r="M26" s="911">
        <f t="shared" ref="M26:M51" si="6">IF(AND(SUM(N26:Q26)=SUM(V26:W26),SUM(R26:U26)=SUM(V26:W26)),SUM(N26:Q26),"ПЕРЕВІРТЕ ПРАВИЛЬНІСТЬ ДАНИХ")</f>
        <v>0</v>
      </c>
      <c r="N26" s="561"/>
      <c r="O26" s="561"/>
      <c r="P26" s="561"/>
      <c r="Q26" s="562"/>
      <c r="R26" s="912"/>
      <c r="S26" s="561"/>
      <c r="T26" s="561"/>
      <c r="U26" s="562"/>
      <c r="V26" s="912"/>
      <c r="W26" s="562"/>
      <c r="X26" s="554"/>
      <c r="Y26" s="555"/>
      <c r="Z26" s="555"/>
      <c r="AA26" s="555"/>
      <c r="AB26" s="555"/>
      <c r="AC26" s="556"/>
      <c r="AD26" s="554"/>
      <c r="AE26" s="556"/>
      <c r="AF26" s="918"/>
      <c r="AG26" s="915">
        <f>SUM(AN26:AR26)</f>
        <v>0</v>
      </c>
      <c r="AH26" s="550" t="s">
        <v>74</v>
      </c>
      <c r="AI26" s="551" t="s">
        <v>74</v>
      </c>
      <c r="AJ26" s="552" t="s">
        <v>74</v>
      </c>
      <c r="AK26" s="553" t="s">
        <v>74</v>
      </c>
      <c r="AL26" s="551" t="s">
        <v>76</v>
      </c>
      <c r="AM26" s="552" t="s">
        <v>76</v>
      </c>
      <c r="AN26" s="554"/>
      <c r="AO26" s="555"/>
      <c r="AP26" s="555"/>
      <c r="AQ26" s="555"/>
      <c r="AR26" s="556"/>
      <c r="AS26" s="557">
        <f t="shared" si="3"/>
        <v>0</v>
      </c>
      <c r="AT26" s="563"/>
      <c r="AU26" s="563"/>
      <c r="AV26" s="563"/>
      <c r="AW26" s="563"/>
      <c r="AX26" s="563"/>
      <c r="AY26" s="563"/>
      <c r="AZ26" s="563"/>
      <c r="BA26" s="563"/>
      <c r="BB26" s="564"/>
    </row>
    <row r="27" spans="1:54" ht="42" customHeight="1" x14ac:dyDescent="0.2">
      <c r="A27" s="831"/>
      <c r="B27" s="925" t="s">
        <v>480</v>
      </c>
      <c r="C27" s="934" t="s">
        <v>481</v>
      </c>
      <c r="D27" s="503" t="s">
        <v>73</v>
      </c>
      <c r="E27" s="504"/>
      <c r="F27" s="901">
        <f t="shared" si="0"/>
        <v>-34</v>
      </c>
      <c r="G27" s="569">
        <f t="shared" si="1"/>
        <v>34</v>
      </c>
      <c r="H27" s="505">
        <f t="shared" si="5"/>
        <v>1</v>
      </c>
      <c r="I27" s="506"/>
      <c r="J27" s="506"/>
      <c r="K27" s="506">
        <v>1</v>
      </c>
      <c r="L27" s="507"/>
      <c r="M27" s="906">
        <f t="shared" si="6"/>
        <v>34</v>
      </c>
      <c r="N27" s="907"/>
      <c r="O27" s="907">
        <v>34</v>
      </c>
      <c r="P27" s="907"/>
      <c r="Q27" s="908"/>
      <c r="R27" s="511"/>
      <c r="S27" s="512"/>
      <c r="T27" s="513"/>
      <c r="U27" s="514">
        <v>34</v>
      </c>
      <c r="V27" s="511">
        <v>33</v>
      </c>
      <c r="W27" s="514">
        <v>1</v>
      </c>
      <c r="X27" s="515"/>
      <c r="Y27" s="506">
        <v>1</v>
      </c>
      <c r="Z27" s="506">
        <v>1</v>
      </c>
      <c r="AA27" s="506"/>
      <c r="AB27" s="506"/>
      <c r="AC27" s="507"/>
      <c r="AD27" s="515">
        <v>39</v>
      </c>
      <c r="AE27" s="558">
        <v>16</v>
      </c>
      <c r="AF27" s="916">
        <v>12</v>
      </c>
      <c r="AG27" s="913">
        <f>SUM(AK27:AM27)</f>
        <v>34</v>
      </c>
      <c r="AH27" s="516" t="s">
        <v>74</v>
      </c>
      <c r="AI27" s="517" t="s">
        <v>74</v>
      </c>
      <c r="AJ27" s="518" t="s">
        <v>74</v>
      </c>
      <c r="AK27" s="515">
        <v>1</v>
      </c>
      <c r="AL27" s="506">
        <v>33</v>
      </c>
      <c r="AM27" s="507"/>
      <c r="AN27" s="516" t="s">
        <v>74</v>
      </c>
      <c r="AO27" s="517" t="s">
        <v>74</v>
      </c>
      <c r="AP27" s="517" t="s">
        <v>74</v>
      </c>
      <c r="AQ27" s="517" t="s">
        <v>74</v>
      </c>
      <c r="AR27" s="518" t="s">
        <v>74</v>
      </c>
      <c r="AS27" s="519">
        <f t="shared" si="3"/>
        <v>0</v>
      </c>
      <c r="AT27" s="520"/>
      <c r="AU27" s="520"/>
      <c r="AV27" s="520"/>
      <c r="AW27" s="520"/>
      <c r="AX27" s="520"/>
      <c r="AY27" s="520"/>
      <c r="AZ27" s="520"/>
      <c r="BA27" s="520"/>
      <c r="BB27" s="521"/>
    </row>
    <row r="28" spans="1:54" ht="42" customHeight="1" x14ac:dyDescent="0.2">
      <c r="A28" s="831"/>
      <c r="B28" s="926"/>
      <c r="C28" s="935"/>
      <c r="D28" s="522" t="s">
        <v>75</v>
      </c>
      <c r="E28" s="523"/>
      <c r="F28" s="902">
        <f t="shared" si="0"/>
        <v>0</v>
      </c>
      <c r="G28" s="909">
        <f t="shared" si="1"/>
        <v>0</v>
      </c>
      <c r="H28" s="524">
        <f t="shared" si="5"/>
        <v>0</v>
      </c>
      <c r="I28" s="525"/>
      <c r="J28" s="525"/>
      <c r="K28" s="525"/>
      <c r="L28" s="526"/>
      <c r="M28" s="527">
        <f t="shared" si="6"/>
        <v>0</v>
      </c>
      <c r="N28" s="528"/>
      <c r="O28" s="529"/>
      <c r="P28" s="529"/>
      <c r="Q28" s="530"/>
      <c r="R28" s="531"/>
      <c r="S28" s="528"/>
      <c r="T28" s="528"/>
      <c r="U28" s="530"/>
      <c r="V28" s="531"/>
      <c r="W28" s="530"/>
      <c r="X28" s="532"/>
      <c r="Y28" s="533"/>
      <c r="Z28" s="533"/>
      <c r="AA28" s="533"/>
      <c r="AB28" s="533"/>
      <c r="AC28" s="534"/>
      <c r="AD28" s="535"/>
      <c r="AE28" s="559"/>
      <c r="AF28" s="917"/>
      <c r="AG28" s="914">
        <f>SUM(AK28:AM28)</f>
        <v>0</v>
      </c>
      <c r="AH28" s="536" t="s">
        <v>76</v>
      </c>
      <c r="AI28" s="537" t="s">
        <v>76</v>
      </c>
      <c r="AJ28" s="538" t="s">
        <v>76</v>
      </c>
      <c r="AK28" s="539"/>
      <c r="AL28" s="537"/>
      <c r="AM28" s="538"/>
      <c r="AN28" s="539" t="s">
        <v>74</v>
      </c>
      <c r="AO28" s="537" t="s">
        <v>74</v>
      </c>
      <c r="AP28" s="537" t="s">
        <v>74</v>
      </c>
      <c r="AQ28" s="537" t="s">
        <v>74</v>
      </c>
      <c r="AR28" s="540" t="s">
        <v>74</v>
      </c>
      <c r="AS28" s="541">
        <f t="shared" si="3"/>
        <v>0</v>
      </c>
      <c r="AT28" s="542"/>
      <c r="AU28" s="542"/>
      <c r="AV28" s="542"/>
      <c r="AW28" s="542"/>
      <c r="AX28" s="542"/>
      <c r="AY28" s="542"/>
      <c r="AZ28" s="542"/>
      <c r="BA28" s="542"/>
      <c r="BB28" s="543"/>
    </row>
    <row r="29" spans="1:54" ht="42" customHeight="1" x14ac:dyDescent="0.2">
      <c r="A29" s="831"/>
      <c r="B29" s="926"/>
      <c r="C29" s="935"/>
      <c r="D29" s="522" t="s">
        <v>77</v>
      </c>
      <c r="E29" s="523"/>
      <c r="F29" s="902">
        <f t="shared" si="0"/>
        <v>0</v>
      </c>
      <c r="G29" s="909">
        <f t="shared" si="1"/>
        <v>0</v>
      </c>
      <c r="H29" s="524">
        <f t="shared" si="5"/>
        <v>0</v>
      </c>
      <c r="I29" s="525"/>
      <c r="J29" s="525"/>
      <c r="K29" s="525"/>
      <c r="L29" s="526"/>
      <c r="M29" s="527">
        <f t="shared" si="6"/>
        <v>0</v>
      </c>
      <c r="N29" s="528"/>
      <c r="O29" s="544"/>
      <c r="P29" s="545"/>
      <c r="Q29" s="530"/>
      <c r="R29" s="531"/>
      <c r="S29" s="528"/>
      <c r="T29" s="528"/>
      <c r="U29" s="530"/>
      <c r="V29" s="531"/>
      <c r="W29" s="530"/>
      <c r="X29" s="532"/>
      <c r="Y29" s="533"/>
      <c r="Z29" s="533"/>
      <c r="AA29" s="533"/>
      <c r="AB29" s="533"/>
      <c r="AC29" s="534"/>
      <c r="AD29" s="535"/>
      <c r="AE29" s="559"/>
      <c r="AF29" s="917"/>
      <c r="AG29" s="914">
        <f>SUM(AH29:AJ29)</f>
        <v>0</v>
      </c>
      <c r="AH29" s="536"/>
      <c r="AI29" s="537"/>
      <c r="AJ29" s="538"/>
      <c r="AK29" s="539" t="s">
        <v>74</v>
      </c>
      <c r="AL29" s="537" t="s">
        <v>74</v>
      </c>
      <c r="AM29" s="538" t="s">
        <v>74</v>
      </c>
      <c r="AN29" s="539" t="s">
        <v>74</v>
      </c>
      <c r="AO29" s="537" t="s">
        <v>74</v>
      </c>
      <c r="AP29" s="537" t="s">
        <v>74</v>
      </c>
      <c r="AQ29" s="537" t="s">
        <v>74</v>
      </c>
      <c r="AR29" s="540" t="s">
        <v>74</v>
      </c>
      <c r="AS29" s="541">
        <f t="shared" si="3"/>
        <v>0</v>
      </c>
      <c r="AT29" s="542"/>
      <c r="AU29" s="542"/>
      <c r="AV29" s="542"/>
      <c r="AW29" s="542"/>
      <c r="AX29" s="542"/>
      <c r="AY29" s="542"/>
      <c r="AZ29" s="542"/>
      <c r="BA29" s="542"/>
      <c r="BB29" s="543"/>
    </row>
    <row r="30" spans="1:54" ht="42" customHeight="1" x14ac:dyDescent="0.2">
      <c r="A30" s="831"/>
      <c r="B30" s="926"/>
      <c r="C30" s="935"/>
      <c r="D30" s="522" t="s">
        <v>78</v>
      </c>
      <c r="E30" s="523"/>
      <c r="F30" s="902">
        <f t="shared" si="0"/>
        <v>-209</v>
      </c>
      <c r="G30" s="570">
        <f t="shared" si="1"/>
        <v>212</v>
      </c>
      <c r="H30" s="524">
        <f t="shared" si="5"/>
        <v>18</v>
      </c>
      <c r="I30" s="525">
        <v>7</v>
      </c>
      <c r="J30" s="525"/>
      <c r="K30" s="525">
        <v>11</v>
      </c>
      <c r="L30" s="526"/>
      <c r="M30" s="508">
        <f t="shared" si="6"/>
        <v>209</v>
      </c>
      <c r="N30" s="509"/>
      <c r="O30" s="509">
        <v>209</v>
      </c>
      <c r="P30" s="509"/>
      <c r="Q30" s="510"/>
      <c r="R30" s="546"/>
      <c r="S30" s="529"/>
      <c r="T30" s="529"/>
      <c r="U30" s="547">
        <v>209</v>
      </c>
      <c r="V30" s="546">
        <v>184</v>
      </c>
      <c r="W30" s="547">
        <v>25</v>
      </c>
      <c r="X30" s="535"/>
      <c r="Y30" s="525">
        <v>38</v>
      </c>
      <c r="Z30" s="525">
        <v>35</v>
      </c>
      <c r="AA30" s="525"/>
      <c r="AB30" s="525">
        <v>3</v>
      </c>
      <c r="AC30" s="526">
        <v>18</v>
      </c>
      <c r="AD30" s="535">
        <v>39</v>
      </c>
      <c r="AE30" s="559">
        <v>19</v>
      </c>
      <c r="AF30" s="917">
        <v>105</v>
      </c>
      <c r="AG30" s="914">
        <f>SUM(AN30:AR30)</f>
        <v>209</v>
      </c>
      <c r="AH30" s="539" t="s">
        <v>76</v>
      </c>
      <c r="AI30" s="537" t="s">
        <v>76</v>
      </c>
      <c r="AJ30" s="538" t="s">
        <v>76</v>
      </c>
      <c r="AK30" s="539" t="s">
        <v>74</v>
      </c>
      <c r="AL30" s="537" t="s">
        <v>74</v>
      </c>
      <c r="AM30" s="538" t="s">
        <v>74</v>
      </c>
      <c r="AN30" s="539">
        <v>3</v>
      </c>
      <c r="AO30" s="537">
        <v>1</v>
      </c>
      <c r="AP30" s="537">
        <v>170</v>
      </c>
      <c r="AQ30" s="537">
        <v>29</v>
      </c>
      <c r="AR30" s="538">
        <v>6</v>
      </c>
      <c r="AS30" s="541">
        <f t="shared" si="3"/>
        <v>3</v>
      </c>
      <c r="AT30" s="542"/>
      <c r="AU30" s="542"/>
      <c r="AV30" s="542"/>
      <c r="AW30" s="542"/>
      <c r="AX30" s="542"/>
      <c r="AY30" s="542"/>
      <c r="AZ30" s="542">
        <v>1</v>
      </c>
      <c r="BA30" s="542">
        <v>1</v>
      </c>
      <c r="BB30" s="543">
        <v>1</v>
      </c>
    </row>
    <row r="31" spans="1:54" ht="42" customHeight="1" thickBot="1" x14ac:dyDescent="0.25">
      <c r="A31" s="831"/>
      <c r="B31" s="926"/>
      <c r="C31" s="935"/>
      <c r="D31" s="548" t="s">
        <v>79</v>
      </c>
      <c r="E31" s="549"/>
      <c r="F31" s="903">
        <f t="shared" si="0"/>
        <v>0</v>
      </c>
      <c r="G31" s="910">
        <f t="shared" si="1"/>
        <v>0</v>
      </c>
      <c r="H31" s="900">
        <f t="shared" si="5"/>
        <v>0</v>
      </c>
      <c r="I31" s="555"/>
      <c r="J31" s="555"/>
      <c r="K31" s="555"/>
      <c r="L31" s="560"/>
      <c r="M31" s="911">
        <f t="shared" si="6"/>
        <v>0</v>
      </c>
      <c r="N31" s="561"/>
      <c r="O31" s="561"/>
      <c r="P31" s="561"/>
      <c r="Q31" s="562"/>
      <c r="R31" s="912"/>
      <c r="S31" s="561"/>
      <c r="T31" s="561"/>
      <c r="U31" s="562"/>
      <c r="V31" s="912"/>
      <c r="W31" s="562"/>
      <c r="X31" s="554"/>
      <c r="Y31" s="555"/>
      <c r="Z31" s="555"/>
      <c r="AA31" s="555"/>
      <c r="AB31" s="555"/>
      <c r="AC31" s="556"/>
      <c r="AD31" s="554"/>
      <c r="AE31" s="556"/>
      <c r="AF31" s="918"/>
      <c r="AG31" s="915">
        <f>SUM(AN31:AR31)</f>
        <v>0</v>
      </c>
      <c r="AH31" s="550" t="s">
        <v>74</v>
      </c>
      <c r="AI31" s="551" t="s">
        <v>74</v>
      </c>
      <c r="AJ31" s="552" t="s">
        <v>74</v>
      </c>
      <c r="AK31" s="553" t="s">
        <v>74</v>
      </c>
      <c r="AL31" s="551" t="s">
        <v>76</v>
      </c>
      <c r="AM31" s="552" t="s">
        <v>76</v>
      </c>
      <c r="AN31" s="554"/>
      <c r="AO31" s="555"/>
      <c r="AP31" s="555"/>
      <c r="AQ31" s="555"/>
      <c r="AR31" s="556"/>
      <c r="AS31" s="557">
        <f t="shared" si="3"/>
        <v>0</v>
      </c>
      <c r="AT31" s="563"/>
      <c r="AU31" s="563"/>
      <c r="AV31" s="563"/>
      <c r="AW31" s="563"/>
      <c r="AX31" s="563"/>
      <c r="AY31" s="563"/>
      <c r="AZ31" s="563"/>
      <c r="BA31" s="563"/>
      <c r="BB31" s="564"/>
    </row>
    <row r="32" spans="1:54" ht="42" customHeight="1" x14ac:dyDescent="0.2">
      <c r="A32" s="831"/>
      <c r="B32" s="922" t="s">
        <v>482</v>
      </c>
      <c r="C32" s="930" t="s">
        <v>483</v>
      </c>
      <c r="D32" s="503" t="s">
        <v>73</v>
      </c>
      <c r="E32" s="504"/>
      <c r="F32" s="901">
        <f t="shared" si="0"/>
        <v>-38</v>
      </c>
      <c r="G32" s="569">
        <f t="shared" si="1"/>
        <v>43</v>
      </c>
      <c r="H32" s="505">
        <f t="shared" si="5"/>
        <v>4</v>
      </c>
      <c r="I32" s="506">
        <v>4</v>
      </c>
      <c r="J32" s="506">
        <v>0</v>
      </c>
      <c r="K32" s="506">
        <v>0</v>
      </c>
      <c r="L32" s="507">
        <v>0</v>
      </c>
      <c r="M32" s="906">
        <f t="shared" si="6"/>
        <v>38</v>
      </c>
      <c r="N32" s="907">
        <v>0</v>
      </c>
      <c r="O32" s="907">
        <v>38</v>
      </c>
      <c r="P32" s="907">
        <v>0</v>
      </c>
      <c r="Q32" s="908">
        <v>0</v>
      </c>
      <c r="R32" s="511">
        <v>3</v>
      </c>
      <c r="S32" s="512">
        <v>0</v>
      </c>
      <c r="T32" s="513">
        <v>35</v>
      </c>
      <c r="U32" s="514">
        <v>0</v>
      </c>
      <c r="V32" s="511">
        <v>37</v>
      </c>
      <c r="W32" s="514">
        <v>1</v>
      </c>
      <c r="X32" s="515">
        <v>0</v>
      </c>
      <c r="Y32" s="506">
        <v>0</v>
      </c>
      <c r="Z32" s="506">
        <v>0</v>
      </c>
      <c r="AA32" s="506">
        <v>1</v>
      </c>
      <c r="AB32" s="506">
        <v>3</v>
      </c>
      <c r="AC32" s="507">
        <v>0</v>
      </c>
      <c r="AD32" s="515">
        <v>38</v>
      </c>
      <c r="AE32" s="558">
        <v>19</v>
      </c>
      <c r="AF32" s="916">
        <v>12</v>
      </c>
      <c r="AG32" s="913">
        <f>SUM(AK32:AM32)</f>
        <v>38</v>
      </c>
      <c r="AH32" s="516" t="s">
        <v>74</v>
      </c>
      <c r="AI32" s="517" t="s">
        <v>74</v>
      </c>
      <c r="AJ32" s="518" t="s">
        <v>74</v>
      </c>
      <c r="AK32" s="515">
        <v>1</v>
      </c>
      <c r="AL32" s="506">
        <v>35</v>
      </c>
      <c r="AM32" s="507">
        <v>2</v>
      </c>
      <c r="AN32" s="516" t="s">
        <v>74</v>
      </c>
      <c r="AO32" s="517" t="s">
        <v>74</v>
      </c>
      <c r="AP32" s="517" t="s">
        <v>74</v>
      </c>
      <c r="AQ32" s="517" t="s">
        <v>74</v>
      </c>
      <c r="AR32" s="518" t="s">
        <v>74</v>
      </c>
      <c r="AS32" s="519">
        <f t="shared" si="3"/>
        <v>5</v>
      </c>
      <c r="AT32" s="520">
        <v>0</v>
      </c>
      <c r="AU32" s="520">
        <v>0</v>
      </c>
      <c r="AV32" s="520">
        <v>0</v>
      </c>
      <c r="AW32" s="520">
        <v>0</v>
      </c>
      <c r="AX32" s="520">
        <v>5</v>
      </c>
      <c r="AY32" s="520">
        <v>0</v>
      </c>
      <c r="AZ32" s="520">
        <v>0</v>
      </c>
      <c r="BA32" s="520">
        <v>0</v>
      </c>
      <c r="BB32" s="521">
        <v>0</v>
      </c>
    </row>
    <row r="33" spans="1:54" ht="42" customHeight="1" x14ac:dyDescent="0.2">
      <c r="A33" s="831"/>
      <c r="B33" s="923"/>
      <c r="C33" s="931"/>
      <c r="D33" s="522" t="s">
        <v>75</v>
      </c>
      <c r="E33" s="523"/>
      <c r="F33" s="902">
        <f t="shared" si="0"/>
        <v>0</v>
      </c>
      <c r="G33" s="909">
        <f t="shared" si="1"/>
        <v>0</v>
      </c>
      <c r="H33" s="524">
        <f t="shared" si="5"/>
        <v>0</v>
      </c>
      <c r="I33" s="525"/>
      <c r="J33" s="525"/>
      <c r="K33" s="525"/>
      <c r="L33" s="526"/>
      <c r="M33" s="527">
        <f t="shared" si="6"/>
        <v>0</v>
      </c>
      <c r="N33" s="528"/>
      <c r="O33" s="529"/>
      <c r="P33" s="529"/>
      <c r="Q33" s="530"/>
      <c r="R33" s="531"/>
      <c r="S33" s="528"/>
      <c r="T33" s="528"/>
      <c r="U33" s="530"/>
      <c r="V33" s="531"/>
      <c r="W33" s="530"/>
      <c r="X33" s="532"/>
      <c r="Y33" s="533"/>
      <c r="Z33" s="533"/>
      <c r="AA33" s="533"/>
      <c r="AB33" s="533"/>
      <c r="AC33" s="534"/>
      <c r="AD33" s="535"/>
      <c r="AE33" s="559"/>
      <c r="AF33" s="917"/>
      <c r="AG33" s="914">
        <f>SUM(AK33:AM33)</f>
        <v>0</v>
      </c>
      <c r="AH33" s="536" t="s">
        <v>76</v>
      </c>
      <c r="AI33" s="537" t="s">
        <v>76</v>
      </c>
      <c r="AJ33" s="538" t="s">
        <v>76</v>
      </c>
      <c r="AK33" s="539"/>
      <c r="AL33" s="537"/>
      <c r="AM33" s="538"/>
      <c r="AN33" s="539" t="s">
        <v>74</v>
      </c>
      <c r="AO33" s="537" t="s">
        <v>74</v>
      </c>
      <c r="AP33" s="537" t="s">
        <v>74</v>
      </c>
      <c r="AQ33" s="537" t="s">
        <v>74</v>
      </c>
      <c r="AR33" s="540" t="s">
        <v>74</v>
      </c>
      <c r="AS33" s="541">
        <f t="shared" si="3"/>
        <v>0</v>
      </c>
      <c r="AT33" s="542"/>
      <c r="AU33" s="542"/>
      <c r="AV33" s="542"/>
      <c r="AW33" s="542"/>
      <c r="AX33" s="542"/>
      <c r="AY33" s="542"/>
      <c r="AZ33" s="542"/>
      <c r="BA33" s="542"/>
      <c r="BB33" s="543"/>
    </row>
    <row r="34" spans="1:54" ht="42" customHeight="1" x14ac:dyDescent="0.2">
      <c r="A34" s="831"/>
      <c r="B34" s="923"/>
      <c r="C34" s="931"/>
      <c r="D34" s="522" t="s">
        <v>77</v>
      </c>
      <c r="E34" s="523"/>
      <c r="F34" s="902">
        <f t="shared" si="0"/>
        <v>0</v>
      </c>
      <c r="G34" s="909">
        <f t="shared" si="1"/>
        <v>0</v>
      </c>
      <c r="H34" s="524">
        <f t="shared" si="5"/>
        <v>0</v>
      </c>
      <c r="I34" s="525"/>
      <c r="J34" s="525"/>
      <c r="K34" s="525"/>
      <c r="L34" s="526"/>
      <c r="M34" s="527">
        <f t="shared" si="6"/>
        <v>0</v>
      </c>
      <c r="N34" s="528"/>
      <c r="O34" s="544"/>
      <c r="P34" s="545"/>
      <c r="Q34" s="530"/>
      <c r="R34" s="531"/>
      <c r="S34" s="528"/>
      <c r="T34" s="528"/>
      <c r="U34" s="530"/>
      <c r="V34" s="531"/>
      <c r="W34" s="530"/>
      <c r="X34" s="532"/>
      <c r="Y34" s="533"/>
      <c r="Z34" s="533"/>
      <c r="AA34" s="533"/>
      <c r="AB34" s="533"/>
      <c r="AC34" s="534"/>
      <c r="AD34" s="535"/>
      <c r="AE34" s="559"/>
      <c r="AF34" s="917"/>
      <c r="AG34" s="914">
        <f>SUM(AH34:AJ34)</f>
        <v>0</v>
      </c>
      <c r="AH34" s="536"/>
      <c r="AI34" s="537"/>
      <c r="AJ34" s="538"/>
      <c r="AK34" s="539" t="s">
        <v>74</v>
      </c>
      <c r="AL34" s="537" t="s">
        <v>74</v>
      </c>
      <c r="AM34" s="538" t="s">
        <v>74</v>
      </c>
      <c r="AN34" s="539" t="s">
        <v>74</v>
      </c>
      <c r="AO34" s="537" t="s">
        <v>74</v>
      </c>
      <c r="AP34" s="537" t="s">
        <v>74</v>
      </c>
      <c r="AQ34" s="537" t="s">
        <v>74</v>
      </c>
      <c r="AR34" s="540" t="s">
        <v>74</v>
      </c>
      <c r="AS34" s="541">
        <f t="shared" si="3"/>
        <v>0</v>
      </c>
      <c r="AT34" s="542"/>
      <c r="AU34" s="542"/>
      <c r="AV34" s="542"/>
      <c r="AW34" s="542"/>
      <c r="AX34" s="542"/>
      <c r="AY34" s="542"/>
      <c r="AZ34" s="542"/>
      <c r="BA34" s="542"/>
      <c r="BB34" s="543"/>
    </row>
    <row r="35" spans="1:54" ht="42" customHeight="1" x14ac:dyDescent="0.2">
      <c r="A35" s="831"/>
      <c r="B35" s="923"/>
      <c r="C35" s="931"/>
      <c r="D35" s="522" t="s">
        <v>78</v>
      </c>
      <c r="E35" s="523"/>
      <c r="F35" s="902">
        <f t="shared" si="0"/>
        <v>-494</v>
      </c>
      <c r="G35" s="570">
        <f t="shared" si="1"/>
        <v>552</v>
      </c>
      <c r="H35" s="524">
        <f t="shared" si="5"/>
        <v>60</v>
      </c>
      <c r="I35" s="525">
        <v>60</v>
      </c>
      <c r="J35" s="525">
        <v>0</v>
      </c>
      <c r="K35" s="525">
        <v>0</v>
      </c>
      <c r="L35" s="526">
        <v>0</v>
      </c>
      <c r="M35" s="508">
        <f t="shared" si="6"/>
        <v>494</v>
      </c>
      <c r="N35" s="509">
        <v>0</v>
      </c>
      <c r="O35" s="509">
        <v>494</v>
      </c>
      <c r="P35" s="509">
        <v>0</v>
      </c>
      <c r="Q35" s="510">
        <v>0</v>
      </c>
      <c r="R35" s="546">
        <v>7</v>
      </c>
      <c r="S35" s="529">
        <v>0</v>
      </c>
      <c r="T35" s="529">
        <v>487</v>
      </c>
      <c r="U35" s="547">
        <v>0</v>
      </c>
      <c r="V35" s="546">
        <v>456</v>
      </c>
      <c r="W35" s="547">
        <v>38</v>
      </c>
      <c r="X35" s="535">
        <v>0</v>
      </c>
      <c r="Y35" s="525">
        <v>7</v>
      </c>
      <c r="Z35" s="525">
        <v>6</v>
      </c>
      <c r="AA35" s="525">
        <v>15</v>
      </c>
      <c r="AB35" s="525">
        <v>29</v>
      </c>
      <c r="AC35" s="526">
        <v>0</v>
      </c>
      <c r="AD35" s="535">
        <v>35</v>
      </c>
      <c r="AE35" s="559">
        <v>18</v>
      </c>
      <c r="AF35" s="917">
        <v>117</v>
      </c>
      <c r="AG35" s="914">
        <f>SUM(AN35:AR35)</f>
        <v>494</v>
      </c>
      <c r="AH35" s="539" t="s">
        <v>76</v>
      </c>
      <c r="AI35" s="537" t="s">
        <v>76</v>
      </c>
      <c r="AJ35" s="538" t="s">
        <v>76</v>
      </c>
      <c r="AK35" s="539" t="s">
        <v>74</v>
      </c>
      <c r="AL35" s="537" t="s">
        <v>74</v>
      </c>
      <c r="AM35" s="538" t="s">
        <v>74</v>
      </c>
      <c r="AN35" s="539">
        <v>5</v>
      </c>
      <c r="AO35" s="537">
        <v>3</v>
      </c>
      <c r="AP35" s="537">
        <v>313</v>
      </c>
      <c r="AQ35" s="537">
        <v>127</v>
      </c>
      <c r="AR35" s="538">
        <v>46</v>
      </c>
      <c r="AS35" s="541">
        <f t="shared" si="3"/>
        <v>58</v>
      </c>
      <c r="AT35" s="542">
        <v>0</v>
      </c>
      <c r="AU35" s="542">
        <v>0</v>
      </c>
      <c r="AV35" s="542">
        <v>0</v>
      </c>
      <c r="AW35" s="542">
        <v>0</v>
      </c>
      <c r="AX35" s="542">
        <v>58</v>
      </c>
      <c r="AY35" s="542">
        <v>0</v>
      </c>
      <c r="AZ35" s="542">
        <v>0</v>
      </c>
      <c r="BA35" s="542">
        <v>0</v>
      </c>
      <c r="BB35" s="543">
        <v>0</v>
      </c>
    </row>
    <row r="36" spans="1:54" ht="42" customHeight="1" thickBot="1" x14ac:dyDescent="0.25">
      <c r="A36" s="831"/>
      <c r="B36" s="924"/>
      <c r="C36" s="933"/>
      <c r="D36" s="548" t="s">
        <v>79</v>
      </c>
      <c r="E36" s="549"/>
      <c r="F36" s="903">
        <f t="shared" si="0"/>
        <v>0</v>
      </c>
      <c r="G36" s="910">
        <f t="shared" si="1"/>
        <v>0</v>
      </c>
      <c r="H36" s="900">
        <f t="shared" si="5"/>
        <v>0</v>
      </c>
      <c r="I36" s="555"/>
      <c r="J36" s="555"/>
      <c r="K36" s="555"/>
      <c r="L36" s="560"/>
      <c r="M36" s="911">
        <f t="shared" si="6"/>
        <v>0</v>
      </c>
      <c r="N36" s="561"/>
      <c r="O36" s="561"/>
      <c r="P36" s="561"/>
      <c r="Q36" s="562"/>
      <c r="R36" s="912"/>
      <c r="S36" s="561"/>
      <c r="T36" s="561"/>
      <c r="U36" s="562"/>
      <c r="V36" s="912"/>
      <c r="W36" s="562"/>
      <c r="X36" s="554"/>
      <c r="Y36" s="555"/>
      <c r="Z36" s="555"/>
      <c r="AA36" s="555"/>
      <c r="AB36" s="555"/>
      <c r="AC36" s="556"/>
      <c r="AD36" s="554"/>
      <c r="AE36" s="556"/>
      <c r="AF36" s="918"/>
      <c r="AG36" s="915">
        <f>SUM(AN36:AR36)</f>
        <v>0</v>
      </c>
      <c r="AH36" s="550" t="s">
        <v>74</v>
      </c>
      <c r="AI36" s="551" t="s">
        <v>74</v>
      </c>
      <c r="AJ36" s="552" t="s">
        <v>74</v>
      </c>
      <c r="AK36" s="553" t="s">
        <v>74</v>
      </c>
      <c r="AL36" s="551" t="s">
        <v>76</v>
      </c>
      <c r="AM36" s="552" t="s">
        <v>76</v>
      </c>
      <c r="AN36" s="554"/>
      <c r="AO36" s="555"/>
      <c r="AP36" s="555"/>
      <c r="AQ36" s="555"/>
      <c r="AR36" s="556"/>
      <c r="AS36" s="557">
        <f t="shared" si="3"/>
        <v>0</v>
      </c>
      <c r="AT36" s="563"/>
      <c r="AU36" s="563"/>
      <c r="AV36" s="563"/>
      <c r="AW36" s="563"/>
      <c r="AX36" s="563"/>
      <c r="AY36" s="563"/>
      <c r="AZ36" s="563"/>
      <c r="BA36" s="563"/>
      <c r="BB36" s="564"/>
    </row>
    <row r="37" spans="1:54" ht="42" customHeight="1" x14ac:dyDescent="0.2">
      <c r="A37" s="831"/>
      <c r="B37" s="922" t="s">
        <v>484</v>
      </c>
      <c r="C37" s="930" t="s">
        <v>485</v>
      </c>
      <c r="D37" s="503" t="s">
        <v>73</v>
      </c>
      <c r="E37" s="504"/>
      <c r="F37" s="901">
        <f t="shared" si="0"/>
        <v>-53</v>
      </c>
      <c r="G37" s="569">
        <f t="shared" si="1"/>
        <v>55</v>
      </c>
      <c r="H37" s="505">
        <f t="shared" si="5"/>
        <v>4</v>
      </c>
      <c r="I37" s="506">
        <v>4</v>
      </c>
      <c r="J37" s="506">
        <v>0</v>
      </c>
      <c r="K37" s="506">
        <v>0</v>
      </c>
      <c r="L37" s="507">
        <v>0</v>
      </c>
      <c r="M37" s="906">
        <f t="shared" si="6"/>
        <v>53</v>
      </c>
      <c r="N37" s="907">
        <v>0</v>
      </c>
      <c r="O37" s="907">
        <v>53</v>
      </c>
      <c r="P37" s="907">
        <v>0</v>
      </c>
      <c r="Q37" s="908">
        <v>0</v>
      </c>
      <c r="R37" s="511">
        <v>3</v>
      </c>
      <c r="S37" s="512">
        <v>0</v>
      </c>
      <c r="T37" s="513">
        <v>50</v>
      </c>
      <c r="U37" s="514">
        <v>0</v>
      </c>
      <c r="V37" s="511">
        <v>52</v>
      </c>
      <c r="W37" s="514">
        <v>1</v>
      </c>
      <c r="X37" s="515">
        <v>0</v>
      </c>
      <c r="Y37" s="506">
        <v>3</v>
      </c>
      <c r="Z37" s="506">
        <v>2</v>
      </c>
      <c r="AA37" s="506">
        <v>3</v>
      </c>
      <c r="AB37" s="506">
        <v>7</v>
      </c>
      <c r="AC37" s="507">
        <v>0</v>
      </c>
      <c r="AD37" s="515">
        <v>36</v>
      </c>
      <c r="AE37" s="558">
        <v>16</v>
      </c>
      <c r="AF37" s="916">
        <v>12</v>
      </c>
      <c r="AG37" s="913">
        <f>SUM(AK37:AM37)</f>
        <v>53</v>
      </c>
      <c r="AH37" s="516" t="s">
        <v>74</v>
      </c>
      <c r="AI37" s="517" t="s">
        <v>74</v>
      </c>
      <c r="AJ37" s="518" t="s">
        <v>74</v>
      </c>
      <c r="AK37" s="515">
        <v>6</v>
      </c>
      <c r="AL37" s="506">
        <v>43</v>
      </c>
      <c r="AM37" s="507">
        <v>4</v>
      </c>
      <c r="AN37" s="516" t="s">
        <v>74</v>
      </c>
      <c r="AO37" s="517" t="s">
        <v>74</v>
      </c>
      <c r="AP37" s="517" t="s">
        <v>74</v>
      </c>
      <c r="AQ37" s="517" t="s">
        <v>74</v>
      </c>
      <c r="AR37" s="518" t="s">
        <v>74</v>
      </c>
      <c r="AS37" s="519">
        <f t="shared" si="3"/>
        <v>2</v>
      </c>
      <c r="AT37" s="520">
        <v>0</v>
      </c>
      <c r="AU37" s="520">
        <v>0</v>
      </c>
      <c r="AV37" s="520">
        <v>0</v>
      </c>
      <c r="AW37" s="520">
        <v>0</v>
      </c>
      <c r="AX37" s="520">
        <v>2</v>
      </c>
      <c r="AY37" s="520">
        <v>0</v>
      </c>
      <c r="AZ37" s="520">
        <v>0</v>
      </c>
      <c r="BA37" s="520">
        <v>0</v>
      </c>
      <c r="BB37" s="521">
        <v>0</v>
      </c>
    </row>
    <row r="38" spans="1:54" ht="42" customHeight="1" x14ac:dyDescent="0.2">
      <c r="A38" s="831"/>
      <c r="B38" s="923"/>
      <c r="C38" s="931"/>
      <c r="D38" s="522" t="s">
        <v>75</v>
      </c>
      <c r="E38" s="523"/>
      <c r="F38" s="902">
        <f t="shared" si="0"/>
        <v>0</v>
      </c>
      <c r="G38" s="909">
        <f t="shared" si="1"/>
        <v>0</v>
      </c>
      <c r="H38" s="524">
        <f t="shared" si="5"/>
        <v>0</v>
      </c>
      <c r="I38" s="525"/>
      <c r="J38" s="525"/>
      <c r="K38" s="525"/>
      <c r="L38" s="526"/>
      <c r="M38" s="527">
        <f t="shared" si="6"/>
        <v>0</v>
      </c>
      <c r="N38" s="528"/>
      <c r="O38" s="529"/>
      <c r="P38" s="529"/>
      <c r="Q38" s="530"/>
      <c r="R38" s="531"/>
      <c r="S38" s="528"/>
      <c r="T38" s="528"/>
      <c r="U38" s="530"/>
      <c r="V38" s="531"/>
      <c r="W38" s="530"/>
      <c r="X38" s="532"/>
      <c r="Y38" s="533"/>
      <c r="Z38" s="533"/>
      <c r="AA38" s="533"/>
      <c r="AB38" s="533"/>
      <c r="AC38" s="534"/>
      <c r="AD38" s="535"/>
      <c r="AE38" s="559"/>
      <c r="AF38" s="917"/>
      <c r="AG38" s="914">
        <f>SUM(AK38:AM38)</f>
        <v>0</v>
      </c>
      <c r="AH38" s="536" t="s">
        <v>76</v>
      </c>
      <c r="AI38" s="537" t="s">
        <v>76</v>
      </c>
      <c r="AJ38" s="538" t="s">
        <v>76</v>
      </c>
      <c r="AK38" s="539"/>
      <c r="AL38" s="537"/>
      <c r="AM38" s="538"/>
      <c r="AN38" s="539" t="s">
        <v>74</v>
      </c>
      <c r="AO38" s="537" t="s">
        <v>74</v>
      </c>
      <c r="AP38" s="537" t="s">
        <v>74</v>
      </c>
      <c r="AQ38" s="537" t="s">
        <v>74</v>
      </c>
      <c r="AR38" s="540" t="s">
        <v>74</v>
      </c>
      <c r="AS38" s="541">
        <f t="shared" si="3"/>
        <v>0</v>
      </c>
      <c r="AT38" s="542"/>
      <c r="AU38" s="542"/>
      <c r="AV38" s="542"/>
      <c r="AW38" s="542"/>
      <c r="AX38" s="542"/>
      <c r="AY38" s="542"/>
      <c r="AZ38" s="542"/>
      <c r="BA38" s="542"/>
      <c r="BB38" s="543"/>
    </row>
    <row r="39" spans="1:54" ht="42" customHeight="1" x14ac:dyDescent="0.2">
      <c r="A39" s="831"/>
      <c r="B39" s="923"/>
      <c r="C39" s="931"/>
      <c r="D39" s="522" t="s">
        <v>77</v>
      </c>
      <c r="E39" s="523"/>
      <c r="F39" s="902">
        <f t="shared" ref="F39:F70" si="7">E39-M39</f>
        <v>0</v>
      </c>
      <c r="G39" s="909">
        <f t="shared" si="1"/>
        <v>0</v>
      </c>
      <c r="H39" s="524">
        <f t="shared" si="5"/>
        <v>0</v>
      </c>
      <c r="I39" s="525"/>
      <c r="J39" s="525"/>
      <c r="K39" s="525"/>
      <c r="L39" s="526"/>
      <c r="M39" s="527">
        <f t="shared" si="6"/>
        <v>0</v>
      </c>
      <c r="N39" s="528"/>
      <c r="O39" s="544"/>
      <c r="P39" s="545"/>
      <c r="Q39" s="530"/>
      <c r="R39" s="531"/>
      <c r="S39" s="528"/>
      <c r="T39" s="528"/>
      <c r="U39" s="530"/>
      <c r="V39" s="531"/>
      <c r="W39" s="530"/>
      <c r="X39" s="532"/>
      <c r="Y39" s="533"/>
      <c r="Z39" s="533"/>
      <c r="AA39" s="533"/>
      <c r="AB39" s="533"/>
      <c r="AC39" s="534"/>
      <c r="AD39" s="535"/>
      <c r="AE39" s="559"/>
      <c r="AF39" s="917"/>
      <c r="AG39" s="914">
        <f>SUM(AH39:AJ39)</f>
        <v>0</v>
      </c>
      <c r="AH39" s="536"/>
      <c r="AI39" s="537"/>
      <c r="AJ39" s="538"/>
      <c r="AK39" s="539" t="s">
        <v>74</v>
      </c>
      <c r="AL39" s="537" t="s">
        <v>74</v>
      </c>
      <c r="AM39" s="538" t="s">
        <v>74</v>
      </c>
      <c r="AN39" s="539" t="s">
        <v>74</v>
      </c>
      <c r="AO39" s="537" t="s">
        <v>74</v>
      </c>
      <c r="AP39" s="537" t="s">
        <v>74</v>
      </c>
      <c r="AQ39" s="537" t="s">
        <v>74</v>
      </c>
      <c r="AR39" s="540" t="s">
        <v>74</v>
      </c>
      <c r="AS39" s="541">
        <f t="shared" ref="AS39:AS61" si="8">SUM(AT39:BB39)</f>
        <v>0</v>
      </c>
      <c r="AT39" s="542"/>
      <c r="AU39" s="542"/>
      <c r="AV39" s="542"/>
      <c r="AW39" s="542"/>
      <c r="AX39" s="542"/>
      <c r="AY39" s="542"/>
      <c r="AZ39" s="542"/>
      <c r="BA39" s="542"/>
      <c r="BB39" s="543"/>
    </row>
    <row r="40" spans="1:54" ht="42" customHeight="1" x14ac:dyDescent="0.2">
      <c r="A40" s="831"/>
      <c r="B40" s="923"/>
      <c r="C40" s="931"/>
      <c r="D40" s="522" t="s">
        <v>78</v>
      </c>
      <c r="E40" s="523"/>
      <c r="F40" s="902">
        <f t="shared" si="7"/>
        <v>-415</v>
      </c>
      <c r="G40" s="570">
        <f t="shared" si="1"/>
        <v>464</v>
      </c>
      <c r="H40" s="524">
        <f t="shared" si="5"/>
        <v>24</v>
      </c>
      <c r="I40" s="525">
        <v>24</v>
      </c>
      <c r="J40" s="525">
        <v>0</v>
      </c>
      <c r="K40" s="525">
        <v>0</v>
      </c>
      <c r="L40" s="526">
        <v>0</v>
      </c>
      <c r="M40" s="508">
        <f t="shared" si="6"/>
        <v>415</v>
      </c>
      <c r="N40" s="509">
        <v>0</v>
      </c>
      <c r="O40" s="509">
        <v>415</v>
      </c>
      <c r="P40" s="509">
        <v>0</v>
      </c>
      <c r="Q40" s="510">
        <v>0</v>
      </c>
      <c r="R40" s="546">
        <v>4</v>
      </c>
      <c r="S40" s="529">
        <v>0</v>
      </c>
      <c r="T40" s="529">
        <v>411</v>
      </c>
      <c r="U40" s="547">
        <v>0</v>
      </c>
      <c r="V40" s="546">
        <v>376</v>
      </c>
      <c r="W40" s="547">
        <v>39</v>
      </c>
      <c r="X40" s="535">
        <v>0</v>
      </c>
      <c r="Y40" s="525">
        <v>18</v>
      </c>
      <c r="Z40" s="525">
        <v>18</v>
      </c>
      <c r="AA40" s="525">
        <v>14</v>
      </c>
      <c r="AB40" s="525">
        <v>26</v>
      </c>
      <c r="AC40" s="526">
        <v>0</v>
      </c>
      <c r="AD40" s="535">
        <v>39</v>
      </c>
      <c r="AE40" s="559">
        <v>20</v>
      </c>
      <c r="AF40" s="917">
        <v>116</v>
      </c>
      <c r="AG40" s="914">
        <f>SUM(AN40:AR40)</f>
        <v>415</v>
      </c>
      <c r="AH40" s="539" t="s">
        <v>76</v>
      </c>
      <c r="AI40" s="537" t="s">
        <v>76</v>
      </c>
      <c r="AJ40" s="538" t="s">
        <v>76</v>
      </c>
      <c r="AK40" s="539" t="s">
        <v>74</v>
      </c>
      <c r="AL40" s="537" t="s">
        <v>74</v>
      </c>
      <c r="AM40" s="538" t="s">
        <v>74</v>
      </c>
      <c r="AN40" s="539">
        <v>0</v>
      </c>
      <c r="AO40" s="537">
        <v>2</v>
      </c>
      <c r="AP40" s="537">
        <v>292</v>
      </c>
      <c r="AQ40" s="537">
        <v>83</v>
      </c>
      <c r="AR40" s="538">
        <v>38</v>
      </c>
      <c r="AS40" s="541">
        <f t="shared" si="8"/>
        <v>49</v>
      </c>
      <c r="AT40" s="542">
        <v>0</v>
      </c>
      <c r="AU40" s="542">
        <v>0</v>
      </c>
      <c r="AV40" s="542">
        <v>0</v>
      </c>
      <c r="AW40" s="542">
        <v>0</v>
      </c>
      <c r="AX40" s="542">
        <v>49</v>
      </c>
      <c r="AY40" s="542">
        <v>0</v>
      </c>
      <c r="AZ40" s="542">
        <v>0</v>
      </c>
      <c r="BA40" s="542">
        <v>0</v>
      </c>
      <c r="BB40" s="543">
        <v>0</v>
      </c>
    </row>
    <row r="41" spans="1:54" ht="42" customHeight="1" thickBot="1" x14ac:dyDescent="0.25">
      <c r="A41" s="831"/>
      <c r="B41" s="924"/>
      <c r="C41" s="933"/>
      <c r="D41" s="548" t="s">
        <v>79</v>
      </c>
      <c r="E41" s="549"/>
      <c r="F41" s="903">
        <f t="shared" si="7"/>
        <v>0</v>
      </c>
      <c r="G41" s="910">
        <f t="shared" si="1"/>
        <v>0</v>
      </c>
      <c r="H41" s="900">
        <f t="shared" si="5"/>
        <v>0</v>
      </c>
      <c r="I41" s="555"/>
      <c r="J41" s="555"/>
      <c r="K41" s="555"/>
      <c r="L41" s="560"/>
      <c r="M41" s="911">
        <f t="shared" si="6"/>
        <v>0</v>
      </c>
      <c r="N41" s="561"/>
      <c r="O41" s="561"/>
      <c r="P41" s="561"/>
      <c r="Q41" s="562"/>
      <c r="R41" s="912"/>
      <c r="S41" s="561"/>
      <c r="T41" s="561"/>
      <c r="U41" s="562"/>
      <c r="V41" s="912"/>
      <c r="W41" s="562"/>
      <c r="X41" s="554"/>
      <c r="Y41" s="555"/>
      <c r="Z41" s="555"/>
      <c r="AA41" s="555"/>
      <c r="AB41" s="555"/>
      <c r="AC41" s="556"/>
      <c r="AD41" s="554"/>
      <c r="AE41" s="556"/>
      <c r="AF41" s="918"/>
      <c r="AG41" s="915">
        <f>SUM(AN41:AR41)</f>
        <v>0</v>
      </c>
      <c r="AH41" s="550" t="s">
        <v>74</v>
      </c>
      <c r="AI41" s="551" t="s">
        <v>74</v>
      </c>
      <c r="AJ41" s="552" t="s">
        <v>74</v>
      </c>
      <c r="AK41" s="553" t="s">
        <v>74</v>
      </c>
      <c r="AL41" s="551" t="s">
        <v>76</v>
      </c>
      <c r="AM41" s="552" t="s">
        <v>76</v>
      </c>
      <c r="AN41" s="554"/>
      <c r="AO41" s="555"/>
      <c r="AP41" s="555"/>
      <c r="AQ41" s="555"/>
      <c r="AR41" s="556"/>
      <c r="AS41" s="557">
        <f t="shared" si="8"/>
        <v>0</v>
      </c>
      <c r="AT41" s="563"/>
      <c r="AU41" s="563"/>
      <c r="AV41" s="563"/>
      <c r="AW41" s="563"/>
      <c r="AX41" s="563"/>
      <c r="AY41" s="563"/>
      <c r="AZ41" s="563"/>
      <c r="BA41" s="563"/>
      <c r="BB41" s="564"/>
    </row>
    <row r="42" spans="1:54" ht="42" customHeight="1" x14ac:dyDescent="0.2">
      <c r="A42" s="831"/>
      <c r="B42" s="922" t="s">
        <v>486</v>
      </c>
      <c r="C42" s="930" t="s">
        <v>487</v>
      </c>
      <c r="D42" s="503" t="s">
        <v>73</v>
      </c>
      <c r="E42" s="504"/>
      <c r="F42" s="901">
        <f t="shared" si="7"/>
        <v>-74</v>
      </c>
      <c r="G42" s="569">
        <f t="shared" si="1"/>
        <v>75</v>
      </c>
      <c r="H42" s="505">
        <f t="shared" si="5"/>
        <v>7</v>
      </c>
      <c r="I42" s="506">
        <v>7</v>
      </c>
      <c r="J42" s="506">
        <v>0</v>
      </c>
      <c r="K42" s="506">
        <v>0</v>
      </c>
      <c r="L42" s="507">
        <v>0</v>
      </c>
      <c r="M42" s="906">
        <f t="shared" si="6"/>
        <v>74</v>
      </c>
      <c r="N42" s="907">
        <v>0</v>
      </c>
      <c r="O42" s="907">
        <v>74</v>
      </c>
      <c r="P42" s="907">
        <v>0</v>
      </c>
      <c r="Q42" s="908">
        <v>0</v>
      </c>
      <c r="R42" s="511">
        <v>1</v>
      </c>
      <c r="S42" s="512">
        <v>0</v>
      </c>
      <c r="T42" s="513">
        <v>73</v>
      </c>
      <c r="U42" s="514">
        <v>0</v>
      </c>
      <c r="V42" s="511">
        <v>71</v>
      </c>
      <c r="W42" s="514">
        <v>3</v>
      </c>
      <c r="X42" s="515">
        <v>0</v>
      </c>
      <c r="Y42" s="506">
        <v>1</v>
      </c>
      <c r="Z42" s="506">
        <v>0</v>
      </c>
      <c r="AA42" s="506">
        <v>2</v>
      </c>
      <c r="AB42" s="506">
        <v>5</v>
      </c>
      <c r="AC42" s="507">
        <v>0</v>
      </c>
      <c r="AD42" s="515">
        <v>37</v>
      </c>
      <c r="AE42" s="558">
        <v>16</v>
      </c>
      <c r="AF42" s="916">
        <v>14</v>
      </c>
      <c r="AG42" s="913">
        <f>SUM(AK42:AM42)</f>
        <v>74</v>
      </c>
      <c r="AH42" s="516" t="s">
        <v>74</v>
      </c>
      <c r="AI42" s="517" t="s">
        <v>74</v>
      </c>
      <c r="AJ42" s="518" t="s">
        <v>74</v>
      </c>
      <c r="AK42" s="515">
        <v>4</v>
      </c>
      <c r="AL42" s="506">
        <v>67</v>
      </c>
      <c r="AM42" s="507">
        <v>3</v>
      </c>
      <c r="AN42" s="516" t="s">
        <v>74</v>
      </c>
      <c r="AO42" s="517" t="s">
        <v>74</v>
      </c>
      <c r="AP42" s="517" t="s">
        <v>74</v>
      </c>
      <c r="AQ42" s="517" t="s">
        <v>74</v>
      </c>
      <c r="AR42" s="518" t="s">
        <v>74</v>
      </c>
      <c r="AS42" s="519">
        <f t="shared" si="8"/>
        <v>1</v>
      </c>
      <c r="AT42" s="520">
        <v>0</v>
      </c>
      <c r="AU42" s="520">
        <v>0</v>
      </c>
      <c r="AV42" s="520">
        <v>0</v>
      </c>
      <c r="AW42" s="520">
        <v>0</v>
      </c>
      <c r="AX42" s="520">
        <v>1</v>
      </c>
      <c r="AY42" s="520">
        <v>0</v>
      </c>
      <c r="AZ42" s="520">
        <v>0</v>
      </c>
      <c r="BA42" s="520">
        <v>0</v>
      </c>
      <c r="BB42" s="521">
        <v>0</v>
      </c>
    </row>
    <row r="43" spans="1:54" ht="42" customHeight="1" x14ac:dyDescent="0.2">
      <c r="A43" s="831"/>
      <c r="B43" s="923"/>
      <c r="C43" s="931"/>
      <c r="D43" s="522" t="s">
        <v>75</v>
      </c>
      <c r="E43" s="523"/>
      <c r="F43" s="902">
        <f t="shared" si="7"/>
        <v>0</v>
      </c>
      <c r="G43" s="909">
        <f t="shared" si="1"/>
        <v>0</v>
      </c>
      <c r="H43" s="524">
        <f t="shared" si="5"/>
        <v>0</v>
      </c>
      <c r="I43" s="525"/>
      <c r="J43" s="525"/>
      <c r="K43" s="525"/>
      <c r="L43" s="526"/>
      <c r="M43" s="527">
        <f t="shared" si="6"/>
        <v>0</v>
      </c>
      <c r="N43" s="528"/>
      <c r="O43" s="529"/>
      <c r="P43" s="529"/>
      <c r="Q43" s="530"/>
      <c r="R43" s="531"/>
      <c r="S43" s="528"/>
      <c r="T43" s="528"/>
      <c r="U43" s="530"/>
      <c r="V43" s="531"/>
      <c r="W43" s="530"/>
      <c r="X43" s="532"/>
      <c r="Y43" s="533"/>
      <c r="Z43" s="533"/>
      <c r="AA43" s="533"/>
      <c r="AB43" s="533"/>
      <c r="AC43" s="534"/>
      <c r="AD43" s="535"/>
      <c r="AE43" s="559"/>
      <c r="AF43" s="917"/>
      <c r="AG43" s="914">
        <f>SUM(AK43:AM43)</f>
        <v>0</v>
      </c>
      <c r="AH43" s="536" t="s">
        <v>76</v>
      </c>
      <c r="AI43" s="537" t="s">
        <v>76</v>
      </c>
      <c r="AJ43" s="538" t="s">
        <v>76</v>
      </c>
      <c r="AK43" s="539"/>
      <c r="AL43" s="537"/>
      <c r="AM43" s="538"/>
      <c r="AN43" s="539" t="s">
        <v>74</v>
      </c>
      <c r="AO43" s="537" t="s">
        <v>74</v>
      </c>
      <c r="AP43" s="537" t="s">
        <v>74</v>
      </c>
      <c r="AQ43" s="537" t="s">
        <v>74</v>
      </c>
      <c r="AR43" s="540" t="s">
        <v>74</v>
      </c>
      <c r="AS43" s="541">
        <f t="shared" si="8"/>
        <v>0</v>
      </c>
      <c r="AT43" s="542"/>
      <c r="AU43" s="542"/>
      <c r="AV43" s="542"/>
      <c r="AW43" s="542"/>
      <c r="AX43" s="542"/>
      <c r="AY43" s="542"/>
      <c r="AZ43" s="542"/>
      <c r="BA43" s="542"/>
      <c r="BB43" s="543"/>
    </row>
    <row r="44" spans="1:54" ht="42" customHeight="1" x14ac:dyDescent="0.2">
      <c r="A44" s="831"/>
      <c r="B44" s="923"/>
      <c r="C44" s="931"/>
      <c r="D44" s="522" t="s">
        <v>77</v>
      </c>
      <c r="E44" s="523"/>
      <c r="F44" s="902">
        <f t="shared" si="7"/>
        <v>0</v>
      </c>
      <c r="G44" s="909">
        <f t="shared" si="1"/>
        <v>0</v>
      </c>
      <c r="H44" s="524">
        <f t="shared" si="5"/>
        <v>0</v>
      </c>
      <c r="I44" s="525"/>
      <c r="J44" s="525"/>
      <c r="K44" s="525"/>
      <c r="L44" s="526"/>
      <c r="M44" s="527">
        <f t="shared" si="6"/>
        <v>0</v>
      </c>
      <c r="N44" s="528"/>
      <c r="O44" s="544"/>
      <c r="P44" s="545"/>
      <c r="Q44" s="530"/>
      <c r="R44" s="531"/>
      <c r="S44" s="528"/>
      <c r="T44" s="528"/>
      <c r="U44" s="530"/>
      <c r="V44" s="531"/>
      <c r="W44" s="530"/>
      <c r="X44" s="532"/>
      <c r="Y44" s="533"/>
      <c r="Z44" s="533"/>
      <c r="AA44" s="533"/>
      <c r="AB44" s="533"/>
      <c r="AC44" s="534"/>
      <c r="AD44" s="535"/>
      <c r="AE44" s="559"/>
      <c r="AF44" s="917"/>
      <c r="AG44" s="914">
        <f>SUM(AH44:AJ44)</f>
        <v>0</v>
      </c>
      <c r="AH44" s="536"/>
      <c r="AI44" s="537"/>
      <c r="AJ44" s="538"/>
      <c r="AK44" s="539" t="s">
        <v>74</v>
      </c>
      <c r="AL44" s="537" t="s">
        <v>74</v>
      </c>
      <c r="AM44" s="538" t="s">
        <v>74</v>
      </c>
      <c r="AN44" s="539" t="s">
        <v>74</v>
      </c>
      <c r="AO44" s="537" t="s">
        <v>74</v>
      </c>
      <c r="AP44" s="537" t="s">
        <v>74</v>
      </c>
      <c r="AQ44" s="537" t="s">
        <v>74</v>
      </c>
      <c r="AR44" s="540" t="s">
        <v>74</v>
      </c>
      <c r="AS44" s="541">
        <f t="shared" si="8"/>
        <v>0</v>
      </c>
      <c r="AT44" s="542"/>
      <c r="AU44" s="542"/>
      <c r="AV44" s="542"/>
      <c r="AW44" s="542"/>
      <c r="AX44" s="542"/>
      <c r="AY44" s="542"/>
      <c r="AZ44" s="542"/>
      <c r="BA44" s="542"/>
      <c r="BB44" s="543"/>
    </row>
    <row r="45" spans="1:54" ht="42" customHeight="1" x14ac:dyDescent="0.2">
      <c r="A45" s="831"/>
      <c r="B45" s="923"/>
      <c r="C45" s="931"/>
      <c r="D45" s="522" t="s">
        <v>78</v>
      </c>
      <c r="E45" s="523"/>
      <c r="F45" s="902">
        <f t="shared" si="7"/>
        <v>-684</v>
      </c>
      <c r="G45" s="570">
        <f t="shared" si="1"/>
        <v>730</v>
      </c>
      <c r="H45" s="524">
        <f t="shared" si="5"/>
        <v>32</v>
      </c>
      <c r="I45" s="525">
        <v>32</v>
      </c>
      <c r="J45" s="525">
        <v>0</v>
      </c>
      <c r="K45" s="525">
        <v>0</v>
      </c>
      <c r="L45" s="526">
        <v>0</v>
      </c>
      <c r="M45" s="508">
        <f t="shared" si="6"/>
        <v>684</v>
      </c>
      <c r="N45" s="509">
        <v>0</v>
      </c>
      <c r="O45" s="509">
        <v>684</v>
      </c>
      <c r="P45" s="509">
        <v>0</v>
      </c>
      <c r="Q45" s="510">
        <v>0</v>
      </c>
      <c r="R45" s="546">
        <v>5</v>
      </c>
      <c r="S45" s="529">
        <v>0</v>
      </c>
      <c r="T45" s="529">
        <v>679</v>
      </c>
      <c r="U45" s="547">
        <v>0</v>
      </c>
      <c r="V45" s="546">
        <v>618</v>
      </c>
      <c r="W45" s="547">
        <v>66</v>
      </c>
      <c r="X45" s="535">
        <v>0</v>
      </c>
      <c r="Y45" s="525">
        <v>15</v>
      </c>
      <c r="Z45" s="525">
        <v>11</v>
      </c>
      <c r="AA45" s="525">
        <v>16</v>
      </c>
      <c r="AB45" s="525">
        <v>30</v>
      </c>
      <c r="AC45" s="526">
        <v>3</v>
      </c>
      <c r="AD45" s="535">
        <v>40</v>
      </c>
      <c r="AE45" s="559">
        <v>25</v>
      </c>
      <c r="AF45" s="917">
        <v>130</v>
      </c>
      <c r="AG45" s="914">
        <f>SUM(AN45:AR45)</f>
        <v>684</v>
      </c>
      <c r="AH45" s="539" t="s">
        <v>76</v>
      </c>
      <c r="AI45" s="537" t="s">
        <v>76</v>
      </c>
      <c r="AJ45" s="538" t="s">
        <v>76</v>
      </c>
      <c r="AK45" s="539" t="s">
        <v>74</v>
      </c>
      <c r="AL45" s="537" t="s">
        <v>74</v>
      </c>
      <c r="AM45" s="538" t="s">
        <v>74</v>
      </c>
      <c r="AN45" s="539">
        <v>1</v>
      </c>
      <c r="AO45" s="537">
        <v>1</v>
      </c>
      <c r="AP45" s="537">
        <v>357</v>
      </c>
      <c r="AQ45" s="537">
        <v>189</v>
      </c>
      <c r="AR45" s="538">
        <v>136</v>
      </c>
      <c r="AS45" s="541">
        <f t="shared" si="8"/>
        <v>46</v>
      </c>
      <c r="AT45" s="542">
        <v>0</v>
      </c>
      <c r="AU45" s="542">
        <v>0</v>
      </c>
      <c r="AV45" s="542">
        <v>0</v>
      </c>
      <c r="AW45" s="542">
        <v>0</v>
      </c>
      <c r="AX45" s="542">
        <v>46</v>
      </c>
      <c r="AY45" s="542">
        <v>0</v>
      </c>
      <c r="AZ45" s="542">
        <v>0</v>
      </c>
      <c r="BA45" s="542">
        <v>0</v>
      </c>
      <c r="BB45" s="543">
        <v>0</v>
      </c>
    </row>
    <row r="46" spans="1:54" ht="42" customHeight="1" thickBot="1" x14ac:dyDescent="0.25">
      <c r="A46" s="831"/>
      <c r="B46" s="924"/>
      <c r="C46" s="933"/>
      <c r="D46" s="548" t="s">
        <v>79</v>
      </c>
      <c r="E46" s="549"/>
      <c r="F46" s="903">
        <f t="shared" si="7"/>
        <v>0</v>
      </c>
      <c r="G46" s="910">
        <f t="shared" si="1"/>
        <v>0</v>
      </c>
      <c r="H46" s="900">
        <f t="shared" si="5"/>
        <v>0</v>
      </c>
      <c r="I46" s="555"/>
      <c r="J46" s="555"/>
      <c r="K46" s="555"/>
      <c r="L46" s="560"/>
      <c r="M46" s="911">
        <f t="shared" si="6"/>
        <v>0</v>
      </c>
      <c r="N46" s="561"/>
      <c r="O46" s="561"/>
      <c r="P46" s="561"/>
      <c r="Q46" s="562"/>
      <c r="R46" s="912"/>
      <c r="S46" s="561"/>
      <c r="T46" s="561"/>
      <c r="U46" s="562"/>
      <c r="V46" s="912"/>
      <c r="W46" s="562"/>
      <c r="X46" s="554"/>
      <c r="Y46" s="555"/>
      <c r="Z46" s="555"/>
      <c r="AA46" s="555"/>
      <c r="AB46" s="555"/>
      <c r="AC46" s="556"/>
      <c r="AD46" s="554"/>
      <c r="AE46" s="556"/>
      <c r="AF46" s="918"/>
      <c r="AG46" s="915">
        <f>SUM(AN46:AR46)</f>
        <v>0</v>
      </c>
      <c r="AH46" s="550" t="s">
        <v>74</v>
      </c>
      <c r="AI46" s="551" t="s">
        <v>74</v>
      </c>
      <c r="AJ46" s="552" t="s">
        <v>74</v>
      </c>
      <c r="AK46" s="553" t="s">
        <v>74</v>
      </c>
      <c r="AL46" s="551" t="s">
        <v>76</v>
      </c>
      <c r="AM46" s="552" t="s">
        <v>76</v>
      </c>
      <c r="AN46" s="554"/>
      <c r="AO46" s="555"/>
      <c r="AP46" s="555"/>
      <c r="AQ46" s="555"/>
      <c r="AR46" s="556"/>
      <c r="AS46" s="557">
        <f t="shared" si="8"/>
        <v>0</v>
      </c>
      <c r="AT46" s="563"/>
      <c r="AU46" s="563"/>
      <c r="AV46" s="563"/>
      <c r="AW46" s="563"/>
      <c r="AX46" s="563"/>
      <c r="AY46" s="563"/>
      <c r="AZ46" s="563"/>
      <c r="BA46" s="563"/>
      <c r="BB46" s="564"/>
    </row>
    <row r="47" spans="1:54" ht="42" customHeight="1" x14ac:dyDescent="0.2">
      <c r="A47" s="831"/>
      <c r="B47" s="922" t="s">
        <v>488</v>
      </c>
      <c r="C47" s="930" t="s">
        <v>489</v>
      </c>
      <c r="D47" s="503" t="s">
        <v>73</v>
      </c>
      <c r="E47" s="504"/>
      <c r="F47" s="901">
        <f t="shared" si="7"/>
        <v>-16</v>
      </c>
      <c r="G47" s="569">
        <f t="shared" si="1"/>
        <v>17</v>
      </c>
      <c r="H47" s="505">
        <f t="shared" si="5"/>
        <v>1</v>
      </c>
      <c r="I47" s="506">
        <v>1</v>
      </c>
      <c r="J47" s="506"/>
      <c r="K47" s="506"/>
      <c r="L47" s="507"/>
      <c r="M47" s="906">
        <f t="shared" si="6"/>
        <v>16</v>
      </c>
      <c r="N47" s="907"/>
      <c r="O47" s="907">
        <v>16</v>
      </c>
      <c r="P47" s="907"/>
      <c r="Q47" s="908"/>
      <c r="R47" s="511"/>
      <c r="S47" s="512"/>
      <c r="T47" s="513">
        <v>16</v>
      </c>
      <c r="U47" s="514"/>
      <c r="V47" s="511">
        <v>12</v>
      </c>
      <c r="W47" s="514">
        <v>4</v>
      </c>
      <c r="X47" s="515"/>
      <c r="Y47" s="506">
        <v>6</v>
      </c>
      <c r="Z47" s="506">
        <v>6</v>
      </c>
      <c r="AA47" s="506">
        <v>2</v>
      </c>
      <c r="AB47" s="506">
        <v>4</v>
      </c>
      <c r="AC47" s="507">
        <v>1</v>
      </c>
      <c r="AD47" s="515">
        <v>41.1</v>
      </c>
      <c r="AE47" s="558">
        <v>15.2</v>
      </c>
      <c r="AF47" s="916">
        <v>10</v>
      </c>
      <c r="AG47" s="913">
        <f>SUM(AK47:AM47)</f>
        <v>16</v>
      </c>
      <c r="AH47" s="516" t="s">
        <v>74</v>
      </c>
      <c r="AI47" s="517" t="s">
        <v>74</v>
      </c>
      <c r="AJ47" s="518" t="s">
        <v>74</v>
      </c>
      <c r="AK47" s="515"/>
      <c r="AL47" s="506">
        <v>16</v>
      </c>
      <c r="AM47" s="507"/>
      <c r="AN47" s="516" t="s">
        <v>74</v>
      </c>
      <c r="AO47" s="517" t="s">
        <v>74</v>
      </c>
      <c r="AP47" s="517" t="s">
        <v>74</v>
      </c>
      <c r="AQ47" s="517" t="s">
        <v>74</v>
      </c>
      <c r="AR47" s="518" t="s">
        <v>74</v>
      </c>
      <c r="AS47" s="519">
        <f t="shared" si="8"/>
        <v>1</v>
      </c>
      <c r="AT47" s="520"/>
      <c r="AU47" s="520"/>
      <c r="AV47" s="520"/>
      <c r="AW47" s="520"/>
      <c r="AX47" s="520">
        <v>1</v>
      </c>
      <c r="AY47" s="520"/>
      <c r="AZ47" s="520"/>
      <c r="BA47" s="520"/>
      <c r="BB47" s="521"/>
    </row>
    <row r="48" spans="1:54" ht="42" customHeight="1" x14ac:dyDescent="0.2">
      <c r="A48" s="831"/>
      <c r="B48" s="923"/>
      <c r="C48" s="931"/>
      <c r="D48" s="522" t="s">
        <v>75</v>
      </c>
      <c r="E48" s="523"/>
      <c r="F48" s="902">
        <f t="shared" si="7"/>
        <v>0</v>
      </c>
      <c r="G48" s="909">
        <f t="shared" si="1"/>
        <v>0</v>
      </c>
      <c r="H48" s="524">
        <f t="shared" si="5"/>
        <v>0</v>
      </c>
      <c r="I48" s="525"/>
      <c r="J48" s="525"/>
      <c r="K48" s="525"/>
      <c r="L48" s="526"/>
      <c r="M48" s="527">
        <f t="shared" si="6"/>
        <v>0</v>
      </c>
      <c r="N48" s="528"/>
      <c r="O48" s="529"/>
      <c r="P48" s="529"/>
      <c r="Q48" s="530"/>
      <c r="R48" s="531"/>
      <c r="S48" s="528"/>
      <c r="T48" s="528"/>
      <c r="U48" s="530"/>
      <c r="V48" s="531"/>
      <c r="W48" s="530"/>
      <c r="X48" s="532"/>
      <c r="Y48" s="533"/>
      <c r="Z48" s="533"/>
      <c r="AA48" s="533"/>
      <c r="AB48" s="533"/>
      <c r="AC48" s="534"/>
      <c r="AD48" s="535"/>
      <c r="AE48" s="559"/>
      <c r="AF48" s="917"/>
      <c r="AG48" s="914">
        <f>SUM(AK48:AM48)</f>
        <v>0</v>
      </c>
      <c r="AH48" s="536" t="s">
        <v>76</v>
      </c>
      <c r="AI48" s="537" t="s">
        <v>76</v>
      </c>
      <c r="AJ48" s="538" t="s">
        <v>76</v>
      </c>
      <c r="AK48" s="539"/>
      <c r="AL48" s="537"/>
      <c r="AM48" s="538"/>
      <c r="AN48" s="539" t="s">
        <v>74</v>
      </c>
      <c r="AO48" s="537" t="s">
        <v>74</v>
      </c>
      <c r="AP48" s="537" t="s">
        <v>74</v>
      </c>
      <c r="AQ48" s="537" t="s">
        <v>74</v>
      </c>
      <c r="AR48" s="540" t="s">
        <v>74</v>
      </c>
      <c r="AS48" s="541">
        <f t="shared" si="8"/>
        <v>0</v>
      </c>
      <c r="AT48" s="542"/>
      <c r="AU48" s="542"/>
      <c r="AV48" s="542"/>
      <c r="AW48" s="542"/>
      <c r="AX48" s="542"/>
      <c r="AY48" s="542"/>
      <c r="AZ48" s="542"/>
      <c r="BA48" s="542"/>
      <c r="BB48" s="543"/>
    </row>
    <row r="49" spans="1:54" ht="42" customHeight="1" x14ac:dyDescent="0.2">
      <c r="A49" s="831"/>
      <c r="B49" s="923"/>
      <c r="C49" s="931"/>
      <c r="D49" s="522" t="s">
        <v>77</v>
      </c>
      <c r="E49" s="523"/>
      <c r="F49" s="902">
        <f t="shared" si="7"/>
        <v>0</v>
      </c>
      <c r="G49" s="909">
        <f t="shared" si="1"/>
        <v>0</v>
      </c>
      <c r="H49" s="524">
        <f t="shared" si="5"/>
        <v>0</v>
      </c>
      <c r="I49" s="525"/>
      <c r="J49" s="525"/>
      <c r="K49" s="525"/>
      <c r="L49" s="526"/>
      <c r="M49" s="527">
        <f t="shared" si="6"/>
        <v>0</v>
      </c>
      <c r="N49" s="528"/>
      <c r="O49" s="544"/>
      <c r="P49" s="545"/>
      <c r="Q49" s="530"/>
      <c r="R49" s="531"/>
      <c r="S49" s="528"/>
      <c r="T49" s="528"/>
      <c r="U49" s="530"/>
      <c r="V49" s="531"/>
      <c r="W49" s="530"/>
      <c r="X49" s="532"/>
      <c r="Y49" s="533"/>
      <c r="Z49" s="533"/>
      <c r="AA49" s="533"/>
      <c r="AB49" s="533"/>
      <c r="AC49" s="534"/>
      <c r="AD49" s="535"/>
      <c r="AE49" s="559"/>
      <c r="AF49" s="917"/>
      <c r="AG49" s="914">
        <f>SUM(AH49:AJ49)</f>
        <v>0</v>
      </c>
      <c r="AH49" s="536"/>
      <c r="AI49" s="537"/>
      <c r="AJ49" s="538"/>
      <c r="AK49" s="539" t="s">
        <v>74</v>
      </c>
      <c r="AL49" s="537" t="s">
        <v>74</v>
      </c>
      <c r="AM49" s="538" t="s">
        <v>74</v>
      </c>
      <c r="AN49" s="539" t="s">
        <v>74</v>
      </c>
      <c r="AO49" s="537" t="s">
        <v>74</v>
      </c>
      <c r="AP49" s="537" t="s">
        <v>74</v>
      </c>
      <c r="AQ49" s="537" t="s">
        <v>74</v>
      </c>
      <c r="AR49" s="540" t="s">
        <v>74</v>
      </c>
      <c r="AS49" s="541">
        <f t="shared" si="8"/>
        <v>0</v>
      </c>
      <c r="AT49" s="542"/>
      <c r="AU49" s="542"/>
      <c r="AV49" s="542"/>
      <c r="AW49" s="542"/>
      <c r="AX49" s="542"/>
      <c r="AY49" s="542"/>
      <c r="AZ49" s="542"/>
      <c r="BA49" s="542"/>
      <c r="BB49" s="543"/>
    </row>
    <row r="50" spans="1:54" ht="42" customHeight="1" x14ac:dyDescent="0.2">
      <c r="A50" s="831"/>
      <c r="B50" s="923"/>
      <c r="C50" s="931"/>
      <c r="D50" s="522" t="s">
        <v>78</v>
      </c>
      <c r="E50" s="523"/>
      <c r="F50" s="902">
        <f t="shared" si="7"/>
        <v>-210</v>
      </c>
      <c r="G50" s="570">
        <f t="shared" si="1"/>
        <v>229</v>
      </c>
      <c r="H50" s="524">
        <f t="shared" si="5"/>
        <v>9</v>
      </c>
      <c r="I50" s="525">
        <v>9</v>
      </c>
      <c r="J50" s="525"/>
      <c r="K50" s="525"/>
      <c r="L50" s="526"/>
      <c r="M50" s="508">
        <f t="shared" si="6"/>
        <v>210</v>
      </c>
      <c r="N50" s="509"/>
      <c r="O50" s="509">
        <v>210</v>
      </c>
      <c r="P50" s="509"/>
      <c r="Q50" s="510"/>
      <c r="R50" s="546"/>
      <c r="S50" s="529"/>
      <c r="T50" s="529">
        <v>160</v>
      </c>
      <c r="U50" s="547">
        <v>50</v>
      </c>
      <c r="V50" s="546">
        <v>154</v>
      </c>
      <c r="W50" s="547">
        <v>56</v>
      </c>
      <c r="X50" s="535"/>
      <c r="Y50" s="525">
        <v>85</v>
      </c>
      <c r="Z50" s="525">
        <v>83</v>
      </c>
      <c r="AA50" s="525">
        <v>58</v>
      </c>
      <c r="AB50" s="525">
        <v>202</v>
      </c>
      <c r="AC50" s="526">
        <v>25</v>
      </c>
      <c r="AD50" s="535">
        <v>40</v>
      </c>
      <c r="AE50" s="559">
        <v>20</v>
      </c>
      <c r="AF50" s="917">
        <v>130.33000000000001</v>
      </c>
      <c r="AG50" s="914">
        <f>SUM(AN50:AR50)</f>
        <v>150</v>
      </c>
      <c r="AH50" s="539" t="s">
        <v>76</v>
      </c>
      <c r="AI50" s="537" t="s">
        <v>76</v>
      </c>
      <c r="AJ50" s="538" t="s">
        <v>76</v>
      </c>
      <c r="AK50" s="539" t="s">
        <v>74</v>
      </c>
      <c r="AL50" s="537" t="s">
        <v>74</v>
      </c>
      <c r="AM50" s="538" t="s">
        <v>74</v>
      </c>
      <c r="AN50" s="539">
        <v>77</v>
      </c>
      <c r="AO50" s="537">
        <v>20</v>
      </c>
      <c r="AP50" s="537">
        <v>21</v>
      </c>
      <c r="AQ50" s="537">
        <v>8</v>
      </c>
      <c r="AR50" s="538">
        <v>24</v>
      </c>
      <c r="AS50" s="541">
        <f t="shared" si="8"/>
        <v>19</v>
      </c>
      <c r="AT50" s="542"/>
      <c r="AU50" s="542"/>
      <c r="AV50" s="542"/>
      <c r="AW50" s="542"/>
      <c r="AX50" s="542">
        <v>19</v>
      </c>
      <c r="AY50" s="542"/>
      <c r="AZ50" s="542"/>
      <c r="BA50" s="542"/>
      <c r="BB50" s="543"/>
    </row>
    <row r="51" spans="1:54" ht="42" customHeight="1" thickBot="1" x14ac:dyDescent="0.25">
      <c r="A51" s="831"/>
      <c r="B51" s="924"/>
      <c r="C51" s="933"/>
      <c r="D51" s="548" t="s">
        <v>79</v>
      </c>
      <c r="E51" s="549"/>
      <c r="F51" s="903">
        <f t="shared" si="7"/>
        <v>0</v>
      </c>
      <c r="G51" s="910">
        <f t="shared" si="1"/>
        <v>0</v>
      </c>
      <c r="H51" s="900">
        <f t="shared" si="5"/>
        <v>0</v>
      </c>
      <c r="I51" s="555"/>
      <c r="J51" s="555"/>
      <c r="K51" s="555"/>
      <c r="L51" s="560"/>
      <c r="M51" s="911">
        <f t="shared" si="6"/>
        <v>0</v>
      </c>
      <c r="N51" s="561"/>
      <c r="O51" s="561"/>
      <c r="P51" s="561"/>
      <c r="Q51" s="562"/>
      <c r="R51" s="912"/>
      <c r="S51" s="561"/>
      <c r="T51" s="561"/>
      <c r="U51" s="562"/>
      <c r="V51" s="912"/>
      <c r="W51" s="562"/>
      <c r="X51" s="554"/>
      <c r="Y51" s="555"/>
      <c r="Z51" s="555"/>
      <c r="AA51" s="555"/>
      <c r="AB51" s="555"/>
      <c r="AC51" s="556"/>
      <c r="AD51" s="554"/>
      <c r="AE51" s="556"/>
      <c r="AF51" s="918"/>
      <c r="AG51" s="915">
        <f>SUM(AN51:AR51)</f>
        <v>0</v>
      </c>
      <c r="AH51" s="550" t="s">
        <v>74</v>
      </c>
      <c r="AI51" s="551" t="s">
        <v>74</v>
      </c>
      <c r="AJ51" s="552" t="s">
        <v>74</v>
      </c>
      <c r="AK51" s="553" t="s">
        <v>74</v>
      </c>
      <c r="AL51" s="551" t="s">
        <v>76</v>
      </c>
      <c r="AM51" s="552" t="s">
        <v>76</v>
      </c>
      <c r="AN51" s="554"/>
      <c r="AO51" s="555"/>
      <c r="AP51" s="555"/>
      <c r="AQ51" s="555"/>
      <c r="AR51" s="556"/>
      <c r="AS51" s="557">
        <f t="shared" si="8"/>
        <v>0</v>
      </c>
      <c r="AT51" s="563"/>
      <c r="AU51" s="563"/>
      <c r="AV51" s="563"/>
      <c r="AW51" s="563"/>
      <c r="AX51" s="563"/>
      <c r="AY51" s="563"/>
      <c r="AZ51" s="563"/>
      <c r="BA51" s="563"/>
      <c r="BB51" s="564"/>
    </row>
    <row r="52" spans="1:54" ht="42" customHeight="1" x14ac:dyDescent="0.2">
      <c r="A52" s="831"/>
      <c r="B52" s="922" t="s">
        <v>490</v>
      </c>
      <c r="C52" s="930" t="s">
        <v>491</v>
      </c>
      <c r="D52" s="503" t="s">
        <v>73</v>
      </c>
      <c r="E52" s="504"/>
      <c r="F52" s="901">
        <f t="shared" si="7"/>
        <v>-10</v>
      </c>
      <c r="G52" s="569">
        <f>SUM(H52,M52,AS52)</f>
        <v>17</v>
      </c>
      <c r="H52" s="505">
        <f t="shared" si="5"/>
        <v>0</v>
      </c>
      <c r="I52" s="506">
        <v>0</v>
      </c>
      <c r="J52" s="506">
        <v>0</v>
      </c>
      <c r="K52" s="506">
        <v>0</v>
      </c>
      <c r="L52" s="507">
        <v>0</v>
      </c>
      <c r="M52" s="906">
        <v>10</v>
      </c>
      <c r="N52" s="907">
        <v>0</v>
      </c>
      <c r="O52" s="907">
        <v>10</v>
      </c>
      <c r="P52" s="907">
        <v>0</v>
      </c>
      <c r="Q52" s="908">
        <v>0</v>
      </c>
      <c r="R52" s="511">
        <v>0</v>
      </c>
      <c r="S52" s="512">
        <v>10</v>
      </c>
      <c r="T52" s="513">
        <v>0</v>
      </c>
      <c r="U52" s="514">
        <v>0</v>
      </c>
      <c r="V52" s="511">
        <v>10</v>
      </c>
      <c r="W52" s="514">
        <v>0</v>
      </c>
      <c r="X52" s="515">
        <v>0</v>
      </c>
      <c r="Y52" s="506">
        <v>2</v>
      </c>
      <c r="Z52" s="506">
        <v>2</v>
      </c>
      <c r="AA52" s="506">
        <v>0</v>
      </c>
      <c r="AB52" s="506">
        <v>4</v>
      </c>
      <c r="AC52" s="507">
        <v>0</v>
      </c>
      <c r="AD52" s="515">
        <v>38.799999999999997</v>
      </c>
      <c r="AE52" s="558">
        <v>12.4</v>
      </c>
      <c r="AF52" s="916">
        <v>8</v>
      </c>
      <c r="AG52" s="913">
        <f>SUM(AK52:AM52)</f>
        <v>10</v>
      </c>
      <c r="AH52" s="516" t="s">
        <v>74</v>
      </c>
      <c r="AI52" s="517" t="s">
        <v>74</v>
      </c>
      <c r="AJ52" s="518" t="s">
        <v>74</v>
      </c>
      <c r="AK52" s="515">
        <v>0</v>
      </c>
      <c r="AL52" s="506">
        <v>10</v>
      </c>
      <c r="AM52" s="507">
        <v>0</v>
      </c>
      <c r="AN52" s="516" t="s">
        <v>74</v>
      </c>
      <c r="AO52" s="517" t="s">
        <v>74</v>
      </c>
      <c r="AP52" s="517" t="s">
        <v>74</v>
      </c>
      <c r="AQ52" s="517" t="s">
        <v>74</v>
      </c>
      <c r="AR52" s="518" t="s">
        <v>74</v>
      </c>
      <c r="AS52" s="519">
        <f t="shared" si="8"/>
        <v>7</v>
      </c>
      <c r="AT52" s="520">
        <v>0</v>
      </c>
      <c r="AU52" s="520">
        <v>0</v>
      </c>
      <c r="AV52" s="520">
        <v>0</v>
      </c>
      <c r="AW52" s="520">
        <v>2</v>
      </c>
      <c r="AX52" s="520">
        <v>0</v>
      </c>
      <c r="AY52" s="520">
        <v>0</v>
      </c>
      <c r="AZ52" s="520">
        <v>0</v>
      </c>
      <c r="BA52" s="520">
        <v>0</v>
      </c>
      <c r="BB52" s="521">
        <v>5</v>
      </c>
    </row>
    <row r="53" spans="1:54" ht="42" customHeight="1" x14ac:dyDescent="0.2">
      <c r="A53" s="831"/>
      <c r="B53" s="923"/>
      <c r="C53" s="931"/>
      <c r="D53" s="522" t="s">
        <v>75</v>
      </c>
      <c r="E53" s="523"/>
      <c r="F53" s="902">
        <f t="shared" si="7"/>
        <v>0</v>
      </c>
      <c r="G53" s="909">
        <f>SUM(H53,M53,AS53)</f>
        <v>0</v>
      </c>
      <c r="H53" s="524">
        <f t="shared" si="5"/>
        <v>0</v>
      </c>
      <c r="I53" s="525">
        <v>0</v>
      </c>
      <c r="J53" s="525">
        <v>0</v>
      </c>
      <c r="K53" s="525">
        <v>0</v>
      </c>
      <c r="L53" s="526">
        <v>0</v>
      </c>
      <c r="M53" s="527">
        <f>IF(AND(SUM(N53:Q53)=SUM(V53:W53),SUM(R53:U53)=SUM(V53:W53)),SUM(N53:Q53),"ПЕРЕВІРТЕ ПРАВИЛЬНІСТЬ ДАНИХ")</f>
        <v>0</v>
      </c>
      <c r="N53" s="528">
        <v>0</v>
      </c>
      <c r="O53" s="529">
        <v>0</v>
      </c>
      <c r="P53" s="529">
        <v>0</v>
      </c>
      <c r="Q53" s="530">
        <v>0</v>
      </c>
      <c r="R53" s="531">
        <v>0</v>
      </c>
      <c r="S53" s="528">
        <v>0</v>
      </c>
      <c r="T53" s="528">
        <v>0</v>
      </c>
      <c r="U53" s="530">
        <v>0</v>
      </c>
      <c r="V53" s="531">
        <v>0</v>
      </c>
      <c r="W53" s="530">
        <v>0</v>
      </c>
      <c r="X53" s="532">
        <v>0</v>
      </c>
      <c r="Y53" s="533">
        <v>0</v>
      </c>
      <c r="Z53" s="533">
        <v>0</v>
      </c>
      <c r="AA53" s="533">
        <v>0</v>
      </c>
      <c r="AB53" s="533">
        <v>0</v>
      </c>
      <c r="AC53" s="534">
        <v>0</v>
      </c>
      <c r="AD53" s="535">
        <v>0</v>
      </c>
      <c r="AE53" s="559">
        <v>0</v>
      </c>
      <c r="AF53" s="917">
        <v>0</v>
      </c>
      <c r="AG53" s="914">
        <f>SUM(AK53:AM53)</f>
        <v>0</v>
      </c>
      <c r="AH53" s="536" t="s">
        <v>76</v>
      </c>
      <c r="AI53" s="537" t="s">
        <v>76</v>
      </c>
      <c r="AJ53" s="538" t="s">
        <v>76</v>
      </c>
      <c r="AK53" s="539">
        <v>0</v>
      </c>
      <c r="AL53" s="537">
        <v>0</v>
      </c>
      <c r="AM53" s="538">
        <v>0</v>
      </c>
      <c r="AN53" s="539" t="s">
        <v>74</v>
      </c>
      <c r="AO53" s="537" t="s">
        <v>74</v>
      </c>
      <c r="AP53" s="537" t="s">
        <v>74</v>
      </c>
      <c r="AQ53" s="537" t="s">
        <v>74</v>
      </c>
      <c r="AR53" s="540" t="s">
        <v>74</v>
      </c>
      <c r="AS53" s="541">
        <f t="shared" si="8"/>
        <v>0</v>
      </c>
      <c r="AT53" s="542">
        <v>0</v>
      </c>
      <c r="AU53" s="542">
        <v>0</v>
      </c>
      <c r="AV53" s="542">
        <v>0</v>
      </c>
      <c r="AW53" s="542">
        <v>0</v>
      </c>
      <c r="AX53" s="542">
        <v>0</v>
      </c>
      <c r="AY53" s="542">
        <v>0</v>
      </c>
      <c r="AZ53" s="542">
        <v>0</v>
      </c>
      <c r="BA53" s="542">
        <v>0</v>
      </c>
      <c r="BB53" s="543">
        <v>0</v>
      </c>
    </row>
    <row r="54" spans="1:54" ht="42" customHeight="1" x14ac:dyDescent="0.2">
      <c r="A54" s="831"/>
      <c r="B54" s="923"/>
      <c r="C54" s="931"/>
      <c r="D54" s="522" t="s">
        <v>77</v>
      </c>
      <c r="E54" s="523"/>
      <c r="F54" s="902">
        <f t="shared" si="7"/>
        <v>0</v>
      </c>
      <c r="G54" s="909">
        <f>SUM(H54,M54,AS54)</f>
        <v>0</v>
      </c>
      <c r="H54" s="524">
        <f t="shared" si="5"/>
        <v>0</v>
      </c>
      <c r="I54" s="525">
        <v>0</v>
      </c>
      <c r="J54" s="525">
        <v>0</v>
      </c>
      <c r="K54" s="525">
        <v>0</v>
      </c>
      <c r="L54" s="526">
        <v>0</v>
      </c>
      <c r="M54" s="527">
        <f>IF(AND(SUM(N54:Q54)=SUM(V54:W54),SUM(R54:U54)=SUM(V54:W54)),SUM(N54:Q54),"ПЕРЕВІРТЕ ПРАВИЛЬНІСТЬ ДАНИХ")</f>
        <v>0</v>
      </c>
      <c r="N54" s="528">
        <v>0</v>
      </c>
      <c r="O54" s="544">
        <v>0</v>
      </c>
      <c r="P54" s="545">
        <v>0</v>
      </c>
      <c r="Q54" s="530">
        <v>0</v>
      </c>
      <c r="R54" s="531">
        <v>0</v>
      </c>
      <c r="S54" s="528">
        <v>0</v>
      </c>
      <c r="T54" s="528">
        <v>0</v>
      </c>
      <c r="U54" s="530">
        <v>0</v>
      </c>
      <c r="V54" s="531">
        <v>0</v>
      </c>
      <c r="W54" s="530">
        <v>0</v>
      </c>
      <c r="X54" s="532">
        <v>0</v>
      </c>
      <c r="Y54" s="533">
        <v>0</v>
      </c>
      <c r="Z54" s="533">
        <v>0</v>
      </c>
      <c r="AA54" s="533">
        <v>0</v>
      </c>
      <c r="AB54" s="533">
        <v>0</v>
      </c>
      <c r="AC54" s="534">
        <v>0</v>
      </c>
      <c r="AD54" s="535">
        <v>0</v>
      </c>
      <c r="AE54" s="559">
        <v>0</v>
      </c>
      <c r="AF54" s="917">
        <v>0</v>
      </c>
      <c r="AG54" s="914">
        <f>SUM(AH54:AJ54)</f>
        <v>0</v>
      </c>
      <c r="AH54" s="536">
        <v>0</v>
      </c>
      <c r="AI54" s="537">
        <v>0</v>
      </c>
      <c r="AJ54" s="538">
        <v>0</v>
      </c>
      <c r="AK54" s="539" t="s">
        <v>74</v>
      </c>
      <c r="AL54" s="537" t="s">
        <v>74</v>
      </c>
      <c r="AM54" s="538" t="s">
        <v>74</v>
      </c>
      <c r="AN54" s="539" t="s">
        <v>74</v>
      </c>
      <c r="AO54" s="537" t="s">
        <v>74</v>
      </c>
      <c r="AP54" s="537" t="s">
        <v>74</v>
      </c>
      <c r="AQ54" s="537" t="s">
        <v>74</v>
      </c>
      <c r="AR54" s="540" t="s">
        <v>74</v>
      </c>
      <c r="AS54" s="541">
        <f t="shared" si="8"/>
        <v>0</v>
      </c>
      <c r="AT54" s="542">
        <v>0</v>
      </c>
      <c r="AU54" s="542">
        <v>0</v>
      </c>
      <c r="AV54" s="542">
        <v>0</v>
      </c>
      <c r="AW54" s="542">
        <v>0</v>
      </c>
      <c r="AX54" s="542">
        <v>0</v>
      </c>
      <c r="AY54" s="542">
        <v>0</v>
      </c>
      <c r="AZ54" s="542">
        <v>0</v>
      </c>
      <c r="BA54" s="542">
        <v>0</v>
      </c>
      <c r="BB54" s="543">
        <v>0</v>
      </c>
    </row>
    <row r="55" spans="1:54" ht="42" customHeight="1" x14ac:dyDescent="0.2">
      <c r="A55" s="831"/>
      <c r="B55" s="923"/>
      <c r="C55" s="931"/>
      <c r="D55" s="522" t="s">
        <v>78</v>
      </c>
      <c r="E55" s="523"/>
      <c r="F55" s="902">
        <f t="shared" si="7"/>
        <v>-228</v>
      </c>
      <c r="G55" s="570">
        <f>SUM(H55,M55,AS55)</f>
        <v>267</v>
      </c>
      <c r="H55" s="524">
        <f t="shared" si="5"/>
        <v>23</v>
      </c>
      <c r="I55" s="525">
        <v>23</v>
      </c>
      <c r="J55" s="525">
        <v>0</v>
      </c>
      <c r="K55" s="525">
        <v>0</v>
      </c>
      <c r="L55" s="526">
        <v>0</v>
      </c>
      <c r="M55" s="508">
        <v>228</v>
      </c>
      <c r="N55" s="509">
        <v>0</v>
      </c>
      <c r="O55" s="509">
        <v>228</v>
      </c>
      <c r="P55" s="509">
        <v>0</v>
      </c>
      <c r="Q55" s="510">
        <v>0</v>
      </c>
      <c r="R55" s="546">
        <v>0</v>
      </c>
      <c r="S55" s="529">
        <v>205</v>
      </c>
      <c r="T55" s="529">
        <v>0</v>
      </c>
      <c r="U55" s="547">
        <v>23</v>
      </c>
      <c r="V55" s="546">
        <v>207</v>
      </c>
      <c r="W55" s="547">
        <v>21</v>
      </c>
      <c r="X55" s="535">
        <v>0</v>
      </c>
      <c r="Y55" s="525">
        <v>30</v>
      </c>
      <c r="Z55" s="525">
        <v>30</v>
      </c>
      <c r="AA55" s="525">
        <v>23</v>
      </c>
      <c r="AB55" s="525">
        <v>76</v>
      </c>
      <c r="AC55" s="526">
        <v>2</v>
      </c>
      <c r="AD55" s="535">
        <v>39.200000000000003</v>
      </c>
      <c r="AE55" s="559">
        <v>16.8</v>
      </c>
      <c r="AF55" s="917">
        <v>100</v>
      </c>
      <c r="AG55" s="914">
        <f>SUM(AN55:AR55)</f>
        <v>228</v>
      </c>
      <c r="AH55" s="539" t="s">
        <v>76</v>
      </c>
      <c r="AI55" s="537" t="s">
        <v>76</v>
      </c>
      <c r="AJ55" s="538" t="s">
        <v>76</v>
      </c>
      <c r="AK55" s="539" t="s">
        <v>74</v>
      </c>
      <c r="AL55" s="537" t="s">
        <v>74</v>
      </c>
      <c r="AM55" s="538" t="s">
        <v>74</v>
      </c>
      <c r="AN55" s="539">
        <v>0</v>
      </c>
      <c r="AO55" s="537">
        <v>0</v>
      </c>
      <c r="AP55" s="537">
        <v>196</v>
      </c>
      <c r="AQ55" s="537">
        <v>25</v>
      </c>
      <c r="AR55" s="538">
        <v>7</v>
      </c>
      <c r="AS55" s="541">
        <f t="shared" si="8"/>
        <v>16</v>
      </c>
      <c r="AT55" s="542">
        <v>0</v>
      </c>
      <c r="AU55" s="542">
        <v>0</v>
      </c>
      <c r="AV55" s="542">
        <v>0</v>
      </c>
      <c r="AW55" s="542">
        <v>2</v>
      </c>
      <c r="AX55" s="542">
        <v>13</v>
      </c>
      <c r="AY55" s="542">
        <v>0</v>
      </c>
      <c r="AZ55" s="542">
        <v>1</v>
      </c>
      <c r="BA55" s="542">
        <v>0</v>
      </c>
      <c r="BB55" s="543">
        <v>0</v>
      </c>
    </row>
    <row r="56" spans="1:54" ht="42" customHeight="1" thickBot="1" x14ac:dyDescent="0.25">
      <c r="A56" s="831"/>
      <c r="B56" s="924"/>
      <c r="C56" s="933"/>
      <c r="D56" s="548" t="s">
        <v>79</v>
      </c>
      <c r="E56" s="549"/>
      <c r="F56" s="903">
        <f t="shared" si="7"/>
        <v>0</v>
      </c>
      <c r="G56" s="910">
        <f>SUM(H56,M56,AS56)</f>
        <v>0</v>
      </c>
      <c r="H56" s="900">
        <f t="shared" si="5"/>
        <v>0</v>
      </c>
      <c r="I56" s="555">
        <v>0</v>
      </c>
      <c r="J56" s="555">
        <v>0</v>
      </c>
      <c r="K56" s="555">
        <v>0</v>
      </c>
      <c r="L56" s="560">
        <v>0</v>
      </c>
      <c r="M56" s="911">
        <f t="shared" ref="M56:M71" si="9">IF(AND(SUM(N56:Q56)=SUM(V56:W56),SUM(R56:U56)=SUM(V56:W56)),SUM(N56:Q56),"ПЕРЕВІРТЕ ПРАВИЛЬНІСТЬ ДАНИХ")</f>
        <v>0</v>
      </c>
      <c r="N56" s="561">
        <v>0</v>
      </c>
      <c r="O56" s="561">
        <v>0</v>
      </c>
      <c r="P56" s="561">
        <v>0</v>
      </c>
      <c r="Q56" s="562">
        <v>0</v>
      </c>
      <c r="R56" s="912">
        <v>0</v>
      </c>
      <c r="S56" s="561">
        <v>0</v>
      </c>
      <c r="T56" s="561">
        <v>0</v>
      </c>
      <c r="U56" s="562">
        <v>0</v>
      </c>
      <c r="V56" s="912">
        <v>0</v>
      </c>
      <c r="W56" s="562">
        <v>0</v>
      </c>
      <c r="X56" s="554">
        <v>0</v>
      </c>
      <c r="Y56" s="555">
        <v>0</v>
      </c>
      <c r="Z56" s="555">
        <v>0</v>
      </c>
      <c r="AA56" s="555">
        <v>0</v>
      </c>
      <c r="AB56" s="555">
        <v>0</v>
      </c>
      <c r="AC56" s="556">
        <v>0</v>
      </c>
      <c r="AD56" s="554">
        <v>0</v>
      </c>
      <c r="AE56" s="556">
        <v>0</v>
      </c>
      <c r="AF56" s="918">
        <v>0</v>
      </c>
      <c r="AG56" s="915">
        <f>SUM(AN56:AR56)</f>
        <v>0</v>
      </c>
      <c r="AH56" s="550" t="s">
        <v>74</v>
      </c>
      <c r="AI56" s="551" t="s">
        <v>74</v>
      </c>
      <c r="AJ56" s="552" t="s">
        <v>74</v>
      </c>
      <c r="AK56" s="553" t="s">
        <v>74</v>
      </c>
      <c r="AL56" s="551" t="s">
        <v>76</v>
      </c>
      <c r="AM56" s="552" t="s">
        <v>76</v>
      </c>
      <c r="AN56" s="554">
        <v>0</v>
      </c>
      <c r="AO56" s="555">
        <v>0</v>
      </c>
      <c r="AP56" s="555">
        <v>0</v>
      </c>
      <c r="AQ56" s="555">
        <v>0</v>
      </c>
      <c r="AR56" s="556">
        <v>0</v>
      </c>
      <c r="AS56" s="557">
        <f t="shared" si="8"/>
        <v>0</v>
      </c>
      <c r="AT56" s="563">
        <v>0</v>
      </c>
      <c r="AU56" s="563">
        <v>0</v>
      </c>
      <c r="AV56" s="563">
        <v>0</v>
      </c>
      <c r="AW56" s="563">
        <v>0</v>
      </c>
      <c r="AX56" s="563">
        <v>0</v>
      </c>
      <c r="AY56" s="563">
        <v>0</v>
      </c>
      <c r="AZ56" s="563">
        <v>0</v>
      </c>
      <c r="BA56" s="563">
        <v>0</v>
      </c>
      <c r="BB56" s="564">
        <v>0</v>
      </c>
    </row>
    <row r="57" spans="1:54" ht="42" customHeight="1" x14ac:dyDescent="0.2">
      <c r="A57" s="831"/>
      <c r="B57" s="922" t="s">
        <v>492</v>
      </c>
      <c r="C57" s="930" t="s">
        <v>493</v>
      </c>
      <c r="D57" s="503" t="s">
        <v>73</v>
      </c>
      <c r="E57" s="504"/>
      <c r="F57" s="901">
        <f t="shared" si="7"/>
        <v>-26</v>
      </c>
      <c r="G57" s="569">
        <f t="shared" ref="G57:G71" si="10">SUM(M57,AS57)</f>
        <v>28</v>
      </c>
      <c r="H57" s="505">
        <f t="shared" si="5"/>
        <v>1</v>
      </c>
      <c r="I57" s="506">
        <v>1</v>
      </c>
      <c r="J57" s="506"/>
      <c r="K57" s="506"/>
      <c r="L57" s="507"/>
      <c r="M57" s="906">
        <f t="shared" si="9"/>
        <v>26</v>
      </c>
      <c r="N57" s="907"/>
      <c r="O57" s="907">
        <v>26</v>
      </c>
      <c r="P57" s="907"/>
      <c r="Q57" s="908"/>
      <c r="R57" s="511"/>
      <c r="S57" s="512"/>
      <c r="T57" s="513">
        <v>23</v>
      </c>
      <c r="U57" s="514">
        <v>3</v>
      </c>
      <c r="V57" s="511">
        <v>25</v>
      </c>
      <c r="W57" s="514">
        <v>1</v>
      </c>
      <c r="X57" s="515"/>
      <c r="Y57" s="506">
        <v>4</v>
      </c>
      <c r="Z57" s="506">
        <v>4</v>
      </c>
      <c r="AA57" s="506">
        <v>1</v>
      </c>
      <c r="AB57" s="506">
        <v>6</v>
      </c>
      <c r="AC57" s="507"/>
      <c r="AD57" s="515">
        <v>39.299999999999997</v>
      </c>
      <c r="AE57" s="558">
        <v>18</v>
      </c>
      <c r="AF57" s="916">
        <v>10.5</v>
      </c>
      <c r="AG57" s="913">
        <f>SUM(AK57:AM57)</f>
        <v>26</v>
      </c>
      <c r="AH57" s="516" t="s">
        <v>74</v>
      </c>
      <c r="AI57" s="517" t="s">
        <v>74</v>
      </c>
      <c r="AJ57" s="518" t="s">
        <v>74</v>
      </c>
      <c r="AK57" s="515"/>
      <c r="AL57" s="506">
        <v>26</v>
      </c>
      <c r="AM57" s="507"/>
      <c r="AN57" s="516" t="s">
        <v>74</v>
      </c>
      <c r="AO57" s="517" t="s">
        <v>74</v>
      </c>
      <c r="AP57" s="517" t="s">
        <v>74</v>
      </c>
      <c r="AQ57" s="517" t="s">
        <v>74</v>
      </c>
      <c r="AR57" s="518" t="s">
        <v>74</v>
      </c>
      <c r="AS57" s="519">
        <f t="shared" si="8"/>
        <v>2</v>
      </c>
      <c r="AT57" s="520"/>
      <c r="AU57" s="520"/>
      <c r="AV57" s="520"/>
      <c r="AW57" s="520">
        <v>1</v>
      </c>
      <c r="AX57" s="520"/>
      <c r="AY57" s="520"/>
      <c r="AZ57" s="520"/>
      <c r="BA57" s="520">
        <v>1</v>
      </c>
      <c r="BB57" s="521"/>
    </row>
    <row r="58" spans="1:54" ht="42" customHeight="1" x14ac:dyDescent="0.2">
      <c r="A58" s="831"/>
      <c r="B58" s="923"/>
      <c r="C58" s="931"/>
      <c r="D58" s="522" t="s">
        <v>75</v>
      </c>
      <c r="E58" s="523"/>
      <c r="F58" s="902">
        <f t="shared" si="7"/>
        <v>0</v>
      </c>
      <c r="G58" s="909">
        <f t="shared" si="10"/>
        <v>0</v>
      </c>
      <c r="H58" s="524">
        <f t="shared" ref="H58:H89" si="11">SUM(I58:L58)</f>
        <v>0</v>
      </c>
      <c r="I58" s="525"/>
      <c r="J58" s="525"/>
      <c r="K58" s="525"/>
      <c r="L58" s="526"/>
      <c r="M58" s="527">
        <f t="shared" si="9"/>
        <v>0</v>
      </c>
      <c r="N58" s="528"/>
      <c r="O58" s="529"/>
      <c r="P58" s="529"/>
      <c r="Q58" s="530"/>
      <c r="R58" s="531"/>
      <c r="S58" s="528"/>
      <c r="T58" s="528"/>
      <c r="U58" s="530"/>
      <c r="V58" s="531"/>
      <c r="W58" s="530"/>
      <c r="X58" s="532"/>
      <c r="Y58" s="533"/>
      <c r="Z58" s="533"/>
      <c r="AA58" s="533"/>
      <c r="AB58" s="533"/>
      <c r="AC58" s="534"/>
      <c r="AD58" s="535"/>
      <c r="AE58" s="559"/>
      <c r="AF58" s="917"/>
      <c r="AG58" s="914">
        <f>SUM(AK58:AM58)</f>
        <v>0</v>
      </c>
      <c r="AH58" s="536" t="s">
        <v>76</v>
      </c>
      <c r="AI58" s="537" t="s">
        <v>76</v>
      </c>
      <c r="AJ58" s="538" t="s">
        <v>76</v>
      </c>
      <c r="AK58" s="539"/>
      <c r="AL58" s="537"/>
      <c r="AM58" s="538"/>
      <c r="AN58" s="539" t="s">
        <v>74</v>
      </c>
      <c r="AO58" s="537" t="s">
        <v>74</v>
      </c>
      <c r="AP58" s="537" t="s">
        <v>74</v>
      </c>
      <c r="AQ58" s="537" t="s">
        <v>74</v>
      </c>
      <c r="AR58" s="540" t="s">
        <v>74</v>
      </c>
      <c r="AS58" s="541">
        <f t="shared" si="8"/>
        <v>0</v>
      </c>
      <c r="AT58" s="542"/>
      <c r="AU58" s="542"/>
      <c r="AV58" s="542"/>
      <c r="AW58" s="542"/>
      <c r="AX58" s="542"/>
      <c r="AY58" s="542"/>
      <c r="AZ58" s="542"/>
      <c r="BA58" s="542"/>
      <c r="BB58" s="543"/>
    </row>
    <row r="59" spans="1:54" ht="42" customHeight="1" x14ac:dyDescent="0.2">
      <c r="A59" s="831"/>
      <c r="B59" s="923"/>
      <c r="C59" s="931"/>
      <c r="D59" s="522" t="s">
        <v>77</v>
      </c>
      <c r="E59" s="523"/>
      <c r="F59" s="902">
        <f t="shared" si="7"/>
        <v>0</v>
      </c>
      <c r="G59" s="909">
        <f t="shared" si="10"/>
        <v>0</v>
      </c>
      <c r="H59" s="524">
        <f t="shared" si="11"/>
        <v>0</v>
      </c>
      <c r="I59" s="525"/>
      <c r="J59" s="525"/>
      <c r="K59" s="525"/>
      <c r="L59" s="526"/>
      <c r="M59" s="527">
        <f t="shared" si="9"/>
        <v>0</v>
      </c>
      <c r="N59" s="528"/>
      <c r="O59" s="544"/>
      <c r="P59" s="545"/>
      <c r="Q59" s="530"/>
      <c r="R59" s="531"/>
      <c r="S59" s="528"/>
      <c r="T59" s="528"/>
      <c r="U59" s="530"/>
      <c r="V59" s="531"/>
      <c r="W59" s="530"/>
      <c r="X59" s="532"/>
      <c r="Y59" s="533"/>
      <c r="Z59" s="533"/>
      <c r="AA59" s="533"/>
      <c r="AB59" s="533"/>
      <c r="AC59" s="534"/>
      <c r="AD59" s="535"/>
      <c r="AE59" s="559"/>
      <c r="AF59" s="917"/>
      <c r="AG59" s="914">
        <f>SUM(AH59:AJ59)</f>
        <v>0</v>
      </c>
      <c r="AH59" s="536"/>
      <c r="AI59" s="537"/>
      <c r="AJ59" s="538"/>
      <c r="AK59" s="539" t="s">
        <v>74</v>
      </c>
      <c r="AL59" s="537" t="s">
        <v>74</v>
      </c>
      <c r="AM59" s="538" t="s">
        <v>74</v>
      </c>
      <c r="AN59" s="539" t="s">
        <v>74</v>
      </c>
      <c r="AO59" s="537" t="s">
        <v>74</v>
      </c>
      <c r="AP59" s="537" t="s">
        <v>74</v>
      </c>
      <c r="AQ59" s="537" t="s">
        <v>74</v>
      </c>
      <c r="AR59" s="540" t="s">
        <v>74</v>
      </c>
      <c r="AS59" s="541">
        <f t="shared" si="8"/>
        <v>0</v>
      </c>
      <c r="AT59" s="542"/>
      <c r="AU59" s="542"/>
      <c r="AV59" s="542"/>
      <c r="AW59" s="542"/>
      <c r="AX59" s="542"/>
      <c r="AY59" s="542"/>
      <c r="AZ59" s="542"/>
      <c r="BA59" s="542"/>
      <c r="BB59" s="543"/>
    </row>
    <row r="60" spans="1:54" ht="42" customHeight="1" x14ac:dyDescent="0.2">
      <c r="A60" s="831"/>
      <c r="B60" s="923"/>
      <c r="C60" s="931"/>
      <c r="D60" s="522" t="s">
        <v>78</v>
      </c>
      <c r="E60" s="523"/>
      <c r="F60" s="902">
        <f t="shared" si="7"/>
        <v>-249</v>
      </c>
      <c r="G60" s="570">
        <f t="shared" si="10"/>
        <v>256</v>
      </c>
      <c r="H60" s="524">
        <f t="shared" si="11"/>
        <v>6</v>
      </c>
      <c r="I60" s="525">
        <v>6</v>
      </c>
      <c r="J60" s="525"/>
      <c r="K60" s="525"/>
      <c r="L60" s="526"/>
      <c r="M60" s="508">
        <f t="shared" si="9"/>
        <v>249</v>
      </c>
      <c r="N60" s="509"/>
      <c r="O60" s="509">
        <v>249</v>
      </c>
      <c r="P60" s="509"/>
      <c r="Q60" s="510"/>
      <c r="R60" s="546"/>
      <c r="S60" s="529"/>
      <c r="T60" s="529">
        <v>182</v>
      </c>
      <c r="U60" s="547">
        <v>67</v>
      </c>
      <c r="V60" s="546">
        <v>236</v>
      </c>
      <c r="W60" s="547">
        <v>13</v>
      </c>
      <c r="X60" s="535"/>
      <c r="Y60" s="525">
        <v>42</v>
      </c>
      <c r="Z60" s="525">
        <v>42</v>
      </c>
      <c r="AA60" s="525">
        <v>5</v>
      </c>
      <c r="AB60" s="525">
        <v>142</v>
      </c>
      <c r="AC60" s="526">
        <v>7</v>
      </c>
      <c r="AD60" s="535">
        <v>37.799999999999997</v>
      </c>
      <c r="AE60" s="559">
        <v>23</v>
      </c>
      <c r="AF60" s="917">
        <v>122</v>
      </c>
      <c r="AG60" s="914">
        <f>SUM(AN60:AR60)</f>
        <v>249</v>
      </c>
      <c r="AH60" s="539" t="s">
        <v>76</v>
      </c>
      <c r="AI60" s="537" t="s">
        <v>76</v>
      </c>
      <c r="AJ60" s="538" t="s">
        <v>76</v>
      </c>
      <c r="AK60" s="539" t="s">
        <v>74</v>
      </c>
      <c r="AL60" s="537" t="s">
        <v>74</v>
      </c>
      <c r="AM60" s="538" t="s">
        <v>74</v>
      </c>
      <c r="AN60" s="539">
        <v>1</v>
      </c>
      <c r="AO60" s="537">
        <v>1</v>
      </c>
      <c r="AP60" s="537">
        <v>89</v>
      </c>
      <c r="AQ60" s="537">
        <v>149</v>
      </c>
      <c r="AR60" s="538">
        <v>9</v>
      </c>
      <c r="AS60" s="541">
        <f t="shared" si="8"/>
        <v>7</v>
      </c>
      <c r="AT60" s="542"/>
      <c r="AU60" s="542"/>
      <c r="AV60" s="542"/>
      <c r="AW60" s="542">
        <v>4</v>
      </c>
      <c r="AX60" s="542"/>
      <c r="AY60" s="542"/>
      <c r="AZ60" s="542"/>
      <c r="BA60" s="542">
        <v>3</v>
      </c>
      <c r="BB60" s="543"/>
    </row>
    <row r="61" spans="1:54" ht="42" customHeight="1" thickBot="1" x14ac:dyDescent="0.25">
      <c r="A61" s="831"/>
      <c r="B61" s="924"/>
      <c r="C61" s="933"/>
      <c r="D61" s="548" t="s">
        <v>79</v>
      </c>
      <c r="E61" s="549"/>
      <c r="F61" s="903">
        <f t="shared" si="7"/>
        <v>0</v>
      </c>
      <c r="G61" s="910">
        <f t="shared" si="10"/>
        <v>0</v>
      </c>
      <c r="H61" s="900">
        <f t="shared" si="11"/>
        <v>0</v>
      </c>
      <c r="I61" s="555"/>
      <c r="J61" s="555"/>
      <c r="K61" s="555"/>
      <c r="L61" s="560"/>
      <c r="M61" s="911">
        <f t="shared" si="9"/>
        <v>0</v>
      </c>
      <c r="N61" s="561"/>
      <c r="O61" s="561"/>
      <c r="P61" s="561"/>
      <c r="Q61" s="562"/>
      <c r="R61" s="912"/>
      <c r="S61" s="561"/>
      <c r="T61" s="561"/>
      <c r="U61" s="562"/>
      <c r="V61" s="912"/>
      <c r="W61" s="562"/>
      <c r="X61" s="554"/>
      <c r="Y61" s="555"/>
      <c r="Z61" s="555"/>
      <c r="AA61" s="555"/>
      <c r="AB61" s="555"/>
      <c r="AC61" s="556"/>
      <c r="AD61" s="554"/>
      <c r="AE61" s="556"/>
      <c r="AF61" s="918"/>
      <c r="AG61" s="915">
        <f>SUM(AN61:AR61)</f>
        <v>0</v>
      </c>
      <c r="AH61" s="550" t="s">
        <v>74</v>
      </c>
      <c r="AI61" s="551" t="s">
        <v>74</v>
      </c>
      <c r="AJ61" s="552" t="s">
        <v>74</v>
      </c>
      <c r="AK61" s="553" t="s">
        <v>74</v>
      </c>
      <c r="AL61" s="551" t="s">
        <v>76</v>
      </c>
      <c r="AM61" s="552" t="s">
        <v>76</v>
      </c>
      <c r="AN61" s="554"/>
      <c r="AO61" s="555"/>
      <c r="AP61" s="555"/>
      <c r="AQ61" s="555"/>
      <c r="AR61" s="556"/>
      <c r="AS61" s="557">
        <f t="shared" si="8"/>
        <v>0</v>
      </c>
      <c r="AT61" s="563"/>
      <c r="AU61" s="563"/>
      <c r="AV61" s="563"/>
      <c r="AW61" s="563"/>
      <c r="AX61" s="563"/>
      <c r="AY61" s="563"/>
      <c r="AZ61" s="563"/>
      <c r="BA61" s="563"/>
      <c r="BB61" s="564"/>
    </row>
    <row r="62" spans="1:54" ht="42" customHeight="1" x14ac:dyDescent="0.2">
      <c r="A62" s="831"/>
      <c r="B62" s="922" t="s">
        <v>494</v>
      </c>
      <c r="C62" s="930" t="s">
        <v>495</v>
      </c>
      <c r="D62" s="503" t="s">
        <v>73</v>
      </c>
      <c r="E62" s="504"/>
      <c r="F62" s="901">
        <f t="shared" si="7"/>
        <v>-2</v>
      </c>
      <c r="G62" s="569">
        <f t="shared" si="10"/>
        <v>2</v>
      </c>
      <c r="H62" s="505">
        <f t="shared" si="11"/>
        <v>0</v>
      </c>
      <c r="I62" s="506"/>
      <c r="J62" s="506"/>
      <c r="K62" s="506"/>
      <c r="L62" s="507"/>
      <c r="M62" s="906">
        <f t="shared" si="9"/>
        <v>2</v>
      </c>
      <c r="N62" s="907"/>
      <c r="O62" s="907">
        <v>2</v>
      </c>
      <c r="P62" s="907"/>
      <c r="Q62" s="908"/>
      <c r="R62" s="511"/>
      <c r="S62" s="512"/>
      <c r="T62" s="513"/>
      <c r="U62" s="514">
        <v>2</v>
      </c>
      <c r="V62" s="511">
        <v>2</v>
      </c>
      <c r="W62" s="514"/>
      <c r="X62" s="515"/>
      <c r="Y62" s="506"/>
      <c r="Z62" s="506"/>
      <c r="AA62" s="506"/>
      <c r="AB62" s="506"/>
      <c r="AC62" s="507"/>
      <c r="AD62" s="515">
        <v>32</v>
      </c>
      <c r="AE62" s="558">
        <v>12</v>
      </c>
      <c r="AF62" s="916">
        <v>8</v>
      </c>
      <c r="AG62" s="913">
        <v>2</v>
      </c>
      <c r="AH62" s="516" t="s">
        <v>74</v>
      </c>
      <c r="AI62" s="517" t="s">
        <v>74</v>
      </c>
      <c r="AJ62" s="518" t="s">
        <v>74</v>
      </c>
      <c r="AK62" s="515"/>
      <c r="AL62" s="506">
        <v>2</v>
      </c>
      <c r="AM62" s="507"/>
      <c r="AN62" s="516" t="s">
        <v>74</v>
      </c>
      <c r="AO62" s="517" t="s">
        <v>74</v>
      </c>
      <c r="AP62" s="517" t="s">
        <v>74</v>
      </c>
      <c r="AQ62" s="517" t="s">
        <v>74</v>
      </c>
      <c r="AR62" s="518" t="s">
        <v>74</v>
      </c>
      <c r="AS62" s="519">
        <v>0</v>
      </c>
      <c r="AT62" s="520"/>
      <c r="AU62" s="520"/>
      <c r="AV62" s="520"/>
      <c r="AW62" s="520"/>
      <c r="AX62" s="520"/>
      <c r="AY62" s="520"/>
      <c r="AZ62" s="520"/>
      <c r="BA62" s="520"/>
      <c r="BB62" s="521"/>
    </row>
    <row r="63" spans="1:54" ht="42" customHeight="1" x14ac:dyDescent="0.2">
      <c r="A63" s="831"/>
      <c r="B63" s="923"/>
      <c r="C63" s="931"/>
      <c r="D63" s="522" t="s">
        <v>75</v>
      </c>
      <c r="E63" s="523"/>
      <c r="F63" s="902">
        <f t="shared" si="7"/>
        <v>0</v>
      </c>
      <c r="G63" s="909">
        <f t="shared" si="10"/>
        <v>0</v>
      </c>
      <c r="H63" s="524">
        <f t="shared" si="11"/>
        <v>0</v>
      </c>
      <c r="I63" s="525"/>
      <c r="J63" s="525"/>
      <c r="K63" s="525"/>
      <c r="L63" s="526"/>
      <c r="M63" s="527">
        <f t="shared" si="9"/>
        <v>0</v>
      </c>
      <c r="N63" s="528"/>
      <c r="O63" s="529"/>
      <c r="P63" s="529"/>
      <c r="Q63" s="530"/>
      <c r="R63" s="531"/>
      <c r="S63" s="528"/>
      <c r="T63" s="528"/>
      <c r="U63" s="530"/>
      <c r="V63" s="531"/>
      <c r="W63" s="530"/>
      <c r="X63" s="532"/>
      <c r="Y63" s="533"/>
      <c r="Z63" s="533"/>
      <c r="AA63" s="533"/>
      <c r="AB63" s="533"/>
      <c r="AC63" s="534"/>
      <c r="AD63" s="535"/>
      <c r="AE63" s="559"/>
      <c r="AF63" s="917"/>
      <c r="AG63" s="914">
        <f>SUM(AK63:AM63)</f>
        <v>0</v>
      </c>
      <c r="AH63" s="536" t="s">
        <v>76</v>
      </c>
      <c r="AI63" s="537" t="s">
        <v>76</v>
      </c>
      <c r="AJ63" s="538" t="s">
        <v>76</v>
      </c>
      <c r="AK63" s="539"/>
      <c r="AL63" s="537"/>
      <c r="AM63" s="538"/>
      <c r="AN63" s="539" t="s">
        <v>74</v>
      </c>
      <c r="AO63" s="537" t="s">
        <v>74</v>
      </c>
      <c r="AP63" s="537" t="s">
        <v>74</v>
      </c>
      <c r="AQ63" s="537" t="s">
        <v>74</v>
      </c>
      <c r="AR63" s="540" t="s">
        <v>74</v>
      </c>
      <c r="AS63" s="541">
        <f t="shared" ref="AS63:AS71" si="12">SUM(AT63:BB63)</f>
        <v>0</v>
      </c>
      <c r="AT63" s="542"/>
      <c r="AU63" s="542"/>
      <c r="AV63" s="542"/>
      <c r="AW63" s="542"/>
      <c r="AX63" s="542"/>
      <c r="AY63" s="542"/>
      <c r="AZ63" s="542"/>
      <c r="BA63" s="542"/>
      <c r="BB63" s="543"/>
    </row>
    <row r="64" spans="1:54" ht="42" customHeight="1" x14ac:dyDescent="0.2">
      <c r="A64" s="831"/>
      <c r="B64" s="923"/>
      <c r="C64" s="931"/>
      <c r="D64" s="522" t="s">
        <v>77</v>
      </c>
      <c r="E64" s="523"/>
      <c r="F64" s="902">
        <f t="shared" si="7"/>
        <v>0</v>
      </c>
      <c r="G64" s="909">
        <f t="shared" si="10"/>
        <v>0</v>
      </c>
      <c r="H64" s="524">
        <f t="shared" si="11"/>
        <v>0</v>
      </c>
      <c r="I64" s="525"/>
      <c r="J64" s="525"/>
      <c r="K64" s="525"/>
      <c r="L64" s="526"/>
      <c r="M64" s="527">
        <f t="shared" si="9"/>
        <v>0</v>
      </c>
      <c r="N64" s="528"/>
      <c r="O64" s="544"/>
      <c r="P64" s="545"/>
      <c r="Q64" s="530"/>
      <c r="R64" s="531"/>
      <c r="S64" s="528"/>
      <c r="T64" s="528"/>
      <c r="U64" s="530"/>
      <c r="V64" s="531"/>
      <c r="W64" s="530"/>
      <c r="X64" s="532"/>
      <c r="Y64" s="533"/>
      <c r="Z64" s="533"/>
      <c r="AA64" s="533"/>
      <c r="AB64" s="533"/>
      <c r="AC64" s="534"/>
      <c r="AD64" s="535"/>
      <c r="AE64" s="559"/>
      <c r="AF64" s="917"/>
      <c r="AG64" s="914">
        <f>SUM(AH64:AJ64)</f>
        <v>0</v>
      </c>
      <c r="AH64" s="536"/>
      <c r="AI64" s="537"/>
      <c r="AJ64" s="538"/>
      <c r="AK64" s="539" t="s">
        <v>74</v>
      </c>
      <c r="AL64" s="537" t="s">
        <v>74</v>
      </c>
      <c r="AM64" s="538" t="s">
        <v>74</v>
      </c>
      <c r="AN64" s="539" t="s">
        <v>74</v>
      </c>
      <c r="AO64" s="537" t="s">
        <v>74</v>
      </c>
      <c r="AP64" s="537" t="s">
        <v>74</v>
      </c>
      <c r="AQ64" s="537" t="s">
        <v>74</v>
      </c>
      <c r="AR64" s="540" t="s">
        <v>74</v>
      </c>
      <c r="AS64" s="541">
        <f t="shared" si="12"/>
        <v>0</v>
      </c>
      <c r="AT64" s="542"/>
      <c r="AU64" s="542"/>
      <c r="AV64" s="542"/>
      <c r="AW64" s="542"/>
      <c r="AX64" s="542"/>
      <c r="AY64" s="542"/>
      <c r="AZ64" s="542"/>
      <c r="BA64" s="542"/>
      <c r="BB64" s="543"/>
    </row>
    <row r="65" spans="1:54" ht="42" customHeight="1" x14ac:dyDescent="0.2">
      <c r="A65" s="831"/>
      <c r="B65" s="923"/>
      <c r="C65" s="931"/>
      <c r="D65" s="522" t="s">
        <v>78</v>
      </c>
      <c r="E65" s="523"/>
      <c r="F65" s="902">
        <f t="shared" si="7"/>
        <v>-47</v>
      </c>
      <c r="G65" s="570">
        <f t="shared" si="10"/>
        <v>53</v>
      </c>
      <c r="H65" s="524">
        <f t="shared" si="11"/>
        <v>0</v>
      </c>
      <c r="I65" s="525"/>
      <c r="J65" s="525"/>
      <c r="K65" s="525"/>
      <c r="L65" s="526"/>
      <c r="M65" s="508">
        <f t="shared" si="9"/>
        <v>47</v>
      </c>
      <c r="N65" s="509"/>
      <c r="O65" s="509">
        <v>47</v>
      </c>
      <c r="P65" s="509"/>
      <c r="Q65" s="510"/>
      <c r="R65" s="546"/>
      <c r="S65" s="529">
        <v>27</v>
      </c>
      <c r="T65" s="529"/>
      <c r="U65" s="547">
        <v>20</v>
      </c>
      <c r="V65" s="546">
        <v>41</v>
      </c>
      <c r="W65" s="547">
        <v>6</v>
      </c>
      <c r="X65" s="535">
        <v>3</v>
      </c>
      <c r="Y65" s="525">
        <v>40</v>
      </c>
      <c r="Z65" s="525">
        <v>38</v>
      </c>
      <c r="AA65" s="525">
        <v>43</v>
      </c>
      <c r="AB65" s="525"/>
      <c r="AC65" s="526"/>
      <c r="AD65" s="535">
        <v>41</v>
      </c>
      <c r="AE65" s="559">
        <v>12</v>
      </c>
      <c r="AF65" s="917">
        <v>45</v>
      </c>
      <c r="AG65" s="914">
        <v>47</v>
      </c>
      <c r="AH65" s="539" t="s">
        <v>76</v>
      </c>
      <c r="AI65" s="537" t="s">
        <v>76</v>
      </c>
      <c r="AJ65" s="538" t="s">
        <v>76</v>
      </c>
      <c r="AK65" s="539" t="s">
        <v>74</v>
      </c>
      <c r="AL65" s="537" t="s">
        <v>74</v>
      </c>
      <c r="AM65" s="538" t="s">
        <v>74</v>
      </c>
      <c r="AN65" s="539"/>
      <c r="AO65" s="537">
        <v>9</v>
      </c>
      <c r="AP65" s="537">
        <v>38</v>
      </c>
      <c r="AQ65" s="537"/>
      <c r="AR65" s="538"/>
      <c r="AS65" s="541">
        <f t="shared" si="12"/>
        <v>6</v>
      </c>
      <c r="AT65" s="542"/>
      <c r="AU65" s="542"/>
      <c r="AV65" s="542">
        <v>2</v>
      </c>
      <c r="AW65" s="542"/>
      <c r="AX65" s="542">
        <v>1</v>
      </c>
      <c r="AY65" s="542"/>
      <c r="AZ65" s="542">
        <v>3</v>
      </c>
      <c r="BA65" s="542"/>
      <c r="BB65" s="543"/>
    </row>
    <row r="66" spans="1:54" ht="42" customHeight="1" thickBot="1" x14ac:dyDescent="0.25">
      <c r="A66" s="831"/>
      <c r="B66" s="924"/>
      <c r="C66" s="933"/>
      <c r="D66" s="548" t="s">
        <v>79</v>
      </c>
      <c r="E66" s="549"/>
      <c r="F66" s="903">
        <f t="shared" si="7"/>
        <v>0</v>
      </c>
      <c r="G66" s="910">
        <f t="shared" si="10"/>
        <v>0</v>
      </c>
      <c r="H66" s="900">
        <f t="shared" si="11"/>
        <v>0</v>
      </c>
      <c r="I66" s="555"/>
      <c r="J66" s="555"/>
      <c r="K66" s="555"/>
      <c r="L66" s="560"/>
      <c r="M66" s="911">
        <f t="shared" si="9"/>
        <v>0</v>
      </c>
      <c r="N66" s="561"/>
      <c r="O66" s="561"/>
      <c r="P66" s="561"/>
      <c r="Q66" s="562"/>
      <c r="R66" s="912"/>
      <c r="S66" s="561"/>
      <c r="T66" s="561"/>
      <c r="U66" s="562"/>
      <c r="V66" s="912"/>
      <c r="W66" s="562"/>
      <c r="X66" s="554"/>
      <c r="Y66" s="555"/>
      <c r="Z66" s="555"/>
      <c r="AA66" s="555"/>
      <c r="AB66" s="555"/>
      <c r="AC66" s="556"/>
      <c r="AD66" s="554"/>
      <c r="AE66" s="556"/>
      <c r="AF66" s="918"/>
      <c r="AG66" s="915">
        <f>SUM(AN66:AR66)</f>
        <v>0</v>
      </c>
      <c r="AH66" s="550" t="s">
        <v>74</v>
      </c>
      <c r="AI66" s="551" t="s">
        <v>74</v>
      </c>
      <c r="AJ66" s="552" t="s">
        <v>74</v>
      </c>
      <c r="AK66" s="553" t="s">
        <v>74</v>
      </c>
      <c r="AL66" s="551" t="s">
        <v>76</v>
      </c>
      <c r="AM66" s="552" t="s">
        <v>76</v>
      </c>
      <c r="AN66" s="554"/>
      <c r="AO66" s="555"/>
      <c r="AP66" s="555"/>
      <c r="AQ66" s="555"/>
      <c r="AR66" s="556"/>
      <c r="AS66" s="557">
        <f t="shared" si="12"/>
        <v>0</v>
      </c>
      <c r="AT66" s="563"/>
      <c r="AU66" s="563"/>
      <c r="AV66" s="563"/>
      <c r="AW66" s="563"/>
      <c r="AX66" s="563"/>
      <c r="AY66" s="563"/>
      <c r="AZ66" s="563"/>
      <c r="BA66" s="563"/>
      <c r="BB66" s="564"/>
    </row>
    <row r="67" spans="1:54" ht="42" customHeight="1" x14ac:dyDescent="0.2">
      <c r="A67" s="831"/>
      <c r="B67" s="922" t="s">
        <v>496</v>
      </c>
      <c r="C67" s="930" t="s">
        <v>497</v>
      </c>
      <c r="D67" s="503" t="s">
        <v>73</v>
      </c>
      <c r="E67" s="504"/>
      <c r="F67" s="901">
        <f t="shared" si="7"/>
        <v>-3</v>
      </c>
      <c r="G67" s="569">
        <f t="shared" si="10"/>
        <v>3</v>
      </c>
      <c r="H67" s="505">
        <f t="shared" si="11"/>
        <v>0</v>
      </c>
      <c r="I67" s="506">
        <v>0</v>
      </c>
      <c r="J67" s="506"/>
      <c r="K67" s="506"/>
      <c r="L67" s="507"/>
      <c r="M67" s="906">
        <f t="shared" si="9"/>
        <v>3</v>
      </c>
      <c r="N67" s="907"/>
      <c r="O67" s="907">
        <v>3</v>
      </c>
      <c r="P67" s="907"/>
      <c r="Q67" s="908"/>
      <c r="R67" s="511"/>
      <c r="S67" s="512"/>
      <c r="T67" s="513"/>
      <c r="U67" s="514">
        <v>3</v>
      </c>
      <c r="V67" s="511">
        <v>3</v>
      </c>
      <c r="W67" s="514"/>
      <c r="X67" s="515"/>
      <c r="Y67" s="506">
        <v>1</v>
      </c>
      <c r="Z67" s="506">
        <v>1</v>
      </c>
      <c r="AA67" s="506"/>
      <c r="AB67" s="506">
        <v>1</v>
      </c>
      <c r="AC67" s="507"/>
      <c r="AD67" s="515">
        <v>38</v>
      </c>
      <c r="AE67" s="558">
        <v>16</v>
      </c>
      <c r="AF67" s="916">
        <v>10</v>
      </c>
      <c r="AG67" s="913">
        <f>SUM(AK67:AM67)</f>
        <v>3</v>
      </c>
      <c r="AH67" s="516" t="s">
        <v>74</v>
      </c>
      <c r="AI67" s="517" t="s">
        <v>74</v>
      </c>
      <c r="AJ67" s="518" t="s">
        <v>74</v>
      </c>
      <c r="AK67" s="515"/>
      <c r="AL67" s="506">
        <v>3</v>
      </c>
      <c r="AM67" s="507"/>
      <c r="AN67" s="516" t="s">
        <v>74</v>
      </c>
      <c r="AO67" s="517" t="s">
        <v>74</v>
      </c>
      <c r="AP67" s="517" t="s">
        <v>74</v>
      </c>
      <c r="AQ67" s="517" t="s">
        <v>74</v>
      </c>
      <c r="AR67" s="518" t="s">
        <v>74</v>
      </c>
      <c r="AS67" s="519">
        <f t="shared" si="12"/>
        <v>0</v>
      </c>
      <c r="AT67" s="520"/>
      <c r="AU67" s="520"/>
      <c r="AV67" s="520"/>
      <c r="AW67" s="520"/>
      <c r="AX67" s="520"/>
      <c r="AY67" s="520"/>
      <c r="AZ67" s="520"/>
      <c r="BA67" s="520"/>
      <c r="BB67" s="521"/>
    </row>
    <row r="68" spans="1:54" ht="42" customHeight="1" x14ac:dyDescent="0.2">
      <c r="A68" s="831"/>
      <c r="B68" s="923"/>
      <c r="C68" s="931"/>
      <c r="D68" s="522" t="s">
        <v>75</v>
      </c>
      <c r="E68" s="523"/>
      <c r="F68" s="902">
        <f t="shared" si="7"/>
        <v>0</v>
      </c>
      <c r="G68" s="909">
        <f t="shared" si="10"/>
        <v>0</v>
      </c>
      <c r="H68" s="524">
        <f t="shared" si="11"/>
        <v>0</v>
      </c>
      <c r="I68" s="525"/>
      <c r="J68" s="525"/>
      <c r="K68" s="525"/>
      <c r="L68" s="526"/>
      <c r="M68" s="527">
        <f t="shared" si="9"/>
        <v>0</v>
      </c>
      <c r="N68" s="528"/>
      <c r="O68" s="529"/>
      <c r="P68" s="529"/>
      <c r="Q68" s="530"/>
      <c r="R68" s="531"/>
      <c r="S68" s="528"/>
      <c r="T68" s="528"/>
      <c r="U68" s="530"/>
      <c r="V68" s="531"/>
      <c r="W68" s="530"/>
      <c r="X68" s="532"/>
      <c r="Y68" s="533"/>
      <c r="Z68" s="533"/>
      <c r="AA68" s="533"/>
      <c r="AB68" s="533"/>
      <c r="AC68" s="534"/>
      <c r="AD68" s="535"/>
      <c r="AE68" s="559"/>
      <c r="AF68" s="917"/>
      <c r="AG68" s="914">
        <f>SUM(AK68:AM68)</f>
        <v>0</v>
      </c>
      <c r="AH68" s="536" t="s">
        <v>76</v>
      </c>
      <c r="AI68" s="537" t="s">
        <v>76</v>
      </c>
      <c r="AJ68" s="538" t="s">
        <v>76</v>
      </c>
      <c r="AK68" s="539"/>
      <c r="AL68" s="537"/>
      <c r="AM68" s="538"/>
      <c r="AN68" s="539" t="s">
        <v>74</v>
      </c>
      <c r="AO68" s="537" t="s">
        <v>74</v>
      </c>
      <c r="AP68" s="537" t="s">
        <v>74</v>
      </c>
      <c r="AQ68" s="537" t="s">
        <v>74</v>
      </c>
      <c r="AR68" s="540" t="s">
        <v>74</v>
      </c>
      <c r="AS68" s="541">
        <f t="shared" si="12"/>
        <v>0</v>
      </c>
      <c r="AT68" s="542"/>
      <c r="AU68" s="542"/>
      <c r="AV68" s="542"/>
      <c r="AW68" s="542"/>
      <c r="AX68" s="542"/>
      <c r="AY68" s="542"/>
      <c r="AZ68" s="542"/>
      <c r="BA68" s="542"/>
      <c r="BB68" s="543"/>
    </row>
    <row r="69" spans="1:54" ht="42" customHeight="1" x14ac:dyDescent="0.2">
      <c r="A69" s="831"/>
      <c r="B69" s="923"/>
      <c r="C69" s="931"/>
      <c r="D69" s="522" t="s">
        <v>77</v>
      </c>
      <c r="E69" s="523"/>
      <c r="F69" s="902">
        <f t="shared" si="7"/>
        <v>0</v>
      </c>
      <c r="G69" s="909">
        <f t="shared" si="10"/>
        <v>0</v>
      </c>
      <c r="H69" s="524">
        <f t="shared" si="11"/>
        <v>0</v>
      </c>
      <c r="I69" s="525"/>
      <c r="J69" s="525"/>
      <c r="K69" s="525"/>
      <c r="L69" s="526"/>
      <c r="M69" s="527">
        <f t="shared" si="9"/>
        <v>0</v>
      </c>
      <c r="N69" s="528"/>
      <c r="O69" s="544"/>
      <c r="P69" s="545"/>
      <c r="Q69" s="530"/>
      <c r="R69" s="531"/>
      <c r="S69" s="528"/>
      <c r="T69" s="528"/>
      <c r="U69" s="530"/>
      <c r="V69" s="531"/>
      <c r="W69" s="530"/>
      <c r="X69" s="532"/>
      <c r="Y69" s="533"/>
      <c r="Z69" s="533"/>
      <c r="AA69" s="533"/>
      <c r="AB69" s="533"/>
      <c r="AC69" s="534"/>
      <c r="AD69" s="535"/>
      <c r="AE69" s="559"/>
      <c r="AF69" s="917"/>
      <c r="AG69" s="914">
        <f>SUM(AH69:AJ69)</f>
        <v>0</v>
      </c>
      <c r="AH69" s="536"/>
      <c r="AI69" s="537"/>
      <c r="AJ69" s="538"/>
      <c r="AK69" s="539" t="s">
        <v>74</v>
      </c>
      <c r="AL69" s="537" t="s">
        <v>74</v>
      </c>
      <c r="AM69" s="538" t="s">
        <v>74</v>
      </c>
      <c r="AN69" s="539" t="s">
        <v>74</v>
      </c>
      <c r="AO69" s="537" t="s">
        <v>74</v>
      </c>
      <c r="AP69" s="537" t="s">
        <v>74</v>
      </c>
      <c r="AQ69" s="537" t="s">
        <v>74</v>
      </c>
      <c r="AR69" s="540" t="s">
        <v>74</v>
      </c>
      <c r="AS69" s="541">
        <f t="shared" si="12"/>
        <v>0</v>
      </c>
      <c r="AT69" s="542"/>
      <c r="AU69" s="542"/>
      <c r="AV69" s="542"/>
      <c r="AW69" s="542"/>
      <c r="AX69" s="542"/>
      <c r="AY69" s="542"/>
      <c r="AZ69" s="542"/>
      <c r="BA69" s="542"/>
      <c r="BB69" s="543"/>
    </row>
    <row r="70" spans="1:54" ht="42" customHeight="1" x14ac:dyDescent="0.2">
      <c r="A70" s="831"/>
      <c r="B70" s="923"/>
      <c r="C70" s="931"/>
      <c r="D70" s="522" t="s">
        <v>78</v>
      </c>
      <c r="E70" s="523"/>
      <c r="F70" s="902">
        <f t="shared" si="7"/>
        <v>-159</v>
      </c>
      <c r="G70" s="570">
        <f t="shared" si="10"/>
        <v>175</v>
      </c>
      <c r="H70" s="524">
        <f t="shared" si="11"/>
        <v>9</v>
      </c>
      <c r="I70" s="525">
        <v>9</v>
      </c>
      <c r="J70" s="525"/>
      <c r="K70" s="525"/>
      <c r="L70" s="526"/>
      <c r="M70" s="508">
        <f t="shared" si="9"/>
        <v>159</v>
      </c>
      <c r="N70" s="509"/>
      <c r="O70" s="509">
        <v>159</v>
      </c>
      <c r="P70" s="509"/>
      <c r="Q70" s="510"/>
      <c r="R70" s="546"/>
      <c r="S70" s="529"/>
      <c r="T70" s="529">
        <v>122</v>
      </c>
      <c r="U70" s="547">
        <v>37</v>
      </c>
      <c r="V70" s="546">
        <v>138</v>
      </c>
      <c r="W70" s="547">
        <v>21</v>
      </c>
      <c r="X70" s="535"/>
      <c r="Y70" s="525">
        <v>32</v>
      </c>
      <c r="Z70" s="525">
        <v>32</v>
      </c>
      <c r="AA70" s="525">
        <v>14</v>
      </c>
      <c r="AB70" s="525">
        <v>87</v>
      </c>
      <c r="AC70" s="526">
        <v>10</v>
      </c>
      <c r="AD70" s="535">
        <v>39</v>
      </c>
      <c r="AE70" s="559">
        <v>18</v>
      </c>
      <c r="AF70" s="917">
        <v>119</v>
      </c>
      <c r="AG70" s="914">
        <f>SUM(AN70:AR70)</f>
        <v>159</v>
      </c>
      <c r="AH70" s="539" t="s">
        <v>76</v>
      </c>
      <c r="AI70" s="537" t="s">
        <v>76</v>
      </c>
      <c r="AJ70" s="538" t="s">
        <v>76</v>
      </c>
      <c r="AK70" s="539" t="s">
        <v>74</v>
      </c>
      <c r="AL70" s="537" t="s">
        <v>74</v>
      </c>
      <c r="AM70" s="538" t="s">
        <v>74</v>
      </c>
      <c r="AN70" s="539"/>
      <c r="AO70" s="537"/>
      <c r="AP70" s="537">
        <v>86</v>
      </c>
      <c r="AQ70" s="537">
        <v>63</v>
      </c>
      <c r="AR70" s="538">
        <v>10</v>
      </c>
      <c r="AS70" s="541">
        <f t="shared" si="12"/>
        <v>16</v>
      </c>
      <c r="AT70" s="542"/>
      <c r="AU70" s="542"/>
      <c r="AV70" s="542"/>
      <c r="AW70" s="542"/>
      <c r="AX70" s="542">
        <v>13</v>
      </c>
      <c r="AY70" s="542"/>
      <c r="AZ70" s="542"/>
      <c r="BA70" s="542"/>
      <c r="BB70" s="543">
        <v>3</v>
      </c>
    </row>
    <row r="71" spans="1:54" ht="42" customHeight="1" thickBot="1" x14ac:dyDescent="0.25">
      <c r="A71" s="831"/>
      <c r="B71" s="924"/>
      <c r="C71" s="933"/>
      <c r="D71" s="548" t="s">
        <v>79</v>
      </c>
      <c r="E71" s="549"/>
      <c r="F71" s="903">
        <f t="shared" ref="F71:F102" si="13">E71-M71</f>
        <v>0</v>
      </c>
      <c r="G71" s="910">
        <f t="shared" si="10"/>
        <v>0</v>
      </c>
      <c r="H71" s="900">
        <f t="shared" si="11"/>
        <v>0</v>
      </c>
      <c r="I71" s="555"/>
      <c r="J71" s="555"/>
      <c r="K71" s="555"/>
      <c r="L71" s="560"/>
      <c r="M71" s="911">
        <f t="shared" si="9"/>
        <v>0</v>
      </c>
      <c r="N71" s="561"/>
      <c r="O71" s="561"/>
      <c r="P71" s="561"/>
      <c r="Q71" s="562"/>
      <c r="R71" s="912"/>
      <c r="S71" s="561"/>
      <c r="T71" s="561"/>
      <c r="U71" s="562"/>
      <c r="V71" s="912"/>
      <c r="W71" s="562"/>
      <c r="X71" s="554"/>
      <c r="Y71" s="555"/>
      <c r="Z71" s="555"/>
      <c r="AA71" s="555"/>
      <c r="AB71" s="555"/>
      <c r="AC71" s="556"/>
      <c r="AD71" s="554"/>
      <c r="AE71" s="556"/>
      <c r="AF71" s="918"/>
      <c r="AG71" s="915">
        <f>SUM(AN71:AR71)</f>
        <v>0</v>
      </c>
      <c r="AH71" s="550" t="s">
        <v>74</v>
      </c>
      <c r="AI71" s="551" t="s">
        <v>74</v>
      </c>
      <c r="AJ71" s="552" t="s">
        <v>74</v>
      </c>
      <c r="AK71" s="553" t="s">
        <v>74</v>
      </c>
      <c r="AL71" s="551" t="s">
        <v>76</v>
      </c>
      <c r="AM71" s="552" t="s">
        <v>76</v>
      </c>
      <c r="AN71" s="554"/>
      <c r="AO71" s="555"/>
      <c r="AP71" s="555"/>
      <c r="AQ71" s="555"/>
      <c r="AR71" s="556"/>
      <c r="AS71" s="557">
        <f t="shared" si="12"/>
        <v>0</v>
      </c>
      <c r="AT71" s="563"/>
      <c r="AU71" s="563"/>
      <c r="AV71" s="563"/>
      <c r="AW71" s="563"/>
      <c r="AX71" s="563"/>
      <c r="AY71" s="563"/>
      <c r="AZ71" s="563"/>
      <c r="BA71" s="563"/>
      <c r="BB71" s="564"/>
    </row>
    <row r="72" spans="1:54" ht="42" customHeight="1" x14ac:dyDescent="0.2">
      <c r="A72" s="831"/>
      <c r="B72" s="922" t="s">
        <v>498</v>
      </c>
      <c r="C72" s="930" t="s">
        <v>499</v>
      </c>
      <c r="D72" s="503" t="s">
        <v>73</v>
      </c>
      <c r="E72" s="504"/>
      <c r="F72" s="901">
        <f t="shared" si="13"/>
        <v>-43</v>
      </c>
      <c r="G72" s="569">
        <f>SUM(H72,M72,AS72)</f>
        <v>46</v>
      </c>
      <c r="H72" s="505">
        <f t="shared" si="11"/>
        <v>2</v>
      </c>
      <c r="I72" s="506">
        <v>2</v>
      </c>
      <c r="J72" s="506"/>
      <c r="K72" s="506"/>
      <c r="L72" s="507"/>
      <c r="M72" s="906">
        <v>43</v>
      </c>
      <c r="N72" s="907"/>
      <c r="O72" s="907">
        <v>43</v>
      </c>
      <c r="P72" s="907"/>
      <c r="Q72" s="908"/>
      <c r="R72" s="511"/>
      <c r="S72" s="512">
        <v>41</v>
      </c>
      <c r="T72" s="513"/>
      <c r="U72" s="514">
        <v>2</v>
      </c>
      <c r="V72" s="511">
        <v>39</v>
      </c>
      <c r="W72" s="514">
        <v>4</v>
      </c>
      <c r="X72" s="515"/>
      <c r="Y72" s="506">
        <v>10</v>
      </c>
      <c r="Z72" s="506">
        <v>10</v>
      </c>
      <c r="AA72" s="506"/>
      <c r="AB72" s="506"/>
      <c r="AC72" s="507">
        <v>0</v>
      </c>
      <c r="AD72" s="515">
        <v>36</v>
      </c>
      <c r="AE72" s="558">
        <v>14</v>
      </c>
      <c r="AF72" s="916">
        <v>11</v>
      </c>
      <c r="AG72" s="913">
        <v>43</v>
      </c>
      <c r="AH72" s="516" t="s">
        <v>74</v>
      </c>
      <c r="AI72" s="517" t="s">
        <v>74</v>
      </c>
      <c r="AJ72" s="518" t="s">
        <v>74</v>
      </c>
      <c r="AK72" s="515">
        <v>6</v>
      </c>
      <c r="AL72" s="506">
        <v>37</v>
      </c>
      <c r="AM72" s="507">
        <v>0</v>
      </c>
      <c r="AN72" s="516" t="s">
        <v>74</v>
      </c>
      <c r="AO72" s="517" t="s">
        <v>74</v>
      </c>
      <c r="AP72" s="517" t="s">
        <v>74</v>
      </c>
      <c r="AQ72" s="517" t="s">
        <v>74</v>
      </c>
      <c r="AR72" s="518" t="s">
        <v>74</v>
      </c>
      <c r="AS72" s="519">
        <v>1</v>
      </c>
      <c r="AT72" s="520"/>
      <c r="AU72" s="520"/>
      <c r="AV72" s="520"/>
      <c r="AW72" s="520"/>
      <c r="AX72" s="520"/>
      <c r="AY72" s="520"/>
      <c r="AZ72" s="520"/>
      <c r="BA72" s="520"/>
      <c r="BB72" s="521">
        <v>1</v>
      </c>
    </row>
    <row r="73" spans="1:54" ht="42" customHeight="1" x14ac:dyDescent="0.2">
      <c r="A73" s="831"/>
      <c r="B73" s="923"/>
      <c r="C73" s="931"/>
      <c r="D73" s="522" t="s">
        <v>75</v>
      </c>
      <c r="E73" s="523"/>
      <c r="F73" s="902">
        <f t="shared" si="13"/>
        <v>0</v>
      </c>
      <c r="G73" s="909">
        <f>SUM(H73,M73,AS73)</f>
        <v>0</v>
      </c>
      <c r="H73" s="524">
        <f t="shared" si="11"/>
        <v>0</v>
      </c>
      <c r="I73" s="525"/>
      <c r="J73" s="525"/>
      <c r="K73" s="525"/>
      <c r="L73" s="526"/>
      <c r="M73" s="527">
        <f>IF(AND(SUM(N73:Q73)=SUM(V73:W73),SUM(R73:U73)=SUM(V73:W73)),SUM(N73:Q73),"ПЕРЕВІРТЕ ПРАВИЛЬНІСТЬ ДАНИХ")</f>
        <v>0</v>
      </c>
      <c r="N73" s="528"/>
      <c r="O73" s="529"/>
      <c r="P73" s="529"/>
      <c r="Q73" s="530"/>
      <c r="R73" s="531"/>
      <c r="S73" s="528"/>
      <c r="T73" s="528"/>
      <c r="U73" s="530"/>
      <c r="V73" s="531"/>
      <c r="W73" s="530"/>
      <c r="X73" s="532"/>
      <c r="Y73" s="533"/>
      <c r="Z73" s="533"/>
      <c r="AA73" s="533"/>
      <c r="AB73" s="533"/>
      <c r="AC73" s="534"/>
      <c r="AD73" s="535"/>
      <c r="AE73" s="559"/>
      <c r="AF73" s="917"/>
      <c r="AG73" s="914">
        <f>SUM(AK73:AM73)</f>
        <v>0</v>
      </c>
      <c r="AH73" s="536" t="s">
        <v>76</v>
      </c>
      <c r="AI73" s="537" t="s">
        <v>76</v>
      </c>
      <c r="AJ73" s="538" t="s">
        <v>76</v>
      </c>
      <c r="AK73" s="539"/>
      <c r="AL73" s="537"/>
      <c r="AM73" s="538"/>
      <c r="AN73" s="539" t="s">
        <v>74</v>
      </c>
      <c r="AO73" s="537" t="s">
        <v>74</v>
      </c>
      <c r="AP73" s="537" t="s">
        <v>74</v>
      </c>
      <c r="AQ73" s="537" t="s">
        <v>74</v>
      </c>
      <c r="AR73" s="540" t="s">
        <v>74</v>
      </c>
      <c r="AS73" s="541">
        <f>SUM(AT73:BB73)</f>
        <v>0</v>
      </c>
      <c r="AT73" s="542"/>
      <c r="AU73" s="542"/>
      <c r="AV73" s="542"/>
      <c r="AW73" s="542"/>
      <c r="AX73" s="542"/>
      <c r="AY73" s="542"/>
      <c r="AZ73" s="542"/>
      <c r="BA73" s="542"/>
      <c r="BB73" s="543"/>
    </row>
    <row r="74" spans="1:54" ht="42" customHeight="1" x14ac:dyDescent="0.2">
      <c r="A74" s="831"/>
      <c r="B74" s="923"/>
      <c r="C74" s="931"/>
      <c r="D74" s="522" t="s">
        <v>77</v>
      </c>
      <c r="E74" s="523"/>
      <c r="F74" s="902">
        <f t="shared" si="13"/>
        <v>0</v>
      </c>
      <c r="G74" s="909">
        <f>SUM(H74,M74,AS74)</f>
        <v>0</v>
      </c>
      <c r="H74" s="524">
        <f t="shared" si="11"/>
        <v>0</v>
      </c>
      <c r="I74" s="525"/>
      <c r="J74" s="525"/>
      <c r="K74" s="525"/>
      <c r="L74" s="526"/>
      <c r="M74" s="527">
        <f>IF(AND(SUM(N74:Q74)=SUM(V74:W74),SUM(R74:U74)=SUM(V74:W74)),SUM(N74:Q74),"ПЕРЕВІРТЕ ПРАВИЛЬНІСТЬ ДАНИХ")</f>
        <v>0</v>
      </c>
      <c r="N74" s="528"/>
      <c r="O74" s="544"/>
      <c r="P74" s="545"/>
      <c r="Q74" s="530"/>
      <c r="R74" s="531"/>
      <c r="S74" s="528"/>
      <c r="T74" s="528"/>
      <c r="U74" s="530"/>
      <c r="V74" s="531"/>
      <c r="W74" s="530"/>
      <c r="X74" s="532"/>
      <c r="Y74" s="533"/>
      <c r="Z74" s="533"/>
      <c r="AA74" s="533"/>
      <c r="AB74" s="533"/>
      <c r="AC74" s="534"/>
      <c r="AD74" s="535"/>
      <c r="AE74" s="559"/>
      <c r="AF74" s="917"/>
      <c r="AG74" s="914">
        <f>SUM(AH74:AJ74)</f>
        <v>0</v>
      </c>
      <c r="AH74" s="536"/>
      <c r="AI74" s="537"/>
      <c r="AJ74" s="538"/>
      <c r="AK74" s="539" t="s">
        <v>74</v>
      </c>
      <c r="AL74" s="537" t="s">
        <v>74</v>
      </c>
      <c r="AM74" s="538" t="s">
        <v>74</v>
      </c>
      <c r="AN74" s="539" t="s">
        <v>74</v>
      </c>
      <c r="AO74" s="537" t="s">
        <v>74</v>
      </c>
      <c r="AP74" s="537" t="s">
        <v>74</v>
      </c>
      <c r="AQ74" s="537" t="s">
        <v>74</v>
      </c>
      <c r="AR74" s="540" t="s">
        <v>74</v>
      </c>
      <c r="AS74" s="541">
        <f>SUM(AT74:BB74)</f>
        <v>0</v>
      </c>
      <c r="AT74" s="542"/>
      <c r="AU74" s="542"/>
      <c r="AV74" s="542"/>
      <c r="AW74" s="542"/>
      <c r="AX74" s="542"/>
      <c r="AY74" s="542"/>
      <c r="AZ74" s="542"/>
      <c r="BA74" s="542"/>
      <c r="BB74" s="543"/>
    </row>
    <row r="75" spans="1:54" ht="42" customHeight="1" x14ac:dyDescent="0.2">
      <c r="A75" s="831"/>
      <c r="B75" s="923"/>
      <c r="C75" s="931"/>
      <c r="D75" s="522" t="s">
        <v>78</v>
      </c>
      <c r="E75" s="523"/>
      <c r="F75" s="902">
        <f t="shared" si="13"/>
        <v>-262</v>
      </c>
      <c r="G75" s="570">
        <f>SUM(H75,M75,AS75)</f>
        <v>277</v>
      </c>
      <c r="H75" s="524">
        <f t="shared" si="11"/>
        <v>12</v>
      </c>
      <c r="I75" s="525">
        <v>12</v>
      </c>
      <c r="J75" s="525"/>
      <c r="K75" s="525"/>
      <c r="L75" s="526"/>
      <c r="M75" s="508">
        <v>262</v>
      </c>
      <c r="N75" s="509"/>
      <c r="O75" s="509">
        <v>262</v>
      </c>
      <c r="P75" s="509"/>
      <c r="Q75" s="510"/>
      <c r="R75" s="546"/>
      <c r="S75" s="529">
        <v>261</v>
      </c>
      <c r="T75" s="529"/>
      <c r="U75" s="547">
        <v>1</v>
      </c>
      <c r="V75" s="546">
        <v>226</v>
      </c>
      <c r="W75" s="547">
        <v>36</v>
      </c>
      <c r="X75" s="535"/>
      <c r="Y75" s="525">
        <v>41</v>
      </c>
      <c r="Z75" s="525">
        <v>41</v>
      </c>
      <c r="AA75" s="525"/>
      <c r="AB75" s="525"/>
      <c r="AC75" s="526">
        <v>0</v>
      </c>
      <c r="AD75" s="535">
        <v>39</v>
      </c>
      <c r="AE75" s="559">
        <v>16</v>
      </c>
      <c r="AF75" s="917">
        <v>150</v>
      </c>
      <c r="AG75" s="914">
        <v>262</v>
      </c>
      <c r="AH75" s="539" t="s">
        <v>76</v>
      </c>
      <c r="AI75" s="537" t="s">
        <v>76</v>
      </c>
      <c r="AJ75" s="538" t="s">
        <v>76</v>
      </c>
      <c r="AK75" s="539" t="s">
        <v>74</v>
      </c>
      <c r="AL75" s="537" t="s">
        <v>74</v>
      </c>
      <c r="AM75" s="538" t="s">
        <v>74</v>
      </c>
      <c r="AN75" s="539">
        <v>7</v>
      </c>
      <c r="AO75" s="537">
        <v>6</v>
      </c>
      <c r="AP75" s="537">
        <v>92</v>
      </c>
      <c r="AQ75" s="537">
        <v>90</v>
      </c>
      <c r="AR75" s="538">
        <v>67</v>
      </c>
      <c r="AS75" s="541">
        <v>3</v>
      </c>
      <c r="AT75" s="542"/>
      <c r="AU75" s="542"/>
      <c r="AV75" s="542"/>
      <c r="AW75" s="542"/>
      <c r="AX75" s="542">
        <v>3</v>
      </c>
      <c r="AY75" s="542"/>
      <c r="AZ75" s="542"/>
      <c r="BA75" s="542"/>
      <c r="BB75" s="543"/>
    </row>
    <row r="76" spans="1:54" ht="42" customHeight="1" thickBot="1" x14ac:dyDescent="0.25">
      <c r="A76" s="948"/>
      <c r="B76" s="924"/>
      <c r="C76" s="933"/>
      <c r="D76" s="548" t="s">
        <v>79</v>
      </c>
      <c r="E76" s="549"/>
      <c r="F76" s="903">
        <f t="shared" si="13"/>
        <v>0</v>
      </c>
      <c r="G76" s="910">
        <f>SUM(H76,M76,AS76)</f>
        <v>0</v>
      </c>
      <c r="H76" s="900">
        <f t="shared" si="11"/>
        <v>0</v>
      </c>
      <c r="I76" s="555"/>
      <c r="J76" s="555"/>
      <c r="K76" s="555"/>
      <c r="L76" s="560"/>
      <c r="M76" s="911">
        <f t="shared" ref="M76:M101" si="14">IF(AND(SUM(N76:Q76)=SUM(V76:W76),SUM(R76:U76)=SUM(V76:W76)),SUM(N76:Q76),"ПЕРЕВІРТЕ ПРАВИЛЬНІСТЬ ДАНИХ")</f>
        <v>0</v>
      </c>
      <c r="N76" s="561"/>
      <c r="O76" s="561"/>
      <c r="P76" s="561"/>
      <c r="Q76" s="562"/>
      <c r="R76" s="912"/>
      <c r="S76" s="561"/>
      <c r="T76" s="561"/>
      <c r="U76" s="562"/>
      <c r="V76" s="912"/>
      <c r="W76" s="562"/>
      <c r="X76" s="554"/>
      <c r="Y76" s="555"/>
      <c r="Z76" s="555"/>
      <c r="AA76" s="555"/>
      <c r="AB76" s="555"/>
      <c r="AC76" s="556"/>
      <c r="AD76" s="554"/>
      <c r="AE76" s="556"/>
      <c r="AF76" s="918"/>
      <c r="AG76" s="915">
        <f>SUM(AN76:AR76)</f>
        <v>0</v>
      </c>
      <c r="AH76" s="550" t="s">
        <v>74</v>
      </c>
      <c r="AI76" s="551" t="s">
        <v>74</v>
      </c>
      <c r="AJ76" s="552" t="s">
        <v>74</v>
      </c>
      <c r="AK76" s="553" t="s">
        <v>74</v>
      </c>
      <c r="AL76" s="551" t="s">
        <v>76</v>
      </c>
      <c r="AM76" s="552" t="s">
        <v>76</v>
      </c>
      <c r="AN76" s="554"/>
      <c r="AO76" s="555"/>
      <c r="AP76" s="555"/>
      <c r="AQ76" s="555"/>
      <c r="AR76" s="556"/>
      <c r="AS76" s="557">
        <f>SUM(AT76:BB76)</f>
        <v>0</v>
      </c>
      <c r="AT76" s="563"/>
      <c r="AU76" s="563"/>
      <c r="AV76" s="563"/>
      <c r="AW76" s="563"/>
      <c r="AX76" s="563"/>
      <c r="AY76" s="563"/>
      <c r="AZ76" s="563"/>
      <c r="BA76" s="563"/>
      <c r="BB76" s="564"/>
    </row>
    <row r="77" spans="1:54" ht="42" customHeight="1" x14ac:dyDescent="0.2">
      <c r="A77" s="949" t="s">
        <v>231</v>
      </c>
      <c r="B77" s="922" t="s">
        <v>500</v>
      </c>
      <c r="C77" s="930" t="s">
        <v>475</v>
      </c>
      <c r="D77" s="503" t="s">
        <v>73</v>
      </c>
      <c r="E77" s="504"/>
      <c r="F77" s="901">
        <f t="shared" si="13"/>
        <v>-23</v>
      </c>
      <c r="G77" s="569">
        <f t="shared" ref="G77:G101" si="15">SUM(M77,AS77)</f>
        <v>23</v>
      </c>
      <c r="H77" s="505">
        <f t="shared" si="11"/>
        <v>0</v>
      </c>
      <c r="I77" s="506"/>
      <c r="J77" s="506"/>
      <c r="K77" s="506"/>
      <c r="L77" s="507"/>
      <c r="M77" s="906">
        <f t="shared" si="14"/>
        <v>23</v>
      </c>
      <c r="N77" s="907"/>
      <c r="O77" s="907">
        <v>23</v>
      </c>
      <c r="P77" s="907"/>
      <c r="Q77" s="908"/>
      <c r="R77" s="511"/>
      <c r="S77" s="512"/>
      <c r="T77" s="513">
        <v>23</v>
      </c>
      <c r="U77" s="514"/>
      <c r="V77" s="511">
        <v>21</v>
      </c>
      <c r="W77" s="514">
        <v>2</v>
      </c>
      <c r="X77" s="515"/>
      <c r="Y77" s="506">
        <v>1</v>
      </c>
      <c r="Z77" s="506"/>
      <c r="AA77" s="506">
        <v>2</v>
      </c>
      <c r="AB77" s="506">
        <v>8</v>
      </c>
      <c r="AC77" s="507">
        <v>1</v>
      </c>
      <c r="AD77" s="515">
        <v>38.28</v>
      </c>
      <c r="AE77" s="558">
        <v>17.3</v>
      </c>
      <c r="AF77" s="916">
        <v>15.23</v>
      </c>
      <c r="AG77" s="913">
        <f>SUM(AK77:AM77)</f>
        <v>23</v>
      </c>
      <c r="AH77" s="516" t="s">
        <v>74</v>
      </c>
      <c r="AI77" s="517" t="s">
        <v>74</v>
      </c>
      <c r="AJ77" s="518" t="s">
        <v>74</v>
      </c>
      <c r="AK77" s="515"/>
      <c r="AL77" s="506">
        <v>21</v>
      </c>
      <c r="AM77" s="507">
        <v>2</v>
      </c>
      <c r="AN77" s="516" t="s">
        <v>74</v>
      </c>
      <c r="AO77" s="517" t="s">
        <v>74</v>
      </c>
      <c r="AP77" s="517" t="s">
        <v>74</v>
      </c>
      <c r="AQ77" s="517" t="s">
        <v>74</v>
      </c>
      <c r="AR77" s="518" t="s">
        <v>74</v>
      </c>
      <c r="AS77" s="519">
        <f>SUM(AT77:BB77)</f>
        <v>0</v>
      </c>
      <c r="AT77" s="520"/>
      <c r="AU77" s="520"/>
      <c r="AV77" s="520"/>
      <c r="AW77" s="520"/>
      <c r="AX77" s="520"/>
      <c r="AY77" s="520"/>
      <c r="AZ77" s="520"/>
      <c r="BA77" s="520"/>
      <c r="BB77" s="521"/>
    </row>
    <row r="78" spans="1:54" ht="42" customHeight="1" x14ac:dyDescent="0.2">
      <c r="A78" s="824"/>
      <c r="B78" s="923"/>
      <c r="C78" s="931"/>
      <c r="D78" s="522" t="s">
        <v>75</v>
      </c>
      <c r="E78" s="523"/>
      <c r="F78" s="902">
        <f t="shared" si="13"/>
        <v>0</v>
      </c>
      <c r="G78" s="909">
        <f t="shared" si="15"/>
        <v>0</v>
      </c>
      <c r="H78" s="524">
        <f t="shared" si="11"/>
        <v>0</v>
      </c>
      <c r="I78" s="525"/>
      <c r="J78" s="525"/>
      <c r="K78" s="525"/>
      <c r="L78" s="526"/>
      <c r="M78" s="527">
        <f t="shared" si="14"/>
        <v>0</v>
      </c>
      <c r="N78" s="528"/>
      <c r="O78" s="529"/>
      <c r="P78" s="529"/>
      <c r="Q78" s="530"/>
      <c r="R78" s="531"/>
      <c r="S78" s="528"/>
      <c r="T78" s="528"/>
      <c r="U78" s="530"/>
      <c r="V78" s="531"/>
      <c r="W78" s="530"/>
      <c r="X78" s="532"/>
      <c r="Y78" s="533"/>
      <c r="Z78" s="533"/>
      <c r="AA78" s="533"/>
      <c r="AB78" s="533"/>
      <c r="AC78" s="534"/>
      <c r="AD78" s="535"/>
      <c r="AE78" s="559"/>
      <c r="AF78" s="917"/>
      <c r="AG78" s="914">
        <f>SUM(AK78:AM78)</f>
        <v>0</v>
      </c>
      <c r="AH78" s="536" t="s">
        <v>76</v>
      </c>
      <c r="AI78" s="537" t="s">
        <v>76</v>
      </c>
      <c r="AJ78" s="538" t="s">
        <v>76</v>
      </c>
      <c r="AK78" s="539"/>
      <c r="AL78" s="537"/>
      <c r="AM78" s="538"/>
      <c r="AN78" s="539" t="s">
        <v>74</v>
      </c>
      <c r="AO78" s="537" t="s">
        <v>74</v>
      </c>
      <c r="AP78" s="537" t="s">
        <v>74</v>
      </c>
      <c r="AQ78" s="537" t="s">
        <v>74</v>
      </c>
      <c r="AR78" s="540" t="s">
        <v>74</v>
      </c>
      <c r="AS78" s="541">
        <f>SUM(AT78:BB78)</f>
        <v>0</v>
      </c>
      <c r="AT78" s="542"/>
      <c r="AU78" s="542"/>
      <c r="AV78" s="542"/>
      <c r="AW78" s="542"/>
      <c r="AX78" s="542"/>
      <c r="AY78" s="542"/>
      <c r="AZ78" s="542"/>
      <c r="BA78" s="542"/>
      <c r="BB78" s="543"/>
    </row>
    <row r="79" spans="1:54" ht="42" customHeight="1" x14ac:dyDescent="0.2">
      <c r="A79" s="824"/>
      <c r="B79" s="923"/>
      <c r="C79" s="931"/>
      <c r="D79" s="522" t="s">
        <v>77</v>
      </c>
      <c r="E79" s="523"/>
      <c r="F79" s="902">
        <f t="shared" si="13"/>
        <v>0</v>
      </c>
      <c r="G79" s="909">
        <f t="shared" si="15"/>
        <v>0</v>
      </c>
      <c r="H79" s="524">
        <f t="shared" si="11"/>
        <v>0</v>
      </c>
      <c r="I79" s="525"/>
      <c r="J79" s="525"/>
      <c r="K79" s="525"/>
      <c r="L79" s="526"/>
      <c r="M79" s="527">
        <f t="shared" si="14"/>
        <v>0</v>
      </c>
      <c r="N79" s="528"/>
      <c r="O79" s="544"/>
      <c r="P79" s="545"/>
      <c r="Q79" s="530"/>
      <c r="R79" s="531"/>
      <c r="S79" s="528"/>
      <c r="T79" s="528"/>
      <c r="U79" s="530"/>
      <c r="V79" s="531"/>
      <c r="W79" s="530"/>
      <c r="X79" s="532"/>
      <c r="Y79" s="533"/>
      <c r="Z79" s="533"/>
      <c r="AA79" s="533"/>
      <c r="AB79" s="533"/>
      <c r="AC79" s="534"/>
      <c r="AD79" s="535"/>
      <c r="AE79" s="559"/>
      <c r="AF79" s="917"/>
      <c r="AG79" s="914">
        <f>SUM(AH79:AJ79)</f>
        <v>0</v>
      </c>
      <c r="AH79" s="536"/>
      <c r="AI79" s="537"/>
      <c r="AJ79" s="538"/>
      <c r="AK79" s="539" t="s">
        <v>74</v>
      </c>
      <c r="AL79" s="537" t="s">
        <v>74</v>
      </c>
      <c r="AM79" s="538" t="s">
        <v>74</v>
      </c>
      <c r="AN79" s="539" t="s">
        <v>74</v>
      </c>
      <c r="AO79" s="537" t="s">
        <v>74</v>
      </c>
      <c r="AP79" s="537" t="s">
        <v>74</v>
      </c>
      <c r="AQ79" s="537" t="s">
        <v>74</v>
      </c>
      <c r="AR79" s="540" t="s">
        <v>74</v>
      </c>
      <c r="AS79" s="541">
        <v>0</v>
      </c>
      <c r="AT79" s="542"/>
      <c r="AU79" s="542"/>
      <c r="AV79" s="542"/>
      <c r="AW79" s="542"/>
      <c r="AX79" s="542"/>
      <c r="AY79" s="542"/>
      <c r="AZ79" s="542"/>
      <c r="BA79" s="542"/>
      <c r="BB79" s="543"/>
    </row>
    <row r="80" spans="1:54" ht="42" customHeight="1" x14ac:dyDescent="0.2">
      <c r="A80" s="824"/>
      <c r="B80" s="923"/>
      <c r="C80" s="931"/>
      <c r="D80" s="522" t="s">
        <v>78</v>
      </c>
      <c r="E80" s="523"/>
      <c r="F80" s="902">
        <f t="shared" si="13"/>
        <v>-158</v>
      </c>
      <c r="G80" s="570">
        <f t="shared" si="15"/>
        <v>160</v>
      </c>
      <c r="H80" s="524">
        <f t="shared" si="11"/>
        <v>5</v>
      </c>
      <c r="I80" s="525">
        <v>5</v>
      </c>
      <c r="J80" s="525"/>
      <c r="K80" s="525"/>
      <c r="L80" s="526"/>
      <c r="M80" s="508">
        <f t="shared" si="14"/>
        <v>158</v>
      </c>
      <c r="N80" s="509"/>
      <c r="O80" s="509">
        <v>158</v>
      </c>
      <c r="P80" s="509"/>
      <c r="Q80" s="510"/>
      <c r="R80" s="546"/>
      <c r="S80" s="529"/>
      <c r="T80" s="529">
        <v>158</v>
      </c>
      <c r="U80" s="547"/>
      <c r="V80" s="546">
        <v>143</v>
      </c>
      <c r="W80" s="547">
        <v>15</v>
      </c>
      <c r="X80" s="535"/>
      <c r="Y80" s="525">
        <v>13</v>
      </c>
      <c r="Z80" s="525"/>
      <c r="AA80" s="525">
        <v>16</v>
      </c>
      <c r="AB80" s="525">
        <v>57</v>
      </c>
      <c r="AC80" s="526">
        <v>8</v>
      </c>
      <c r="AD80" s="535">
        <v>37.659999999999997</v>
      </c>
      <c r="AE80" s="559">
        <v>18.48</v>
      </c>
      <c r="AF80" s="917">
        <v>130.53</v>
      </c>
      <c r="AG80" s="914">
        <f>SUM(AN80:AR80)</f>
        <v>158</v>
      </c>
      <c r="AH80" s="539" t="s">
        <v>76</v>
      </c>
      <c r="AI80" s="537" t="s">
        <v>76</v>
      </c>
      <c r="AJ80" s="538" t="s">
        <v>76</v>
      </c>
      <c r="AK80" s="539" t="s">
        <v>74</v>
      </c>
      <c r="AL80" s="537" t="s">
        <v>74</v>
      </c>
      <c r="AM80" s="538" t="s">
        <v>74</v>
      </c>
      <c r="AN80" s="539"/>
      <c r="AO80" s="537"/>
      <c r="AP80" s="537">
        <v>18</v>
      </c>
      <c r="AQ80" s="537">
        <v>136</v>
      </c>
      <c r="AR80" s="538">
        <v>4</v>
      </c>
      <c r="AS80" s="541">
        <f t="shared" ref="AS80:AS121" si="16">SUM(AT80:BB80)</f>
        <v>2</v>
      </c>
      <c r="AT80" s="542"/>
      <c r="AU80" s="542"/>
      <c r="AV80" s="542"/>
      <c r="AW80" s="542"/>
      <c r="AX80" s="542"/>
      <c r="AY80" s="542"/>
      <c r="AZ80" s="542">
        <v>1</v>
      </c>
      <c r="BA80" s="542">
        <v>1</v>
      </c>
      <c r="BB80" s="543"/>
    </row>
    <row r="81" spans="1:54" ht="42" customHeight="1" thickBot="1" x14ac:dyDescent="0.25">
      <c r="A81" s="950"/>
      <c r="B81" s="924"/>
      <c r="C81" s="933"/>
      <c r="D81" s="548" t="s">
        <v>79</v>
      </c>
      <c r="E81" s="549"/>
      <c r="F81" s="903">
        <f t="shared" si="13"/>
        <v>0</v>
      </c>
      <c r="G81" s="910">
        <f t="shared" si="15"/>
        <v>0</v>
      </c>
      <c r="H81" s="900">
        <f t="shared" si="11"/>
        <v>0</v>
      </c>
      <c r="I81" s="555"/>
      <c r="J81" s="555"/>
      <c r="K81" s="555"/>
      <c r="L81" s="560"/>
      <c r="M81" s="911">
        <f t="shared" si="14"/>
        <v>0</v>
      </c>
      <c r="N81" s="561"/>
      <c r="O81" s="561"/>
      <c r="P81" s="561"/>
      <c r="Q81" s="562"/>
      <c r="R81" s="912"/>
      <c r="S81" s="561"/>
      <c r="T81" s="561"/>
      <c r="U81" s="562"/>
      <c r="V81" s="912"/>
      <c r="W81" s="562"/>
      <c r="X81" s="554"/>
      <c r="Y81" s="555"/>
      <c r="Z81" s="555"/>
      <c r="AA81" s="555"/>
      <c r="AB81" s="555"/>
      <c r="AC81" s="556"/>
      <c r="AD81" s="554"/>
      <c r="AE81" s="556"/>
      <c r="AF81" s="918"/>
      <c r="AG81" s="915">
        <f>SUM(AN81:AR81)</f>
        <v>0</v>
      </c>
      <c r="AH81" s="550" t="s">
        <v>74</v>
      </c>
      <c r="AI81" s="551" t="s">
        <v>74</v>
      </c>
      <c r="AJ81" s="552" t="s">
        <v>74</v>
      </c>
      <c r="AK81" s="553" t="s">
        <v>74</v>
      </c>
      <c r="AL81" s="551" t="s">
        <v>76</v>
      </c>
      <c r="AM81" s="552" t="s">
        <v>76</v>
      </c>
      <c r="AN81" s="554"/>
      <c r="AO81" s="555"/>
      <c r="AP81" s="555"/>
      <c r="AQ81" s="555"/>
      <c r="AR81" s="556"/>
      <c r="AS81" s="557">
        <f t="shared" si="16"/>
        <v>0</v>
      </c>
      <c r="AT81" s="563"/>
      <c r="AU81" s="563"/>
      <c r="AV81" s="563"/>
      <c r="AW81" s="563"/>
      <c r="AX81" s="563"/>
      <c r="AY81" s="563"/>
      <c r="AZ81" s="563"/>
      <c r="BA81" s="563"/>
      <c r="BB81" s="564"/>
    </row>
    <row r="82" spans="1:54" ht="42" customHeight="1" x14ac:dyDescent="0.2">
      <c r="A82" s="824"/>
      <c r="B82" s="922" t="s">
        <v>501</v>
      </c>
      <c r="C82" s="939" t="s">
        <v>502</v>
      </c>
      <c r="D82" s="503" t="s">
        <v>73</v>
      </c>
      <c r="E82" s="504"/>
      <c r="F82" s="901">
        <f t="shared" si="13"/>
        <v>-25</v>
      </c>
      <c r="G82" s="569">
        <f t="shared" si="15"/>
        <v>27</v>
      </c>
      <c r="H82" s="505">
        <f t="shared" si="11"/>
        <v>3</v>
      </c>
      <c r="I82" s="506">
        <v>3</v>
      </c>
      <c r="J82" s="506"/>
      <c r="K82" s="506"/>
      <c r="L82" s="507"/>
      <c r="M82" s="906">
        <f t="shared" si="14"/>
        <v>25</v>
      </c>
      <c r="N82" s="907"/>
      <c r="O82" s="907">
        <v>25</v>
      </c>
      <c r="P82" s="907"/>
      <c r="Q82" s="908"/>
      <c r="R82" s="511">
        <v>6</v>
      </c>
      <c r="S82" s="512">
        <v>19</v>
      </c>
      <c r="T82" s="513"/>
      <c r="U82" s="514"/>
      <c r="V82" s="511">
        <v>23</v>
      </c>
      <c r="W82" s="514">
        <v>2</v>
      </c>
      <c r="X82" s="515"/>
      <c r="Y82" s="506"/>
      <c r="Z82" s="506"/>
      <c r="AA82" s="506"/>
      <c r="AB82" s="506"/>
      <c r="AC82" s="507"/>
      <c r="AD82" s="515">
        <v>34</v>
      </c>
      <c r="AE82" s="558">
        <v>3</v>
      </c>
      <c r="AF82" s="916">
        <v>8</v>
      </c>
      <c r="AG82" s="913">
        <f>SUM(AK82:AM82)</f>
        <v>19</v>
      </c>
      <c r="AH82" s="516" t="s">
        <v>74</v>
      </c>
      <c r="AI82" s="517" t="s">
        <v>74</v>
      </c>
      <c r="AJ82" s="518" t="s">
        <v>74</v>
      </c>
      <c r="AK82" s="515">
        <v>2</v>
      </c>
      <c r="AL82" s="506">
        <v>17</v>
      </c>
      <c r="AM82" s="507"/>
      <c r="AN82" s="516" t="s">
        <v>74</v>
      </c>
      <c r="AO82" s="517" t="s">
        <v>74</v>
      </c>
      <c r="AP82" s="517" t="s">
        <v>74</v>
      </c>
      <c r="AQ82" s="517" t="s">
        <v>74</v>
      </c>
      <c r="AR82" s="518" t="s">
        <v>74</v>
      </c>
      <c r="AS82" s="519">
        <f t="shared" si="16"/>
        <v>2</v>
      </c>
      <c r="AT82" s="520"/>
      <c r="AU82" s="520"/>
      <c r="AV82" s="520"/>
      <c r="AW82" s="520"/>
      <c r="AX82" s="520">
        <v>2</v>
      </c>
      <c r="AY82" s="520"/>
      <c r="AZ82" s="520"/>
      <c r="BA82" s="520"/>
      <c r="BB82" s="521"/>
    </row>
    <row r="83" spans="1:54" ht="42" customHeight="1" x14ac:dyDescent="0.2">
      <c r="A83" s="824"/>
      <c r="B83" s="923"/>
      <c r="C83" s="940"/>
      <c r="D83" s="522" t="s">
        <v>75</v>
      </c>
      <c r="E83" s="523"/>
      <c r="F83" s="902">
        <f t="shared" si="13"/>
        <v>0</v>
      </c>
      <c r="G83" s="909">
        <f t="shared" si="15"/>
        <v>0</v>
      </c>
      <c r="H83" s="524">
        <f t="shared" si="11"/>
        <v>0</v>
      </c>
      <c r="I83" s="525"/>
      <c r="J83" s="525"/>
      <c r="K83" s="525"/>
      <c r="L83" s="526"/>
      <c r="M83" s="527">
        <f t="shared" si="14"/>
        <v>0</v>
      </c>
      <c r="N83" s="528"/>
      <c r="O83" s="529"/>
      <c r="P83" s="529"/>
      <c r="Q83" s="530"/>
      <c r="R83" s="531"/>
      <c r="S83" s="528"/>
      <c r="T83" s="528"/>
      <c r="U83" s="530"/>
      <c r="V83" s="531"/>
      <c r="W83" s="530"/>
      <c r="X83" s="532"/>
      <c r="Y83" s="533"/>
      <c r="Z83" s="533"/>
      <c r="AA83" s="533"/>
      <c r="AB83" s="533"/>
      <c r="AC83" s="534"/>
      <c r="AD83" s="535"/>
      <c r="AE83" s="559"/>
      <c r="AF83" s="917"/>
      <c r="AG83" s="914">
        <f>SUM(AK83:AM83)</f>
        <v>0</v>
      </c>
      <c r="AH83" s="536" t="s">
        <v>76</v>
      </c>
      <c r="AI83" s="537" t="s">
        <v>76</v>
      </c>
      <c r="AJ83" s="538" t="s">
        <v>76</v>
      </c>
      <c r="AK83" s="539"/>
      <c r="AL83" s="537"/>
      <c r="AM83" s="538"/>
      <c r="AN83" s="539" t="s">
        <v>74</v>
      </c>
      <c r="AO83" s="537" t="s">
        <v>74</v>
      </c>
      <c r="AP83" s="537" t="s">
        <v>74</v>
      </c>
      <c r="AQ83" s="537" t="s">
        <v>74</v>
      </c>
      <c r="AR83" s="540" t="s">
        <v>74</v>
      </c>
      <c r="AS83" s="541">
        <f t="shared" si="16"/>
        <v>0</v>
      </c>
      <c r="AT83" s="542"/>
      <c r="AU83" s="542"/>
      <c r="AV83" s="542"/>
      <c r="AW83" s="542"/>
      <c r="AX83" s="542"/>
      <c r="AY83" s="542"/>
      <c r="AZ83" s="542"/>
      <c r="BA83" s="542"/>
      <c r="BB83" s="543"/>
    </row>
    <row r="84" spans="1:54" ht="42" customHeight="1" x14ac:dyDescent="0.2">
      <c r="A84" s="824"/>
      <c r="B84" s="923"/>
      <c r="C84" s="940"/>
      <c r="D84" s="522" t="s">
        <v>77</v>
      </c>
      <c r="E84" s="523"/>
      <c r="F84" s="902">
        <f t="shared" si="13"/>
        <v>0</v>
      </c>
      <c r="G84" s="909">
        <f t="shared" si="15"/>
        <v>0</v>
      </c>
      <c r="H84" s="524">
        <f t="shared" si="11"/>
        <v>0</v>
      </c>
      <c r="I84" s="525"/>
      <c r="J84" s="525"/>
      <c r="K84" s="525"/>
      <c r="L84" s="526"/>
      <c r="M84" s="527">
        <f t="shared" si="14"/>
        <v>0</v>
      </c>
      <c r="N84" s="528"/>
      <c r="O84" s="544"/>
      <c r="P84" s="545"/>
      <c r="Q84" s="530"/>
      <c r="R84" s="531"/>
      <c r="S84" s="528"/>
      <c r="T84" s="528"/>
      <c r="U84" s="530"/>
      <c r="V84" s="531"/>
      <c r="W84" s="530"/>
      <c r="X84" s="532"/>
      <c r="Y84" s="533"/>
      <c r="Z84" s="533"/>
      <c r="AA84" s="533"/>
      <c r="AB84" s="533"/>
      <c r="AC84" s="534"/>
      <c r="AD84" s="535"/>
      <c r="AE84" s="559"/>
      <c r="AF84" s="917"/>
      <c r="AG84" s="914">
        <f>SUM(AH84:AJ84)</f>
        <v>0</v>
      </c>
      <c r="AH84" s="536"/>
      <c r="AI84" s="537"/>
      <c r="AJ84" s="538"/>
      <c r="AK84" s="539" t="s">
        <v>74</v>
      </c>
      <c r="AL84" s="537" t="s">
        <v>74</v>
      </c>
      <c r="AM84" s="538" t="s">
        <v>74</v>
      </c>
      <c r="AN84" s="539" t="s">
        <v>74</v>
      </c>
      <c r="AO84" s="537" t="s">
        <v>74</v>
      </c>
      <c r="AP84" s="537" t="s">
        <v>74</v>
      </c>
      <c r="AQ84" s="537" t="s">
        <v>74</v>
      </c>
      <c r="AR84" s="540" t="s">
        <v>74</v>
      </c>
      <c r="AS84" s="541">
        <f t="shared" si="16"/>
        <v>0</v>
      </c>
      <c r="AT84" s="542"/>
      <c r="AU84" s="542"/>
      <c r="AV84" s="542"/>
      <c r="AW84" s="542"/>
      <c r="AX84" s="542"/>
      <c r="AY84" s="542"/>
      <c r="AZ84" s="542"/>
      <c r="BA84" s="542"/>
      <c r="BB84" s="543"/>
    </row>
    <row r="85" spans="1:54" ht="42" customHeight="1" x14ac:dyDescent="0.2">
      <c r="A85" s="824"/>
      <c r="B85" s="923"/>
      <c r="C85" s="940"/>
      <c r="D85" s="522" t="s">
        <v>78</v>
      </c>
      <c r="E85" s="523"/>
      <c r="F85" s="902">
        <f t="shared" si="13"/>
        <v>-58</v>
      </c>
      <c r="G85" s="570">
        <f t="shared" si="15"/>
        <v>65</v>
      </c>
      <c r="H85" s="524">
        <f t="shared" si="11"/>
        <v>9</v>
      </c>
      <c r="I85" s="525">
        <v>9</v>
      </c>
      <c r="J85" s="525"/>
      <c r="K85" s="525"/>
      <c r="L85" s="526"/>
      <c r="M85" s="508">
        <f t="shared" si="14"/>
        <v>58</v>
      </c>
      <c r="N85" s="509"/>
      <c r="O85" s="509">
        <v>58</v>
      </c>
      <c r="P85" s="509"/>
      <c r="Q85" s="510"/>
      <c r="R85" s="546">
        <v>10</v>
      </c>
      <c r="S85" s="529">
        <v>48</v>
      </c>
      <c r="T85" s="529"/>
      <c r="U85" s="547"/>
      <c r="V85" s="546">
        <v>53</v>
      </c>
      <c r="W85" s="547">
        <v>5</v>
      </c>
      <c r="X85" s="535"/>
      <c r="Y85" s="525">
        <v>1</v>
      </c>
      <c r="Z85" s="525"/>
      <c r="AA85" s="525"/>
      <c r="AB85" s="525"/>
      <c r="AC85" s="526"/>
      <c r="AD85" s="535">
        <v>35</v>
      </c>
      <c r="AE85" s="559">
        <v>4</v>
      </c>
      <c r="AF85" s="917">
        <v>80</v>
      </c>
      <c r="AG85" s="914">
        <f>SUM(AN85:AR85)</f>
        <v>48</v>
      </c>
      <c r="AH85" s="539" t="s">
        <v>76</v>
      </c>
      <c r="AI85" s="537" t="s">
        <v>76</v>
      </c>
      <c r="AJ85" s="538" t="s">
        <v>76</v>
      </c>
      <c r="AK85" s="539" t="s">
        <v>74</v>
      </c>
      <c r="AL85" s="537" t="s">
        <v>74</v>
      </c>
      <c r="AM85" s="538" t="s">
        <v>74</v>
      </c>
      <c r="AN85" s="539">
        <v>2</v>
      </c>
      <c r="AO85" s="537">
        <v>15</v>
      </c>
      <c r="AP85" s="537">
        <v>28</v>
      </c>
      <c r="AQ85" s="537">
        <v>3</v>
      </c>
      <c r="AR85" s="538"/>
      <c r="AS85" s="541">
        <f t="shared" si="16"/>
        <v>7</v>
      </c>
      <c r="AT85" s="542"/>
      <c r="AU85" s="542"/>
      <c r="AV85" s="542"/>
      <c r="AW85" s="542"/>
      <c r="AX85" s="542">
        <v>7</v>
      </c>
      <c r="AY85" s="542"/>
      <c r="AZ85" s="542"/>
      <c r="BA85" s="542"/>
      <c r="BB85" s="543"/>
    </row>
    <row r="86" spans="1:54" ht="42" customHeight="1" thickBot="1" x14ac:dyDescent="0.25">
      <c r="A86" s="824"/>
      <c r="B86" s="924"/>
      <c r="C86" s="941"/>
      <c r="D86" s="548" t="s">
        <v>79</v>
      </c>
      <c r="E86" s="549"/>
      <c r="F86" s="903">
        <f t="shared" si="13"/>
        <v>0</v>
      </c>
      <c r="G86" s="910">
        <f t="shared" si="15"/>
        <v>0</v>
      </c>
      <c r="H86" s="900">
        <f t="shared" si="11"/>
        <v>0</v>
      </c>
      <c r="I86" s="555"/>
      <c r="J86" s="555"/>
      <c r="K86" s="555"/>
      <c r="L86" s="560"/>
      <c r="M86" s="911">
        <f t="shared" si="14"/>
        <v>0</v>
      </c>
      <c r="N86" s="561"/>
      <c r="O86" s="561"/>
      <c r="P86" s="561"/>
      <c r="Q86" s="562"/>
      <c r="R86" s="912"/>
      <c r="S86" s="561"/>
      <c r="T86" s="561"/>
      <c r="U86" s="562"/>
      <c r="V86" s="912"/>
      <c r="W86" s="562"/>
      <c r="X86" s="554"/>
      <c r="Y86" s="555"/>
      <c r="Z86" s="555"/>
      <c r="AA86" s="555"/>
      <c r="AB86" s="555"/>
      <c r="AC86" s="556"/>
      <c r="AD86" s="554"/>
      <c r="AE86" s="556"/>
      <c r="AF86" s="918"/>
      <c r="AG86" s="915">
        <f>SUM(AN86:AR86)</f>
        <v>0</v>
      </c>
      <c r="AH86" s="550" t="s">
        <v>74</v>
      </c>
      <c r="AI86" s="551" t="s">
        <v>74</v>
      </c>
      <c r="AJ86" s="552" t="s">
        <v>74</v>
      </c>
      <c r="AK86" s="553" t="s">
        <v>74</v>
      </c>
      <c r="AL86" s="551" t="s">
        <v>76</v>
      </c>
      <c r="AM86" s="552" t="s">
        <v>76</v>
      </c>
      <c r="AN86" s="554"/>
      <c r="AO86" s="555"/>
      <c r="AP86" s="555"/>
      <c r="AQ86" s="555"/>
      <c r="AR86" s="556"/>
      <c r="AS86" s="557">
        <f t="shared" si="16"/>
        <v>0</v>
      </c>
      <c r="AT86" s="563"/>
      <c r="AU86" s="563"/>
      <c r="AV86" s="563"/>
      <c r="AW86" s="563"/>
      <c r="AX86" s="563"/>
      <c r="AY86" s="563"/>
      <c r="AZ86" s="563"/>
      <c r="BA86" s="563"/>
      <c r="BB86" s="564"/>
    </row>
    <row r="87" spans="1:54" ht="42" customHeight="1" x14ac:dyDescent="0.2">
      <c r="A87" s="823" t="s">
        <v>503</v>
      </c>
      <c r="B87" s="922" t="s">
        <v>504</v>
      </c>
      <c r="C87" s="930" t="s">
        <v>505</v>
      </c>
      <c r="D87" s="503" t="s">
        <v>73</v>
      </c>
      <c r="E87" s="504"/>
      <c r="F87" s="901">
        <f t="shared" si="13"/>
        <v>-56</v>
      </c>
      <c r="G87" s="569">
        <f t="shared" si="15"/>
        <v>56</v>
      </c>
      <c r="H87" s="505">
        <f t="shared" si="11"/>
        <v>2</v>
      </c>
      <c r="I87" s="506">
        <v>2</v>
      </c>
      <c r="J87" s="506">
        <v>0</v>
      </c>
      <c r="K87" s="506">
        <v>0</v>
      </c>
      <c r="L87" s="507">
        <v>0</v>
      </c>
      <c r="M87" s="906">
        <f t="shared" si="14"/>
        <v>56</v>
      </c>
      <c r="N87" s="907">
        <v>0</v>
      </c>
      <c r="O87" s="907">
        <v>56</v>
      </c>
      <c r="P87" s="907">
        <v>0</v>
      </c>
      <c r="Q87" s="908">
        <v>0</v>
      </c>
      <c r="R87" s="511">
        <v>2</v>
      </c>
      <c r="S87" s="512">
        <v>54</v>
      </c>
      <c r="T87" s="513">
        <v>0</v>
      </c>
      <c r="U87" s="514">
        <v>0</v>
      </c>
      <c r="V87" s="511">
        <v>52</v>
      </c>
      <c r="W87" s="514">
        <v>4</v>
      </c>
      <c r="X87" s="515">
        <v>0</v>
      </c>
      <c r="Y87" s="506">
        <v>0</v>
      </c>
      <c r="Z87" s="506">
        <v>0</v>
      </c>
      <c r="AA87" s="506">
        <v>0</v>
      </c>
      <c r="AB87" s="506">
        <v>0</v>
      </c>
      <c r="AC87" s="507">
        <v>0</v>
      </c>
      <c r="AD87" s="515">
        <v>40.200000000000003</v>
      </c>
      <c r="AE87" s="558">
        <v>19.8</v>
      </c>
      <c r="AF87" s="916">
        <v>14</v>
      </c>
      <c r="AG87" s="913">
        <f>SUM(AK87:AM87)</f>
        <v>56</v>
      </c>
      <c r="AH87" s="516" t="s">
        <v>74</v>
      </c>
      <c r="AI87" s="517" t="s">
        <v>74</v>
      </c>
      <c r="AJ87" s="518" t="s">
        <v>74</v>
      </c>
      <c r="AK87" s="515">
        <v>3</v>
      </c>
      <c r="AL87" s="506">
        <v>50</v>
      </c>
      <c r="AM87" s="507">
        <v>3</v>
      </c>
      <c r="AN87" s="516" t="s">
        <v>74</v>
      </c>
      <c r="AO87" s="517" t="s">
        <v>74</v>
      </c>
      <c r="AP87" s="517" t="s">
        <v>74</v>
      </c>
      <c r="AQ87" s="517" t="s">
        <v>74</v>
      </c>
      <c r="AR87" s="518" t="s">
        <v>74</v>
      </c>
      <c r="AS87" s="519">
        <f t="shared" si="16"/>
        <v>0</v>
      </c>
      <c r="AT87" s="520">
        <v>0</v>
      </c>
      <c r="AU87" s="520">
        <v>0</v>
      </c>
      <c r="AV87" s="520">
        <v>0</v>
      </c>
      <c r="AW87" s="520">
        <v>0</v>
      </c>
      <c r="AX87" s="520">
        <v>0</v>
      </c>
      <c r="AY87" s="520">
        <v>0</v>
      </c>
      <c r="AZ87" s="520">
        <v>0</v>
      </c>
      <c r="BA87" s="520">
        <v>0</v>
      </c>
      <c r="BB87" s="521">
        <v>0</v>
      </c>
    </row>
    <row r="88" spans="1:54" ht="42" customHeight="1" x14ac:dyDescent="0.2">
      <c r="A88" s="824"/>
      <c r="B88" s="923"/>
      <c r="C88" s="931"/>
      <c r="D88" s="522" t="s">
        <v>75</v>
      </c>
      <c r="E88" s="523"/>
      <c r="F88" s="902">
        <f t="shared" si="13"/>
        <v>0</v>
      </c>
      <c r="G88" s="909">
        <f t="shared" si="15"/>
        <v>0</v>
      </c>
      <c r="H88" s="524">
        <f t="shared" si="11"/>
        <v>0</v>
      </c>
      <c r="I88" s="525"/>
      <c r="J88" s="525"/>
      <c r="K88" s="525"/>
      <c r="L88" s="526"/>
      <c r="M88" s="527">
        <f t="shared" si="14"/>
        <v>0</v>
      </c>
      <c r="N88" s="528"/>
      <c r="O88" s="529"/>
      <c r="P88" s="529"/>
      <c r="Q88" s="530"/>
      <c r="R88" s="531"/>
      <c r="S88" s="528"/>
      <c r="T88" s="528"/>
      <c r="U88" s="530"/>
      <c r="V88" s="531"/>
      <c r="W88" s="530"/>
      <c r="X88" s="532"/>
      <c r="Y88" s="533"/>
      <c r="Z88" s="533"/>
      <c r="AA88" s="533"/>
      <c r="AB88" s="533"/>
      <c r="AC88" s="534"/>
      <c r="AD88" s="535"/>
      <c r="AE88" s="559"/>
      <c r="AF88" s="917"/>
      <c r="AG88" s="914">
        <f>SUM(AK88:AM88)</f>
        <v>0</v>
      </c>
      <c r="AH88" s="536" t="s">
        <v>76</v>
      </c>
      <c r="AI88" s="537" t="s">
        <v>76</v>
      </c>
      <c r="AJ88" s="538" t="s">
        <v>76</v>
      </c>
      <c r="AK88" s="539"/>
      <c r="AL88" s="537"/>
      <c r="AM88" s="538"/>
      <c r="AN88" s="539" t="s">
        <v>74</v>
      </c>
      <c r="AO88" s="537" t="s">
        <v>74</v>
      </c>
      <c r="AP88" s="537" t="s">
        <v>74</v>
      </c>
      <c r="AQ88" s="537" t="s">
        <v>74</v>
      </c>
      <c r="AR88" s="540" t="s">
        <v>74</v>
      </c>
      <c r="AS88" s="541">
        <f t="shared" si="16"/>
        <v>0</v>
      </c>
      <c r="AT88" s="542"/>
      <c r="AU88" s="542"/>
      <c r="AV88" s="542"/>
      <c r="AW88" s="542"/>
      <c r="AX88" s="542"/>
      <c r="AY88" s="542"/>
      <c r="AZ88" s="542"/>
      <c r="BA88" s="542"/>
      <c r="BB88" s="543"/>
    </row>
    <row r="89" spans="1:54" ht="42" customHeight="1" x14ac:dyDescent="0.2">
      <c r="A89" s="824"/>
      <c r="B89" s="923"/>
      <c r="C89" s="931"/>
      <c r="D89" s="522" t="s">
        <v>77</v>
      </c>
      <c r="E89" s="523"/>
      <c r="F89" s="902">
        <f t="shared" si="13"/>
        <v>0</v>
      </c>
      <c r="G89" s="909">
        <f t="shared" si="15"/>
        <v>0</v>
      </c>
      <c r="H89" s="524">
        <f t="shared" si="11"/>
        <v>0</v>
      </c>
      <c r="I89" s="525"/>
      <c r="J89" s="525"/>
      <c r="K89" s="525"/>
      <c r="L89" s="526"/>
      <c r="M89" s="527">
        <f t="shared" si="14"/>
        <v>0</v>
      </c>
      <c r="N89" s="528"/>
      <c r="O89" s="544"/>
      <c r="P89" s="545"/>
      <c r="Q89" s="530"/>
      <c r="R89" s="531"/>
      <c r="S89" s="528"/>
      <c r="T89" s="528"/>
      <c r="U89" s="530"/>
      <c r="V89" s="531"/>
      <c r="W89" s="530"/>
      <c r="X89" s="532"/>
      <c r="Y89" s="533"/>
      <c r="Z89" s="533"/>
      <c r="AA89" s="533"/>
      <c r="AB89" s="533"/>
      <c r="AC89" s="534"/>
      <c r="AD89" s="535"/>
      <c r="AE89" s="559"/>
      <c r="AF89" s="917"/>
      <c r="AG89" s="914">
        <f>SUM(AH89:AJ89)</f>
        <v>0</v>
      </c>
      <c r="AH89" s="536"/>
      <c r="AI89" s="537"/>
      <c r="AJ89" s="538"/>
      <c r="AK89" s="539" t="s">
        <v>74</v>
      </c>
      <c r="AL89" s="537" t="s">
        <v>74</v>
      </c>
      <c r="AM89" s="538" t="s">
        <v>74</v>
      </c>
      <c r="AN89" s="539" t="s">
        <v>74</v>
      </c>
      <c r="AO89" s="537" t="s">
        <v>74</v>
      </c>
      <c r="AP89" s="537" t="s">
        <v>74</v>
      </c>
      <c r="AQ89" s="537" t="s">
        <v>74</v>
      </c>
      <c r="AR89" s="540" t="s">
        <v>74</v>
      </c>
      <c r="AS89" s="541">
        <f t="shared" si="16"/>
        <v>0</v>
      </c>
      <c r="AT89" s="542"/>
      <c r="AU89" s="542"/>
      <c r="AV89" s="542"/>
      <c r="AW89" s="542"/>
      <c r="AX89" s="542"/>
      <c r="AY89" s="542"/>
      <c r="AZ89" s="542"/>
      <c r="BA89" s="542"/>
      <c r="BB89" s="543"/>
    </row>
    <row r="90" spans="1:54" ht="42" customHeight="1" x14ac:dyDescent="0.2">
      <c r="A90" s="824"/>
      <c r="B90" s="923"/>
      <c r="C90" s="931"/>
      <c r="D90" s="522" t="s">
        <v>78</v>
      </c>
      <c r="E90" s="523"/>
      <c r="F90" s="902">
        <f t="shared" si="13"/>
        <v>-219</v>
      </c>
      <c r="G90" s="570">
        <f t="shared" si="15"/>
        <v>249</v>
      </c>
      <c r="H90" s="524">
        <f t="shared" ref="H90:H111" si="17">SUM(I90:L90)</f>
        <v>29</v>
      </c>
      <c r="I90" s="525">
        <v>29</v>
      </c>
      <c r="J90" s="525">
        <v>0</v>
      </c>
      <c r="K90" s="525">
        <v>0</v>
      </c>
      <c r="L90" s="526">
        <v>0</v>
      </c>
      <c r="M90" s="508">
        <f t="shared" si="14"/>
        <v>219</v>
      </c>
      <c r="N90" s="509">
        <v>0</v>
      </c>
      <c r="O90" s="509">
        <v>219</v>
      </c>
      <c r="P90" s="509">
        <v>0</v>
      </c>
      <c r="Q90" s="510">
        <v>0</v>
      </c>
      <c r="R90" s="546">
        <v>3</v>
      </c>
      <c r="S90" s="529">
        <v>216</v>
      </c>
      <c r="T90" s="529">
        <v>0</v>
      </c>
      <c r="U90" s="547">
        <v>0</v>
      </c>
      <c r="V90" s="546">
        <v>190</v>
      </c>
      <c r="W90" s="547">
        <v>29</v>
      </c>
      <c r="X90" s="535">
        <v>0</v>
      </c>
      <c r="Y90" s="525">
        <v>0</v>
      </c>
      <c r="Z90" s="525">
        <v>0</v>
      </c>
      <c r="AA90" s="525">
        <v>0</v>
      </c>
      <c r="AB90" s="525">
        <v>0</v>
      </c>
      <c r="AC90" s="526">
        <v>0</v>
      </c>
      <c r="AD90" s="535">
        <v>40.1</v>
      </c>
      <c r="AE90" s="559">
        <v>20.100000000000001</v>
      </c>
      <c r="AF90" s="917">
        <v>105.3</v>
      </c>
      <c r="AG90" s="914">
        <f>SUM(AN90:AR90)</f>
        <v>220</v>
      </c>
      <c r="AH90" s="539" t="s">
        <v>76</v>
      </c>
      <c r="AI90" s="537" t="s">
        <v>76</v>
      </c>
      <c r="AJ90" s="538" t="s">
        <v>76</v>
      </c>
      <c r="AK90" s="539" t="s">
        <v>74</v>
      </c>
      <c r="AL90" s="537" t="s">
        <v>74</v>
      </c>
      <c r="AM90" s="538" t="s">
        <v>74</v>
      </c>
      <c r="AN90" s="539">
        <v>2</v>
      </c>
      <c r="AO90" s="537">
        <v>12</v>
      </c>
      <c r="AP90" s="537">
        <v>174</v>
      </c>
      <c r="AQ90" s="537">
        <v>29</v>
      </c>
      <c r="AR90" s="538">
        <v>3</v>
      </c>
      <c r="AS90" s="541">
        <f t="shared" si="16"/>
        <v>30</v>
      </c>
      <c r="AT90" s="542">
        <v>0</v>
      </c>
      <c r="AU90" s="542">
        <v>0</v>
      </c>
      <c r="AV90" s="542">
        <v>0</v>
      </c>
      <c r="AW90" s="542">
        <v>0</v>
      </c>
      <c r="AX90" s="542">
        <v>0</v>
      </c>
      <c r="AY90" s="542">
        <v>0</v>
      </c>
      <c r="AZ90" s="542">
        <v>0</v>
      </c>
      <c r="BA90" s="542">
        <v>0</v>
      </c>
      <c r="BB90" s="543">
        <v>30</v>
      </c>
    </row>
    <row r="91" spans="1:54" ht="42" customHeight="1" thickBot="1" x14ac:dyDescent="0.25">
      <c r="A91" s="824"/>
      <c r="B91" s="924"/>
      <c r="C91" s="933"/>
      <c r="D91" s="548" t="s">
        <v>79</v>
      </c>
      <c r="E91" s="549"/>
      <c r="F91" s="903">
        <f t="shared" si="13"/>
        <v>0</v>
      </c>
      <c r="G91" s="910">
        <f t="shared" si="15"/>
        <v>0</v>
      </c>
      <c r="H91" s="900">
        <f t="shared" si="17"/>
        <v>0</v>
      </c>
      <c r="I91" s="555"/>
      <c r="J91" s="555"/>
      <c r="K91" s="555"/>
      <c r="L91" s="560"/>
      <c r="M91" s="911">
        <f t="shared" si="14"/>
        <v>0</v>
      </c>
      <c r="N91" s="561"/>
      <c r="O91" s="561"/>
      <c r="P91" s="561"/>
      <c r="Q91" s="562"/>
      <c r="R91" s="912"/>
      <c r="S91" s="561"/>
      <c r="T91" s="561"/>
      <c r="U91" s="562"/>
      <c r="V91" s="912"/>
      <c r="W91" s="562"/>
      <c r="X91" s="554"/>
      <c r="Y91" s="555"/>
      <c r="Z91" s="555"/>
      <c r="AA91" s="555"/>
      <c r="AB91" s="555"/>
      <c r="AC91" s="556"/>
      <c r="AD91" s="554"/>
      <c r="AE91" s="556"/>
      <c r="AF91" s="918"/>
      <c r="AG91" s="915">
        <f>SUM(AN91:AR91)</f>
        <v>0</v>
      </c>
      <c r="AH91" s="550" t="s">
        <v>74</v>
      </c>
      <c r="AI91" s="551" t="s">
        <v>74</v>
      </c>
      <c r="AJ91" s="552" t="s">
        <v>74</v>
      </c>
      <c r="AK91" s="553" t="s">
        <v>74</v>
      </c>
      <c r="AL91" s="551" t="s">
        <v>76</v>
      </c>
      <c r="AM91" s="552" t="s">
        <v>76</v>
      </c>
      <c r="AN91" s="554"/>
      <c r="AO91" s="555"/>
      <c r="AP91" s="555"/>
      <c r="AQ91" s="555"/>
      <c r="AR91" s="556"/>
      <c r="AS91" s="557">
        <f t="shared" si="16"/>
        <v>0</v>
      </c>
      <c r="AT91" s="563"/>
      <c r="AU91" s="563"/>
      <c r="AV91" s="563"/>
      <c r="AW91" s="563"/>
      <c r="AX91" s="563"/>
      <c r="AY91" s="563"/>
      <c r="AZ91" s="563"/>
      <c r="BA91" s="563"/>
      <c r="BB91" s="564"/>
    </row>
    <row r="92" spans="1:54" ht="42" customHeight="1" x14ac:dyDescent="0.2">
      <c r="A92" s="823" t="s">
        <v>506</v>
      </c>
      <c r="B92" s="922" t="s">
        <v>507</v>
      </c>
      <c r="C92" s="930" t="s">
        <v>508</v>
      </c>
      <c r="D92" s="503" t="s">
        <v>73</v>
      </c>
      <c r="E92" s="504"/>
      <c r="F92" s="901">
        <f t="shared" si="13"/>
        <v>-17</v>
      </c>
      <c r="G92" s="569">
        <f t="shared" si="15"/>
        <v>21</v>
      </c>
      <c r="H92" s="505">
        <f t="shared" si="17"/>
        <v>2</v>
      </c>
      <c r="I92" s="506">
        <v>2</v>
      </c>
      <c r="J92" s="506">
        <v>0</v>
      </c>
      <c r="K92" s="506">
        <v>0</v>
      </c>
      <c r="L92" s="507">
        <v>0</v>
      </c>
      <c r="M92" s="906">
        <f t="shared" si="14"/>
        <v>17</v>
      </c>
      <c r="N92" s="907">
        <v>0</v>
      </c>
      <c r="O92" s="907">
        <v>17</v>
      </c>
      <c r="P92" s="907">
        <v>0</v>
      </c>
      <c r="Q92" s="908">
        <v>0</v>
      </c>
      <c r="R92" s="511">
        <v>0</v>
      </c>
      <c r="S92" s="512">
        <v>17</v>
      </c>
      <c r="T92" s="513">
        <v>0</v>
      </c>
      <c r="U92" s="514">
        <v>0</v>
      </c>
      <c r="V92" s="511">
        <v>16</v>
      </c>
      <c r="W92" s="514">
        <v>1</v>
      </c>
      <c r="X92" s="515">
        <v>0</v>
      </c>
      <c r="Y92" s="506">
        <v>0</v>
      </c>
      <c r="Z92" s="506">
        <v>0</v>
      </c>
      <c r="AA92" s="506">
        <v>0</v>
      </c>
      <c r="AB92" s="506">
        <v>3</v>
      </c>
      <c r="AC92" s="507">
        <v>0</v>
      </c>
      <c r="AD92" s="515">
        <v>35</v>
      </c>
      <c r="AE92" s="558">
        <v>12</v>
      </c>
      <c r="AF92" s="916">
        <v>16</v>
      </c>
      <c r="AG92" s="913">
        <f>SUM(AK92:AM92)</f>
        <v>17</v>
      </c>
      <c r="AH92" s="516" t="s">
        <v>74</v>
      </c>
      <c r="AI92" s="517" t="s">
        <v>74</v>
      </c>
      <c r="AJ92" s="518" t="s">
        <v>74</v>
      </c>
      <c r="AK92" s="515">
        <v>0</v>
      </c>
      <c r="AL92" s="506">
        <v>15</v>
      </c>
      <c r="AM92" s="507">
        <v>2</v>
      </c>
      <c r="AN92" s="516" t="s">
        <v>74</v>
      </c>
      <c r="AO92" s="517" t="s">
        <v>74</v>
      </c>
      <c r="AP92" s="517" t="s">
        <v>74</v>
      </c>
      <c r="AQ92" s="517" t="s">
        <v>74</v>
      </c>
      <c r="AR92" s="518" t="s">
        <v>74</v>
      </c>
      <c r="AS92" s="519">
        <f t="shared" si="16"/>
        <v>4</v>
      </c>
      <c r="AT92" s="520">
        <v>0</v>
      </c>
      <c r="AU92" s="520">
        <v>0</v>
      </c>
      <c r="AV92" s="520">
        <v>0</v>
      </c>
      <c r="AW92" s="520">
        <v>0</v>
      </c>
      <c r="AX92" s="520">
        <v>3</v>
      </c>
      <c r="AY92" s="520">
        <v>0</v>
      </c>
      <c r="AZ92" s="520">
        <v>0</v>
      </c>
      <c r="BA92" s="520">
        <v>1</v>
      </c>
      <c r="BB92" s="521">
        <v>0</v>
      </c>
    </row>
    <row r="93" spans="1:54" ht="42" customHeight="1" x14ac:dyDescent="0.2">
      <c r="A93" s="824"/>
      <c r="B93" s="923"/>
      <c r="C93" s="931"/>
      <c r="D93" s="522" t="s">
        <v>75</v>
      </c>
      <c r="E93" s="523"/>
      <c r="F93" s="902">
        <f t="shared" si="13"/>
        <v>0</v>
      </c>
      <c r="G93" s="909">
        <f t="shared" si="15"/>
        <v>0</v>
      </c>
      <c r="H93" s="524">
        <f t="shared" si="17"/>
        <v>0</v>
      </c>
      <c r="I93" s="525">
        <v>0</v>
      </c>
      <c r="J93" s="525">
        <v>0</v>
      </c>
      <c r="K93" s="525">
        <v>0</v>
      </c>
      <c r="L93" s="526">
        <v>0</v>
      </c>
      <c r="M93" s="527">
        <f t="shared" si="14"/>
        <v>0</v>
      </c>
      <c r="N93" s="528">
        <v>0</v>
      </c>
      <c r="O93" s="529">
        <v>0</v>
      </c>
      <c r="P93" s="529">
        <v>0</v>
      </c>
      <c r="Q93" s="530">
        <v>0</v>
      </c>
      <c r="R93" s="531">
        <v>0</v>
      </c>
      <c r="S93" s="528">
        <v>0</v>
      </c>
      <c r="T93" s="528">
        <v>0</v>
      </c>
      <c r="U93" s="530">
        <v>0</v>
      </c>
      <c r="V93" s="531">
        <v>0</v>
      </c>
      <c r="W93" s="530">
        <v>0</v>
      </c>
      <c r="X93" s="532">
        <v>0</v>
      </c>
      <c r="Y93" s="533">
        <v>0</v>
      </c>
      <c r="Z93" s="533">
        <v>0</v>
      </c>
      <c r="AA93" s="533">
        <v>0</v>
      </c>
      <c r="AB93" s="533">
        <v>0</v>
      </c>
      <c r="AC93" s="534">
        <v>0</v>
      </c>
      <c r="AD93" s="535">
        <v>0</v>
      </c>
      <c r="AE93" s="559">
        <v>0</v>
      </c>
      <c r="AF93" s="917">
        <v>0</v>
      </c>
      <c r="AG93" s="914">
        <f>SUM(AK93:AM93)</f>
        <v>0</v>
      </c>
      <c r="AH93" s="536" t="s">
        <v>76</v>
      </c>
      <c r="AI93" s="537" t="s">
        <v>76</v>
      </c>
      <c r="AJ93" s="538" t="s">
        <v>76</v>
      </c>
      <c r="AK93" s="539"/>
      <c r="AL93" s="537"/>
      <c r="AM93" s="538"/>
      <c r="AN93" s="539" t="s">
        <v>74</v>
      </c>
      <c r="AO93" s="537" t="s">
        <v>74</v>
      </c>
      <c r="AP93" s="537" t="s">
        <v>74</v>
      </c>
      <c r="AQ93" s="537" t="s">
        <v>74</v>
      </c>
      <c r="AR93" s="540" t="s">
        <v>74</v>
      </c>
      <c r="AS93" s="541">
        <f t="shared" si="16"/>
        <v>0</v>
      </c>
      <c r="AT93" s="542">
        <v>0</v>
      </c>
      <c r="AU93" s="542">
        <v>0</v>
      </c>
      <c r="AV93" s="542">
        <v>0</v>
      </c>
      <c r="AW93" s="542">
        <v>0</v>
      </c>
      <c r="AX93" s="542">
        <v>0</v>
      </c>
      <c r="AY93" s="542">
        <v>0</v>
      </c>
      <c r="AZ93" s="542">
        <v>0</v>
      </c>
      <c r="BA93" s="542">
        <v>0</v>
      </c>
      <c r="BB93" s="543">
        <v>0</v>
      </c>
    </row>
    <row r="94" spans="1:54" ht="42" customHeight="1" x14ac:dyDescent="0.2">
      <c r="A94" s="824"/>
      <c r="B94" s="923"/>
      <c r="C94" s="931"/>
      <c r="D94" s="522" t="s">
        <v>77</v>
      </c>
      <c r="E94" s="523"/>
      <c r="F94" s="902">
        <f t="shared" si="13"/>
        <v>0</v>
      </c>
      <c r="G94" s="909">
        <f t="shared" si="15"/>
        <v>0</v>
      </c>
      <c r="H94" s="524">
        <f t="shared" si="17"/>
        <v>0</v>
      </c>
      <c r="I94" s="525">
        <v>0</v>
      </c>
      <c r="J94" s="525">
        <v>0</v>
      </c>
      <c r="K94" s="525">
        <v>0</v>
      </c>
      <c r="L94" s="526">
        <v>0</v>
      </c>
      <c r="M94" s="527">
        <f t="shared" si="14"/>
        <v>0</v>
      </c>
      <c r="N94" s="528">
        <v>0</v>
      </c>
      <c r="O94" s="544">
        <v>0</v>
      </c>
      <c r="P94" s="545">
        <v>0</v>
      </c>
      <c r="Q94" s="530">
        <v>0</v>
      </c>
      <c r="R94" s="531">
        <v>0</v>
      </c>
      <c r="S94" s="528">
        <v>0</v>
      </c>
      <c r="T94" s="528">
        <v>0</v>
      </c>
      <c r="U94" s="530">
        <v>0</v>
      </c>
      <c r="V94" s="531">
        <v>0</v>
      </c>
      <c r="W94" s="530">
        <v>0</v>
      </c>
      <c r="X94" s="532">
        <v>0</v>
      </c>
      <c r="Y94" s="533">
        <v>0</v>
      </c>
      <c r="Z94" s="533">
        <v>0</v>
      </c>
      <c r="AA94" s="533">
        <v>0</v>
      </c>
      <c r="AB94" s="533">
        <v>0</v>
      </c>
      <c r="AC94" s="534">
        <v>0</v>
      </c>
      <c r="AD94" s="535">
        <v>0</v>
      </c>
      <c r="AE94" s="559">
        <v>0</v>
      </c>
      <c r="AF94" s="917">
        <v>0</v>
      </c>
      <c r="AG94" s="914">
        <f>SUM(AH94:AJ94)</f>
        <v>0</v>
      </c>
      <c r="AH94" s="536"/>
      <c r="AI94" s="537"/>
      <c r="AJ94" s="538"/>
      <c r="AK94" s="539" t="s">
        <v>74</v>
      </c>
      <c r="AL94" s="537" t="s">
        <v>74</v>
      </c>
      <c r="AM94" s="538" t="s">
        <v>74</v>
      </c>
      <c r="AN94" s="539" t="s">
        <v>74</v>
      </c>
      <c r="AO94" s="537" t="s">
        <v>74</v>
      </c>
      <c r="AP94" s="537" t="s">
        <v>74</v>
      </c>
      <c r="AQ94" s="537" t="s">
        <v>74</v>
      </c>
      <c r="AR94" s="540" t="s">
        <v>74</v>
      </c>
      <c r="AS94" s="541">
        <f t="shared" si="16"/>
        <v>0</v>
      </c>
      <c r="AT94" s="542">
        <v>0</v>
      </c>
      <c r="AU94" s="542">
        <v>0</v>
      </c>
      <c r="AV94" s="542">
        <v>0</v>
      </c>
      <c r="AW94" s="542">
        <v>0</v>
      </c>
      <c r="AX94" s="542">
        <v>0</v>
      </c>
      <c r="AY94" s="542">
        <v>0</v>
      </c>
      <c r="AZ94" s="542">
        <v>0</v>
      </c>
      <c r="BA94" s="542">
        <v>0</v>
      </c>
      <c r="BB94" s="543">
        <v>0</v>
      </c>
    </row>
    <row r="95" spans="1:54" ht="42" customHeight="1" x14ac:dyDescent="0.2">
      <c r="A95" s="824"/>
      <c r="B95" s="923"/>
      <c r="C95" s="931"/>
      <c r="D95" s="522" t="s">
        <v>78</v>
      </c>
      <c r="E95" s="523"/>
      <c r="F95" s="902">
        <f t="shared" si="13"/>
        <v>-458</v>
      </c>
      <c r="G95" s="570">
        <f t="shared" si="15"/>
        <v>509</v>
      </c>
      <c r="H95" s="524">
        <f t="shared" si="17"/>
        <v>22</v>
      </c>
      <c r="I95" s="525">
        <v>22</v>
      </c>
      <c r="J95" s="525">
        <v>0</v>
      </c>
      <c r="K95" s="525">
        <v>0</v>
      </c>
      <c r="L95" s="526">
        <v>0</v>
      </c>
      <c r="M95" s="508">
        <f t="shared" si="14"/>
        <v>458</v>
      </c>
      <c r="N95" s="509">
        <v>0</v>
      </c>
      <c r="O95" s="509">
        <v>458</v>
      </c>
      <c r="P95" s="509">
        <v>0</v>
      </c>
      <c r="Q95" s="510">
        <v>0</v>
      </c>
      <c r="R95" s="546">
        <v>0</v>
      </c>
      <c r="S95" s="529">
        <v>458</v>
      </c>
      <c r="T95" s="529">
        <v>0</v>
      </c>
      <c r="U95" s="547">
        <v>0</v>
      </c>
      <c r="V95" s="546">
        <v>418</v>
      </c>
      <c r="W95" s="547">
        <v>40</v>
      </c>
      <c r="X95" s="535">
        <v>0</v>
      </c>
      <c r="Y95" s="525">
        <v>21</v>
      </c>
      <c r="Z95" s="525">
        <v>20</v>
      </c>
      <c r="AA95" s="525">
        <v>0</v>
      </c>
      <c r="AB95" s="525">
        <v>44</v>
      </c>
      <c r="AC95" s="526">
        <v>0</v>
      </c>
      <c r="AD95" s="535">
        <v>38</v>
      </c>
      <c r="AE95" s="559">
        <v>15</v>
      </c>
      <c r="AF95" s="917">
        <v>100</v>
      </c>
      <c r="AG95" s="914">
        <f>SUM(AN95:AR95)</f>
        <v>458</v>
      </c>
      <c r="AH95" s="539" t="s">
        <v>76</v>
      </c>
      <c r="AI95" s="537" t="s">
        <v>76</v>
      </c>
      <c r="AJ95" s="538" t="s">
        <v>76</v>
      </c>
      <c r="AK95" s="539" t="s">
        <v>74</v>
      </c>
      <c r="AL95" s="537" t="s">
        <v>74</v>
      </c>
      <c r="AM95" s="538" t="s">
        <v>74</v>
      </c>
      <c r="AN95" s="539">
        <v>7</v>
      </c>
      <c r="AO95" s="537">
        <v>37</v>
      </c>
      <c r="AP95" s="537">
        <v>349</v>
      </c>
      <c r="AQ95" s="537">
        <v>65</v>
      </c>
      <c r="AR95" s="538">
        <v>0</v>
      </c>
      <c r="AS95" s="541">
        <f t="shared" si="16"/>
        <v>51</v>
      </c>
      <c r="AT95" s="542">
        <v>0</v>
      </c>
      <c r="AU95" s="542">
        <v>0</v>
      </c>
      <c r="AV95" s="542">
        <v>0</v>
      </c>
      <c r="AW95" s="542">
        <v>0</v>
      </c>
      <c r="AX95" s="542">
        <v>43</v>
      </c>
      <c r="AY95" s="542">
        <v>0</v>
      </c>
      <c r="AZ95" s="542">
        <v>0</v>
      </c>
      <c r="BA95" s="542">
        <v>8</v>
      </c>
      <c r="BB95" s="543">
        <v>0</v>
      </c>
    </row>
    <row r="96" spans="1:54" ht="42" customHeight="1" thickBot="1" x14ac:dyDescent="0.25">
      <c r="A96" s="824"/>
      <c r="B96" s="924"/>
      <c r="C96" s="933"/>
      <c r="D96" s="548" t="s">
        <v>79</v>
      </c>
      <c r="E96" s="549"/>
      <c r="F96" s="903">
        <f t="shared" si="13"/>
        <v>0</v>
      </c>
      <c r="G96" s="910">
        <f t="shared" si="15"/>
        <v>0</v>
      </c>
      <c r="H96" s="900">
        <f t="shared" si="17"/>
        <v>0</v>
      </c>
      <c r="I96" s="555"/>
      <c r="J96" s="555"/>
      <c r="K96" s="555"/>
      <c r="L96" s="560"/>
      <c r="M96" s="911">
        <f t="shared" si="14"/>
        <v>0</v>
      </c>
      <c r="N96" s="561"/>
      <c r="O96" s="561"/>
      <c r="P96" s="561"/>
      <c r="Q96" s="562"/>
      <c r="R96" s="912"/>
      <c r="S96" s="561"/>
      <c r="T96" s="561"/>
      <c r="U96" s="562"/>
      <c r="V96" s="912"/>
      <c r="W96" s="562"/>
      <c r="X96" s="554"/>
      <c r="Y96" s="555"/>
      <c r="Z96" s="555"/>
      <c r="AA96" s="555"/>
      <c r="AB96" s="555"/>
      <c r="AC96" s="556"/>
      <c r="AD96" s="554"/>
      <c r="AE96" s="556"/>
      <c r="AF96" s="918"/>
      <c r="AG96" s="915">
        <f>SUM(AN96:AR96)</f>
        <v>0</v>
      </c>
      <c r="AH96" s="550" t="s">
        <v>74</v>
      </c>
      <c r="AI96" s="551" t="s">
        <v>74</v>
      </c>
      <c r="AJ96" s="552" t="s">
        <v>74</v>
      </c>
      <c r="AK96" s="553" t="s">
        <v>74</v>
      </c>
      <c r="AL96" s="551" t="s">
        <v>76</v>
      </c>
      <c r="AM96" s="552" t="s">
        <v>76</v>
      </c>
      <c r="AN96" s="554">
        <v>0</v>
      </c>
      <c r="AO96" s="555">
        <v>0</v>
      </c>
      <c r="AP96" s="555">
        <v>0</v>
      </c>
      <c r="AQ96" s="555">
        <v>0</v>
      </c>
      <c r="AR96" s="556">
        <v>0</v>
      </c>
      <c r="AS96" s="557">
        <f t="shared" si="16"/>
        <v>0</v>
      </c>
      <c r="AT96" s="563">
        <v>0</v>
      </c>
      <c r="AU96" s="563">
        <v>0</v>
      </c>
      <c r="AV96" s="563">
        <v>0</v>
      </c>
      <c r="AW96" s="563">
        <v>0</v>
      </c>
      <c r="AX96" s="563">
        <v>0</v>
      </c>
      <c r="AY96" s="563">
        <v>0</v>
      </c>
      <c r="AZ96" s="563">
        <v>0</v>
      </c>
      <c r="BA96" s="563">
        <v>0</v>
      </c>
      <c r="BB96" s="564">
        <v>0</v>
      </c>
    </row>
    <row r="97" spans="1:54" ht="42" customHeight="1" x14ac:dyDescent="0.2">
      <c r="A97" s="824"/>
      <c r="B97" s="922" t="s">
        <v>509</v>
      </c>
      <c r="C97" s="930" t="s">
        <v>510</v>
      </c>
      <c r="D97" s="503" t="s">
        <v>73</v>
      </c>
      <c r="E97" s="504"/>
      <c r="F97" s="901">
        <f t="shared" si="13"/>
        <v>-16</v>
      </c>
      <c r="G97" s="569">
        <f t="shared" si="15"/>
        <v>18</v>
      </c>
      <c r="H97" s="505">
        <f t="shared" si="17"/>
        <v>0</v>
      </c>
      <c r="I97" s="506">
        <v>0</v>
      </c>
      <c r="J97" s="506">
        <v>0</v>
      </c>
      <c r="K97" s="506">
        <v>0</v>
      </c>
      <c r="L97" s="507">
        <v>0</v>
      </c>
      <c r="M97" s="906">
        <f t="shared" si="14"/>
        <v>16</v>
      </c>
      <c r="N97" s="907">
        <v>0</v>
      </c>
      <c r="O97" s="907">
        <v>16</v>
      </c>
      <c r="P97" s="907">
        <v>0</v>
      </c>
      <c r="Q97" s="908">
        <v>0</v>
      </c>
      <c r="R97" s="511">
        <v>0</v>
      </c>
      <c r="S97" s="512">
        <v>16</v>
      </c>
      <c r="T97" s="513">
        <v>0</v>
      </c>
      <c r="U97" s="514">
        <v>0</v>
      </c>
      <c r="V97" s="511">
        <v>15</v>
      </c>
      <c r="W97" s="514">
        <v>1</v>
      </c>
      <c r="X97" s="515">
        <v>0</v>
      </c>
      <c r="Y97" s="506">
        <v>0</v>
      </c>
      <c r="Z97" s="506">
        <v>0</v>
      </c>
      <c r="AA97" s="506">
        <v>0</v>
      </c>
      <c r="AB97" s="506">
        <v>1</v>
      </c>
      <c r="AC97" s="507">
        <v>0</v>
      </c>
      <c r="AD97" s="515">
        <v>35</v>
      </c>
      <c r="AE97" s="558">
        <v>12</v>
      </c>
      <c r="AF97" s="916">
        <v>16</v>
      </c>
      <c r="AG97" s="913">
        <f>SUM(AK97:AM97)</f>
        <v>16</v>
      </c>
      <c r="AH97" s="516" t="s">
        <v>74</v>
      </c>
      <c r="AI97" s="517" t="s">
        <v>74</v>
      </c>
      <c r="AJ97" s="518" t="s">
        <v>74</v>
      </c>
      <c r="AK97" s="515">
        <v>0</v>
      </c>
      <c r="AL97" s="506">
        <v>11</v>
      </c>
      <c r="AM97" s="507">
        <v>5</v>
      </c>
      <c r="AN97" s="516" t="s">
        <v>74</v>
      </c>
      <c r="AO97" s="517" t="s">
        <v>74</v>
      </c>
      <c r="AP97" s="517" t="s">
        <v>74</v>
      </c>
      <c r="AQ97" s="517" t="s">
        <v>74</v>
      </c>
      <c r="AR97" s="518" t="s">
        <v>74</v>
      </c>
      <c r="AS97" s="519">
        <f t="shared" si="16"/>
        <v>2</v>
      </c>
      <c r="AT97" s="520">
        <v>0</v>
      </c>
      <c r="AU97" s="520">
        <v>0</v>
      </c>
      <c r="AV97" s="520">
        <v>0</v>
      </c>
      <c r="AW97" s="520">
        <v>0</v>
      </c>
      <c r="AX97" s="520">
        <v>2</v>
      </c>
      <c r="AY97" s="520">
        <v>0</v>
      </c>
      <c r="AZ97" s="520">
        <v>0</v>
      </c>
      <c r="BA97" s="520">
        <v>0</v>
      </c>
      <c r="BB97" s="521">
        <v>0</v>
      </c>
    </row>
    <row r="98" spans="1:54" ht="42" customHeight="1" x14ac:dyDescent="0.2">
      <c r="A98" s="824"/>
      <c r="B98" s="923"/>
      <c r="C98" s="931"/>
      <c r="D98" s="522" t="s">
        <v>75</v>
      </c>
      <c r="E98" s="523"/>
      <c r="F98" s="902">
        <f t="shared" si="13"/>
        <v>0</v>
      </c>
      <c r="G98" s="909">
        <f t="shared" si="15"/>
        <v>0</v>
      </c>
      <c r="H98" s="524">
        <f t="shared" si="17"/>
        <v>0</v>
      </c>
      <c r="I98" s="525">
        <v>0</v>
      </c>
      <c r="J98" s="525">
        <v>0</v>
      </c>
      <c r="K98" s="525">
        <v>0</v>
      </c>
      <c r="L98" s="526">
        <v>0</v>
      </c>
      <c r="M98" s="527">
        <f t="shared" si="14"/>
        <v>0</v>
      </c>
      <c r="N98" s="528">
        <v>0</v>
      </c>
      <c r="O98" s="529">
        <v>0</v>
      </c>
      <c r="P98" s="529">
        <v>0</v>
      </c>
      <c r="Q98" s="530">
        <v>0</v>
      </c>
      <c r="R98" s="531">
        <v>0</v>
      </c>
      <c r="S98" s="528">
        <v>0</v>
      </c>
      <c r="T98" s="528">
        <v>0</v>
      </c>
      <c r="U98" s="530">
        <v>0</v>
      </c>
      <c r="V98" s="531">
        <v>0</v>
      </c>
      <c r="W98" s="530">
        <v>0</v>
      </c>
      <c r="X98" s="532">
        <v>0</v>
      </c>
      <c r="Y98" s="533">
        <v>0</v>
      </c>
      <c r="Z98" s="533">
        <v>0</v>
      </c>
      <c r="AA98" s="533">
        <v>0</v>
      </c>
      <c r="AB98" s="533">
        <v>0</v>
      </c>
      <c r="AC98" s="534">
        <v>0</v>
      </c>
      <c r="AD98" s="535">
        <v>0</v>
      </c>
      <c r="AE98" s="559">
        <v>0</v>
      </c>
      <c r="AF98" s="917">
        <v>0</v>
      </c>
      <c r="AG98" s="914">
        <f>SUM(AK98:AM98)</f>
        <v>0</v>
      </c>
      <c r="AH98" s="536" t="s">
        <v>76</v>
      </c>
      <c r="AI98" s="537" t="s">
        <v>76</v>
      </c>
      <c r="AJ98" s="538" t="s">
        <v>76</v>
      </c>
      <c r="AK98" s="539"/>
      <c r="AL98" s="537"/>
      <c r="AM98" s="538"/>
      <c r="AN98" s="539" t="s">
        <v>74</v>
      </c>
      <c r="AO98" s="537" t="s">
        <v>74</v>
      </c>
      <c r="AP98" s="537" t="s">
        <v>74</v>
      </c>
      <c r="AQ98" s="537" t="s">
        <v>74</v>
      </c>
      <c r="AR98" s="540" t="s">
        <v>74</v>
      </c>
      <c r="AS98" s="541">
        <f t="shared" si="16"/>
        <v>0</v>
      </c>
      <c r="AT98" s="542">
        <v>0</v>
      </c>
      <c r="AU98" s="542">
        <v>0</v>
      </c>
      <c r="AV98" s="542">
        <v>0</v>
      </c>
      <c r="AW98" s="542">
        <v>0</v>
      </c>
      <c r="AX98" s="542">
        <v>0</v>
      </c>
      <c r="AY98" s="542">
        <v>0</v>
      </c>
      <c r="AZ98" s="542">
        <v>0</v>
      </c>
      <c r="BA98" s="542">
        <v>0</v>
      </c>
      <c r="BB98" s="543">
        <v>0</v>
      </c>
    </row>
    <row r="99" spans="1:54" ht="42" customHeight="1" x14ac:dyDescent="0.2">
      <c r="A99" s="824"/>
      <c r="B99" s="923"/>
      <c r="C99" s="931"/>
      <c r="D99" s="522" t="s">
        <v>77</v>
      </c>
      <c r="E99" s="523"/>
      <c r="F99" s="902">
        <f t="shared" si="13"/>
        <v>0</v>
      </c>
      <c r="G99" s="909">
        <f t="shared" si="15"/>
        <v>0</v>
      </c>
      <c r="H99" s="524">
        <f t="shared" si="17"/>
        <v>0</v>
      </c>
      <c r="I99" s="525">
        <v>0</v>
      </c>
      <c r="J99" s="525">
        <v>0</v>
      </c>
      <c r="K99" s="525">
        <v>0</v>
      </c>
      <c r="L99" s="526">
        <v>0</v>
      </c>
      <c r="M99" s="527">
        <f t="shared" si="14"/>
        <v>0</v>
      </c>
      <c r="N99" s="528">
        <v>0</v>
      </c>
      <c r="O99" s="544">
        <v>0</v>
      </c>
      <c r="P99" s="545">
        <v>0</v>
      </c>
      <c r="Q99" s="530">
        <v>0</v>
      </c>
      <c r="R99" s="531">
        <v>0</v>
      </c>
      <c r="S99" s="528">
        <v>0</v>
      </c>
      <c r="T99" s="528">
        <v>0</v>
      </c>
      <c r="U99" s="530">
        <v>0</v>
      </c>
      <c r="V99" s="531">
        <v>0</v>
      </c>
      <c r="W99" s="530">
        <v>0</v>
      </c>
      <c r="X99" s="532">
        <v>0</v>
      </c>
      <c r="Y99" s="533">
        <v>0</v>
      </c>
      <c r="Z99" s="533">
        <v>0</v>
      </c>
      <c r="AA99" s="533">
        <v>0</v>
      </c>
      <c r="AB99" s="533">
        <v>0</v>
      </c>
      <c r="AC99" s="534">
        <v>0</v>
      </c>
      <c r="AD99" s="535">
        <v>0</v>
      </c>
      <c r="AE99" s="559">
        <v>0</v>
      </c>
      <c r="AF99" s="917">
        <v>0</v>
      </c>
      <c r="AG99" s="914">
        <f>SUM(AH99:AJ99)</f>
        <v>0</v>
      </c>
      <c r="AH99" s="536"/>
      <c r="AI99" s="537"/>
      <c r="AJ99" s="538"/>
      <c r="AK99" s="539" t="s">
        <v>74</v>
      </c>
      <c r="AL99" s="537" t="s">
        <v>74</v>
      </c>
      <c r="AM99" s="538" t="s">
        <v>74</v>
      </c>
      <c r="AN99" s="539" t="s">
        <v>74</v>
      </c>
      <c r="AO99" s="537" t="s">
        <v>74</v>
      </c>
      <c r="AP99" s="537" t="s">
        <v>74</v>
      </c>
      <c r="AQ99" s="537" t="s">
        <v>74</v>
      </c>
      <c r="AR99" s="540" t="s">
        <v>74</v>
      </c>
      <c r="AS99" s="541">
        <f t="shared" si="16"/>
        <v>0</v>
      </c>
      <c r="AT99" s="542">
        <v>0</v>
      </c>
      <c r="AU99" s="542">
        <v>0</v>
      </c>
      <c r="AV99" s="542">
        <v>0</v>
      </c>
      <c r="AW99" s="542">
        <v>0</v>
      </c>
      <c r="AX99" s="542">
        <v>0</v>
      </c>
      <c r="AY99" s="542">
        <v>0</v>
      </c>
      <c r="AZ99" s="542">
        <v>0</v>
      </c>
      <c r="BA99" s="542">
        <v>0</v>
      </c>
      <c r="BB99" s="543">
        <v>0</v>
      </c>
    </row>
    <row r="100" spans="1:54" ht="42" customHeight="1" x14ac:dyDescent="0.2">
      <c r="A100" s="824"/>
      <c r="B100" s="923"/>
      <c r="C100" s="931"/>
      <c r="D100" s="522" t="s">
        <v>78</v>
      </c>
      <c r="E100" s="523"/>
      <c r="F100" s="902">
        <f t="shared" si="13"/>
        <v>-132</v>
      </c>
      <c r="G100" s="570">
        <f t="shared" si="15"/>
        <v>158</v>
      </c>
      <c r="H100" s="524">
        <f t="shared" si="17"/>
        <v>8</v>
      </c>
      <c r="I100" s="525">
        <v>8</v>
      </c>
      <c r="J100" s="525">
        <v>0</v>
      </c>
      <c r="K100" s="525">
        <v>0</v>
      </c>
      <c r="L100" s="526">
        <v>0</v>
      </c>
      <c r="M100" s="508">
        <f t="shared" si="14"/>
        <v>132</v>
      </c>
      <c r="N100" s="509">
        <v>0</v>
      </c>
      <c r="O100" s="509">
        <v>132</v>
      </c>
      <c r="P100" s="509">
        <v>0</v>
      </c>
      <c r="Q100" s="510">
        <v>0</v>
      </c>
      <c r="R100" s="546">
        <v>0</v>
      </c>
      <c r="S100" s="529">
        <v>132</v>
      </c>
      <c r="T100" s="529">
        <v>0</v>
      </c>
      <c r="U100" s="547">
        <v>0</v>
      </c>
      <c r="V100" s="546">
        <v>131</v>
      </c>
      <c r="W100" s="547">
        <v>1</v>
      </c>
      <c r="X100" s="535">
        <v>0</v>
      </c>
      <c r="Y100" s="525">
        <v>10</v>
      </c>
      <c r="Z100" s="525">
        <v>9</v>
      </c>
      <c r="AA100" s="525">
        <v>0</v>
      </c>
      <c r="AB100" s="525">
        <v>28</v>
      </c>
      <c r="AC100" s="526">
        <v>0</v>
      </c>
      <c r="AD100" s="535">
        <v>38</v>
      </c>
      <c r="AE100" s="559">
        <v>15</v>
      </c>
      <c r="AF100" s="917">
        <v>100</v>
      </c>
      <c r="AG100" s="914">
        <f>SUM(AN100:AR100)</f>
        <v>132</v>
      </c>
      <c r="AH100" s="539" t="s">
        <v>76</v>
      </c>
      <c r="AI100" s="537" t="s">
        <v>76</v>
      </c>
      <c r="AJ100" s="538" t="s">
        <v>76</v>
      </c>
      <c r="AK100" s="539" t="s">
        <v>74</v>
      </c>
      <c r="AL100" s="537" t="s">
        <v>74</v>
      </c>
      <c r="AM100" s="538" t="s">
        <v>74</v>
      </c>
      <c r="AN100" s="539">
        <v>0</v>
      </c>
      <c r="AO100" s="537">
        <v>7</v>
      </c>
      <c r="AP100" s="537">
        <v>101</v>
      </c>
      <c r="AQ100" s="537">
        <v>24</v>
      </c>
      <c r="AR100" s="538">
        <v>0</v>
      </c>
      <c r="AS100" s="541">
        <f t="shared" si="16"/>
        <v>26</v>
      </c>
      <c r="AT100" s="542">
        <v>0</v>
      </c>
      <c r="AU100" s="542">
        <v>0</v>
      </c>
      <c r="AV100" s="542">
        <v>0</v>
      </c>
      <c r="AW100" s="542">
        <v>0</v>
      </c>
      <c r="AX100" s="542">
        <v>18</v>
      </c>
      <c r="AY100" s="542">
        <v>0</v>
      </c>
      <c r="AZ100" s="542">
        <v>0</v>
      </c>
      <c r="BA100" s="542">
        <v>8</v>
      </c>
      <c r="BB100" s="543">
        <v>0</v>
      </c>
    </row>
    <row r="101" spans="1:54" ht="42" customHeight="1" thickBot="1" x14ac:dyDescent="0.25">
      <c r="A101" s="824"/>
      <c r="B101" s="924"/>
      <c r="C101" s="933"/>
      <c r="D101" s="548" t="s">
        <v>79</v>
      </c>
      <c r="E101" s="549"/>
      <c r="F101" s="903">
        <f t="shared" si="13"/>
        <v>0</v>
      </c>
      <c r="G101" s="910">
        <f t="shared" si="15"/>
        <v>0</v>
      </c>
      <c r="H101" s="900">
        <f t="shared" si="17"/>
        <v>0</v>
      </c>
      <c r="I101" s="555"/>
      <c r="J101" s="555"/>
      <c r="K101" s="555"/>
      <c r="L101" s="560"/>
      <c r="M101" s="911">
        <f t="shared" si="14"/>
        <v>0</v>
      </c>
      <c r="N101" s="561"/>
      <c r="O101" s="561"/>
      <c r="P101" s="561"/>
      <c r="Q101" s="562"/>
      <c r="R101" s="912"/>
      <c r="S101" s="561"/>
      <c r="T101" s="561"/>
      <c r="U101" s="562"/>
      <c r="V101" s="912"/>
      <c r="W101" s="562"/>
      <c r="X101" s="554"/>
      <c r="Y101" s="555"/>
      <c r="Z101" s="555"/>
      <c r="AA101" s="555"/>
      <c r="AB101" s="555"/>
      <c r="AC101" s="556"/>
      <c r="AD101" s="554"/>
      <c r="AE101" s="556"/>
      <c r="AF101" s="918"/>
      <c r="AG101" s="915">
        <f>SUM(AN101:AR101)</f>
        <v>0</v>
      </c>
      <c r="AH101" s="550" t="s">
        <v>74</v>
      </c>
      <c r="AI101" s="551" t="s">
        <v>74</v>
      </c>
      <c r="AJ101" s="552" t="s">
        <v>74</v>
      </c>
      <c r="AK101" s="553" t="s">
        <v>74</v>
      </c>
      <c r="AL101" s="551" t="s">
        <v>76</v>
      </c>
      <c r="AM101" s="552" t="s">
        <v>76</v>
      </c>
      <c r="AN101" s="554">
        <v>0</v>
      </c>
      <c r="AO101" s="555">
        <v>0</v>
      </c>
      <c r="AP101" s="555">
        <v>0</v>
      </c>
      <c r="AQ101" s="555">
        <v>0</v>
      </c>
      <c r="AR101" s="556">
        <v>0</v>
      </c>
      <c r="AS101" s="557">
        <f t="shared" si="16"/>
        <v>0</v>
      </c>
      <c r="AT101" s="563">
        <v>0</v>
      </c>
      <c r="AU101" s="563">
        <v>0</v>
      </c>
      <c r="AV101" s="563">
        <v>0</v>
      </c>
      <c r="AW101" s="563">
        <v>0</v>
      </c>
      <c r="AX101" s="563">
        <v>0</v>
      </c>
      <c r="AY101" s="563">
        <v>0</v>
      </c>
      <c r="AZ101" s="563">
        <v>0</v>
      </c>
      <c r="BA101" s="563">
        <v>0</v>
      </c>
      <c r="BB101" s="564">
        <v>0</v>
      </c>
    </row>
    <row r="102" spans="1:54" ht="42" customHeight="1" x14ac:dyDescent="0.2">
      <c r="A102" s="824"/>
      <c r="B102" s="922" t="s">
        <v>511</v>
      </c>
      <c r="C102" s="930" t="s">
        <v>512</v>
      </c>
      <c r="D102" s="503" t="s">
        <v>73</v>
      </c>
      <c r="E102" s="504"/>
      <c r="F102" s="901">
        <f t="shared" si="13"/>
        <v>-15</v>
      </c>
      <c r="G102" s="569">
        <f>SUM(H102,M102,AS102)</f>
        <v>16</v>
      </c>
      <c r="H102" s="505">
        <f t="shared" si="17"/>
        <v>0</v>
      </c>
      <c r="I102" s="506">
        <v>0</v>
      </c>
      <c r="J102" s="506">
        <v>0</v>
      </c>
      <c r="K102" s="506">
        <v>0</v>
      </c>
      <c r="L102" s="507">
        <v>0</v>
      </c>
      <c r="M102" s="906">
        <v>15</v>
      </c>
      <c r="N102" s="907">
        <v>0</v>
      </c>
      <c r="O102" s="907">
        <v>15</v>
      </c>
      <c r="P102" s="907">
        <v>0</v>
      </c>
      <c r="Q102" s="908">
        <v>0</v>
      </c>
      <c r="R102" s="511">
        <v>0</v>
      </c>
      <c r="S102" s="512">
        <v>15</v>
      </c>
      <c r="T102" s="513">
        <v>0</v>
      </c>
      <c r="U102" s="514">
        <v>0</v>
      </c>
      <c r="V102" s="511">
        <v>14</v>
      </c>
      <c r="W102" s="514">
        <v>1</v>
      </c>
      <c r="X102" s="515">
        <v>0</v>
      </c>
      <c r="Y102" s="506">
        <v>0</v>
      </c>
      <c r="Z102" s="506">
        <v>0</v>
      </c>
      <c r="AA102" s="506">
        <v>0</v>
      </c>
      <c r="AB102" s="506">
        <v>3</v>
      </c>
      <c r="AC102" s="507">
        <v>0</v>
      </c>
      <c r="AD102" s="515">
        <v>35</v>
      </c>
      <c r="AE102" s="558">
        <v>12</v>
      </c>
      <c r="AF102" s="916">
        <v>16</v>
      </c>
      <c r="AG102" s="913">
        <f>SUM(AK102:AM102)</f>
        <v>15</v>
      </c>
      <c r="AH102" s="516" t="s">
        <v>74</v>
      </c>
      <c r="AI102" s="517" t="s">
        <v>74</v>
      </c>
      <c r="AJ102" s="518" t="s">
        <v>74</v>
      </c>
      <c r="AK102" s="515">
        <v>0</v>
      </c>
      <c r="AL102" s="506">
        <v>11</v>
      </c>
      <c r="AM102" s="507">
        <v>4</v>
      </c>
      <c r="AN102" s="516" t="s">
        <v>74</v>
      </c>
      <c r="AO102" s="517" t="s">
        <v>74</v>
      </c>
      <c r="AP102" s="517" t="s">
        <v>74</v>
      </c>
      <c r="AQ102" s="517" t="s">
        <v>74</v>
      </c>
      <c r="AR102" s="518" t="s">
        <v>74</v>
      </c>
      <c r="AS102" s="519">
        <f t="shared" si="16"/>
        <v>1</v>
      </c>
      <c r="AT102" s="520">
        <v>0</v>
      </c>
      <c r="AU102" s="520">
        <v>0</v>
      </c>
      <c r="AV102" s="520">
        <v>0</v>
      </c>
      <c r="AW102" s="520">
        <v>0</v>
      </c>
      <c r="AX102" s="520">
        <v>1</v>
      </c>
      <c r="AY102" s="520">
        <v>0</v>
      </c>
      <c r="AZ102" s="520">
        <v>0</v>
      </c>
      <c r="BA102" s="520">
        <v>0</v>
      </c>
      <c r="BB102" s="521">
        <v>0</v>
      </c>
    </row>
    <row r="103" spans="1:54" ht="42" customHeight="1" x14ac:dyDescent="0.2">
      <c r="A103" s="824"/>
      <c r="B103" s="923"/>
      <c r="C103" s="931"/>
      <c r="D103" s="522" t="s">
        <v>75</v>
      </c>
      <c r="E103" s="523"/>
      <c r="F103" s="902">
        <f t="shared" ref="F103:F111" si="18">E103-M103</f>
        <v>0</v>
      </c>
      <c r="G103" s="909">
        <f>SUM(H103,M103,AS103)</f>
        <v>0</v>
      </c>
      <c r="H103" s="524">
        <f t="shared" si="17"/>
        <v>0</v>
      </c>
      <c r="I103" s="525">
        <v>0</v>
      </c>
      <c r="J103" s="525">
        <v>0</v>
      </c>
      <c r="K103" s="525">
        <v>0</v>
      </c>
      <c r="L103" s="526">
        <v>0</v>
      </c>
      <c r="M103" s="527">
        <f>IF(AND(SUM(N103:Q103)=SUM(V103:W103),SUM(R103:U103)=SUM(V103:W103)),SUM(N103:Q103),"ПЕРЕВІРТЕ ПРАВИЛЬНІСТЬ ДАНИХ")</f>
        <v>0</v>
      </c>
      <c r="N103" s="528">
        <v>0</v>
      </c>
      <c r="O103" s="529">
        <v>0</v>
      </c>
      <c r="P103" s="529">
        <v>0</v>
      </c>
      <c r="Q103" s="530">
        <v>0</v>
      </c>
      <c r="R103" s="531">
        <v>0</v>
      </c>
      <c r="S103" s="528">
        <v>0</v>
      </c>
      <c r="T103" s="528">
        <v>0</v>
      </c>
      <c r="U103" s="530">
        <v>0</v>
      </c>
      <c r="V103" s="531">
        <v>0</v>
      </c>
      <c r="W103" s="530">
        <v>0</v>
      </c>
      <c r="X103" s="532">
        <v>0</v>
      </c>
      <c r="Y103" s="533">
        <v>0</v>
      </c>
      <c r="Z103" s="533">
        <v>0</v>
      </c>
      <c r="AA103" s="533">
        <v>0</v>
      </c>
      <c r="AB103" s="533">
        <v>0</v>
      </c>
      <c r="AC103" s="534">
        <v>0</v>
      </c>
      <c r="AD103" s="535">
        <v>0</v>
      </c>
      <c r="AE103" s="559">
        <v>0</v>
      </c>
      <c r="AF103" s="917">
        <v>0</v>
      </c>
      <c r="AG103" s="914">
        <f>SUM(AK103:AM103)</f>
        <v>0</v>
      </c>
      <c r="AH103" s="536" t="s">
        <v>76</v>
      </c>
      <c r="AI103" s="537" t="s">
        <v>76</v>
      </c>
      <c r="AJ103" s="538" t="s">
        <v>76</v>
      </c>
      <c r="AK103" s="539"/>
      <c r="AL103" s="537"/>
      <c r="AM103" s="538"/>
      <c r="AN103" s="539" t="s">
        <v>74</v>
      </c>
      <c r="AO103" s="537" t="s">
        <v>74</v>
      </c>
      <c r="AP103" s="537" t="s">
        <v>74</v>
      </c>
      <c r="AQ103" s="537" t="s">
        <v>74</v>
      </c>
      <c r="AR103" s="540" t="s">
        <v>74</v>
      </c>
      <c r="AS103" s="541">
        <f t="shared" si="16"/>
        <v>0</v>
      </c>
      <c r="AT103" s="542">
        <v>0</v>
      </c>
      <c r="AU103" s="542">
        <v>0</v>
      </c>
      <c r="AV103" s="542">
        <v>0</v>
      </c>
      <c r="AW103" s="542">
        <v>0</v>
      </c>
      <c r="AX103" s="542">
        <v>0</v>
      </c>
      <c r="AY103" s="542">
        <v>0</v>
      </c>
      <c r="AZ103" s="542">
        <v>0</v>
      </c>
      <c r="BA103" s="542">
        <v>0</v>
      </c>
      <c r="BB103" s="543">
        <v>0</v>
      </c>
    </row>
    <row r="104" spans="1:54" ht="42" customHeight="1" x14ac:dyDescent="0.2">
      <c r="A104" s="824"/>
      <c r="B104" s="923"/>
      <c r="C104" s="931"/>
      <c r="D104" s="522" t="s">
        <v>77</v>
      </c>
      <c r="E104" s="523"/>
      <c r="F104" s="902">
        <f t="shared" si="18"/>
        <v>0</v>
      </c>
      <c r="G104" s="909">
        <f>SUM(H104,M104,AS104)</f>
        <v>0</v>
      </c>
      <c r="H104" s="524">
        <f t="shared" si="17"/>
        <v>0</v>
      </c>
      <c r="I104" s="525">
        <v>0</v>
      </c>
      <c r="J104" s="525">
        <v>0</v>
      </c>
      <c r="K104" s="525">
        <v>0</v>
      </c>
      <c r="L104" s="526">
        <v>0</v>
      </c>
      <c r="M104" s="527">
        <f>IF(AND(SUM(N104:Q104)=SUM(V104:W104),SUM(R104:U104)=SUM(V104:W104)),SUM(N104:Q104),"ПЕРЕВІРТЕ ПРАВИЛЬНІСТЬ ДАНИХ")</f>
        <v>0</v>
      </c>
      <c r="N104" s="528">
        <v>0</v>
      </c>
      <c r="O104" s="544">
        <v>0</v>
      </c>
      <c r="P104" s="545">
        <v>0</v>
      </c>
      <c r="Q104" s="530">
        <v>0</v>
      </c>
      <c r="R104" s="531">
        <v>0</v>
      </c>
      <c r="S104" s="528">
        <v>0</v>
      </c>
      <c r="T104" s="528">
        <v>0</v>
      </c>
      <c r="U104" s="530">
        <v>0</v>
      </c>
      <c r="V104" s="531">
        <v>0</v>
      </c>
      <c r="W104" s="530">
        <v>0</v>
      </c>
      <c r="X104" s="532">
        <v>0</v>
      </c>
      <c r="Y104" s="533">
        <v>0</v>
      </c>
      <c r="Z104" s="533">
        <v>0</v>
      </c>
      <c r="AA104" s="533">
        <v>0</v>
      </c>
      <c r="AB104" s="533">
        <v>0</v>
      </c>
      <c r="AC104" s="534">
        <v>0</v>
      </c>
      <c r="AD104" s="535">
        <v>0</v>
      </c>
      <c r="AE104" s="559">
        <v>0</v>
      </c>
      <c r="AF104" s="917">
        <v>0</v>
      </c>
      <c r="AG104" s="914">
        <f>SUM(AH104:AJ104)</f>
        <v>0</v>
      </c>
      <c r="AH104" s="536"/>
      <c r="AI104" s="537"/>
      <c r="AJ104" s="538"/>
      <c r="AK104" s="539" t="s">
        <v>74</v>
      </c>
      <c r="AL104" s="537" t="s">
        <v>74</v>
      </c>
      <c r="AM104" s="538" t="s">
        <v>74</v>
      </c>
      <c r="AN104" s="539" t="s">
        <v>74</v>
      </c>
      <c r="AO104" s="537" t="s">
        <v>74</v>
      </c>
      <c r="AP104" s="537" t="s">
        <v>74</v>
      </c>
      <c r="AQ104" s="537" t="s">
        <v>74</v>
      </c>
      <c r="AR104" s="540" t="s">
        <v>74</v>
      </c>
      <c r="AS104" s="541">
        <f t="shared" si="16"/>
        <v>0</v>
      </c>
      <c r="AT104" s="542">
        <v>0</v>
      </c>
      <c r="AU104" s="542">
        <v>0</v>
      </c>
      <c r="AV104" s="542">
        <v>0</v>
      </c>
      <c r="AW104" s="542">
        <v>0</v>
      </c>
      <c r="AX104" s="542">
        <v>0</v>
      </c>
      <c r="AY104" s="542">
        <v>0</v>
      </c>
      <c r="AZ104" s="542">
        <v>0</v>
      </c>
      <c r="BA104" s="542">
        <v>0</v>
      </c>
      <c r="BB104" s="543">
        <v>0</v>
      </c>
    </row>
    <row r="105" spans="1:54" ht="42" customHeight="1" x14ac:dyDescent="0.2">
      <c r="A105" s="824"/>
      <c r="B105" s="923"/>
      <c r="C105" s="931"/>
      <c r="D105" s="522" t="s">
        <v>78</v>
      </c>
      <c r="E105" s="523"/>
      <c r="F105" s="902">
        <f t="shared" si="18"/>
        <v>-329</v>
      </c>
      <c r="G105" s="570">
        <f>SUM(H105,M105,AS105)</f>
        <v>400</v>
      </c>
      <c r="H105" s="524">
        <f t="shared" si="17"/>
        <v>27</v>
      </c>
      <c r="I105" s="525">
        <v>27</v>
      </c>
      <c r="J105" s="525">
        <v>0</v>
      </c>
      <c r="K105" s="525">
        <v>0</v>
      </c>
      <c r="L105" s="526">
        <v>0</v>
      </c>
      <c r="M105" s="508">
        <v>329</v>
      </c>
      <c r="N105" s="509">
        <v>0</v>
      </c>
      <c r="O105" s="509">
        <v>329</v>
      </c>
      <c r="P105" s="509">
        <v>0</v>
      </c>
      <c r="Q105" s="510">
        <v>0</v>
      </c>
      <c r="R105" s="546">
        <v>0</v>
      </c>
      <c r="S105" s="529">
        <v>329</v>
      </c>
      <c r="T105" s="529">
        <v>0</v>
      </c>
      <c r="U105" s="547">
        <v>0</v>
      </c>
      <c r="V105" s="546">
        <v>296</v>
      </c>
      <c r="W105" s="547">
        <v>33</v>
      </c>
      <c r="X105" s="535">
        <v>0</v>
      </c>
      <c r="Y105" s="525">
        <v>16</v>
      </c>
      <c r="Z105" s="525">
        <v>14</v>
      </c>
      <c r="AA105" s="525">
        <v>0</v>
      </c>
      <c r="AB105" s="525">
        <v>48</v>
      </c>
      <c r="AC105" s="526">
        <v>0</v>
      </c>
      <c r="AD105" s="535">
        <v>38</v>
      </c>
      <c r="AE105" s="559">
        <v>15</v>
      </c>
      <c r="AF105" s="917">
        <v>100</v>
      </c>
      <c r="AG105" s="914">
        <f>SUM(AN105:AR105)</f>
        <v>329</v>
      </c>
      <c r="AH105" s="539" t="s">
        <v>76</v>
      </c>
      <c r="AI105" s="537" t="s">
        <v>76</v>
      </c>
      <c r="AJ105" s="538" t="s">
        <v>76</v>
      </c>
      <c r="AK105" s="539" t="s">
        <v>74</v>
      </c>
      <c r="AL105" s="537" t="s">
        <v>74</v>
      </c>
      <c r="AM105" s="538" t="s">
        <v>74</v>
      </c>
      <c r="AN105" s="539">
        <v>22</v>
      </c>
      <c r="AO105" s="537">
        <v>37</v>
      </c>
      <c r="AP105" s="537">
        <v>194</v>
      </c>
      <c r="AQ105" s="537">
        <v>76</v>
      </c>
      <c r="AR105" s="538">
        <v>0</v>
      </c>
      <c r="AS105" s="541">
        <f t="shared" si="16"/>
        <v>44</v>
      </c>
      <c r="AT105" s="542">
        <v>0</v>
      </c>
      <c r="AU105" s="542">
        <v>0</v>
      </c>
      <c r="AV105" s="542">
        <v>0</v>
      </c>
      <c r="AW105" s="542">
        <v>0</v>
      </c>
      <c r="AX105" s="542">
        <v>41</v>
      </c>
      <c r="AY105" s="542">
        <v>0</v>
      </c>
      <c r="AZ105" s="542">
        <v>0</v>
      </c>
      <c r="BA105" s="542">
        <v>3</v>
      </c>
      <c r="BB105" s="543">
        <v>0</v>
      </c>
    </row>
    <row r="106" spans="1:54" ht="42" customHeight="1" thickBot="1" x14ac:dyDescent="0.25">
      <c r="A106" s="824"/>
      <c r="B106" s="924"/>
      <c r="C106" s="933"/>
      <c r="D106" s="548" t="s">
        <v>79</v>
      </c>
      <c r="E106" s="549"/>
      <c r="F106" s="903">
        <f t="shared" si="18"/>
        <v>0</v>
      </c>
      <c r="G106" s="910">
        <f>SUM(H106,M106,AS106)</f>
        <v>0</v>
      </c>
      <c r="H106" s="900">
        <f t="shared" si="17"/>
        <v>0</v>
      </c>
      <c r="I106" s="555"/>
      <c r="J106" s="555"/>
      <c r="K106" s="555"/>
      <c r="L106" s="560"/>
      <c r="M106" s="911">
        <f>IF(AND(SUM(N106:Q106)=SUM(V106:W106),SUM(R106:U106)=SUM(V106:W106)),SUM(N106:Q106),"ПЕРЕВІРТЕ ПРАВИЛЬНІСТЬ ДАНИХ")</f>
        <v>0</v>
      </c>
      <c r="N106" s="561"/>
      <c r="O106" s="561"/>
      <c r="P106" s="561"/>
      <c r="Q106" s="562"/>
      <c r="R106" s="912"/>
      <c r="S106" s="561"/>
      <c r="T106" s="561"/>
      <c r="U106" s="562"/>
      <c r="V106" s="912"/>
      <c r="W106" s="562"/>
      <c r="X106" s="554"/>
      <c r="Y106" s="555"/>
      <c r="Z106" s="555"/>
      <c r="AA106" s="555"/>
      <c r="AB106" s="555"/>
      <c r="AC106" s="556"/>
      <c r="AD106" s="554"/>
      <c r="AE106" s="556"/>
      <c r="AF106" s="918"/>
      <c r="AG106" s="915">
        <f>SUM(AN106:AR106)</f>
        <v>0</v>
      </c>
      <c r="AH106" s="550" t="s">
        <v>74</v>
      </c>
      <c r="AI106" s="551" t="s">
        <v>74</v>
      </c>
      <c r="AJ106" s="552" t="s">
        <v>74</v>
      </c>
      <c r="AK106" s="553" t="s">
        <v>74</v>
      </c>
      <c r="AL106" s="551" t="s">
        <v>76</v>
      </c>
      <c r="AM106" s="552" t="s">
        <v>76</v>
      </c>
      <c r="AN106" s="554">
        <v>0</v>
      </c>
      <c r="AO106" s="555">
        <v>0</v>
      </c>
      <c r="AP106" s="555">
        <v>0</v>
      </c>
      <c r="AQ106" s="555">
        <v>0</v>
      </c>
      <c r="AR106" s="556">
        <v>0</v>
      </c>
      <c r="AS106" s="557">
        <f t="shared" si="16"/>
        <v>0</v>
      </c>
      <c r="AT106" s="563">
        <v>0</v>
      </c>
      <c r="AU106" s="563">
        <v>0</v>
      </c>
      <c r="AV106" s="563">
        <v>0</v>
      </c>
      <c r="AW106" s="563">
        <v>0</v>
      </c>
      <c r="AX106" s="563">
        <v>0</v>
      </c>
      <c r="AY106" s="563">
        <v>0</v>
      </c>
      <c r="AZ106" s="563">
        <v>0</v>
      </c>
      <c r="BA106" s="563">
        <v>0</v>
      </c>
      <c r="BB106" s="564">
        <v>0</v>
      </c>
    </row>
    <row r="107" spans="1:54" ht="42" customHeight="1" x14ac:dyDescent="0.2">
      <c r="A107" s="951" t="s">
        <v>513</v>
      </c>
      <c r="B107" s="922" t="s">
        <v>514</v>
      </c>
      <c r="C107" s="930" t="s">
        <v>515</v>
      </c>
      <c r="D107" s="503" t="s">
        <v>73</v>
      </c>
      <c r="E107" s="504"/>
      <c r="F107" s="901">
        <f t="shared" si="18"/>
        <v>-16</v>
      </c>
      <c r="G107" s="569">
        <v>16</v>
      </c>
      <c r="H107" s="505">
        <f t="shared" si="17"/>
        <v>3</v>
      </c>
      <c r="I107" s="506">
        <v>3</v>
      </c>
      <c r="J107" s="506"/>
      <c r="K107" s="506"/>
      <c r="L107" s="507"/>
      <c r="M107" s="906">
        <v>16</v>
      </c>
      <c r="N107" s="907"/>
      <c r="O107" s="907">
        <v>16</v>
      </c>
      <c r="P107" s="907"/>
      <c r="Q107" s="908"/>
      <c r="R107" s="511"/>
      <c r="S107" s="512"/>
      <c r="T107" s="513">
        <v>16</v>
      </c>
      <c r="U107" s="514">
        <v>0</v>
      </c>
      <c r="V107" s="511">
        <v>16</v>
      </c>
      <c r="W107" s="514">
        <v>0</v>
      </c>
      <c r="X107" s="515"/>
      <c r="Y107" s="506">
        <v>1</v>
      </c>
      <c r="Z107" s="506">
        <v>1</v>
      </c>
      <c r="AA107" s="506">
        <v>0</v>
      </c>
      <c r="AB107" s="506">
        <v>6</v>
      </c>
      <c r="AC107" s="507">
        <v>0</v>
      </c>
      <c r="AD107" s="515">
        <v>35</v>
      </c>
      <c r="AE107" s="558">
        <v>9</v>
      </c>
      <c r="AF107" s="916">
        <v>12</v>
      </c>
      <c r="AG107" s="913">
        <v>16</v>
      </c>
      <c r="AH107" s="516" t="s">
        <v>74</v>
      </c>
      <c r="AI107" s="517" t="s">
        <v>74</v>
      </c>
      <c r="AJ107" s="518" t="s">
        <v>74</v>
      </c>
      <c r="AK107" s="515">
        <v>1</v>
      </c>
      <c r="AL107" s="506">
        <v>15</v>
      </c>
      <c r="AM107" s="507">
        <v>0</v>
      </c>
      <c r="AN107" s="516" t="s">
        <v>74</v>
      </c>
      <c r="AO107" s="517" t="s">
        <v>74</v>
      </c>
      <c r="AP107" s="517" t="s">
        <v>74</v>
      </c>
      <c r="AQ107" s="517" t="s">
        <v>74</v>
      </c>
      <c r="AR107" s="518" t="s">
        <v>74</v>
      </c>
      <c r="AS107" s="519">
        <f t="shared" si="16"/>
        <v>1</v>
      </c>
      <c r="AT107" s="520"/>
      <c r="AU107" s="520"/>
      <c r="AV107" s="520"/>
      <c r="AW107" s="520"/>
      <c r="AX107" s="520"/>
      <c r="AY107" s="520"/>
      <c r="AZ107" s="520"/>
      <c r="BA107" s="520"/>
      <c r="BB107" s="521">
        <v>1</v>
      </c>
    </row>
    <row r="108" spans="1:54" ht="42" customHeight="1" x14ac:dyDescent="0.2">
      <c r="A108" s="951"/>
      <c r="B108" s="923"/>
      <c r="C108" s="931"/>
      <c r="D108" s="522" t="s">
        <v>75</v>
      </c>
      <c r="E108" s="523"/>
      <c r="F108" s="902">
        <f t="shared" si="18"/>
        <v>0</v>
      </c>
      <c r="G108" s="909">
        <f>SUM(M108,AS108)</f>
        <v>0</v>
      </c>
      <c r="H108" s="524">
        <f t="shared" si="17"/>
        <v>0</v>
      </c>
      <c r="I108" s="525"/>
      <c r="J108" s="525"/>
      <c r="K108" s="525"/>
      <c r="L108" s="526"/>
      <c r="M108" s="527">
        <f>IF(AND(SUM(N108:Q108)=SUM(V108:W108),SUM(R108:U108)=SUM(V108:W108)),SUM(N108:Q108),"ПЕРЕВІРТЕ ПРАВІЛЬНІСТЬ ВВЕДЕНИХ ДАНИХ")</f>
        <v>0</v>
      </c>
      <c r="N108" s="528"/>
      <c r="O108" s="529"/>
      <c r="P108" s="529"/>
      <c r="Q108" s="530"/>
      <c r="R108" s="531"/>
      <c r="S108" s="528"/>
      <c r="T108" s="528"/>
      <c r="U108" s="530"/>
      <c r="V108" s="531"/>
      <c r="W108" s="530"/>
      <c r="X108" s="532"/>
      <c r="Y108" s="533"/>
      <c r="Z108" s="533"/>
      <c r="AA108" s="533"/>
      <c r="AB108" s="533"/>
      <c r="AC108" s="534"/>
      <c r="AD108" s="535"/>
      <c r="AE108" s="559"/>
      <c r="AF108" s="917"/>
      <c r="AG108" s="914">
        <f>SUM(AN108:AR108)</f>
        <v>0</v>
      </c>
      <c r="AH108" s="536" t="s">
        <v>76</v>
      </c>
      <c r="AI108" s="537" t="s">
        <v>76</v>
      </c>
      <c r="AJ108" s="538" t="s">
        <v>76</v>
      </c>
      <c r="AK108" s="539"/>
      <c r="AL108" s="537"/>
      <c r="AM108" s="538"/>
      <c r="AN108" s="539" t="s">
        <v>74</v>
      </c>
      <c r="AO108" s="537" t="s">
        <v>74</v>
      </c>
      <c r="AP108" s="537" t="s">
        <v>74</v>
      </c>
      <c r="AQ108" s="537" t="s">
        <v>74</v>
      </c>
      <c r="AR108" s="540" t="s">
        <v>74</v>
      </c>
      <c r="AS108" s="541">
        <f t="shared" si="16"/>
        <v>0</v>
      </c>
      <c r="AT108" s="542"/>
      <c r="AU108" s="542"/>
      <c r="AV108" s="542"/>
      <c r="AW108" s="542"/>
      <c r="AX108" s="542"/>
      <c r="AY108" s="542"/>
      <c r="AZ108" s="542"/>
      <c r="BA108" s="542"/>
      <c r="BB108" s="543"/>
    </row>
    <row r="109" spans="1:54" ht="42" customHeight="1" x14ac:dyDescent="0.2">
      <c r="A109" s="951"/>
      <c r="B109" s="923"/>
      <c r="C109" s="931"/>
      <c r="D109" s="522" t="s">
        <v>77</v>
      </c>
      <c r="E109" s="523"/>
      <c r="F109" s="902">
        <f t="shared" si="18"/>
        <v>0</v>
      </c>
      <c r="G109" s="909">
        <f>SUM(M109,AS109)</f>
        <v>0</v>
      </c>
      <c r="H109" s="524">
        <f t="shared" si="17"/>
        <v>0</v>
      </c>
      <c r="I109" s="525"/>
      <c r="J109" s="525"/>
      <c r="K109" s="525"/>
      <c r="L109" s="526"/>
      <c r="M109" s="527">
        <f>IF(AND(SUM(N109:Q109)=SUM(V109:W109),SUM(R109:U109)=SUM(V109:W109)),SUM(N109:Q109),"ПЕРЕВІРТЕ ПРАВІЛЬНІСТЬ ВВЕДЕНИХ ДАНИХ")</f>
        <v>0</v>
      </c>
      <c r="N109" s="528"/>
      <c r="O109" s="544"/>
      <c r="P109" s="545"/>
      <c r="Q109" s="530"/>
      <c r="R109" s="531"/>
      <c r="S109" s="528"/>
      <c r="T109" s="528"/>
      <c r="U109" s="530"/>
      <c r="V109" s="531"/>
      <c r="W109" s="530"/>
      <c r="X109" s="532"/>
      <c r="Y109" s="533"/>
      <c r="Z109" s="533"/>
      <c r="AA109" s="533"/>
      <c r="AB109" s="533"/>
      <c r="AC109" s="534"/>
      <c r="AD109" s="535"/>
      <c r="AE109" s="559"/>
      <c r="AF109" s="917"/>
      <c r="AG109" s="914">
        <f>SUM(AN109:AR109)</f>
        <v>0</v>
      </c>
      <c r="AH109" s="536"/>
      <c r="AI109" s="537"/>
      <c r="AJ109" s="538"/>
      <c r="AK109" s="539" t="s">
        <v>74</v>
      </c>
      <c r="AL109" s="537" t="s">
        <v>74</v>
      </c>
      <c r="AM109" s="538" t="s">
        <v>74</v>
      </c>
      <c r="AN109" s="539" t="s">
        <v>74</v>
      </c>
      <c r="AO109" s="537" t="s">
        <v>74</v>
      </c>
      <c r="AP109" s="537" t="s">
        <v>74</v>
      </c>
      <c r="AQ109" s="537" t="s">
        <v>74</v>
      </c>
      <c r="AR109" s="540" t="s">
        <v>74</v>
      </c>
      <c r="AS109" s="541">
        <f t="shared" si="16"/>
        <v>0</v>
      </c>
      <c r="AT109" s="542"/>
      <c r="AU109" s="542"/>
      <c r="AV109" s="542"/>
      <c r="AW109" s="542"/>
      <c r="AX109" s="542"/>
      <c r="AY109" s="542"/>
      <c r="AZ109" s="542"/>
      <c r="BA109" s="542"/>
      <c r="BB109" s="543"/>
    </row>
    <row r="110" spans="1:54" ht="42" customHeight="1" x14ac:dyDescent="0.2">
      <c r="A110" s="951"/>
      <c r="B110" s="923"/>
      <c r="C110" s="931"/>
      <c r="D110" s="522" t="s">
        <v>78</v>
      </c>
      <c r="E110" s="523"/>
      <c r="F110" s="902">
        <f t="shared" si="18"/>
        <v>-163</v>
      </c>
      <c r="G110" s="570">
        <v>164</v>
      </c>
      <c r="H110" s="524">
        <f t="shared" si="17"/>
        <v>10</v>
      </c>
      <c r="I110" s="525">
        <v>10</v>
      </c>
      <c r="J110" s="525"/>
      <c r="K110" s="525"/>
      <c r="L110" s="526"/>
      <c r="M110" s="508">
        <v>163</v>
      </c>
      <c r="N110" s="509"/>
      <c r="O110" s="509">
        <v>163</v>
      </c>
      <c r="P110" s="509"/>
      <c r="Q110" s="510"/>
      <c r="R110" s="546"/>
      <c r="S110" s="529"/>
      <c r="T110" s="529">
        <v>163</v>
      </c>
      <c r="U110" s="547">
        <v>0</v>
      </c>
      <c r="V110" s="546">
        <v>150</v>
      </c>
      <c r="W110" s="547">
        <v>13</v>
      </c>
      <c r="X110" s="535"/>
      <c r="Y110" s="525">
        <v>35</v>
      </c>
      <c r="Z110" s="525">
        <v>35</v>
      </c>
      <c r="AA110" s="525">
        <v>2</v>
      </c>
      <c r="AB110" s="525">
        <v>62</v>
      </c>
      <c r="AC110" s="526">
        <v>0</v>
      </c>
      <c r="AD110" s="535">
        <v>39</v>
      </c>
      <c r="AE110" s="559">
        <v>13</v>
      </c>
      <c r="AF110" s="917">
        <v>125</v>
      </c>
      <c r="AG110" s="914">
        <v>163</v>
      </c>
      <c r="AH110" s="539" t="s">
        <v>76</v>
      </c>
      <c r="AI110" s="537" t="s">
        <v>76</v>
      </c>
      <c r="AJ110" s="538" t="s">
        <v>76</v>
      </c>
      <c r="AK110" s="539" t="s">
        <v>74</v>
      </c>
      <c r="AL110" s="537" t="s">
        <v>74</v>
      </c>
      <c r="AM110" s="538" t="s">
        <v>74</v>
      </c>
      <c r="AN110" s="539">
        <v>0</v>
      </c>
      <c r="AO110" s="537">
        <v>1</v>
      </c>
      <c r="AP110" s="537">
        <v>16</v>
      </c>
      <c r="AQ110" s="537">
        <v>141</v>
      </c>
      <c r="AR110" s="538">
        <v>5</v>
      </c>
      <c r="AS110" s="541">
        <f t="shared" si="16"/>
        <v>1</v>
      </c>
      <c r="AT110" s="542"/>
      <c r="AU110" s="542"/>
      <c r="AV110" s="542">
        <v>1</v>
      </c>
      <c r="AW110" s="542"/>
      <c r="AX110" s="542"/>
      <c r="AY110" s="542"/>
      <c r="AZ110" s="542"/>
      <c r="BA110" s="542"/>
      <c r="BB110" s="543"/>
    </row>
    <row r="111" spans="1:54" ht="42" customHeight="1" thickBot="1" x14ac:dyDescent="0.25">
      <c r="A111" s="951"/>
      <c r="B111" s="924"/>
      <c r="C111" s="933"/>
      <c r="D111" s="548" t="s">
        <v>79</v>
      </c>
      <c r="E111" s="549"/>
      <c r="F111" s="903">
        <f t="shared" si="18"/>
        <v>0</v>
      </c>
      <c r="G111" s="910">
        <f>SUM(M111,AS111)</f>
        <v>0</v>
      </c>
      <c r="H111" s="900">
        <f t="shared" si="17"/>
        <v>0</v>
      </c>
      <c r="I111" s="555"/>
      <c r="J111" s="555"/>
      <c r="K111" s="555"/>
      <c r="L111" s="560"/>
      <c r="M111" s="911">
        <f>IF(AND(SUM(N111:Q111)=SUM(V111:W111),SUM(R111:U111)=SUM(V111:W111)),SUM(N111:Q111),"ПЕРЕВІРТЕ ПРАВІЛЬНІСТЬ ВВЕДЕНИХ ДАНИХ")</f>
        <v>0</v>
      </c>
      <c r="N111" s="561"/>
      <c r="O111" s="561"/>
      <c r="P111" s="561"/>
      <c r="Q111" s="562"/>
      <c r="R111" s="912"/>
      <c r="S111" s="561"/>
      <c r="T111" s="561"/>
      <c r="U111" s="562"/>
      <c r="V111" s="912"/>
      <c r="W111" s="562"/>
      <c r="X111" s="554"/>
      <c r="Y111" s="555"/>
      <c r="Z111" s="555"/>
      <c r="AA111" s="555"/>
      <c r="AB111" s="555"/>
      <c r="AC111" s="556"/>
      <c r="AD111" s="554"/>
      <c r="AE111" s="556"/>
      <c r="AF111" s="918"/>
      <c r="AG111" s="915">
        <f>SUM(AN111:AR111)</f>
        <v>0</v>
      </c>
      <c r="AH111" s="550" t="s">
        <v>74</v>
      </c>
      <c r="AI111" s="551" t="s">
        <v>74</v>
      </c>
      <c r="AJ111" s="552" t="s">
        <v>74</v>
      </c>
      <c r="AK111" s="553" t="s">
        <v>74</v>
      </c>
      <c r="AL111" s="551" t="s">
        <v>76</v>
      </c>
      <c r="AM111" s="552" t="s">
        <v>76</v>
      </c>
      <c r="AN111" s="554"/>
      <c r="AO111" s="555"/>
      <c r="AP111" s="555"/>
      <c r="AQ111" s="555"/>
      <c r="AR111" s="556"/>
      <c r="AS111" s="557">
        <f t="shared" si="16"/>
        <v>0</v>
      </c>
      <c r="AT111" s="563"/>
      <c r="AU111" s="563"/>
      <c r="AV111" s="563"/>
      <c r="AW111" s="563"/>
      <c r="AX111" s="563"/>
      <c r="AY111" s="563"/>
      <c r="AZ111" s="563"/>
      <c r="BA111" s="563"/>
      <c r="BB111" s="564"/>
    </row>
    <row r="112" spans="1:54" ht="42" customHeight="1" x14ac:dyDescent="0.2">
      <c r="A112" s="951" t="s">
        <v>516</v>
      </c>
      <c r="B112" s="923" t="s">
        <v>517</v>
      </c>
      <c r="C112" s="933">
        <v>44846646</v>
      </c>
      <c r="D112" s="503" t="s">
        <v>73</v>
      </c>
      <c r="E112" s="504"/>
      <c r="F112" s="901"/>
      <c r="G112" s="569">
        <v>9</v>
      </c>
      <c r="H112" s="505">
        <v>0</v>
      </c>
      <c r="I112" s="506"/>
      <c r="J112" s="506"/>
      <c r="K112" s="506"/>
      <c r="L112" s="507"/>
      <c r="M112" s="906">
        <f>IF(AND(SUM(N112:Q112)=SUM(V112:W112),SUM(R112:U112)=SUM(V112:W112)),SUM(N112:Q112),"ПЕРЕВІРТЕ ПРАВІЛЬНІСТЬ ВВЕДЕНИХ ДАНИХ")</f>
        <v>9</v>
      </c>
      <c r="N112" s="907" t="s">
        <v>518</v>
      </c>
      <c r="O112" s="907">
        <v>9</v>
      </c>
      <c r="P112" s="907"/>
      <c r="Q112" s="908"/>
      <c r="R112" s="511"/>
      <c r="S112" s="512">
        <v>9</v>
      </c>
      <c r="T112" s="513"/>
      <c r="U112" s="514"/>
      <c r="V112" s="511">
        <v>8</v>
      </c>
      <c r="W112" s="514">
        <v>1</v>
      </c>
      <c r="X112" s="515"/>
      <c r="Y112" s="506"/>
      <c r="Z112" s="506"/>
      <c r="AA112" s="506"/>
      <c r="AB112" s="506">
        <v>2</v>
      </c>
      <c r="AC112" s="507"/>
      <c r="AD112" s="515">
        <v>34.5</v>
      </c>
      <c r="AE112" s="558">
        <v>24.3</v>
      </c>
      <c r="AF112" s="916">
        <v>10</v>
      </c>
      <c r="AG112" s="913">
        <f>SUM(AK112:AM112)</f>
        <v>9</v>
      </c>
      <c r="AH112" s="516" t="s">
        <v>74</v>
      </c>
      <c r="AI112" s="517" t="s">
        <v>74</v>
      </c>
      <c r="AJ112" s="518" t="s">
        <v>74</v>
      </c>
      <c r="AK112" s="515"/>
      <c r="AL112" s="506">
        <v>9</v>
      </c>
      <c r="AM112" s="507"/>
      <c r="AN112" s="516" t="s">
        <v>74</v>
      </c>
      <c r="AO112" s="517" t="s">
        <v>74</v>
      </c>
      <c r="AP112" s="517" t="s">
        <v>74</v>
      </c>
      <c r="AQ112" s="517" t="s">
        <v>74</v>
      </c>
      <c r="AR112" s="518" t="s">
        <v>74</v>
      </c>
      <c r="AS112" s="519">
        <f t="shared" si="16"/>
        <v>0</v>
      </c>
      <c r="AT112" s="520"/>
      <c r="AU112" s="520"/>
      <c r="AV112" s="520"/>
      <c r="AW112" s="520"/>
      <c r="AX112" s="520"/>
      <c r="AY112" s="520"/>
      <c r="AZ112" s="520"/>
      <c r="BA112" s="520"/>
      <c r="BB112" s="521"/>
    </row>
    <row r="113" spans="1:54" ht="42" customHeight="1" x14ac:dyDescent="0.2">
      <c r="A113" s="951"/>
      <c r="B113" s="923"/>
      <c r="C113" s="942"/>
      <c r="D113" s="522" t="s">
        <v>75</v>
      </c>
      <c r="E113" s="523"/>
      <c r="F113" s="902"/>
      <c r="G113" s="909">
        <f>SUM(H113,M113,AS113)</f>
        <v>0</v>
      </c>
      <c r="H113" s="524">
        <f>SUM(I113:L113)</f>
        <v>0</v>
      </c>
      <c r="I113" s="525"/>
      <c r="J113" s="525"/>
      <c r="K113" s="525"/>
      <c r="L113" s="526"/>
      <c r="M113" s="527">
        <f>IF(AND(SUM(N113:Q113)=SUM(V113:W113),SUM(R113:U113)=SUM(V113:W113)),SUM(N113:Q113),"ПЕРЕВІРТЕ ПРАВІЛЬНІСТЬ ВВЕДЕНИХ ДАНИХ")</f>
        <v>0</v>
      </c>
      <c r="N113" s="528"/>
      <c r="O113" s="529"/>
      <c r="P113" s="529"/>
      <c r="Q113" s="530"/>
      <c r="R113" s="531"/>
      <c r="S113" s="528"/>
      <c r="T113" s="528"/>
      <c r="U113" s="530"/>
      <c r="V113" s="531"/>
      <c r="W113" s="530"/>
      <c r="X113" s="532"/>
      <c r="Y113" s="533"/>
      <c r="Z113" s="533"/>
      <c r="AA113" s="533"/>
      <c r="AB113" s="533"/>
      <c r="AC113" s="534"/>
      <c r="AD113" s="535"/>
      <c r="AE113" s="559"/>
      <c r="AF113" s="917"/>
      <c r="AG113" s="914">
        <f>SUM(AK113:AM113)</f>
        <v>0</v>
      </c>
      <c r="AH113" s="536" t="s">
        <v>76</v>
      </c>
      <c r="AI113" s="537" t="s">
        <v>76</v>
      </c>
      <c r="AJ113" s="538" t="s">
        <v>76</v>
      </c>
      <c r="AK113" s="539"/>
      <c r="AL113" s="537"/>
      <c r="AM113" s="538"/>
      <c r="AN113" s="539" t="s">
        <v>74</v>
      </c>
      <c r="AO113" s="537" t="s">
        <v>74</v>
      </c>
      <c r="AP113" s="537" t="s">
        <v>74</v>
      </c>
      <c r="AQ113" s="537" t="s">
        <v>74</v>
      </c>
      <c r="AR113" s="540" t="s">
        <v>74</v>
      </c>
      <c r="AS113" s="541">
        <f t="shared" si="16"/>
        <v>0</v>
      </c>
      <c r="AT113" s="542"/>
      <c r="AU113" s="542"/>
      <c r="AV113" s="542"/>
      <c r="AW113" s="542"/>
      <c r="AX113" s="542"/>
      <c r="AY113" s="542"/>
      <c r="AZ113" s="542"/>
      <c r="BA113" s="542"/>
      <c r="BB113" s="543"/>
    </row>
    <row r="114" spans="1:54" ht="42" customHeight="1" x14ac:dyDescent="0.2">
      <c r="A114" s="951"/>
      <c r="B114" s="923"/>
      <c r="C114" s="942"/>
      <c r="D114" s="522" t="s">
        <v>77</v>
      </c>
      <c r="E114" s="523"/>
      <c r="F114" s="902"/>
      <c r="G114" s="909">
        <f>SUM(H114,M114,AS114)</f>
        <v>0</v>
      </c>
      <c r="H114" s="524">
        <f>SUM(I114:L114)</f>
        <v>0</v>
      </c>
      <c r="I114" s="525"/>
      <c r="J114" s="525"/>
      <c r="K114" s="525"/>
      <c r="L114" s="526"/>
      <c r="M114" s="527">
        <f>IF(AND(SUM(N114:Q114)=SUM(V114:W114),SUM(R114:U114)=SUM(V114:W114)),SUM(N114:Q114),"ПЕРЕВІРТЕ ПРАВІЛЬНІСТЬ ВВЕДЕНИХ ДАНИХ")</f>
        <v>0</v>
      </c>
      <c r="N114" s="528"/>
      <c r="O114" s="544"/>
      <c r="P114" s="545"/>
      <c r="Q114" s="530"/>
      <c r="R114" s="531"/>
      <c r="S114" s="528"/>
      <c r="T114" s="528"/>
      <c r="U114" s="530"/>
      <c r="V114" s="531"/>
      <c r="W114" s="530"/>
      <c r="X114" s="532"/>
      <c r="Y114" s="533"/>
      <c r="Z114" s="533"/>
      <c r="AA114" s="533"/>
      <c r="AB114" s="533"/>
      <c r="AC114" s="534"/>
      <c r="AD114" s="535"/>
      <c r="AE114" s="559"/>
      <c r="AF114" s="917"/>
      <c r="AG114" s="914">
        <f>SUM(AH114:AJ114)</f>
        <v>0</v>
      </c>
      <c r="AH114" s="536"/>
      <c r="AI114" s="537"/>
      <c r="AJ114" s="538"/>
      <c r="AK114" s="539" t="s">
        <v>74</v>
      </c>
      <c r="AL114" s="537" t="s">
        <v>74</v>
      </c>
      <c r="AM114" s="538" t="s">
        <v>74</v>
      </c>
      <c r="AN114" s="539" t="s">
        <v>74</v>
      </c>
      <c r="AO114" s="537" t="s">
        <v>74</v>
      </c>
      <c r="AP114" s="537" t="s">
        <v>74</v>
      </c>
      <c r="AQ114" s="537" t="s">
        <v>74</v>
      </c>
      <c r="AR114" s="540" t="s">
        <v>74</v>
      </c>
      <c r="AS114" s="541">
        <f t="shared" si="16"/>
        <v>0</v>
      </c>
      <c r="AT114" s="542"/>
      <c r="AU114" s="542"/>
      <c r="AV114" s="542"/>
      <c r="AW114" s="542"/>
      <c r="AX114" s="542"/>
      <c r="AY114" s="542"/>
      <c r="AZ114" s="542"/>
      <c r="BA114" s="542"/>
      <c r="BB114" s="543"/>
    </row>
    <row r="115" spans="1:54" ht="42" customHeight="1" x14ac:dyDescent="0.2">
      <c r="A115" s="951"/>
      <c r="B115" s="923"/>
      <c r="C115" s="942"/>
      <c r="D115" s="522" t="s">
        <v>78</v>
      </c>
      <c r="E115" s="523"/>
      <c r="F115" s="902"/>
      <c r="G115" s="570">
        <v>239</v>
      </c>
      <c r="H115" s="524">
        <v>0</v>
      </c>
      <c r="I115" s="525"/>
      <c r="J115" s="525"/>
      <c r="K115" s="525"/>
      <c r="L115" s="526"/>
      <c r="M115" s="508">
        <f>IF(AND(SUM(N115:Q115)=SUM(V115:W115),SUM(R115:U115)=SUM(V115:W115)),SUM(N115:Q115))</f>
        <v>239</v>
      </c>
      <c r="N115" s="509"/>
      <c r="O115" s="509">
        <v>239</v>
      </c>
      <c r="P115" s="509"/>
      <c r="Q115" s="510"/>
      <c r="R115" s="546"/>
      <c r="S115" s="529">
        <v>239</v>
      </c>
      <c r="T115" s="529"/>
      <c r="U115" s="547"/>
      <c r="V115" s="546">
        <v>216</v>
      </c>
      <c r="W115" s="547">
        <v>23</v>
      </c>
      <c r="X115" s="535"/>
      <c r="Y115" s="525">
        <v>1</v>
      </c>
      <c r="Z115" s="525">
        <v>1</v>
      </c>
      <c r="AA115" s="525">
        <v>21</v>
      </c>
      <c r="AB115" s="525">
        <v>74</v>
      </c>
      <c r="AC115" s="526">
        <v>3</v>
      </c>
      <c r="AD115" s="535">
        <v>41</v>
      </c>
      <c r="AE115" s="559">
        <v>22.5</v>
      </c>
      <c r="AF115" s="917">
        <v>144.69999999999999</v>
      </c>
      <c r="AG115" s="914">
        <f>SUM(AN115:AR115)</f>
        <v>239</v>
      </c>
      <c r="AH115" s="539" t="s">
        <v>76</v>
      </c>
      <c r="AI115" s="537" t="s">
        <v>76</v>
      </c>
      <c r="AJ115" s="538" t="s">
        <v>76</v>
      </c>
      <c r="AK115" s="539" t="s">
        <v>74</v>
      </c>
      <c r="AL115" s="537" t="s">
        <v>74</v>
      </c>
      <c r="AM115" s="538" t="s">
        <v>74</v>
      </c>
      <c r="AN115" s="539"/>
      <c r="AO115" s="537"/>
      <c r="AP115" s="537">
        <v>130</v>
      </c>
      <c r="AQ115" s="537">
        <v>20</v>
      </c>
      <c r="AR115" s="538">
        <v>89</v>
      </c>
      <c r="AS115" s="541">
        <f t="shared" si="16"/>
        <v>0</v>
      </c>
      <c r="AT115" s="542"/>
      <c r="AU115" s="542"/>
      <c r="AV115" s="542"/>
      <c r="AW115" s="542"/>
      <c r="AX115" s="542"/>
      <c r="AY115" s="542"/>
      <c r="AZ115" s="542"/>
      <c r="BA115" s="542"/>
      <c r="BB115" s="543"/>
    </row>
    <row r="116" spans="1:54" ht="42" customHeight="1" thickBot="1" x14ac:dyDescent="0.25">
      <c r="A116" s="951"/>
      <c r="B116" s="927"/>
      <c r="C116" s="943"/>
      <c r="D116" s="548" t="s">
        <v>79</v>
      </c>
      <c r="E116" s="549"/>
      <c r="F116" s="903"/>
      <c r="G116" s="910">
        <f>SUM(H116,M116,AS116)</f>
        <v>0</v>
      </c>
      <c r="H116" s="900">
        <f t="shared" ref="H116:H121" si="19">SUM(I116:L116)</f>
        <v>0</v>
      </c>
      <c r="I116" s="555"/>
      <c r="J116" s="555"/>
      <c r="K116" s="555"/>
      <c r="L116" s="560"/>
      <c r="M116" s="911">
        <f>IF(AND(SUM(N116:Q116)=SUM(V116:W116),SUM(R116:U116)=SUM(V116:W116)),SUM(N116:Q116),"ПЕРЕВІРТЕ ПРАВІЛЬНІСТЬ ВВЕДЕНИХ ДАНИХ")</f>
        <v>0</v>
      </c>
      <c r="N116" s="561"/>
      <c r="O116" s="561"/>
      <c r="P116" s="561"/>
      <c r="Q116" s="562"/>
      <c r="R116" s="912"/>
      <c r="S116" s="561"/>
      <c r="T116" s="561"/>
      <c r="U116" s="562"/>
      <c r="V116" s="912"/>
      <c r="W116" s="562"/>
      <c r="X116" s="554"/>
      <c r="Y116" s="555"/>
      <c r="Z116" s="555"/>
      <c r="AA116" s="555"/>
      <c r="AB116" s="555"/>
      <c r="AC116" s="556"/>
      <c r="AD116" s="554"/>
      <c r="AE116" s="556"/>
      <c r="AF116" s="918"/>
      <c r="AG116" s="915">
        <f>SUM(AN116:AR116)</f>
        <v>0</v>
      </c>
      <c r="AH116" s="550" t="s">
        <v>74</v>
      </c>
      <c r="AI116" s="551" t="s">
        <v>74</v>
      </c>
      <c r="AJ116" s="552" t="s">
        <v>74</v>
      </c>
      <c r="AK116" s="553" t="s">
        <v>74</v>
      </c>
      <c r="AL116" s="551" t="s">
        <v>76</v>
      </c>
      <c r="AM116" s="552" t="s">
        <v>76</v>
      </c>
      <c r="AN116" s="554"/>
      <c r="AO116" s="555"/>
      <c r="AP116" s="555"/>
      <c r="AQ116" s="555"/>
      <c r="AR116" s="556"/>
      <c r="AS116" s="557">
        <f t="shared" si="16"/>
        <v>0</v>
      </c>
      <c r="AT116" s="563"/>
      <c r="AU116" s="563"/>
      <c r="AV116" s="563"/>
      <c r="AW116" s="563"/>
      <c r="AX116" s="563"/>
      <c r="AY116" s="563"/>
      <c r="AZ116" s="563"/>
      <c r="BA116" s="563"/>
      <c r="BB116" s="564"/>
    </row>
    <row r="117" spans="1:54" ht="42" customHeight="1" x14ac:dyDescent="0.2">
      <c r="A117" s="824" t="s">
        <v>313</v>
      </c>
      <c r="B117" s="928" t="s">
        <v>519</v>
      </c>
      <c r="C117" s="944" t="s">
        <v>520</v>
      </c>
      <c r="D117" s="503" t="s">
        <v>73</v>
      </c>
      <c r="E117" s="504"/>
      <c r="F117" s="901">
        <f t="shared" ref="F117:F126" si="20">E117-M117</f>
        <v>-11</v>
      </c>
      <c r="G117" s="569">
        <f>SUM(M117,AS117)</f>
        <v>12</v>
      </c>
      <c r="H117" s="505">
        <f t="shared" si="19"/>
        <v>0</v>
      </c>
      <c r="I117" s="506"/>
      <c r="J117" s="506"/>
      <c r="K117" s="506"/>
      <c r="L117" s="507"/>
      <c r="M117" s="906">
        <f>IF(AND(SUM(N117:Q117)=SUM(V117:W117),SUM(R117:U117)=SUM(V117:W117)),SUM(N117:Q117),"ПЕРЕВІРТЕ ПРАВИЛЬНІСТЬ ДАНИХ")</f>
        <v>11</v>
      </c>
      <c r="N117" s="907"/>
      <c r="O117" s="907">
        <v>11</v>
      </c>
      <c r="P117" s="907"/>
      <c r="Q117" s="908"/>
      <c r="R117" s="511">
        <v>1</v>
      </c>
      <c r="S117" s="512">
        <v>10</v>
      </c>
      <c r="T117" s="513"/>
      <c r="U117" s="514"/>
      <c r="V117" s="511">
        <v>10</v>
      </c>
      <c r="W117" s="514">
        <v>1</v>
      </c>
      <c r="X117" s="515"/>
      <c r="Y117" s="506">
        <v>1</v>
      </c>
      <c r="Z117" s="506"/>
      <c r="AA117" s="506"/>
      <c r="AB117" s="506">
        <v>3</v>
      </c>
      <c r="AC117" s="507"/>
      <c r="AD117" s="515">
        <v>34</v>
      </c>
      <c r="AE117" s="558">
        <v>12</v>
      </c>
      <c r="AF117" s="916">
        <v>8</v>
      </c>
      <c r="AG117" s="913">
        <f>SUM(AH117:AR117)</f>
        <v>11</v>
      </c>
      <c r="AH117" s="516" t="s">
        <v>74</v>
      </c>
      <c r="AI117" s="517" t="s">
        <v>74</v>
      </c>
      <c r="AJ117" s="518" t="s">
        <v>74</v>
      </c>
      <c r="AK117" s="515"/>
      <c r="AL117" s="506">
        <v>11</v>
      </c>
      <c r="AM117" s="507"/>
      <c r="AN117" s="516" t="s">
        <v>74</v>
      </c>
      <c r="AO117" s="517" t="s">
        <v>74</v>
      </c>
      <c r="AP117" s="517" t="s">
        <v>74</v>
      </c>
      <c r="AQ117" s="517" t="s">
        <v>74</v>
      </c>
      <c r="AR117" s="518" t="s">
        <v>74</v>
      </c>
      <c r="AS117" s="519">
        <f t="shared" si="16"/>
        <v>1</v>
      </c>
      <c r="AT117" s="520"/>
      <c r="AU117" s="520"/>
      <c r="AV117" s="520"/>
      <c r="AW117" s="520"/>
      <c r="AX117" s="520"/>
      <c r="AY117" s="520"/>
      <c r="AZ117" s="520"/>
      <c r="BA117" s="520"/>
      <c r="BB117" s="521">
        <v>1</v>
      </c>
    </row>
    <row r="118" spans="1:54" ht="42" customHeight="1" x14ac:dyDescent="0.2">
      <c r="A118" s="824"/>
      <c r="B118" s="923"/>
      <c r="C118" s="931"/>
      <c r="D118" s="522" t="s">
        <v>75</v>
      </c>
      <c r="E118" s="523"/>
      <c r="F118" s="902">
        <f t="shared" si="20"/>
        <v>0</v>
      </c>
      <c r="G118" s="909">
        <f>SUM(M118,AS118)</f>
        <v>0</v>
      </c>
      <c r="H118" s="524">
        <f t="shared" si="19"/>
        <v>0</v>
      </c>
      <c r="I118" s="525"/>
      <c r="J118" s="525"/>
      <c r="K118" s="525"/>
      <c r="L118" s="526"/>
      <c r="M118" s="527">
        <f>IF(AND(SUM(N118:Q118)=SUM(V118:W118),SUM(R118:U118)=SUM(V118:W118)),SUM(N118:Q118),"ПЕРЕВІРТЕ ПРАВИЛЬНІСТЬ ДАНИХ")</f>
        <v>0</v>
      </c>
      <c r="N118" s="528"/>
      <c r="O118" s="529"/>
      <c r="P118" s="529"/>
      <c r="Q118" s="530"/>
      <c r="R118" s="531"/>
      <c r="S118" s="528"/>
      <c r="T118" s="528"/>
      <c r="U118" s="530"/>
      <c r="V118" s="531"/>
      <c r="W118" s="530"/>
      <c r="X118" s="532"/>
      <c r="Y118" s="533"/>
      <c r="Z118" s="533"/>
      <c r="AA118" s="533"/>
      <c r="AB118" s="533"/>
      <c r="AC118" s="534"/>
      <c r="AD118" s="535"/>
      <c r="AE118" s="559"/>
      <c r="AF118" s="917"/>
      <c r="AG118" s="914">
        <f>SUM(AN118:AR118)</f>
        <v>0</v>
      </c>
      <c r="AH118" s="536" t="s">
        <v>76</v>
      </c>
      <c r="AI118" s="537" t="s">
        <v>76</v>
      </c>
      <c r="AJ118" s="538" t="s">
        <v>76</v>
      </c>
      <c r="AK118" s="539"/>
      <c r="AL118" s="537"/>
      <c r="AM118" s="538"/>
      <c r="AN118" s="539" t="s">
        <v>74</v>
      </c>
      <c r="AO118" s="537" t="s">
        <v>74</v>
      </c>
      <c r="AP118" s="537" t="s">
        <v>74</v>
      </c>
      <c r="AQ118" s="537" t="s">
        <v>74</v>
      </c>
      <c r="AR118" s="540" t="s">
        <v>74</v>
      </c>
      <c r="AS118" s="541">
        <f t="shared" si="16"/>
        <v>0</v>
      </c>
      <c r="AT118" s="542"/>
      <c r="AU118" s="542"/>
      <c r="AV118" s="542"/>
      <c r="AW118" s="542"/>
      <c r="AX118" s="542"/>
      <c r="AY118" s="542"/>
      <c r="AZ118" s="542"/>
      <c r="BA118" s="542"/>
      <c r="BB118" s="543"/>
    </row>
    <row r="119" spans="1:54" ht="42" customHeight="1" x14ac:dyDescent="0.2">
      <c r="A119" s="824"/>
      <c r="B119" s="923"/>
      <c r="C119" s="931"/>
      <c r="D119" s="522" t="s">
        <v>77</v>
      </c>
      <c r="E119" s="523"/>
      <c r="F119" s="902">
        <f t="shared" si="20"/>
        <v>0</v>
      </c>
      <c r="G119" s="909">
        <f>SUM(M119,AS119)</f>
        <v>0</v>
      </c>
      <c r="H119" s="524">
        <f t="shared" si="19"/>
        <v>0</v>
      </c>
      <c r="I119" s="525"/>
      <c r="J119" s="525"/>
      <c r="K119" s="525"/>
      <c r="L119" s="526"/>
      <c r="M119" s="527">
        <f>IF(AND(SUM(N119:Q119)=SUM(V119:W119),SUM(R119:U119)=SUM(V119:W119)),SUM(N119:Q119),"ПЕРЕВІРТЕ ПРАВИЛЬНІСТЬ ДАНИХ")</f>
        <v>0</v>
      </c>
      <c r="N119" s="528"/>
      <c r="O119" s="544"/>
      <c r="P119" s="545"/>
      <c r="Q119" s="530"/>
      <c r="R119" s="531"/>
      <c r="S119" s="528"/>
      <c r="T119" s="528"/>
      <c r="U119" s="530"/>
      <c r="V119" s="531"/>
      <c r="W119" s="530"/>
      <c r="X119" s="532"/>
      <c r="Y119" s="533"/>
      <c r="Z119" s="533"/>
      <c r="AA119" s="533"/>
      <c r="AB119" s="533"/>
      <c r="AC119" s="534"/>
      <c r="AD119" s="535"/>
      <c r="AE119" s="559"/>
      <c r="AF119" s="917"/>
      <c r="AG119" s="914">
        <f>SUM(AN119:AR119)</f>
        <v>0</v>
      </c>
      <c r="AH119" s="536"/>
      <c r="AI119" s="537"/>
      <c r="AJ119" s="538"/>
      <c r="AK119" s="539" t="s">
        <v>74</v>
      </c>
      <c r="AL119" s="537" t="s">
        <v>74</v>
      </c>
      <c r="AM119" s="538" t="s">
        <v>74</v>
      </c>
      <c r="AN119" s="539" t="s">
        <v>74</v>
      </c>
      <c r="AO119" s="537" t="s">
        <v>74</v>
      </c>
      <c r="AP119" s="537" t="s">
        <v>74</v>
      </c>
      <c r="AQ119" s="537" t="s">
        <v>74</v>
      </c>
      <c r="AR119" s="540" t="s">
        <v>74</v>
      </c>
      <c r="AS119" s="541">
        <f t="shared" si="16"/>
        <v>0</v>
      </c>
      <c r="AT119" s="542"/>
      <c r="AU119" s="542"/>
      <c r="AV119" s="542"/>
      <c r="AW119" s="542"/>
      <c r="AX119" s="542"/>
      <c r="AY119" s="542"/>
      <c r="AZ119" s="542"/>
      <c r="BA119" s="542"/>
      <c r="BB119" s="543"/>
    </row>
    <row r="120" spans="1:54" ht="42" customHeight="1" x14ac:dyDescent="0.2">
      <c r="A120" s="824"/>
      <c r="B120" s="923"/>
      <c r="C120" s="931"/>
      <c r="D120" s="522" t="s">
        <v>78</v>
      </c>
      <c r="E120" s="523"/>
      <c r="F120" s="902">
        <f t="shared" si="20"/>
        <v>-62</v>
      </c>
      <c r="G120" s="570">
        <f>SUM(M120,AS120)</f>
        <v>64</v>
      </c>
      <c r="H120" s="524">
        <f t="shared" si="19"/>
        <v>0</v>
      </c>
      <c r="I120" s="525"/>
      <c r="J120" s="525"/>
      <c r="K120" s="525"/>
      <c r="L120" s="526"/>
      <c r="M120" s="508">
        <f>IF(AND(SUM(N120:Q120)=SUM(V120:W120),SUM(R120:U120)=SUM(V120:W120)),SUM(N120:Q120),"ПЕРЕВІРТЕ ПРАВИЛЬНІСТЬ ДАНИХ")</f>
        <v>62</v>
      </c>
      <c r="N120" s="509"/>
      <c r="O120" s="509">
        <v>62</v>
      </c>
      <c r="P120" s="509"/>
      <c r="Q120" s="510"/>
      <c r="R120" s="546">
        <v>5</v>
      </c>
      <c r="S120" s="529">
        <v>57</v>
      </c>
      <c r="T120" s="529"/>
      <c r="U120" s="547"/>
      <c r="V120" s="546">
        <v>57</v>
      </c>
      <c r="W120" s="547">
        <v>5</v>
      </c>
      <c r="X120" s="535"/>
      <c r="Y120" s="525">
        <v>7</v>
      </c>
      <c r="Z120" s="525"/>
      <c r="AA120" s="525"/>
      <c r="AB120" s="525">
        <v>7</v>
      </c>
      <c r="AC120" s="526"/>
      <c r="AD120" s="535">
        <v>33</v>
      </c>
      <c r="AE120" s="559">
        <v>15</v>
      </c>
      <c r="AF120" s="917">
        <v>75</v>
      </c>
      <c r="AG120" s="914">
        <f>SUM(AN120:AR120)</f>
        <v>62</v>
      </c>
      <c r="AH120" s="539" t="s">
        <v>76</v>
      </c>
      <c r="AI120" s="537" t="s">
        <v>76</v>
      </c>
      <c r="AJ120" s="538" t="s">
        <v>76</v>
      </c>
      <c r="AK120" s="539" t="s">
        <v>74</v>
      </c>
      <c r="AL120" s="537" t="s">
        <v>74</v>
      </c>
      <c r="AM120" s="538" t="s">
        <v>74</v>
      </c>
      <c r="AN120" s="539">
        <v>5</v>
      </c>
      <c r="AO120" s="537">
        <v>32</v>
      </c>
      <c r="AP120" s="537">
        <v>20</v>
      </c>
      <c r="AQ120" s="537">
        <v>5</v>
      </c>
      <c r="AR120" s="538"/>
      <c r="AS120" s="541">
        <f t="shared" si="16"/>
        <v>2</v>
      </c>
      <c r="AT120" s="542"/>
      <c r="AU120" s="542"/>
      <c r="AV120" s="542"/>
      <c r="AW120" s="542"/>
      <c r="AX120" s="542"/>
      <c r="AY120" s="542"/>
      <c r="AZ120" s="542"/>
      <c r="BA120" s="542"/>
      <c r="BB120" s="543">
        <v>2</v>
      </c>
    </row>
    <row r="121" spans="1:54" ht="42" customHeight="1" thickBot="1" x14ac:dyDescent="0.25">
      <c r="A121" s="830"/>
      <c r="B121" s="929"/>
      <c r="C121" s="932"/>
      <c r="D121" s="548" t="s">
        <v>79</v>
      </c>
      <c r="E121" s="549"/>
      <c r="F121" s="903">
        <f t="shared" si="20"/>
        <v>0</v>
      </c>
      <c r="G121" s="910"/>
      <c r="H121" s="900">
        <f t="shared" si="19"/>
        <v>0</v>
      </c>
      <c r="I121" s="555"/>
      <c r="J121" s="555"/>
      <c r="K121" s="555"/>
      <c r="L121" s="560"/>
      <c r="M121" s="911">
        <f>IF(AND(SUM(N121:Q121)=SUM(V121:W121),SUM(R121:U121)=SUM(V121:W121)),SUM(N121:Q121),"ПЕРЕВІРТЕ ПРАВИЛЬНІСТЬ ДАНИХ")</f>
        <v>0</v>
      </c>
      <c r="N121" s="561"/>
      <c r="O121" s="561"/>
      <c r="P121" s="561"/>
      <c r="Q121" s="562"/>
      <c r="R121" s="912"/>
      <c r="S121" s="561"/>
      <c r="T121" s="561"/>
      <c r="U121" s="562"/>
      <c r="V121" s="912"/>
      <c r="W121" s="562"/>
      <c r="X121" s="554"/>
      <c r="Y121" s="555"/>
      <c r="Z121" s="555"/>
      <c r="AA121" s="555"/>
      <c r="AB121" s="555"/>
      <c r="AC121" s="556"/>
      <c r="AD121" s="554"/>
      <c r="AE121" s="556"/>
      <c r="AF121" s="918"/>
      <c r="AG121" s="915">
        <f>SUM(AN121:AR121)</f>
        <v>0</v>
      </c>
      <c r="AH121" s="550" t="s">
        <v>74</v>
      </c>
      <c r="AI121" s="551" t="s">
        <v>74</v>
      </c>
      <c r="AJ121" s="552" t="s">
        <v>74</v>
      </c>
      <c r="AK121" s="553" t="s">
        <v>74</v>
      </c>
      <c r="AL121" s="551" t="s">
        <v>76</v>
      </c>
      <c r="AM121" s="552" t="s">
        <v>76</v>
      </c>
      <c r="AN121" s="554">
        <v>0</v>
      </c>
      <c r="AO121" s="555">
        <v>0</v>
      </c>
      <c r="AP121" s="555">
        <v>0</v>
      </c>
      <c r="AQ121" s="555">
        <v>0</v>
      </c>
      <c r="AR121" s="556"/>
      <c r="AS121" s="557">
        <f t="shared" si="16"/>
        <v>0</v>
      </c>
      <c r="AT121" s="563"/>
      <c r="AU121" s="563"/>
      <c r="AV121" s="563"/>
      <c r="AW121" s="563"/>
      <c r="AX121" s="563"/>
      <c r="AY121" s="563"/>
      <c r="AZ121" s="563"/>
      <c r="BA121" s="563"/>
      <c r="BB121" s="564">
        <v>0</v>
      </c>
    </row>
    <row r="122" spans="1:54" ht="42" customHeight="1" x14ac:dyDescent="0.2">
      <c r="A122" s="865" t="s">
        <v>521</v>
      </c>
      <c r="B122" s="781"/>
      <c r="C122" s="781"/>
      <c r="D122" s="961" t="s">
        <v>73</v>
      </c>
      <c r="E122" s="504">
        <v>0</v>
      </c>
      <c r="F122" s="901">
        <f t="shared" si="20"/>
        <v>-605</v>
      </c>
      <c r="G122" s="569">
        <f t="shared" ref="G122:L122" si="21">SUM(G2,G7,G12,G17,G22,G27,G32,G37,G42,G47,G52,G57,G62,G67,G72,G77,G82,G87,G92,G97,G102,G107,G112,G117)</f>
        <v>641</v>
      </c>
      <c r="H122" s="505">
        <f t="shared" si="21"/>
        <v>39</v>
      </c>
      <c r="I122" s="506">
        <f t="shared" si="21"/>
        <v>38</v>
      </c>
      <c r="J122" s="506">
        <f t="shared" si="21"/>
        <v>0</v>
      </c>
      <c r="K122" s="506">
        <f t="shared" si="21"/>
        <v>1</v>
      </c>
      <c r="L122" s="507">
        <f t="shared" si="21"/>
        <v>0</v>
      </c>
      <c r="M122" s="906">
        <f>SUM(M2,M7,M12,M17,M22,M27,M32,M37,M42,M47,M52,M57,M62,M67,M72,M77,M82,M87,M92,M97,M102,M107,M112,M117)</f>
        <v>605</v>
      </c>
      <c r="N122" s="907">
        <f t="shared" ref="N122:BB122" si="22">SUM(N2,N7,N12,N17,N22,N27,N32,N37,N42,N47,N52,N57,N62,N67,N72,N77,N82,N87,N92,N97,N102,N107,N112,N117)</f>
        <v>0</v>
      </c>
      <c r="O122" s="907">
        <f t="shared" si="22"/>
        <v>605</v>
      </c>
      <c r="P122" s="907">
        <f t="shared" si="22"/>
        <v>0</v>
      </c>
      <c r="Q122" s="908">
        <f t="shared" si="22"/>
        <v>0</v>
      </c>
      <c r="R122" s="511">
        <f t="shared" si="22"/>
        <v>17</v>
      </c>
      <c r="S122" s="512">
        <f t="shared" si="22"/>
        <v>225</v>
      </c>
      <c r="T122" s="513">
        <f t="shared" si="22"/>
        <v>306</v>
      </c>
      <c r="U122" s="514">
        <f t="shared" si="22"/>
        <v>57</v>
      </c>
      <c r="V122" s="511">
        <f t="shared" si="22"/>
        <v>565</v>
      </c>
      <c r="W122" s="514">
        <f t="shared" si="22"/>
        <v>40</v>
      </c>
      <c r="X122" s="515">
        <f t="shared" si="22"/>
        <v>0</v>
      </c>
      <c r="Y122" s="506">
        <f t="shared" si="22"/>
        <v>37</v>
      </c>
      <c r="Z122" s="506">
        <f t="shared" si="22"/>
        <v>32</v>
      </c>
      <c r="AA122" s="506">
        <f t="shared" si="22"/>
        <v>14</v>
      </c>
      <c r="AB122" s="506">
        <f t="shared" si="22"/>
        <v>62</v>
      </c>
      <c r="AC122" s="507">
        <f t="shared" si="22"/>
        <v>2</v>
      </c>
      <c r="AD122" s="952">
        <f>AVERAGE(AD2,AD7,AD12,AD17,AD22,AD27,AD32,AD37,AD42,AD47,AD52,AD57,AD62,AD67,AD72,AD77,AD82,AD87,AD92,AD97,AD102,AD107,AD112,AD117)</f>
        <v>36.877391304347832</v>
      </c>
      <c r="AE122" s="953">
        <f t="shared" ref="AE122:AF122" si="23">AVERAGE(AE2,AE7,AE12,AE17,AE22,AE27,AE32,AE37,AE42,AE47,AE52,AE57,AE62,AE67,AE72,AE77,AE82,AE87,AE92,AE97,AE102,AE107,AE112,AE117)</f>
        <v>14.913043478260869</v>
      </c>
      <c r="AF122" s="954">
        <f t="shared" si="23"/>
        <v>11.423043478260871</v>
      </c>
      <c r="AG122" s="913">
        <f t="shared" si="22"/>
        <v>599</v>
      </c>
      <c r="AH122" s="516">
        <f>SUM(AH2,AH7,AH12,AH17,AH22,AH27,AH32,AH37,AH42,AH47,AH52,AH57,AH62,AH67,AH72,AH77,AH82,AH87,AH92,AH97,AH102,AH107,AH112,AH117)</f>
        <v>0</v>
      </c>
      <c r="AI122" s="517">
        <f t="shared" si="22"/>
        <v>0</v>
      </c>
      <c r="AJ122" s="518">
        <f t="shared" si="22"/>
        <v>0</v>
      </c>
      <c r="AK122" s="515">
        <f t="shared" si="22"/>
        <v>30</v>
      </c>
      <c r="AL122" s="506">
        <f t="shared" si="22"/>
        <v>539</v>
      </c>
      <c r="AM122" s="507">
        <f t="shared" si="22"/>
        <v>30</v>
      </c>
      <c r="AN122" s="516">
        <f t="shared" si="22"/>
        <v>0</v>
      </c>
      <c r="AO122" s="517">
        <f t="shared" si="22"/>
        <v>0</v>
      </c>
      <c r="AP122" s="517">
        <f t="shared" si="22"/>
        <v>0</v>
      </c>
      <c r="AQ122" s="517">
        <f t="shared" si="22"/>
        <v>0</v>
      </c>
      <c r="AR122" s="518">
        <f t="shared" si="22"/>
        <v>0</v>
      </c>
      <c r="AS122" s="519">
        <f t="shared" si="22"/>
        <v>35</v>
      </c>
      <c r="AT122" s="520">
        <f t="shared" si="22"/>
        <v>0</v>
      </c>
      <c r="AU122" s="520">
        <f t="shared" si="22"/>
        <v>0</v>
      </c>
      <c r="AV122" s="520">
        <f t="shared" si="22"/>
        <v>0</v>
      </c>
      <c r="AW122" s="520">
        <f t="shared" si="22"/>
        <v>3</v>
      </c>
      <c r="AX122" s="520">
        <f t="shared" si="22"/>
        <v>22</v>
      </c>
      <c r="AY122" s="520">
        <f>SUM(AY2,AY7,AY12,AY17,AY22,AY27,AY32,AY37,AY42,AY47,AY52,AY57,AY62,AY67,AY72,AY77,AY82,AY87,AY92,AY97,AY102,AY107,AY112,AY117)</f>
        <v>0</v>
      </c>
      <c r="AZ122" s="520">
        <f t="shared" si="22"/>
        <v>0</v>
      </c>
      <c r="BA122" s="520">
        <f t="shared" si="22"/>
        <v>2</v>
      </c>
      <c r="BB122" s="521">
        <f t="shared" si="22"/>
        <v>8</v>
      </c>
    </row>
    <row r="123" spans="1:54" ht="42" customHeight="1" x14ac:dyDescent="0.2">
      <c r="A123" s="866"/>
      <c r="B123" s="867"/>
      <c r="C123" s="867"/>
      <c r="D123" s="962" t="s">
        <v>75</v>
      </c>
      <c r="E123" s="523">
        <v>0</v>
      </c>
      <c r="F123" s="902">
        <f t="shared" si="20"/>
        <v>0</v>
      </c>
      <c r="G123" s="909"/>
      <c r="H123" s="524"/>
      <c r="I123" s="525"/>
      <c r="J123" s="525"/>
      <c r="K123" s="525"/>
      <c r="L123" s="526"/>
      <c r="M123" s="527"/>
      <c r="N123" s="528"/>
      <c r="O123" s="529"/>
      <c r="P123" s="529"/>
      <c r="Q123" s="530"/>
      <c r="R123" s="531"/>
      <c r="S123" s="528"/>
      <c r="T123" s="528"/>
      <c r="U123" s="530"/>
      <c r="V123" s="531"/>
      <c r="W123" s="530"/>
      <c r="X123" s="532"/>
      <c r="Y123" s="533"/>
      <c r="Z123" s="533"/>
      <c r="AA123" s="533"/>
      <c r="AB123" s="533"/>
      <c r="AC123" s="534"/>
      <c r="AD123" s="955"/>
      <c r="AE123" s="956"/>
      <c r="AF123" s="957"/>
      <c r="AG123" s="914"/>
      <c r="AH123" s="536"/>
      <c r="AI123" s="537"/>
      <c r="AJ123" s="538"/>
      <c r="AK123" s="539"/>
      <c r="AL123" s="537"/>
      <c r="AM123" s="538"/>
      <c r="AN123" s="539"/>
      <c r="AO123" s="537"/>
      <c r="AP123" s="537"/>
      <c r="AQ123" s="537"/>
      <c r="AR123" s="540"/>
      <c r="AS123" s="541"/>
      <c r="AT123" s="542"/>
      <c r="AU123" s="542"/>
      <c r="AV123" s="542"/>
      <c r="AW123" s="542"/>
      <c r="AX123" s="542"/>
      <c r="AY123" s="542"/>
      <c r="AZ123" s="542"/>
      <c r="BA123" s="542"/>
      <c r="BB123" s="543"/>
    </row>
    <row r="124" spans="1:54" ht="42" customHeight="1" x14ac:dyDescent="0.2">
      <c r="A124" s="866"/>
      <c r="B124" s="867"/>
      <c r="C124" s="867"/>
      <c r="D124" s="962" t="s">
        <v>77</v>
      </c>
      <c r="E124" s="523">
        <v>0</v>
      </c>
      <c r="F124" s="902">
        <f t="shared" si="20"/>
        <v>0</v>
      </c>
      <c r="G124" s="909"/>
      <c r="H124" s="524"/>
      <c r="I124" s="525"/>
      <c r="J124" s="525"/>
      <c r="K124" s="525"/>
      <c r="L124" s="526"/>
      <c r="M124" s="527"/>
      <c r="N124" s="528"/>
      <c r="O124" s="544"/>
      <c r="P124" s="545"/>
      <c r="Q124" s="530"/>
      <c r="R124" s="531"/>
      <c r="S124" s="528"/>
      <c r="T124" s="528"/>
      <c r="U124" s="530"/>
      <c r="V124" s="531"/>
      <c r="W124" s="530"/>
      <c r="X124" s="532"/>
      <c r="Y124" s="533"/>
      <c r="Z124" s="533"/>
      <c r="AA124" s="533"/>
      <c r="AB124" s="533"/>
      <c r="AC124" s="534"/>
      <c r="AD124" s="955"/>
      <c r="AE124" s="956"/>
      <c r="AF124" s="957"/>
      <c r="AG124" s="914"/>
      <c r="AH124" s="536"/>
      <c r="AI124" s="537"/>
      <c r="AJ124" s="538"/>
      <c r="AK124" s="539"/>
      <c r="AL124" s="537"/>
      <c r="AM124" s="538"/>
      <c r="AN124" s="539"/>
      <c r="AO124" s="537"/>
      <c r="AP124" s="537"/>
      <c r="AQ124" s="537"/>
      <c r="AR124" s="540"/>
      <c r="AS124" s="541"/>
      <c r="AT124" s="542"/>
      <c r="AU124" s="542"/>
      <c r="AV124" s="542"/>
      <c r="AW124" s="542"/>
      <c r="AX124" s="542"/>
      <c r="AY124" s="542"/>
      <c r="AZ124" s="542"/>
      <c r="BA124" s="542"/>
      <c r="BB124" s="543"/>
    </row>
    <row r="125" spans="1:54" ht="42" customHeight="1" x14ac:dyDescent="0.2">
      <c r="A125" s="866"/>
      <c r="B125" s="867"/>
      <c r="C125" s="867"/>
      <c r="D125" s="962" t="s">
        <v>78</v>
      </c>
      <c r="E125" s="523">
        <v>0</v>
      </c>
      <c r="F125" s="902">
        <f t="shared" si="20"/>
        <v>-5552</v>
      </c>
      <c r="G125" s="570">
        <f t="shared" ref="G125:BB125" si="24">SUM(G5,G10,G15,G20,G25,G30,G35,G40,G45,G50,G55,G60,G65,G70,G75,G80,G85,G90,G95,G100,G105,G110,G115,G120)</f>
        <v>6094</v>
      </c>
      <c r="H125" s="524">
        <f t="shared" si="24"/>
        <v>355</v>
      </c>
      <c r="I125" s="525">
        <f t="shared" si="24"/>
        <v>344</v>
      </c>
      <c r="J125" s="525">
        <f t="shared" si="24"/>
        <v>0</v>
      </c>
      <c r="K125" s="525">
        <f t="shared" si="24"/>
        <v>11</v>
      </c>
      <c r="L125" s="526">
        <f t="shared" si="24"/>
        <v>0</v>
      </c>
      <c r="M125" s="508">
        <f>SUM(M5,M10,M15,M20,M25,M30,M35,M40,M45,M50,M55,M60,M65,M70,M75,M80,M85,M90,M95,M100,M105,M110,M115,M120)</f>
        <v>5552</v>
      </c>
      <c r="N125" s="509">
        <f t="shared" si="24"/>
        <v>0</v>
      </c>
      <c r="O125" s="509">
        <f t="shared" si="24"/>
        <v>5552</v>
      </c>
      <c r="P125" s="509">
        <f t="shared" si="24"/>
        <v>0</v>
      </c>
      <c r="Q125" s="510">
        <f t="shared" si="24"/>
        <v>0</v>
      </c>
      <c r="R125" s="546">
        <f t="shared" si="24"/>
        <v>40</v>
      </c>
      <c r="S125" s="529">
        <f t="shared" si="24"/>
        <v>2086</v>
      </c>
      <c r="T125" s="529">
        <f t="shared" si="24"/>
        <v>2941</v>
      </c>
      <c r="U125" s="547">
        <f t="shared" si="24"/>
        <v>485</v>
      </c>
      <c r="V125" s="546">
        <f t="shared" si="24"/>
        <v>4958</v>
      </c>
      <c r="W125" s="547">
        <f t="shared" si="24"/>
        <v>594</v>
      </c>
      <c r="X125" s="535">
        <f t="shared" si="24"/>
        <v>3</v>
      </c>
      <c r="Y125" s="525">
        <f t="shared" si="24"/>
        <v>498</v>
      </c>
      <c r="Z125" s="525">
        <f t="shared" si="24"/>
        <v>435</v>
      </c>
      <c r="AA125" s="525">
        <f t="shared" si="24"/>
        <v>265</v>
      </c>
      <c r="AB125" s="525">
        <f t="shared" si="24"/>
        <v>1021</v>
      </c>
      <c r="AC125" s="526">
        <f t="shared" si="24"/>
        <v>78</v>
      </c>
      <c r="AD125" s="955">
        <f>AVERAGE(AD5,AD10,AD15,AD20,AD25,AD30,AD35,AD40,AD45,AD50,AD55,AD60,AD65,AD70,AD75,AD80,AD85,AD90,AD95,AD100,AD105,AD110,AD115,AD120)</f>
        <v>38.317826086956522</v>
      </c>
      <c r="AE125" s="956">
        <f t="shared" ref="AE125:AF125" si="25">AVERAGE(AE5,AE10,AE15,AE20,AE25,AE30,AE35,AE40,AE45,AE50,AE55,AE60,AE65,AE70,AE75,AE80,AE85,AE90,AE95,AE100,AE105,AE110,AE115,AE120)</f>
        <v>17.150000000000002</v>
      </c>
      <c r="AF125" s="957">
        <f t="shared" si="25"/>
        <v>109.45434782608694</v>
      </c>
      <c r="AG125" s="914">
        <f t="shared" si="24"/>
        <v>5483</v>
      </c>
      <c r="AH125" s="539">
        <f t="shared" si="24"/>
        <v>0</v>
      </c>
      <c r="AI125" s="537">
        <f t="shared" si="24"/>
        <v>0</v>
      </c>
      <c r="AJ125" s="538">
        <f t="shared" si="24"/>
        <v>0</v>
      </c>
      <c r="AK125" s="539">
        <f t="shared" si="24"/>
        <v>0</v>
      </c>
      <c r="AL125" s="537">
        <f t="shared" si="24"/>
        <v>0</v>
      </c>
      <c r="AM125" s="538">
        <f t="shared" si="24"/>
        <v>0</v>
      </c>
      <c r="AN125" s="539">
        <f t="shared" si="24"/>
        <v>141</v>
      </c>
      <c r="AO125" s="537">
        <f t="shared" si="24"/>
        <v>197</v>
      </c>
      <c r="AP125" s="537">
        <f t="shared" si="24"/>
        <v>3231</v>
      </c>
      <c r="AQ125" s="537">
        <f t="shared" si="24"/>
        <v>1435</v>
      </c>
      <c r="AR125" s="538">
        <f t="shared" si="24"/>
        <v>479</v>
      </c>
      <c r="AS125" s="541">
        <f t="shared" si="24"/>
        <v>480</v>
      </c>
      <c r="AT125" s="542">
        <f t="shared" si="24"/>
        <v>0</v>
      </c>
      <c r="AU125" s="542">
        <f t="shared" si="24"/>
        <v>0</v>
      </c>
      <c r="AV125" s="542">
        <f t="shared" si="24"/>
        <v>3</v>
      </c>
      <c r="AW125" s="542">
        <f t="shared" si="24"/>
        <v>6</v>
      </c>
      <c r="AX125" s="542">
        <f t="shared" si="24"/>
        <v>398</v>
      </c>
      <c r="AY125" s="542">
        <f t="shared" si="24"/>
        <v>0</v>
      </c>
      <c r="AZ125" s="542">
        <f t="shared" si="24"/>
        <v>6</v>
      </c>
      <c r="BA125" s="542">
        <f t="shared" si="24"/>
        <v>30</v>
      </c>
      <c r="BB125" s="543">
        <f t="shared" si="24"/>
        <v>37</v>
      </c>
    </row>
    <row r="126" spans="1:54" ht="42" customHeight="1" thickBot="1" x14ac:dyDescent="0.25">
      <c r="A126" s="825"/>
      <c r="B126" s="868"/>
      <c r="C126" s="868"/>
      <c r="D126" s="963" t="s">
        <v>79</v>
      </c>
      <c r="E126" s="549">
        <v>0</v>
      </c>
      <c r="F126" s="903">
        <f t="shared" si="20"/>
        <v>0</v>
      </c>
      <c r="G126" s="910">
        <f>SUM(G11,G16,G21,G26,G31,G36,G41,G46,G51,G56,G61,G66,G71,G76,G81,G86,G91,G96,G101,G106,G111,G121)</f>
        <v>0</v>
      </c>
      <c r="H126" s="900">
        <f t="shared" ref="H126:BB126" si="26">SUM(H11,H16,H21,H26,H31,H36,H41,H46,H51,H56,H61,H66,H71,H76,H81,H86,H91,H96,H101,H106,H111,H121)</f>
        <v>0</v>
      </c>
      <c r="I126" s="555">
        <f t="shared" si="26"/>
        <v>0</v>
      </c>
      <c r="J126" s="555">
        <f t="shared" si="26"/>
        <v>0</v>
      </c>
      <c r="K126" s="555">
        <f t="shared" si="26"/>
        <v>0</v>
      </c>
      <c r="L126" s="560">
        <f t="shared" si="26"/>
        <v>0</v>
      </c>
      <c r="M126" s="911">
        <f t="shared" si="26"/>
        <v>0</v>
      </c>
      <c r="N126" s="561">
        <f t="shared" si="26"/>
        <v>0</v>
      </c>
      <c r="O126" s="561">
        <f t="shared" si="26"/>
        <v>0</v>
      </c>
      <c r="P126" s="561">
        <f t="shared" si="26"/>
        <v>0</v>
      </c>
      <c r="Q126" s="562">
        <f t="shared" si="26"/>
        <v>0</v>
      </c>
      <c r="R126" s="912">
        <f t="shared" si="26"/>
        <v>0</v>
      </c>
      <c r="S126" s="561">
        <f t="shared" si="26"/>
        <v>0</v>
      </c>
      <c r="T126" s="561">
        <f t="shared" si="26"/>
        <v>0</v>
      </c>
      <c r="U126" s="562">
        <f t="shared" si="26"/>
        <v>0</v>
      </c>
      <c r="V126" s="912">
        <f t="shared" si="26"/>
        <v>0</v>
      </c>
      <c r="W126" s="562">
        <f t="shared" si="26"/>
        <v>0</v>
      </c>
      <c r="X126" s="554">
        <f t="shared" si="26"/>
        <v>0</v>
      </c>
      <c r="Y126" s="555">
        <f t="shared" si="26"/>
        <v>0</v>
      </c>
      <c r="Z126" s="555">
        <f t="shared" si="26"/>
        <v>0</v>
      </c>
      <c r="AA126" s="555">
        <f t="shared" si="26"/>
        <v>0</v>
      </c>
      <c r="AB126" s="555">
        <f t="shared" si="26"/>
        <v>0</v>
      </c>
      <c r="AC126" s="556">
        <f t="shared" si="26"/>
        <v>0</v>
      </c>
      <c r="AD126" s="958">
        <f t="shared" si="26"/>
        <v>0</v>
      </c>
      <c r="AE126" s="959">
        <f t="shared" si="26"/>
        <v>0</v>
      </c>
      <c r="AF126" s="960">
        <f t="shared" si="26"/>
        <v>0</v>
      </c>
      <c r="AG126" s="915">
        <f t="shared" si="26"/>
        <v>0</v>
      </c>
      <c r="AH126" s="550">
        <f t="shared" si="26"/>
        <v>0</v>
      </c>
      <c r="AI126" s="551">
        <f t="shared" si="26"/>
        <v>0</v>
      </c>
      <c r="AJ126" s="552">
        <f t="shared" si="26"/>
        <v>0</v>
      </c>
      <c r="AK126" s="553">
        <f t="shared" si="26"/>
        <v>0</v>
      </c>
      <c r="AL126" s="551">
        <f t="shared" si="26"/>
        <v>0</v>
      </c>
      <c r="AM126" s="552">
        <f t="shared" si="26"/>
        <v>0</v>
      </c>
      <c r="AN126" s="554">
        <f t="shared" si="26"/>
        <v>0</v>
      </c>
      <c r="AO126" s="555">
        <f t="shared" si="26"/>
        <v>0</v>
      </c>
      <c r="AP126" s="555">
        <f t="shared" si="26"/>
        <v>0</v>
      </c>
      <c r="AQ126" s="555">
        <f t="shared" si="26"/>
        <v>0</v>
      </c>
      <c r="AR126" s="556">
        <f t="shared" si="26"/>
        <v>0</v>
      </c>
      <c r="AS126" s="557">
        <f t="shared" si="26"/>
        <v>0</v>
      </c>
      <c r="AT126" s="563">
        <f t="shared" si="26"/>
        <v>0</v>
      </c>
      <c r="AU126" s="563">
        <f t="shared" si="26"/>
        <v>0</v>
      </c>
      <c r="AV126" s="563">
        <f t="shared" si="26"/>
        <v>0</v>
      </c>
      <c r="AW126" s="563">
        <f t="shared" si="26"/>
        <v>0</v>
      </c>
      <c r="AX126" s="563">
        <f t="shared" si="26"/>
        <v>0</v>
      </c>
      <c r="AY126" s="563">
        <f t="shared" si="26"/>
        <v>0</v>
      </c>
      <c r="AZ126" s="563">
        <f t="shared" si="26"/>
        <v>0</v>
      </c>
      <c r="BA126" s="563">
        <f t="shared" si="26"/>
        <v>0</v>
      </c>
      <c r="BB126" s="564">
        <f t="shared" si="26"/>
        <v>0</v>
      </c>
    </row>
  </sheetData>
  <mergeCells count="68">
    <mergeCell ref="AS3:BB4"/>
    <mergeCell ref="N4:Q4"/>
    <mergeCell ref="R4:U4"/>
    <mergeCell ref="V4:W4"/>
    <mergeCell ref="X4:AC4"/>
    <mergeCell ref="AD4:AE4"/>
    <mergeCell ref="AF4:AG4"/>
    <mergeCell ref="AH4:AR4"/>
    <mergeCell ref="B27:B31"/>
    <mergeCell ref="A7:A11"/>
    <mergeCell ref="B7:B11"/>
    <mergeCell ref="C7:C11"/>
    <mergeCell ref="E3:G4"/>
    <mergeCell ref="C22:C26"/>
    <mergeCell ref="H3:L4"/>
    <mergeCell ref="M3:AR3"/>
    <mergeCell ref="B42:B46"/>
    <mergeCell ref="C42:C46"/>
    <mergeCell ref="A12:A76"/>
    <mergeCell ref="B12:B16"/>
    <mergeCell ref="C12:C16"/>
    <mergeCell ref="B17:B21"/>
    <mergeCell ref="C17:C21"/>
    <mergeCell ref="C27:C31"/>
    <mergeCell ref="B32:B36"/>
    <mergeCell ref="C32:C36"/>
    <mergeCell ref="B37:B41"/>
    <mergeCell ref="C37:C41"/>
    <mergeCell ref="A3:A5"/>
    <mergeCell ref="B22:B26"/>
    <mergeCell ref="B47:B51"/>
    <mergeCell ref="C47:C51"/>
    <mergeCell ref="B52:B56"/>
    <mergeCell ref="C52:C56"/>
    <mergeCell ref="B57:B61"/>
    <mergeCell ref="C57:C61"/>
    <mergeCell ref="B62:B66"/>
    <mergeCell ref="C62:C66"/>
    <mergeCell ref="B67:B71"/>
    <mergeCell ref="C67:C71"/>
    <mergeCell ref="B72:B76"/>
    <mergeCell ref="C72:C76"/>
    <mergeCell ref="A77:A81"/>
    <mergeCell ref="B77:B81"/>
    <mergeCell ref="C77:C81"/>
    <mergeCell ref="A82:A86"/>
    <mergeCell ref="B82:B86"/>
    <mergeCell ref="C82:C86"/>
    <mergeCell ref="A87:A91"/>
    <mergeCell ref="B87:B91"/>
    <mergeCell ref="C87:C91"/>
    <mergeCell ref="A92:A106"/>
    <mergeCell ref="B92:B96"/>
    <mergeCell ref="C92:C96"/>
    <mergeCell ref="B97:B101"/>
    <mergeCell ref="C97:C101"/>
    <mergeCell ref="B102:B106"/>
    <mergeCell ref="C102:C106"/>
    <mergeCell ref="A122:C126"/>
    <mergeCell ref="A107:A111"/>
    <mergeCell ref="B107:B111"/>
    <mergeCell ref="C107:C111"/>
    <mergeCell ref="A117:A121"/>
    <mergeCell ref="B117:B121"/>
    <mergeCell ref="C117:C121"/>
    <mergeCell ref="A112:A116"/>
    <mergeCell ref="C112:C116"/>
    <mergeCell ref="B112:B116"/>
  </mergeCells>
  <conditionalFormatting sqref="M7 M12 M17 M22 M27 M32 M37 M42 M47 M52 M57 M62 M67 M72 M77 M82 M87 M92 M97 M102 M107 M112 M117 M122">
    <cfRule type="expression" dxfId="14" priority="2">
      <formula>M7&lt;&gt;SUM(N7:Q7)</formula>
    </cfRule>
    <cfRule type="expression" dxfId="13" priority="3">
      <formula>M7&lt;&gt;SUM(R7:U7)</formula>
    </cfRule>
  </conditionalFormatting>
  <conditionalFormatting sqref="M7:M126">
    <cfRule type="expression" dxfId="12" priority="1">
      <formula>M7&lt;&gt;SUM(V7:W7)</formula>
    </cfRule>
  </conditionalFormatting>
  <conditionalFormatting sqref="M8:M11 M13:M16 M18:M21 M23:M26 M28:M31 M33:M36 M38:M41 M43:M46 M48:M51 M53:M56 M58:M61 M63:M66 M68:M71 M73:M76 M78:M81 M83:M86 M88:M91 M93:M96 M98:M101 M103:M106 M108:M111 M113:M116 M118:M121 M123:M126">
    <cfRule type="expression" dxfId="11" priority="5">
      <formula>M8&lt;&gt;SUM(N8:Q8)</formula>
    </cfRule>
    <cfRule type="expression" dxfId="10" priority="6">
      <formula>M8&lt;&gt;SUM(R8:U8)</formula>
    </cfRule>
  </conditionalFormatting>
  <conditionalFormatting sqref="N8:N9 N11 N13:N14 N18:N19 N23:N24 N28:N29 N33:N34 N38:N39 N43:N44 N48:N49 N53:N54 N58:N59 N63:N64 N68:N69 N73:N74 N78:N79 N83:N84 N88:N89 N93:N94 N98:N99 N103:N104 N108:N109 N113:N114 N118:N119 N16 N21 N26 N31 N36 N41 N46 N51 N56 N61 N66 N71 N76 N81 N86 N91 N96 N101 N106 N111 N116 N121 N123:N124 N126">
    <cfRule type="expression" dxfId="9" priority="40">
      <formula>SUM(N8:Q8)&lt;&gt;M8</formula>
    </cfRule>
  </conditionalFormatting>
  <conditionalFormatting sqref="O8 O11 O13 O18 O23 O28 O33 O38 O43 O48 O53 O58 O63 O68 O73 O78 O83 O88 O93 O98 O103 O108 O113 O118 O16 O21 O26 O31 O36 O41 O46 O51 O56 O61 O66 O71 O76 O81 O86 O91 O96 O101 O106 O111 O116 O121 O123 O126">
    <cfRule type="expression" dxfId="8" priority="44">
      <formula>SUM(N8:Q8)&lt;&gt;M8</formula>
    </cfRule>
  </conditionalFormatting>
  <conditionalFormatting sqref="P8 P11 P13 P18 P23 P28 P33 P38 P43 P48 P53 P58 P63 P68 P73 P78 P83 P88 P93 P98 P103 P108 P113 P118 P16 P21 P26 P31 P36 P41 P46 P51 P56 P61 P66 P71 P76 P81 P86 P91 P96 P101 P106 P111 P116 P121 P123 P126">
    <cfRule type="expression" dxfId="7" priority="43">
      <formula>SUM(N8:Q8)&lt;&gt;M8</formula>
    </cfRule>
  </conditionalFormatting>
  <conditionalFormatting sqref="Q8:Q9 Q11 Q13:Q14 Q18:Q19 Q23:Q24 Q28:Q29 Q33:Q34 Q38:Q39 Q43:Q44 Q48:Q49 Q53:Q54 Q58:Q59 Q63:Q64 Q68:Q69 Q73:Q74 Q78:Q79 Q83:Q84 Q88:Q89 Q93:Q94 Q98:Q99 Q103:Q104 Q108:Q109 Q113:Q114 Q118:Q119 Q16 Q21 Q26 Q31 Q36 Q41 Q46 Q51 Q56 Q61 Q66 Q71 Q76 Q81 Q86 Q91 Q96 Q101 Q106 Q111 Q116 Q121 Q123:Q124 Q126">
    <cfRule type="expression" dxfId="6" priority="36">
      <formula>SUM(N8:Q8)&lt;&gt;M8</formula>
    </cfRule>
  </conditionalFormatting>
  <conditionalFormatting sqref="R8:R9 R11 R13:R14 R18:R19 R23:R24 R28:R29 R33:R34 R38:R39 R43:R44 R48:R49 R53:R54 R58:R59 R63:R64 R68:R69 R73:R74 R78:R79 R83:R84 R88:R89 R93:R94 R98:R99 R103:R104 R108:R109 R113:R114 R118:R119 R16 R21 R26 R31 R36 R41 R46 R51 R56 R61 R66 R71 R76 R81 R86 R91 R96 R101 R106 R111 R116 R121 R123:R124 R126">
    <cfRule type="expression" dxfId="5" priority="35">
      <formula>SUM(R8:U8)&lt;&gt;M8</formula>
    </cfRule>
  </conditionalFormatting>
  <conditionalFormatting sqref="S8:S9 S11 S13:S14 S18:S19 S23:S24 S28:S29 S33:S34 S38:S39 S43:S44 S48:S49 S53:S54 S58:S59 S63:S64 S68:S69 S73:S74 S78:S79 S83:S84 S88:S89 S93:S94 S98:S99 S103:S104 S108:S109 S113:S114 S118:S119 S16 S21 S26 S31 S36 S41 S46 S51 S56 S61 S66 S71 S76 S81 S86 S91 S96 S101 S106 S111 S116 S121 S123:S124 S126">
    <cfRule type="expression" dxfId="4" priority="34">
      <formula>SUM(R8:U8)&lt;&gt;M8</formula>
    </cfRule>
  </conditionalFormatting>
  <conditionalFormatting sqref="T8:T9 T11 T13:T14 T18:T19 T23:T24 T28:T29 T33:T34 T38:T39 T43:T44 T48:T49 T53:T54 T58:T59 T63:T64 T68:T69 T73:T74 T78:T79 T83:T84 T88:T89 T93:T94 T98:T99 T103:T104 T108:T109 T113:T114 T118:T119 T16 T21 T26 T31 T36 T41 T46 T51 T56 T61 T66 T71 T76 T81 T86 T91 T96 T101 T106 T111 T116 T121 T123:T124 T126">
    <cfRule type="expression" dxfId="3" priority="33">
      <formula>SUM(R8:U8)&lt;&gt;M8</formula>
    </cfRule>
  </conditionalFormatting>
  <conditionalFormatting sqref="U8:U9 U11 U13:U14 U18:U19 U23:U24 U28:U29 U33:U34 U38:U39 U43:U44 U48:U49 U53:U54 U58:U59 U63:U64 U68:U69 U73:U74 U78:U79 U83:U84 U88:U89 U93:U94 U98:U99 U103:U104 U108:U109 U113:U114 U118:U119 U16 U21 U26 U31 U36 U41 U46 U51 U56 U61 U66 U71 U76 U81 U86 U91 U96 U101 U106 U111 U116 U121 U123:U124 U126">
    <cfRule type="expression" dxfId="2" priority="32">
      <formula>SUM(R8:U8)&lt;&gt;M8</formula>
    </cfRule>
  </conditionalFormatting>
  <conditionalFormatting sqref="V8:V9 V11 V13:V14 V18:V19 V23:V24 V28:V29 V33:V34 V38:V39 V43:V44 V48:V49 V53:V54 V58:V59 V63:V64 V68:V69 V73:V74 V78:V79 V83:V84 V88:V89 V93:V94 V98:V99 V103:V104 V108:V109 V113:V114 V118:V119 V16 V21 V26 V31 V36 V41 V46 V51 V56 V61 V66 V71 V76 V81 V86 V91 V96 V101 V106 V111 V116 V121 V123:V124 V126">
    <cfRule type="expression" dxfId="1" priority="39">
      <formula>SUM(V8:W8)&lt;&gt;M8</formula>
    </cfRule>
  </conditionalFormatting>
  <conditionalFormatting sqref="W8:W9 W11 W13:W14 W18:W19 W23:W24 W28:W29 W33:W34 W38:W39 W43:W44 W48:W49 W53:W54 W58:W59 W63:W64 W68:W69 W73:W74 W78:W79 W83:W84 W88:W89 W93:W94 W98:W99 W103:W104 W108:W109 W113:W114 W118:W119 W16 W21 W26 W31 W36 W41 W46 W51 W56 W61 W66 W71 W76 W81 W86 W91 W96 W101 W106 W111 W116 W121 W123:W124 W126">
    <cfRule type="expression" dxfId="0" priority="37">
      <formula>SUM(V8,W8)&lt;&gt;M8</formula>
    </cfRule>
  </conditionalFormatting>
  <dataValidations count="3">
    <dataValidation type="list" allowBlank="1" sqref="C12:C15 C7:C10 C17:C20 C117:C120 C27:C30 C32:C35 C37:C40 C42:C45 C47:C50 C52:C55 C57:C60 C62:C65 C67:C70 C72:C75 C77:C80 C82:C85 C87:C90 C92:C95 C97:C100 C102:C105 C107:C110 C22:C25" xr:uid="{15822D4B-F831-304C-949F-FB12CA086629}">
      <formula1>INDIRECT("Таблица1[ЄДРПОУ]")</formula1>
    </dataValidation>
    <dataValidation type="whole" allowBlank="1" showInputMessage="1" showErrorMessage="1" sqref="AN11:AR11 AN81:AR81 AN56:AR56 AN86:AR86 AN106:AR106 AN21:AR21 AN36:AR36 AN120:AQ120 AN61:AR61 AN76:AR76 AN26:AR26 AN71:AR71 AN46:AR46 AN31:AR31 AN66:AR66 AN41:AR41 AN96:AR96 AN16:AR16 AN51:AR51 AN101:AR101 AN91:AR91 AN121:AR121 AN111:AR111 AN116:AR116" xr:uid="{5BB07BA7-21CC-6944-8B2E-90E63071FEEE}">
      <formula1>0</formula1>
      <formula2>1000000000</formula2>
    </dataValidation>
    <dataValidation type="whole" allowBlank="1" showInputMessage="1" showErrorMessage="1" sqref="AK112:AM112 AK77:AM77 AK52:AM52 AK82:AM82 AK102:AM102 AK17:AM17 AK32:AM32 AK117:AM117 AK57:AM57 AK72:AM72 AK22:AM22 AK67:AM67 AK42:AM42 AK27:AM27 AK62:AM62 AK37:AM37 AK92:AM92 AK12:AM12 AK47:AM47 AK97:AM97 AK107:AM107 AK87:AM87 AK7:AM7" xr:uid="{787D7F5B-3F53-5E47-AF65-7EADED649498}">
      <formula1>0</formula1>
      <formula2>100000000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6</vt:i4>
      </vt:variant>
    </vt:vector>
  </HeadingPairs>
  <TitlesOfParts>
    <vt:vector size="6" baseType="lpstr">
      <vt:lpstr>Комунальні по МПД</vt:lpstr>
      <vt:lpstr>Комунальні по юр. особам</vt:lpstr>
      <vt:lpstr>Комунальні по областях</vt:lpstr>
      <vt:lpstr>Комунальні по Україні</vt:lpstr>
      <vt:lpstr>Дозування</vt:lpstr>
      <vt:lpstr>Приватні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2023-06-21T07:56:05Z</dcterms:created>
  <dcterms:modified xsi:type="dcterms:W3CDTF">2023-07-06T06:48:57Z</dcterms:modified>
</cp:coreProperties>
</file>